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79D6261C-3C4B-40C8-86F1-32238AB7EAA1}" xr6:coauthVersionLast="47" xr6:coauthVersionMax="47" xr10:uidLastSave="{00000000-0000-0000-0000-000000000000}"/>
  <bookViews>
    <workbookView xWindow="25695" yWindow="600" windowWidth="26010" windowHeight="21105" firstSheet="4" activeTab="7" xr2:uid="{2C221AD1-C9D1-455A-8207-C282D1B1A15F}"/>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82" i="16" l="1"/>
  <c r="I781" i="16"/>
  <c r="A781" i="16"/>
  <c r="A782" i="16"/>
  <c r="C781" i="16"/>
  <c r="C782" i="16"/>
  <c r="K781" i="16"/>
  <c r="K782" i="16"/>
  <c r="K914" i="18" a="1"/>
  <c r="K914" i="18" s="1"/>
  <c r="L914" i="18" a="1"/>
  <c r="L914" i="18" s="1"/>
  <c r="R914" i="18"/>
  <c r="K915" i="18" a="1"/>
  <c r="K915" i="18" s="1"/>
  <c r="L915" i="18" a="1"/>
  <c r="L915" i="18" s="1"/>
  <c r="N915" i="18" s="1"/>
  <c r="S915" i="18" s="1"/>
  <c r="R915" i="18"/>
  <c r="I914" i="18" a="1"/>
  <c r="I914" i="18" s="1"/>
  <c r="J914" i="18" a="1"/>
  <c r="J914" i="18" s="1"/>
  <c r="I915" i="18" a="1"/>
  <c r="I915" i="18" s="1"/>
  <c r="J915" i="18" a="1"/>
  <c r="J915" i="18" s="1"/>
  <c r="C914" i="18"/>
  <c r="C915" i="18"/>
  <c r="E914" i="18"/>
  <c r="E915" i="18"/>
  <c r="G914" i="18"/>
  <c r="G915" i="18"/>
  <c r="H914" i="18"/>
  <c r="H915" i="18"/>
  <c r="B3750" i="12"/>
  <c r="B3751" i="12"/>
  <c r="B3752" i="12"/>
  <c r="B3753" i="12"/>
  <c r="B3754" i="12"/>
  <c r="B3755" i="12"/>
  <c r="D3750" i="12"/>
  <c r="D3751" i="12" s="1"/>
  <c r="D3752" i="12" s="1"/>
  <c r="D3753" i="12" s="1"/>
  <c r="D3754" i="12" s="1"/>
  <c r="D3755" i="12" s="1"/>
  <c r="F3750" i="12"/>
  <c r="F3751" i="12"/>
  <c r="F3752" i="12"/>
  <c r="F3753" i="12"/>
  <c r="F3754" i="12"/>
  <c r="F3755" i="12"/>
  <c r="H3750" i="12"/>
  <c r="H3751" i="12"/>
  <c r="H3752" i="12"/>
  <c r="H3753" i="12"/>
  <c r="H3754" i="12"/>
  <c r="H3755" i="12"/>
  <c r="J3750" i="12"/>
  <c r="J3751" i="12"/>
  <c r="J3752" i="12"/>
  <c r="J3753" i="12"/>
  <c r="J3754" i="12"/>
  <c r="J3755" i="12"/>
  <c r="M3750" i="12"/>
  <c r="M3751" i="12"/>
  <c r="M3752" i="12"/>
  <c r="M3753" i="12"/>
  <c r="M3754" i="12"/>
  <c r="M3755" i="12"/>
  <c r="O3750" i="12"/>
  <c r="O3751" i="12"/>
  <c r="O3752" i="12"/>
  <c r="O3753" i="12"/>
  <c r="O3754" i="12"/>
  <c r="O3755" i="12"/>
  <c r="R3750" i="12"/>
  <c r="R3751" i="12"/>
  <c r="R3752" i="12"/>
  <c r="R3753" i="12"/>
  <c r="R3754" i="12"/>
  <c r="R3755" i="12"/>
  <c r="T3750" i="12"/>
  <c r="T3751" i="12"/>
  <c r="T3752" i="12"/>
  <c r="T3753" i="12"/>
  <c r="T3754" i="12"/>
  <c r="T3755" i="12"/>
  <c r="B3743" i="12"/>
  <c r="B3744" i="12"/>
  <c r="B3745" i="12"/>
  <c r="B3746" i="12"/>
  <c r="B3747" i="12"/>
  <c r="B3748" i="12"/>
  <c r="B3749" i="12"/>
  <c r="D3743" i="12"/>
  <c r="D3744" i="12" s="1"/>
  <c r="D3745" i="12" s="1"/>
  <c r="D3746" i="12" s="1"/>
  <c r="D3747" i="12" s="1"/>
  <c r="D3748" i="12" s="1"/>
  <c r="D3749" i="12" s="1"/>
  <c r="F3743" i="12"/>
  <c r="F3744" i="12"/>
  <c r="F3745" i="12"/>
  <c r="F3746" i="12"/>
  <c r="F3747" i="12"/>
  <c r="F3748" i="12"/>
  <c r="F3749" i="12"/>
  <c r="H3743" i="12"/>
  <c r="H3744" i="12"/>
  <c r="H3745" i="12"/>
  <c r="H3746" i="12"/>
  <c r="H3747" i="12"/>
  <c r="H3748" i="12"/>
  <c r="H3749" i="12"/>
  <c r="J3743" i="12"/>
  <c r="J3744" i="12"/>
  <c r="J3745" i="12"/>
  <c r="J3746" i="12"/>
  <c r="J3747" i="12"/>
  <c r="J3748" i="12"/>
  <c r="J3749" i="12"/>
  <c r="M3743" i="12"/>
  <c r="M3744" i="12"/>
  <c r="M3745" i="12"/>
  <c r="M3746" i="12"/>
  <c r="M3747" i="12"/>
  <c r="M3748" i="12"/>
  <c r="M3749" i="12"/>
  <c r="O3743" i="12"/>
  <c r="O3744" i="12"/>
  <c r="O3745" i="12"/>
  <c r="O3746" i="12"/>
  <c r="O3747" i="12"/>
  <c r="O3748" i="12"/>
  <c r="O3749" i="12"/>
  <c r="R3743" i="12"/>
  <c r="R3744" i="12"/>
  <c r="R3745" i="12"/>
  <c r="R3746" i="12"/>
  <c r="R3747" i="12"/>
  <c r="R3748" i="12"/>
  <c r="R3749" i="12"/>
  <c r="T3743" i="12"/>
  <c r="T3744" i="12"/>
  <c r="T3745" i="12"/>
  <c r="T3746" i="12"/>
  <c r="T3747" i="12"/>
  <c r="T3748" i="12"/>
  <c r="T3749" i="12"/>
  <c r="B3736" i="12"/>
  <c r="B3737" i="12"/>
  <c r="B3738" i="12"/>
  <c r="B3739" i="12"/>
  <c r="B3740" i="12"/>
  <c r="B3741" i="12"/>
  <c r="B3742" i="12"/>
  <c r="D3736" i="12"/>
  <c r="D3737" i="12" s="1"/>
  <c r="D3738" i="12" s="1"/>
  <c r="D3739" i="12" s="1"/>
  <c r="D3740" i="12" s="1"/>
  <c r="D3741" i="12" s="1"/>
  <c r="D3742" i="12" s="1"/>
  <c r="F3736" i="12"/>
  <c r="F3737" i="12"/>
  <c r="F3738" i="12"/>
  <c r="F3739" i="12"/>
  <c r="F3740" i="12"/>
  <c r="F3741" i="12"/>
  <c r="F3742" i="12"/>
  <c r="H3736" i="12"/>
  <c r="H3737" i="12"/>
  <c r="H3738" i="12"/>
  <c r="H3739" i="12"/>
  <c r="H3740" i="12"/>
  <c r="H3741" i="12"/>
  <c r="H3742" i="12"/>
  <c r="J3736" i="12"/>
  <c r="J3737" i="12"/>
  <c r="J3738" i="12"/>
  <c r="J3739" i="12"/>
  <c r="J3740" i="12"/>
  <c r="J3741" i="12"/>
  <c r="J3742" i="12"/>
  <c r="M3736" i="12"/>
  <c r="M3737" i="12"/>
  <c r="M3738" i="12"/>
  <c r="M3739" i="12"/>
  <c r="M3740" i="12"/>
  <c r="M3741" i="12"/>
  <c r="M3742" i="12"/>
  <c r="O3736" i="12"/>
  <c r="O3737" i="12"/>
  <c r="O3738" i="12"/>
  <c r="O3739" i="12"/>
  <c r="O3740" i="12"/>
  <c r="O3741" i="12"/>
  <c r="O3742" i="12"/>
  <c r="R3736" i="12"/>
  <c r="R3737" i="12"/>
  <c r="R3738" i="12"/>
  <c r="R3739" i="12"/>
  <c r="R3740" i="12"/>
  <c r="R3741" i="12"/>
  <c r="R3742" i="12"/>
  <c r="T3736" i="12"/>
  <c r="T3737" i="12"/>
  <c r="T3738" i="12"/>
  <c r="T3739" i="12"/>
  <c r="T3740" i="12"/>
  <c r="T3741" i="12"/>
  <c r="T3742" i="12"/>
  <c r="B917" i="10"/>
  <c r="B918" i="10"/>
  <c r="D917" i="10"/>
  <c r="D918" i="10"/>
  <c r="B3730" i="12"/>
  <c r="B3731" i="12"/>
  <c r="B3732" i="12"/>
  <c r="B3733" i="12"/>
  <c r="B3734" i="12"/>
  <c r="B3735" i="12"/>
  <c r="D3730" i="12"/>
  <c r="D3731" i="12" s="1"/>
  <c r="D3732" i="12" s="1"/>
  <c r="D3733" i="12" s="1"/>
  <c r="D3734" i="12" s="1"/>
  <c r="D3735" i="12" s="1"/>
  <c r="F3730" i="12"/>
  <c r="F3731" i="12"/>
  <c r="F3732" i="12"/>
  <c r="F3733" i="12"/>
  <c r="F3734" i="12"/>
  <c r="F3735" i="12"/>
  <c r="H3731" i="12"/>
  <c r="H3732" i="12"/>
  <c r="H3733" i="12"/>
  <c r="H3734" i="12"/>
  <c r="H3735" i="12"/>
  <c r="J3730" i="12"/>
  <c r="J3731" i="12"/>
  <c r="J3732" i="12"/>
  <c r="J3733" i="12"/>
  <c r="J3734" i="12"/>
  <c r="J3735" i="12"/>
  <c r="M3730" i="12"/>
  <c r="M3731" i="12"/>
  <c r="M3732" i="12"/>
  <c r="M3733" i="12"/>
  <c r="M3734" i="12"/>
  <c r="M3735" i="12"/>
  <c r="O3730" i="12"/>
  <c r="O3731" i="12"/>
  <c r="O3732" i="12"/>
  <c r="O3733" i="12"/>
  <c r="O3734" i="12"/>
  <c r="O3735" i="12"/>
  <c r="R3730" i="12"/>
  <c r="R3731" i="12"/>
  <c r="R3732" i="12"/>
  <c r="R3733" i="12"/>
  <c r="R3734" i="12"/>
  <c r="R3735" i="12"/>
  <c r="T3730" i="12"/>
  <c r="T3731" i="12"/>
  <c r="T3732" i="12"/>
  <c r="T3733" i="12"/>
  <c r="T3734" i="12"/>
  <c r="T3735" i="12"/>
  <c r="B3723" i="12"/>
  <c r="B3724" i="12"/>
  <c r="B3725" i="12"/>
  <c r="B3726" i="12"/>
  <c r="B3727" i="12"/>
  <c r="B3728" i="12"/>
  <c r="B3729" i="12"/>
  <c r="D3723" i="12"/>
  <c r="D3724" i="12" s="1"/>
  <c r="D3725" i="12" s="1"/>
  <c r="D3726" i="12" s="1"/>
  <c r="D3727" i="12" s="1"/>
  <c r="D3728" i="12" s="1"/>
  <c r="D3729" i="12" s="1"/>
  <c r="F3723" i="12"/>
  <c r="F3724" i="12"/>
  <c r="F3725" i="12"/>
  <c r="F3726" i="12"/>
  <c r="F3727" i="12"/>
  <c r="F3728" i="12"/>
  <c r="F3729" i="12"/>
  <c r="H3723" i="12"/>
  <c r="H3724" i="12"/>
  <c r="H3725" i="12"/>
  <c r="H3726" i="12"/>
  <c r="H3727" i="12"/>
  <c r="H3728" i="12"/>
  <c r="H3729" i="12"/>
  <c r="J3723" i="12"/>
  <c r="J3724" i="12"/>
  <c r="J3725" i="12"/>
  <c r="J3726" i="12"/>
  <c r="J3727" i="12"/>
  <c r="J3728" i="12"/>
  <c r="J3729" i="12"/>
  <c r="M3723" i="12"/>
  <c r="M3724" i="12"/>
  <c r="M3725" i="12"/>
  <c r="M3726" i="12"/>
  <c r="M3727" i="12"/>
  <c r="M3728" i="12"/>
  <c r="M3729" i="12"/>
  <c r="O3723" i="12"/>
  <c r="O3724" i="12"/>
  <c r="O3725" i="12"/>
  <c r="O3726" i="12"/>
  <c r="O3727" i="12"/>
  <c r="O3728" i="12"/>
  <c r="O3729" i="12"/>
  <c r="R3723" i="12"/>
  <c r="R3724" i="12"/>
  <c r="R3725" i="12"/>
  <c r="R3726" i="12"/>
  <c r="R3727" i="12"/>
  <c r="R3728" i="12"/>
  <c r="R3729" i="12"/>
  <c r="T3723" i="12"/>
  <c r="T3724" i="12"/>
  <c r="T3725" i="12"/>
  <c r="T3726" i="12"/>
  <c r="T3727" i="12"/>
  <c r="T3728" i="12"/>
  <c r="T3729" i="12"/>
  <c r="B3714" i="12"/>
  <c r="B3715" i="12"/>
  <c r="B3716" i="12"/>
  <c r="B3717" i="12"/>
  <c r="B3718" i="12"/>
  <c r="B3719" i="12"/>
  <c r="B3720" i="12"/>
  <c r="B3721" i="12"/>
  <c r="B3722" i="12"/>
  <c r="D3714" i="12"/>
  <c r="D3715" i="12" s="1"/>
  <c r="D3716" i="12" s="1"/>
  <c r="D3717" i="12" s="1"/>
  <c r="D3718" i="12" s="1"/>
  <c r="D3719" i="12" s="1"/>
  <c r="D3720" i="12" s="1"/>
  <c r="D3721" i="12" s="1"/>
  <c r="D3722" i="12" s="1"/>
  <c r="F3714" i="12"/>
  <c r="F3715" i="12"/>
  <c r="F3716" i="12"/>
  <c r="F3717" i="12"/>
  <c r="F3718" i="12"/>
  <c r="F3719" i="12"/>
  <c r="F3720" i="12"/>
  <c r="F3721" i="12"/>
  <c r="F3722" i="12"/>
  <c r="H3714" i="12"/>
  <c r="H3715" i="12"/>
  <c r="H3716" i="12"/>
  <c r="H3717" i="12"/>
  <c r="H3718" i="12"/>
  <c r="H3719" i="12"/>
  <c r="H3720" i="12"/>
  <c r="H3721" i="12"/>
  <c r="H3722" i="12"/>
  <c r="J3714" i="12"/>
  <c r="J3715" i="12"/>
  <c r="J3716" i="12"/>
  <c r="J3717" i="12"/>
  <c r="J3718" i="12"/>
  <c r="J3719" i="12"/>
  <c r="J3720" i="12"/>
  <c r="J3721" i="12"/>
  <c r="J3722" i="12"/>
  <c r="M3714" i="12"/>
  <c r="M3715" i="12"/>
  <c r="M3716" i="12"/>
  <c r="M3717" i="12"/>
  <c r="M3718" i="12"/>
  <c r="M3719" i="12"/>
  <c r="M3720" i="12"/>
  <c r="M3721" i="12"/>
  <c r="M3722" i="12"/>
  <c r="O3714" i="12"/>
  <c r="O3715" i="12"/>
  <c r="O3716" i="12"/>
  <c r="O3717" i="12"/>
  <c r="O3718" i="12"/>
  <c r="O3719" i="12"/>
  <c r="O3720" i="12"/>
  <c r="O3721" i="12"/>
  <c r="O3722" i="12"/>
  <c r="R3714" i="12"/>
  <c r="R3715" i="12"/>
  <c r="R3716" i="12"/>
  <c r="R3717" i="12"/>
  <c r="R3718" i="12"/>
  <c r="R3719" i="12"/>
  <c r="R3720" i="12"/>
  <c r="R3721" i="12"/>
  <c r="R3722" i="12"/>
  <c r="T3714" i="12"/>
  <c r="T3715" i="12"/>
  <c r="T3716" i="12"/>
  <c r="T3717" i="12"/>
  <c r="T3718" i="12"/>
  <c r="T3719" i="12"/>
  <c r="T3720" i="12"/>
  <c r="T3721" i="12"/>
  <c r="T3722" i="12"/>
  <c r="B3708" i="12"/>
  <c r="B3709" i="12"/>
  <c r="B3710" i="12"/>
  <c r="B3711" i="12"/>
  <c r="B3712" i="12"/>
  <c r="B3713" i="12"/>
  <c r="D3708" i="12"/>
  <c r="D3709" i="12" s="1"/>
  <c r="D3710" i="12" s="1"/>
  <c r="D3711" i="12" s="1"/>
  <c r="D3712" i="12" s="1"/>
  <c r="D3713" i="12" s="1"/>
  <c r="F3708" i="12"/>
  <c r="F3709" i="12"/>
  <c r="F3710" i="12"/>
  <c r="F3711" i="12"/>
  <c r="F3712" i="12"/>
  <c r="F3713" i="12"/>
  <c r="H3708" i="12"/>
  <c r="H3709" i="12"/>
  <c r="H3710" i="12"/>
  <c r="H3711" i="12"/>
  <c r="H3712" i="12"/>
  <c r="H3713" i="12"/>
  <c r="J3708" i="12"/>
  <c r="J3709" i="12"/>
  <c r="J3710" i="12"/>
  <c r="J3711" i="12"/>
  <c r="J3712" i="12"/>
  <c r="J3713" i="12"/>
  <c r="M3708" i="12"/>
  <c r="M3709" i="12"/>
  <c r="M3710" i="12"/>
  <c r="M3711" i="12"/>
  <c r="M3712" i="12"/>
  <c r="M3713" i="12"/>
  <c r="O3708" i="12"/>
  <c r="O3709" i="12"/>
  <c r="O3710" i="12"/>
  <c r="O3711" i="12"/>
  <c r="O3712" i="12"/>
  <c r="O3713" i="12"/>
  <c r="R3708" i="12"/>
  <c r="R3709" i="12"/>
  <c r="R3710" i="12"/>
  <c r="R3711" i="12"/>
  <c r="R3712" i="12"/>
  <c r="R3713" i="12"/>
  <c r="T3708" i="12"/>
  <c r="T3709" i="12"/>
  <c r="T3710" i="12"/>
  <c r="T3711" i="12"/>
  <c r="T3712" i="12"/>
  <c r="T3713" i="12"/>
  <c r="D3702" i="12"/>
  <c r="D3703" i="12" s="1"/>
  <c r="D3704" i="12" s="1"/>
  <c r="D3705" i="12" s="1"/>
  <c r="D3706" i="12" s="1"/>
  <c r="D3707" i="12" s="1"/>
  <c r="D2088" i="12"/>
  <c r="D2089" i="12" s="1"/>
  <c r="D2090" i="12" s="1"/>
  <c r="D2091" i="12" s="1"/>
  <c r="D2092" i="12" s="1"/>
  <c r="D2093" i="12" s="1"/>
  <c r="D2094" i="12" s="1"/>
  <c r="D2095" i="12"/>
  <c r="D2096" i="12" s="1"/>
  <c r="D2097" i="12" s="1"/>
  <c r="D2098" i="12" s="1"/>
  <c r="D2099" i="12" s="1"/>
  <c r="D2100" i="12" s="1"/>
  <c r="D2101" i="12" s="1"/>
  <c r="D2102" i="12" s="1"/>
  <c r="D2103" i="12" s="1"/>
  <c r="D2104" i="12"/>
  <c r="D2105" i="12" s="1"/>
  <c r="D2106" i="12" s="1"/>
  <c r="D2107" i="12" s="1"/>
  <c r="D2108" i="12" s="1"/>
  <c r="D2109" i="12" s="1"/>
  <c r="D2110" i="12" s="1"/>
  <c r="D2111" i="12" s="1"/>
  <c r="D2112" i="12" s="1"/>
  <c r="D2113" i="12"/>
  <c r="D2114" i="12" s="1"/>
  <c r="D2115" i="12" s="1"/>
  <c r="D2116" i="12" s="1"/>
  <c r="D2117" i="12" s="1"/>
  <c r="D2118" i="12" s="1"/>
  <c r="D2119" i="12" s="1"/>
  <c r="D2120" i="12" s="1"/>
  <c r="D2121" i="12" s="1"/>
  <c r="D2122" i="12" s="1"/>
  <c r="D2123" i="12" s="1"/>
  <c r="D2124" i="12" s="1"/>
  <c r="D2125" i="12" s="1"/>
  <c r="D2126" i="12"/>
  <c r="D2127" i="12" s="1"/>
  <c r="D2128" i="12" s="1"/>
  <c r="D2129" i="12" s="1"/>
  <c r="D2130" i="12" s="1"/>
  <c r="D2131" i="12" s="1"/>
  <c r="D2132" i="12" s="1"/>
  <c r="D2133" i="12" s="1"/>
  <c r="D2134" i="12" s="1"/>
  <c r="D2135" i="12"/>
  <c r="D2136" i="12" s="1"/>
  <c r="D2137" i="12" s="1"/>
  <c r="D2138" i="12" s="1"/>
  <c r="D2139" i="12" s="1"/>
  <c r="D2140" i="12" s="1"/>
  <c r="D2141" i="12" s="1"/>
  <c r="D2142" i="12" s="1"/>
  <c r="D2143" i="12" s="1"/>
  <c r="D2144" i="12" s="1"/>
  <c r="D2145" i="12" s="1"/>
  <c r="D2146" i="12" s="1"/>
  <c r="D2147" i="12" s="1"/>
  <c r="D2148" i="12" s="1"/>
  <c r="D2149" i="12" s="1"/>
  <c r="D2150" i="12"/>
  <c r="D2151" i="12" s="1"/>
  <c r="D2152" i="12" s="1"/>
  <c r="D2153" i="12" s="1"/>
  <c r="D2154" i="12" s="1"/>
  <c r="D2155" i="12" s="1"/>
  <c r="D2156" i="12" s="1"/>
  <c r="D2157" i="12" s="1"/>
  <c r="D2158" i="12" s="1"/>
  <c r="D2159" i="12" s="1"/>
  <c r="D2160" i="12" s="1"/>
  <c r="D2161" i="12"/>
  <c r="D2162" i="12" s="1"/>
  <c r="D2163" i="12" s="1"/>
  <c r="D2164" i="12" s="1"/>
  <c r="D2165" i="12" s="1"/>
  <c r="D2166" i="12" s="1"/>
  <c r="D2167" i="12" s="1"/>
  <c r="D2168" i="12" s="1"/>
  <c r="D2169" i="12" s="1"/>
  <c r="D2170" i="12"/>
  <c r="D2171" i="12" s="1"/>
  <c r="D2172" i="12" s="1"/>
  <c r="D2173" i="12" s="1"/>
  <c r="D2174" i="12" s="1"/>
  <c r="D2175" i="12" s="1"/>
  <c r="D2176" i="12" s="1"/>
  <c r="D2177" i="12" s="1"/>
  <c r="D2178" i="12" s="1"/>
  <c r="D2179" i="12" s="1"/>
  <c r="D2180" i="12" s="1"/>
  <c r="D2181" i="12" s="1"/>
  <c r="D2182" i="12" s="1"/>
  <c r="D2183" i="12" s="1"/>
  <c r="D2184" i="12" s="1"/>
  <c r="D2185" i="12" s="1"/>
  <c r="D2186" i="12" s="1"/>
  <c r="D2187" i="12"/>
  <c r="D2188" i="12" s="1"/>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c r="D2210" i="12" s="1"/>
  <c r="D2211" i="12" s="1"/>
  <c r="D2212" i="12" s="1"/>
  <c r="D2213" i="12" s="1"/>
  <c r="D2214" i="12" s="1"/>
  <c r="D2215" i="12" s="1"/>
  <c r="D2216" i="12" s="1"/>
  <c r="D2217" i="12" s="1"/>
  <c r="D2218" i="12" s="1"/>
  <c r="D2219" i="12" s="1"/>
  <c r="D2220" i="12" s="1"/>
  <c r="D2221" i="12" s="1"/>
  <c r="D2222" i="12" s="1"/>
  <c r="D2223" i="12" s="1"/>
  <c r="D2224" i="12" s="1"/>
  <c r="D2225" i="12"/>
  <c r="D2226" i="12" s="1"/>
  <c r="D2227" i="12" s="1"/>
  <c r="D2228" i="12" s="1"/>
  <c r="D2229" i="12" s="1"/>
  <c r="D2230" i="12" s="1"/>
  <c r="D2231" i="12" s="1"/>
  <c r="D2232" i="12" s="1"/>
  <c r="D2233" i="12" s="1"/>
  <c r="D2234" i="12" s="1"/>
  <c r="D2235" i="12"/>
  <c r="D2236" i="12" s="1"/>
  <c r="D2237" i="12" s="1"/>
  <c r="D2238" i="12" s="1"/>
  <c r="D2239" i="12" s="1"/>
  <c r="D2240" i="12" s="1"/>
  <c r="D2241" i="12" s="1"/>
  <c r="D2242" i="12" s="1"/>
  <c r="D2243" i="12"/>
  <c r="D2244" i="12" s="1"/>
  <c r="D2245" i="12" s="1"/>
  <c r="D2246" i="12" s="1"/>
  <c r="D2247" i="12" s="1"/>
  <c r="D2248" i="12" s="1"/>
  <c r="D2249" i="12" s="1"/>
  <c r="D2250" i="12" s="1"/>
  <c r="D2251" i="12" s="1"/>
  <c r="D2252" i="12" s="1"/>
  <c r="D2253" i="12" s="1"/>
  <c r="D2254" i="12" s="1"/>
  <c r="D2255" i="12"/>
  <c r="D2256" i="12" s="1"/>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c r="D2302" i="12" s="1"/>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c r="D2324" i="12" s="1"/>
  <c r="D2325" i="12" s="1"/>
  <c r="D2326" i="12" s="1"/>
  <c r="D2327" i="12" s="1"/>
  <c r="D2328" i="12" s="1"/>
  <c r="D2329" i="12" s="1"/>
  <c r="D2330" i="12" s="1"/>
  <c r="D2331" i="12"/>
  <c r="D2332" i="12" s="1"/>
  <c r="D2333" i="12" s="1"/>
  <c r="D2334" i="12" s="1"/>
  <c r="D2335" i="12" s="1"/>
  <c r="D2336" i="12" s="1"/>
  <c r="D2337" i="12" s="1"/>
  <c r="D2338" i="12" s="1"/>
  <c r="D2339" i="12" s="1"/>
  <c r="D2340" i="12"/>
  <c r="D2341" i="12" s="1"/>
  <c r="D2342" i="12" s="1"/>
  <c r="D2343" i="12" s="1"/>
  <c r="D2344" i="12" s="1"/>
  <c r="D2345" i="12" s="1"/>
  <c r="D2346" i="12" s="1"/>
  <c r="D2347" i="12" s="1"/>
  <c r="D2348" i="12" s="1"/>
  <c r="D2349" i="12"/>
  <c r="D2350" i="12" s="1"/>
  <c r="D2351" i="12" s="1"/>
  <c r="D2352" i="12" s="1"/>
  <c r="D2353" i="12" s="1"/>
  <c r="D2354" i="12" s="1"/>
  <c r="D2355" i="12" s="1"/>
  <c r="D2356" i="12"/>
  <c r="D2357" i="12" s="1"/>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c r="D2381" i="12" s="1"/>
  <c r="D2382" i="12" s="1"/>
  <c r="D2383" i="12" s="1"/>
  <c r="D2384" i="12" s="1"/>
  <c r="D2385" i="12" s="1"/>
  <c r="D2386" i="12" s="1"/>
  <c r="D2387" i="12" s="1"/>
  <c r="D2388" i="12"/>
  <c r="D2389" i="12" s="1"/>
  <c r="D2390" i="12" s="1"/>
  <c r="D2391" i="12" s="1"/>
  <c r="D2392" i="12" s="1"/>
  <c r="D2393" i="12" s="1"/>
  <c r="D2394" i="12" s="1"/>
  <c r="D2395" i="12" s="1"/>
  <c r="D2396" i="12"/>
  <c r="D2397" i="12" s="1"/>
  <c r="D2398" i="12" s="1"/>
  <c r="D2399" i="12" s="1"/>
  <c r="D2400" i="12" s="1"/>
  <c r="D2401" i="12" s="1"/>
  <c r="D2402" i="12" s="1"/>
  <c r="D2403" i="12" s="1"/>
  <c r="D2404" i="12"/>
  <c r="D2405" i="12" s="1"/>
  <c r="D2406" i="12" s="1"/>
  <c r="D2407" i="12" s="1"/>
  <c r="D2408" i="12" s="1"/>
  <c r="D2409" i="12" s="1"/>
  <c r="D2410" i="12" s="1"/>
  <c r="D2411" i="12" s="1"/>
  <c r="D2412" i="12" s="1"/>
  <c r="D2413" i="12" s="1"/>
  <c r="D2414" i="12" s="1"/>
  <c r="D2415" i="12" s="1"/>
  <c r="D2416" i="12" s="1"/>
  <c r="D2417" i="12"/>
  <c r="D2418" i="12" s="1"/>
  <c r="D2419" i="12" s="1"/>
  <c r="D2420" i="12" s="1"/>
  <c r="D2421" i="12" s="1"/>
  <c r="D2422" i="12" s="1"/>
  <c r="D2423" i="12" s="1"/>
  <c r="D2424" i="12" s="1"/>
  <c r="D2425" i="12"/>
  <c r="D2426" i="12" s="1"/>
  <c r="D2427" i="12" s="1"/>
  <c r="D2428" i="12" s="1"/>
  <c r="D2429" i="12" s="1"/>
  <c r="D2430" i="12" s="1"/>
  <c r="D2431" i="12" s="1"/>
  <c r="D2432" i="12" s="1"/>
  <c r="D2433" i="12"/>
  <c r="D2434" i="12" s="1"/>
  <c r="D2435" i="12" s="1"/>
  <c r="D2436" i="12" s="1"/>
  <c r="D2437" i="12" s="1"/>
  <c r="D2438" i="12" s="1"/>
  <c r="D2439" i="12" s="1"/>
  <c r="D2440" i="12" s="1"/>
  <c r="D2441" i="12" s="1"/>
  <c r="D2442" i="12" s="1"/>
  <c r="D2443" i="12" s="1"/>
  <c r="D2444" i="12" s="1"/>
  <c r="D2445" i="12"/>
  <c r="D2446" i="12" s="1"/>
  <c r="D2447" i="12" s="1"/>
  <c r="D2448" i="12" s="1"/>
  <c r="D2449" i="12" s="1"/>
  <c r="D2450" i="12" s="1"/>
  <c r="D2451" i="12" s="1"/>
  <c r="D2452" i="12" s="1"/>
  <c r="D2453" i="12" s="1"/>
  <c r="D2454" i="12"/>
  <c r="D2455" i="12" s="1"/>
  <c r="D2456" i="12" s="1"/>
  <c r="D2457" i="12" s="1"/>
  <c r="D2458" i="12" s="1"/>
  <c r="D2459" i="12" s="1"/>
  <c r="D2460" i="12" s="1"/>
  <c r="D2461" i="12" s="1"/>
  <c r="D2462" i="12"/>
  <c r="D2463" i="12" s="1"/>
  <c r="D2464" i="12" s="1"/>
  <c r="D2465" i="12" s="1"/>
  <c r="D2466" i="12" s="1"/>
  <c r="D2467" i="12" s="1"/>
  <c r="D2468" i="12" s="1"/>
  <c r="D2469" i="12" s="1"/>
  <c r="D2470" i="12" s="1"/>
  <c r="D2471" i="12" s="1"/>
  <c r="D2472" i="12" s="1"/>
  <c r="D2473" i="12" s="1"/>
  <c r="D2474" i="12" s="1"/>
  <c r="D2475" i="12" s="1"/>
  <c r="D2476" i="12" s="1"/>
  <c r="D2477" i="12" s="1"/>
  <c r="D2478" i="12" s="1"/>
  <c r="D2479" i="12" s="1"/>
  <c r="D2480" i="12"/>
  <c r="D2481" i="12" s="1"/>
  <c r="D2482" i="12" s="1"/>
  <c r="D2483" i="12" s="1"/>
  <c r="D2484" i="12" s="1"/>
  <c r="D2485" i="12" s="1"/>
  <c r="D2486" i="12" s="1"/>
  <c r="D2487" i="12" s="1"/>
  <c r="D2488" i="12" s="1"/>
  <c r="D2489" i="12"/>
  <c r="D2490" i="12" s="1"/>
  <c r="D2491" i="12" s="1"/>
  <c r="D2492" i="12" s="1"/>
  <c r="D2493" i="12" s="1"/>
  <c r="D2494" i="12" s="1"/>
  <c r="D2495" i="12" s="1"/>
  <c r="D2496" i="12" s="1"/>
  <c r="D2497" i="12"/>
  <c r="D2498" i="12" s="1"/>
  <c r="D2499" i="12" s="1"/>
  <c r="D2500" i="12" s="1"/>
  <c r="D2501" i="12" s="1"/>
  <c r="D2502" i="12" s="1"/>
  <c r="D2503" i="12" s="1"/>
  <c r="D2504" i="12" s="1"/>
  <c r="D2505" i="12"/>
  <c r="D2506" i="12" s="1"/>
  <c r="D2507" i="12" s="1"/>
  <c r="D2508" i="12" s="1"/>
  <c r="D2509" i="12" s="1"/>
  <c r="D2510" i="12" s="1"/>
  <c r="D2511" i="12" s="1"/>
  <c r="D2512" i="12" s="1"/>
  <c r="D2513" i="12" s="1"/>
  <c r="D2514" i="12" s="1"/>
  <c r="D2515" i="12" s="1"/>
  <c r="D2516" i="12" s="1"/>
  <c r="D2517" i="12" s="1"/>
  <c r="D2518" i="12" s="1"/>
  <c r="D2519" i="12" s="1"/>
  <c r="D2520" i="12" s="1"/>
  <c r="D2521" i="12" s="1"/>
  <c r="D2522" i="12"/>
  <c r="D2523" i="12" s="1"/>
  <c r="D2524" i="12" s="1"/>
  <c r="D2525" i="12" s="1"/>
  <c r="D2526" i="12" s="1"/>
  <c r="D2527" i="12" s="1"/>
  <c r="D2528" i="12" s="1"/>
  <c r="D2529" i="12" s="1"/>
  <c r="D2530" i="12" s="1"/>
  <c r="D2531" i="12" s="1"/>
  <c r="D2532" i="12" s="1"/>
  <c r="D2533" i="12"/>
  <c r="D2534" i="12" s="1"/>
  <c r="D2535" i="12" s="1"/>
  <c r="D2536" i="12" s="1"/>
  <c r="D2537" i="12" s="1"/>
  <c r="D2538" i="12" s="1"/>
  <c r="D2539" i="12" s="1"/>
  <c r="D2540" i="12" s="1"/>
  <c r="D2541" i="12" s="1"/>
  <c r="D2542" i="12" s="1"/>
  <c r="D2543" i="12" s="1"/>
  <c r="D2544" i="12" s="1"/>
  <c r="D2545" i="12" s="1"/>
  <c r="D2546" i="12" s="1"/>
  <c r="D2547" i="12" s="1"/>
  <c r="D2548" i="12"/>
  <c r="D2549" i="12" s="1"/>
  <c r="D2550" i="12" s="1"/>
  <c r="D2551" i="12" s="1"/>
  <c r="D2552" i="12" s="1"/>
  <c r="D2553" i="12" s="1"/>
  <c r="D2554" i="12" s="1"/>
  <c r="D2555" i="12" s="1"/>
  <c r="D2556" i="12"/>
  <c r="D2557" i="12" s="1"/>
  <c r="D2558" i="12" s="1"/>
  <c r="D2559" i="12" s="1"/>
  <c r="D2560" i="12" s="1"/>
  <c r="D2561" i="12" s="1"/>
  <c r="D2562" i="12" s="1"/>
  <c r="D2563" i="12"/>
  <c r="D2564" i="12" s="1"/>
  <c r="D2565" i="12" s="1"/>
  <c r="D2566" i="12" s="1"/>
  <c r="D2567" i="12" s="1"/>
  <c r="D2568" i="12" s="1"/>
  <c r="D2569" i="12" s="1"/>
  <c r="D2570" i="12" s="1"/>
  <c r="D2571" i="12"/>
  <c r="D2572" i="12" s="1"/>
  <c r="D2573" i="12" s="1"/>
  <c r="D2574" i="12" s="1"/>
  <c r="D2575" i="12" s="1"/>
  <c r="D2576" i="12" s="1"/>
  <c r="D2577" i="12" s="1"/>
  <c r="D2578" i="12" s="1"/>
  <c r="D2579" i="12"/>
  <c r="D2580" i="12" s="1"/>
  <c r="D2581" i="12" s="1"/>
  <c r="D2582" i="12" s="1"/>
  <c r="D2583" i="12" s="1"/>
  <c r="D2584" i="12" s="1"/>
  <c r="D2585" i="12" s="1"/>
  <c r="D2586" i="12"/>
  <c r="D2587" i="12" s="1"/>
  <c r="D2588" i="12" s="1"/>
  <c r="D2589" i="12" s="1"/>
  <c r="D2590" i="12" s="1"/>
  <c r="D2591" i="12" s="1"/>
  <c r="D2592" i="12" s="1"/>
  <c r="D2593" i="12" s="1"/>
  <c r="D2594" i="12"/>
  <c r="D2595" i="12" s="1"/>
  <c r="D2596" i="12" s="1"/>
  <c r="D2597" i="12" s="1"/>
  <c r="D2598" i="12" s="1"/>
  <c r="D2599" i="12" s="1"/>
  <c r="D2600" i="12" s="1"/>
  <c r="D2601" i="12" s="1"/>
  <c r="D2602" i="12" s="1"/>
  <c r="D2603" i="12"/>
  <c r="D2604" i="12" s="1"/>
  <c r="D2605" i="12" s="1"/>
  <c r="D2606" i="12" s="1"/>
  <c r="D2607" i="12" s="1"/>
  <c r="D2608" i="12" s="1"/>
  <c r="D2609" i="12" s="1"/>
  <c r="D2610" i="12" s="1"/>
  <c r="D2611" i="12" s="1"/>
  <c r="D2612" i="12" s="1"/>
  <c r="D2613" i="12" s="1"/>
  <c r="D2614" i="12" s="1"/>
  <c r="D2615" i="12" s="1"/>
  <c r="D2616" i="12" s="1"/>
  <c r="D2617" i="12" s="1"/>
  <c r="D2618" i="12" s="1"/>
  <c r="D2619" i="12" s="1"/>
  <c r="D2620" i="12" s="1"/>
  <c r="D2621" i="12"/>
  <c r="D2622" i="12" s="1"/>
  <c r="D2623" i="12" s="1"/>
  <c r="D2624" i="12" s="1"/>
  <c r="D2625" i="12" s="1"/>
  <c r="D2626" i="12" s="1"/>
  <c r="D2627" i="12" s="1"/>
  <c r="D2628" i="12"/>
  <c r="D2629" i="12" s="1"/>
  <c r="D2630" i="12" s="1"/>
  <c r="D2631" i="12" s="1"/>
  <c r="D2632" i="12" s="1"/>
  <c r="D2633" i="12" s="1"/>
  <c r="D2634" i="12" s="1"/>
  <c r="D2635" i="12" s="1"/>
  <c r="D2636" i="12" s="1"/>
  <c r="D2637" i="12" s="1"/>
  <c r="D2638" i="12" s="1"/>
  <c r="D2639" i="12" s="1"/>
  <c r="D2640" i="12" s="1"/>
  <c r="D2641" i="12" s="1"/>
  <c r="D2642" i="12" s="1"/>
  <c r="D2643" i="12" s="1"/>
  <c r="D2644" i="12" s="1"/>
  <c r="D2645" i="12" s="1"/>
  <c r="D2646" i="12"/>
  <c r="D2647" i="12" s="1"/>
  <c r="D2648" i="12" s="1"/>
  <c r="D2649" i="12" s="1"/>
  <c r="D2650" i="12" s="1"/>
  <c r="D2651" i="12" s="1"/>
  <c r="D2652" i="12" s="1"/>
  <c r="D2653" i="12" s="1"/>
  <c r="D2654" i="12" s="1"/>
  <c r="D2655" i="12"/>
  <c r="D2656" i="12" s="1"/>
  <c r="D2657" i="12" s="1"/>
  <c r="D2658" i="12" s="1"/>
  <c r="D2659" i="12" s="1"/>
  <c r="D2660" i="12" s="1"/>
  <c r="D2661" i="12" s="1"/>
  <c r="D2662" i="12" s="1"/>
  <c r="D2663" i="12" s="1"/>
  <c r="D2664" i="12" s="1"/>
  <c r="D2665" i="12"/>
  <c r="D2666" i="12" s="1"/>
  <c r="D2667" i="12" s="1"/>
  <c r="D2668" i="12" s="1"/>
  <c r="D2669" i="12" s="1"/>
  <c r="D2670" i="12" s="1"/>
  <c r="D2671" i="12" s="1"/>
  <c r="D2672" i="12" s="1"/>
  <c r="D2673" i="12"/>
  <c r="D2674" i="12" s="1"/>
  <c r="D2675" i="12" s="1"/>
  <c r="D2676" i="12" s="1"/>
  <c r="D2677" i="12" s="1"/>
  <c r="D2678" i="12" s="1"/>
  <c r="D2679" i="12" s="1"/>
  <c r="D2680" i="12" s="1"/>
  <c r="D2681" i="12" s="1"/>
  <c r="D2682" i="12" s="1"/>
  <c r="D2683" i="12" s="1"/>
  <c r="D2684" i="12" s="1"/>
  <c r="D2685" i="12" s="1"/>
  <c r="D2686" i="12" s="1"/>
  <c r="D2687" i="12" s="1"/>
  <c r="D2688" i="12"/>
  <c r="D2689" i="12" s="1"/>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c r="D2709" i="12" s="1"/>
  <c r="D2710" i="12" s="1"/>
  <c r="D2711" i="12" s="1"/>
  <c r="D2712" i="12" s="1"/>
  <c r="D2713" i="12" s="1"/>
  <c r="D2714" i="12" s="1"/>
  <c r="D2715" i="12" s="1"/>
  <c r="D2716" i="12" s="1"/>
  <c r="D2717" i="12" s="1"/>
  <c r="D2718" i="12" s="1"/>
  <c r="D2719" i="12" s="1"/>
  <c r="D2720" i="12" s="1"/>
  <c r="D2721" i="12"/>
  <c r="D2722" i="12" s="1"/>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c r="D2752" i="12" s="1"/>
  <c r="D2753" i="12" s="1"/>
  <c r="D2754" i="12" s="1"/>
  <c r="D2755" i="12" s="1"/>
  <c r="D2756" i="12" s="1"/>
  <c r="D2757" i="12" s="1"/>
  <c r="D2758" i="12" s="1"/>
  <c r="D2759" i="12" s="1"/>
  <c r="D2760" i="12" s="1"/>
  <c r="D2761" i="12"/>
  <c r="D2762" i="12" s="1"/>
  <c r="D2763" i="12" s="1"/>
  <c r="D2764" i="12" s="1"/>
  <c r="D2765" i="12" s="1"/>
  <c r="D2766" i="12" s="1"/>
  <c r="D2767" i="12" s="1"/>
  <c r="D2768" i="12"/>
  <c r="D2769" i="12" s="1"/>
  <c r="D2770" i="12" s="1"/>
  <c r="D2771" i="12" s="1"/>
  <c r="D2772" i="12" s="1"/>
  <c r="D2773" i="12" s="1"/>
  <c r="D2774" i="12" s="1"/>
  <c r="D2775" i="12" s="1"/>
  <c r="D2776" i="12" s="1"/>
  <c r="D2777" i="12" s="1"/>
  <c r="D2778" i="12" s="1"/>
  <c r="D2779" i="12" s="1"/>
  <c r="D2780" i="12"/>
  <c r="D2781" i="12" s="1"/>
  <c r="D2782" i="12" s="1"/>
  <c r="D2783" i="12" s="1"/>
  <c r="D2784" i="12" s="1"/>
  <c r="D2785" i="12" s="1"/>
  <c r="D2786" i="12" s="1"/>
  <c r="D2787" i="12" s="1"/>
  <c r="D2788" i="12" s="1"/>
  <c r="D2789" i="12"/>
  <c r="D2790" i="12" s="1"/>
  <c r="D2791" i="12" s="1"/>
  <c r="D2792" i="12" s="1"/>
  <c r="D2793" i="12" s="1"/>
  <c r="D2794" i="12" s="1"/>
  <c r="D2795" i="12" s="1"/>
  <c r="D2796" i="12" s="1"/>
  <c r="D2797" i="12" s="1"/>
  <c r="D2798" i="12" s="1"/>
  <c r="D2799" i="12" s="1"/>
  <c r="D2800" i="12" s="1"/>
  <c r="D2801" i="12" s="1"/>
  <c r="D2802" i="12" s="1"/>
  <c r="D2803" i="12" s="1"/>
  <c r="D2804" i="12" s="1"/>
  <c r="D2805" i="12"/>
  <c r="D2806" i="12" s="1"/>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c r="D2849" i="12" s="1"/>
  <c r="D2850" i="12" s="1"/>
  <c r="D2851" i="12" s="1"/>
  <c r="D2852" i="12" s="1"/>
  <c r="D2853" i="12" s="1"/>
  <c r="D2854" i="12" s="1"/>
  <c r="D2855" i="12"/>
  <c r="D2856" i="12" s="1"/>
  <c r="D2857" i="12" s="1"/>
  <c r="D2858" i="12" s="1"/>
  <c r="D2859" i="12" s="1"/>
  <c r="D2860" i="12" s="1"/>
  <c r="D2861" i="12" s="1"/>
  <c r="D2862" i="12" s="1"/>
  <c r="D2863" i="12" s="1"/>
  <c r="D2864" i="12" s="1"/>
  <c r="D2865" i="12" s="1"/>
  <c r="D2866" i="12" s="1"/>
  <c r="D2867" i="12" s="1"/>
  <c r="D2868" i="12" s="1"/>
  <c r="D2869" i="12" s="1"/>
  <c r="D2870" i="12"/>
  <c r="D2871" i="12" s="1"/>
  <c r="D2872" i="12" s="1"/>
  <c r="D2873" i="12" s="1"/>
  <c r="D2874" i="12" s="1"/>
  <c r="D2875" i="12" s="1"/>
  <c r="D2876" i="12" s="1"/>
  <c r="D2877" i="12" s="1"/>
  <c r="D2878" i="12"/>
  <c r="D2879" i="12" s="1"/>
  <c r="D2880" i="12" s="1"/>
  <c r="D2881" i="12" s="1"/>
  <c r="D2882" i="12" s="1"/>
  <c r="D2883" i="12" s="1"/>
  <c r="D2884" i="12" s="1"/>
  <c r="D2885" i="12" s="1"/>
  <c r="D2886" i="12" s="1"/>
  <c r="D2887" i="12"/>
  <c r="D2888" i="12" s="1"/>
  <c r="D2889" i="12" s="1"/>
  <c r="D2890" i="12" s="1"/>
  <c r="D2891" i="12" s="1"/>
  <c r="D2892" i="12" s="1"/>
  <c r="D2893" i="12" s="1"/>
  <c r="D2894" i="12" s="1"/>
  <c r="D2895" i="12" s="1"/>
  <c r="D2896" i="12" s="1"/>
  <c r="D2897" i="12" s="1"/>
  <c r="D2898" i="12" s="1"/>
  <c r="D2899" i="12" s="1"/>
  <c r="D2900" i="12" s="1"/>
  <c r="D2901" i="12" s="1"/>
  <c r="D2902" i="12" s="1"/>
  <c r="D2903" i="12" s="1"/>
  <c r="D2904" i="12"/>
  <c r="D2905" i="12" s="1"/>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c r="D2929" i="12" s="1"/>
  <c r="D2930" i="12" s="1"/>
  <c r="D2931" i="12" s="1"/>
  <c r="D2932" i="12" s="1"/>
  <c r="D2933" i="12" s="1"/>
  <c r="D2934" i="12" s="1"/>
  <c r="D2935" i="12" s="1"/>
  <c r="D2936" i="12" s="1"/>
  <c r="D2937" i="12" s="1"/>
  <c r="D2938" i="12"/>
  <c r="D2939" i="12" s="1"/>
  <c r="D2940" i="12" s="1"/>
  <c r="D2941" i="12" s="1"/>
  <c r="D2942" i="12" s="1"/>
  <c r="D2943" i="12" s="1"/>
  <c r="D2944" i="12" s="1"/>
  <c r="D2945" i="12" s="1"/>
  <c r="D2946" i="12"/>
  <c r="D2947" i="12" s="1"/>
  <c r="D2948" i="12" s="1"/>
  <c r="D2949" i="12" s="1"/>
  <c r="D2950" i="12" s="1"/>
  <c r="D2951" i="12" s="1"/>
  <c r="D2952" i="12" s="1"/>
  <c r="D2953" i="12"/>
  <c r="D2954" i="12" s="1"/>
  <c r="D2955" i="12" s="1"/>
  <c r="D2956" i="12" s="1"/>
  <c r="D2957" i="12" s="1"/>
  <c r="D2958" i="12" s="1"/>
  <c r="D2959" i="12" s="1"/>
  <c r="D2960" i="12" s="1"/>
  <c r="D2961" i="12" s="1"/>
  <c r="D2962" i="12" s="1"/>
  <c r="D2963" i="12" s="1"/>
  <c r="D2964" i="12"/>
  <c r="D2965" i="12" s="1"/>
  <c r="D2966" i="12" s="1"/>
  <c r="D2967" i="12" s="1"/>
  <c r="D2968" i="12" s="1"/>
  <c r="D2969" i="12" s="1"/>
  <c r="D2970" i="12" s="1"/>
  <c r="D2971" i="12" s="1"/>
  <c r="D2972" i="12" s="1"/>
  <c r="D2973" i="12" s="1"/>
  <c r="D2974" i="12" s="1"/>
  <c r="D2975" i="12" s="1"/>
  <c r="D2976" i="12" s="1"/>
  <c r="D2977" i="12"/>
  <c r="D2978" i="12" s="1"/>
  <c r="D2979" i="12" s="1"/>
  <c r="D2980" i="12" s="1"/>
  <c r="D2981" i="12" s="1"/>
  <c r="D2982" i="12" s="1"/>
  <c r="D2983" i="12" s="1"/>
  <c r="D2984" i="12" s="1"/>
  <c r="D2985" i="12" s="1"/>
  <c r="D2986" i="12"/>
  <c r="D2987" i="12" s="1"/>
  <c r="D2988" i="12" s="1"/>
  <c r="D2989" i="12" s="1"/>
  <c r="D2990" i="12" s="1"/>
  <c r="D2991" i="12" s="1"/>
  <c r="D2992" i="12" s="1"/>
  <c r="D2993" i="12" s="1"/>
  <c r="D2994" i="12" s="1"/>
  <c r="D2995" i="12"/>
  <c r="D2996" i="12" s="1"/>
  <c r="D2997" i="12" s="1"/>
  <c r="D2998" i="12" s="1"/>
  <c r="D2999" i="12" s="1"/>
  <c r="D3000" i="12" s="1"/>
  <c r="D3001" i="12" s="1"/>
  <c r="D3002" i="12" s="1"/>
  <c r="D3003" i="12"/>
  <c r="D3004" i="12" s="1"/>
  <c r="D3005" i="12" s="1"/>
  <c r="D3006" i="12" s="1"/>
  <c r="D3007" i="12" s="1"/>
  <c r="D3008" i="12" s="1"/>
  <c r="D3009" i="12" s="1"/>
  <c r="D3010" i="12"/>
  <c r="D3011" i="12" s="1"/>
  <c r="D3012" i="12" s="1"/>
  <c r="D3013" i="12" s="1"/>
  <c r="D3014" i="12" s="1"/>
  <c r="D3015" i="12" s="1"/>
  <c r="D3016" i="12" s="1"/>
  <c r="D3017" i="12" s="1"/>
  <c r="D3018" i="12"/>
  <c r="D3019" i="12" s="1"/>
  <c r="D3020" i="12" s="1"/>
  <c r="D3021" i="12" s="1"/>
  <c r="D3022" i="12" s="1"/>
  <c r="D3023" i="12" s="1"/>
  <c r="D3024" i="12" s="1"/>
  <c r="D3025" i="12" s="1"/>
  <c r="D3026" i="12"/>
  <c r="D3027" i="12" s="1"/>
  <c r="D3028" i="12" s="1"/>
  <c r="D3029" i="12" s="1"/>
  <c r="D3030" i="12" s="1"/>
  <c r="D3031" i="12" s="1"/>
  <c r="D3032" i="12" s="1"/>
  <c r="D3033" i="12" s="1"/>
  <c r="D3034" i="12" s="1"/>
  <c r="D3035" i="12" s="1"/>
  <c r="D3036" i="12" s="1"/>
  <c r="D3037" i="12" s="1"/>
  <c r="D3038" i="12" s="1"/>
  <c r="D3039" i="12" s="1"/>
  <c r="D3040" i="12" s="1"/>
  <c r="D3041" i="12"/>
  <c r="D3042" i="12" s="1"/>
  <c r="D3043" i="12" s="1"/>
  <c r="D3044" i="12" s="1"/>
  <c r="D3045" i="12" s="1"/>
  <c r="D3046" i="12" s="1"/>
  <c r="D3047" i="12" s="1"/>
  <c r="D3048" i="12" s="1"/>
  <c r="D3049" i="12"/>
  <c r="D3050" i="12" s="1"/>
  <c r="D3051" i="12" s="1"/>
  <c r="D3052" i="12" s="1"/>
  <c r="D3053" i="12" s="1"/>
  <c r="D3054" i="12" s="1"/>
  <c r="D3055" i="12" s="1"/>
  <c r="D3056" i="12" s="1"/>
  <c r="D3057" i="12"/>
  <c r="D3058" i="12" s="1"/>
  <c r="D3059" i="12" s="1"/>
  <c r="D3060" i="12" s="1"/>
  <c r="D3061" i="12" s="1"/>
  <c r="D3062" i="12" s="1"/>
  <c r="D3063" i="12" s="1"/>
  <c r="D3064" i="12" s="1"/>
  <c r="D3065" i="12" s="1"/>
  <c r="D3066" i="12"/>
  <c r="D3067" i="12" s="1"/>
  <c r="D3068" i="12" s="1"/>
  <c r="D3069" i="12" s="1"/>
  <c r="D3070" i="12" s="1"/>
  <c r="D3071" i="12" s="1"/>
  <c r="D3072" i="12" s="1"/>
  <c r="D3073" i="12" s="1"/>
  <c r="D3074" i="12" s="1"/>
  <c r="D3075" i="12" s="1"/>
  <c r="D3076" i="12" s="1"/>
  <c r="D3077" i="12"/>
  <c r="D3078" i="12" s="1"/>
  <c r="D3079" i="12" s="1"/>
  <c r="D3080" i="12" s="1"/>
  <c r="D3081" i="12" s="1"/>
  <c r="D3082" i="12" s="1"/>
  <c r="D3083" i="12" s="1"/>
  <c r="D3084" i="12" s="1"/>
  <c r="D3085" i="12"/>
  <c r="D3086" i="12" s="1"/>
  <c r="D3087" i="12" s="1"/>
  <c r="D3088" i="12" s="1"/>
  <c r="D3089" i="12" s="1"/>
  <c r="D3090" i="12" s="1"/>
  <c r="D3091" i="12" s="1"/>
  <c r="D3092" i="12" s="1"/>
  <c r="D3093" i="12" s="1"/>
  <c r="D3094" i="12" s="1"/>
  <c r="D3095" i="12" s="1"/>
  <c r="D3096" i="12" s="1"/>
  <c r="D3097" i="12" s="1"/>
  <c r="D3098" i="12" s="1"/>
  <c r="D3099" i="12"/>
  <c r="D3100" i="12" s="1"/>
  <c r="D3101" i="12" s="1"/>
  <c r="D3102" i="12" s="1"/>
  <c r="D3103" i="12" s="1"/>
  <c r="D3104" i="12" s="1"/>
  <c r="D3105" i="12" s="1"/>
  <c r="D3106" i="12"/>
  <c r="D3107" i="12" s="1"/>
  <c r="D3108" i="12" s="1"/>
  <c r="D3109" i="12" s="1"/>
  <c r="D3110" i="12" s="1"/>
  <c r="D3111" i="12" s="1"/>
  <c r="D3112" i="12" s="1"/>
  <c r="D3113" i="12"/>
  <c r="D3114" i="12" s="1"/>
  <c r="D3115" i="12" s="1"/>
  <c r="D3116" i="12" s="1"/>
  <c r="D3117" i="12" s="1"/>
  <c r="D3118" i="12" s="1"/>
  <c r="D3119" i="12" s="1"/>
  <c r="D3120" i="12"/>
  <c r="D3121" i="12" s="1"/>
  <c r="D3122" i="12" s="1"/>
  <c r="D3123" i="12" s="1"/>
  <c r="D3124" i="12" s="1"/>
  <c r="D3125" i="12" s="1"/>
  <c r="D3126" i="12" s="1"/>
  <c r="D3127" i="12" s="1"/>
  <c r="D3128" i="12" s="1"/>
  <c r="D3129" i="12" s="1"/>
  <c r="D3130" i="12" s="1"/>
  <c r="D3131" i="12" s="1"/>
  <c r="D3132" i="12" s="1"/>
  <c r="D3133" i="12" s="1"/>
  <c r="D3134" i="12" s="1"/>
  <c r="D3135" i="12" s="1"/>
  <c r="D3136" i="12"/>
  <c r="D3137" i="12" s="1"/>
  <c r="D3138" i="12" s="1"/>
  <c r="D3139" i="12" s="1"/>
  <c r="D3140" i="12" s="1"/>
  <c r="D3141" i="12" s="1"/>
  <c r="D3142" i="12" s="1"/>
  <c r="D3143" i="12" s="1"/>
  <c r="D3144" i="12" s="1"/>
  <c r="D3145" i="12" s="1"/>
  <c r="D3146" i="12" s="1"/>
  <c r="D3147" i="12" s="1"/>
  <c r="D3148" i="12" s="1"/>
  <c r="D3149" i="12" s="1"/>
  <c r="D3150" i="12" s="1"/>
  <c r="D3151" i="12"/>
  <c r="D3152" i="12" s="1"/>
  <c r="D3153" i="12" s="1"/>
  <c r="D3154" i="12" s="1"/>
  <c r="D3155" i="12" s="1"/>
  <c r="D3156" i="12" s="1"/>
  <c r="D3157" i="12" s="1"/>
  <c r="D3158" i="12" s="1"/>
  <c r="D3159" i="12"/>
  <c r="D3160" i="12" s="1"/>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c r="D3187" i="12" s="1"/>
  <c r="D3188" i="12" s="1"/>
  <c r="D3189" i="12" s="1"/>
  <c r="D3190" i="12" s="1"/>
  <c r="D3191" i="12" s="1"/>
  <c r="D3192" i="12" s="1"/>
  <c r="D3193" i="12" s="1"/>
  <c r="D3194" i="12" s="1"/>
  <c r="D3195" i="12"/>
  <c r="D3196" i="12" s="1"/>
  <c r="D3197" i="12" s="1"/>
  <c r="D3198" i="12" s="1"/>
  <c r="D3199" i="12" s="1"/>
  <c r="D3200" i="12" s="1"/>
  <c r="D3201" i="12" s="1"/>
  <c r="D3202" i="12" s="1"/>
  <c r="D3203" i="12" s="1"/>
  <c r="D3204" i="12" s="1"/>
  <c r="D3205" i="12" s="1"/>
  <c r="D3206" i="12" s="1"/>
  <c r="D3207" i="12" s="1"/>
  <c r="D3208" i="12"/>
  <c r="D3209" i="12" s="1"/>
  <c r="D3210" i="12" s="1"/>
  <c r="D3211" i="12" s="1"/>
  <c r="D3212" i="12" s="1"/>
  <c r="D3213" i="12" s="1"/>
  <c r="D3214" i="12" s="1"/>
  <c r="D3215" i="12" s="1"/>
  <c r="D3216" i="12" s="1"/>
  <c r="D3217" i="12"/>
  <c r="D3218" i="12" s="1"/>
  <c r="D3219" i="12" s="1"/>
  <c r="D3220" i="12" s="1"/>
  <c r="D3221" i="12" s="1"/>
  <c r="D3222" i="12" s="1"/>
  <c r="D3223" i="12" s="1"/>
  <c r="D3224" i="12"/>
  <c r="D3225" i="12" s="1"/>
  <c r="D3226" i="12" s="1"/>
  <c r="D3227" i="12" s="1"/>
  <c r="D3228" i="12" s="1"/>
  <c r="D3229" i="12" s="1"/>
  <c r="D3230" i="12" s="1"/>
  <c r="D3231" i="12" s="1"/>
  <c r="D3232" i="12"/>
  <c r="D3233" i="12" s="1"/>
  <c r="D3234" i="12" s="1"/>
  <c r="D3235" i="12" s="1"/>
  <c r="D3236" i="12" s="1"/>
  <c r="D3237" i="12" s="1"/>
  <c r="D3238" i="12" s="1"/>
  <c r="D3239" i="12"/>
  <c r="D3240" i="12" s="1"/>
  <c r="D3241" i="12" s="1"/>
  <c r="D3242" i="12" s="1"/>
  <c r="D3243" i="12" s="1"/>
  <c r="D3244" i="12" s="1"/>
  <c r="D3245" i="12" s="1"/>
  <c r="D3246" i="12" s="1"/>
  <c r="D3247" i="12" s="1"/>
  <c r="D3248" i="12"/>
  <c r="D3249" i="12" s="1"/>
  <c r="D3250" i="12" s="1"/>
  <c r="D3251" i="12" s="1"/>
  <c r="D3252" i="12" s="1"/>
  <c r="D3253" i="12" s="1"/>
  <c r="D3254" i="12" s="1"/>
  <c r="D3255" i="12" s="1"/>
  <c r="D3256" i="12" s="1"/>
  <c r="D3257" i="12" s="1"/>
  <c r="D3258" i="12" s="1"/>
  <c r="D3259" i="12" s="1"/>
  <c r="D3260" i="12" s="1"/>
  <c r="D3261" i="12" s="1"/>
  <c r="D3262" i="12" s="1"/>
  <c r="D3263" i="12" s="1"/>
  <c r="D3264" i="12" s="1"/>
  <c r="D3265" i="12"/>
  <c r="D3266" i="12" s="1"/>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c r="D3309" i="12" s="1"/>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c r="D3337" i="12" s="1"/>
  <c r="D3338" i="12" s="1"/>
  <c r="D3339" i="12" s="1"/>
  <c r="D3340" i="12" s="1"/>
  <c r="D3341" i="12" s="1"/>
  <c r="D3342" i="12" s="1"/>
  <c r="D3343" i="12"/>
  <c r="D3344" i="12" s="1"/>
  <c r="D3345" i="12" s="1"/>
  <c r="D3346" i="12" s="1"/>
  <c r="D3347" i="12" s="1"/>
  <c r="D3348" i="12" s="1"/>
  <c r="D3349" i="12" s="1"/>
  <c r="D3350" i="12" s="1"/>
  <c r="D3351" i="12" s="1"/>
  <c r="D3352" i="12" s="1"/>
  <c r="D3353" i="12" s="1"/>
  <c r="D3354" i="12"/>
  <c r="D3355" i="12" s="1"/>
  <c r="D3356" i="12" s="1"/>
  <c r="D3357" i="12" s="1"/>
  <c r="D3358" i="12" s="1"/>
  <c r="D3359" i="12" s="1"/>
  <c r="D3360" i="12"/>
  <c r="D3361" i="12" s="1"/>
  <c r="D3362" i="12" s="1"/>
  <c r="D3363" i="12" s="1"/>
  <c r="D3364" i="12" s="1"/>
  <c r="D3365" i="12" s="1"/>
  <c r="D3366" i="12" s="1"/>
  <c r="D3367" i="12" s="1"/>
  <c r="D3368" i="12" s="1"/>
  <c r="D3369" i="12" s="1"/>
  <c r="D3370" i="12" s="1"/>
  <c r="D3371" i="12" s="1"/>
  <c r="D3372" i="12" s="1"/>
  <c r="D3373" i="12" s="1"/>
  <c r="D3374" i="12"/>
  <c r="D3375" i="12" s="1"/>
  <c r="D3376" i="12" s="1"/>
  <c r="D3377" i="12" s="1"/>
  <c r="D3378" i="12" s="1"/>
  <c r="D3379" i="12" s="1"/>
  <c r="D3380" i="12" s="1"/>
  <c r="D3381" i="12" s="1"/>
  <c r="D3382" i="12" s="1"/>
  <c r="D3383" i="12"/>
  <c r="D3384" i="12" s="1"/>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c r="D3417" i="12" s="1"/>
  <c r="D3418" i="12" s="1"/>
  <c r="D3419" i="12" s="1"/>
  <c r="D3420" i="12" s="1"/>
  <c r="D3421" i="12" s="1"/>
  <c r="D3422" i="12" s="1"/>
  <c r="D3423" i="12" s="1"/>
  <c r="D3424" i="12"/>
  <c r="D3425" i="12" s="1"/>
  <c r="D3426" i="12" s="1"/>
  <c r="D3427" i="12" s="1"/>
  <c r="D3428" i="12" s="1"/>
  <c r="D3429" i="12" s="1"/>
  <c r="D3430" i="12" s="1"/>
  <c r="D3431" i="12" s="1"/>
  <c r="D3432" i="12"/>
  <c r="D3433" i="12" s="1"/>
  <c r="D3434" i="12" s="1"/>
  <c r="D3435" i="12" s="1"/>
  <c r="D3436" i="12" s="1"/>
  <c r="D3437" i="12" s="1"/>
  <c r="D3438" i="12" s="1"/>
  <c r="D3439" i="12" s="1"/>
  <c r="D3440" i="12" s="1"/>
  <c r="D3441" i="12" s="1"/>
  <c r="D3442" i="12"/>
  <c r="D3443" i="12" s="1"/>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c r="D3468" i="12" s="1"/>
  <c r="D3469" i="12" s="1"/>
  <c r="D3470" i="12" s="1"/>
  <c r="D3471" i="12" s="1"/>
  <c r="D3472" i="12" s="1"/>
  <c r="D3473" i="12" s="1"/>
  <c r="D3474" i="12"/>
  <c r="D3475" i="12" s="1"/>
  <c r="D3476" i="12" s="1"/>
  <c r="D3477" i="12" s="1"/>
  <c r="D3478" i="12" s="1"/>
  <c r="D3479" i="12" s="1"/>
  <c r="D3480" i="12" s="1"/>
  <c r="D3481" i="12" s="1"/>
  <c r="D3482" i="12" s="1"/>
  <c r="D3483" i="12" s="1"/>
  <c r="D3484" i="12" s="1"/>
  <c r="D3485" i="12" s="1"/>
  <c r="D3486" i="12"/>
  <c r="D3487" i="12" s="1"/>
  <c r="D3488" i="12" s="1"/>
  <c r="D3489" i="12" s="1"/>
  <c r="D3490" i="12" s="1"/>
  <c r="D3491" i="12" s="1"/>
  <c r="D3492" i="12" s="1"/>
  <c r="D3493" i="12" s="1"/>
  <c r="D3494" i="12"/>
  <c r="D3495" i="12" s="1"/>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c r="D3522" i="12" s="1"/>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c r="D3550" i="12" s="1"/>
  <c r="D3551" i="12" s="1"/>
  <c r="D3552" i="12" s="1"/>
  <c r="D3553" i="12" s="1"/>
  <c r="D3554" i="12" s="1"/>
  <c r="D3555" i="12" s="1"/>
  <c r="D3556" i="12"/>
  <c r="D3557" i="12" s="1"/>
  <c r="D3558" i="12" s="1"/>
  <c r="D3559" i="12" s="1"/>
  <c r="D3560" i="12" s="1"/>
  <c r="D3561" i="12" s="1"/>
  <c r="D3562" i="12"/>
  <c r="D3563" i="12" s="1"/>
  <c r="D3564" i="12" s="1"/>
  <c r="D3565" i="12" s="1"/>
  <c r="D3566" i="12" s="1"/>
  <c r="D3567" i="12" s="1"/>
  <c r="D3568" i="12"/>
  <c r="D3569" i="12" s="1"/>
  <c r="D3570" i="12" s="1"/>
  <c r="D3571" i="12" s="1"/>
  <c r="D3572" i="12" s="1"/>
  <c r="D3573" i="12" s="1"/>
  <c r="D3574" i="12"/>
  <c r="D3575" i="12" s="1"/>
  <c r="D3576" i="12" s="1"/>
  <c r="D3577" i="12" s="1"/>
  <c r="D3578" i="12" s="1"/>
  <c r="D3579" i="12" s="1"/>
  <c r="D3580" i="12" s="1"/>
  <c r="D3581" i="12"/>
  <c r="D3582" i="12" s="1"/>
  <c r="D3583" i="12" s="1"/>
  <c r="D3584" i="12" s="1"/>
  <c r="D3585" i="12" s="1"/>
  <c r="D3586" i="12" s="1"/>
  <c r="D3587" i="12"/>
  <c r="D3588" i="12" s="1"/>
  <c r="D3589" i="12" s="1"/>
  <c r="D3590" i="12" s="1"/>
  <c r="D3591" i="12" s="1"/>
  <c r="D3592" i="12"/>
  <c r="D3593" i="12" s="1"/>
  <c r="D3594" i="12" s="1"/>
  <c r="D3595" i="12" s="1"/>
  <c r="D3596" i="12" s="1"/>
  <c r="D3597" i="12" s="1"/>
  <c r="D3598" i="12" s="1"/>
  <c r="D3599" i="12"/>
  <c r="D3600" i="12" s="1"/>
  <c r="D3601" i="12" s="1"/>
  <c r="D3602" i="12" s="1"/>
  <c r="D3603" i="12" s="1"/>
  <c r="D3604" i="12" s="1"/>
  <c r="D3605" i="12"/>
  <c r="D3606" i="12" s="1"/>
  <c r="D3607" i="12" s="1"/>
  <c r="D3608" i="12" s="1"/>
  <c r="D3609" i="12" s="1"/>
  <c r="D3610" i="12" s="1"/>
  <c r="D3611" i="12"/>
  <c r="D3612" i="12" s="1"/>
  <c r="D3613" i="12" s="1"/>
  <c r="D3614" i="12" s="1"/>
  <c r="D3615" i="12" s="1"/>
  <c r="D3616" i="12" s="1"/>
  <c r="D3617" i="12" s="1"/>
  <c r="D3618" i="12" s="1"/>
  <c r="D3619" i="12" s="1"/>
  <c r="D3620" i="12" s="1"/>
  <c r="D3621" i="12"/>
  <c r="D3622" i="12" s="1"/>
  <c r="D3623" i="12" s="1"/>
  <c r="D3624" i="12" s="1"/>
  <c r="D3625" i="12" s="1"/>
  <c r="D3626" i="12" s="1"/>
  <c r="D3627" i="12" s="1"/>
  <c r="D3628" i="12" s="1"/>
  <c r="D3629" i="12"/>
  <c r="D3630" i="12" s="1"/>
  <c r="D3631" i="12" s="1"/>
  <c r="D3632" i="12" s="1"/>
  <c r="D3633" i="12" s="1"/>
  <c r="D3634" i="12" s="1"/>
  <c r="D3635" i="12" s="1"/>
  <c r="D3636" i="12"/>
  <c r="D3637" i="12" s="1"/>
  <c r="D3638" i="12" s="1"/>
  <c r="D3639" i="12" s="1"/>
  <c r="D3640" i="12" s="1"/>
  <c r="D3641" i="12" s="1"/>
  <c r="D3642" i="12"/>
  <c r="D3643" i="12" s="1"/>
  <c r="D3644" i="12" s="1"/>
  <c r="D3645" i="12" s="1"/>
  <c r="D3646" i="12" s="1"/>
  <c r="D3647" i="12" s="1"/>
  <c r="D3648" i="12" s="1"/>
  <c r="D3649" i="12" s="1"/>
  <c r="D3650" i="12" s="1"/>
  <c r="D3651" i="12" s="1"/>
  <c r="D3652" i="12" s="1"/>
  <c r="D3653" i="12"/>
  <c r="D3654" i="12" s="1"/>
  <c r="D3655" i="12" s="1"/>
  <c r="D3656" i="12" s="1"/>
  <c r="D3657" i="12" s="1"/>
  <c r="D3658" i="12" s="1"/>
  <c r="D3659" i="12" s="1"/>
  <c r="D3660" i="12"/>
  <c r="D3661" i="12" s="1"/>
  <c r="D3662" i="12" s="1"/>
  <c r="D3663" i="12" s="1"/>
  <c r="D3664" i="12" s="1"/>
  <c r="D3665" i="12" s="1"/>
  <c r="D3666" i="12" s="1"/>
  <c r="D3667" i="12" s="1"/>
  <c r="D3668" i="12" s="1"/>
  <c r="D3669" i="12" s="1"/>
  <c r="D3670" i="12" s="1"/>
  <c r="D3671" i="12" s="1"/>
  <c r="D3672" i="12" s="1"/>
  <c r="D3673" i="12"/>
  <c r="D3674" i="12" s="1"/>
  <c r="D3675" i="12" s="1"/>
  <c r="D3676" i="12" s="1"/>
  <c r="D3677" i="12" s="1"/>
  <c r="D3678" i="12" s="1"/>
  <c r="D3679" i="12" s="1"/>
  <c r="D3680" i="12" s="1"/>
  <c r="D3681" i="12" s="1"/>
  <c r="D3682" i="12"/>
  <c r="D3683" i="12" s="1"/>
  <c r="D3684" i="12" s="1"/>
  <c r="D3685" i="12" s="1"/>
  <c r="D3686" i="12" s="1"/>
  <c r="D3687" i="12" s="1"/>
  <c r="D3688" i="12" s="1"/>
  <c r="D3689" i="12"/>
  <c r="D3690" i="12" s="1"/>
  <c r="D3691" i="12" s="1"/>
  <c r="D3692" i="12" s="1"/>
  <c r="D3693" i="12" s="1"/>
  <c r="D3694" i="12" s="1"/>
  <c r="D3695" i="12"/>
  <c r="D3696" i="12" s="1"/>
  <c r="D3697" i="12" s="1"/>
  <c r="D3698" i="12" s="1"/>
  <c r="D3699" i="12" s="1"/>
  <c r="D3700" i="12" s="1"/>
  <c r="D3701" i="12" s="1"/>
  <c r="B3702" i="12"/>
  <c r="B3703" i="12"/>
  <c r="B3704" i="12"/>
  <c r="B3705" i="12"/>
  <c r="B3706" i="12"/>
  <c r="B3707" i="12"/>
  <c r="F3702" i="12"/>
  <c r="F3703" i="12"/>
  <c r="F3704" i="12"/>
  <c r="F3705" i="12"/>
  <c r="F3706" i="12"/>
  <c r="F3707" i="12"/>
  <c r="H3702" i="12"/>
  <c r="H3703" i="12"/>
  <c r="H3704" i="12"/>
  <c r="H3705" i="12"/>
  <c r="H3706" i="12"/>
  <c r="H3707" i="12"/>
  <c r="J3702" i="12"/>
  <c r="J3703" i="12"/>
  <c r="J3704" i="12"/>
  <c r="J3705" i="12"/>
  <c r="J3706" i="12"/>
  <c r="J3707" i="12"/>
  <c r="M3702" i="12"/>
  <c r="M3703" i="12"/>
  <c r="M3704" i="12"/>
  <c r="M3705" i="12"/>
  <c r="M3706" i="12"/>
  <c r="M3707" i="12"/>
  <c r="O3702" i="12"/>
  <c r="O3703" i="12"/>
  <c r="O3704" i="12"/>
  <c r="O3705" i="12"/>
  <c r="O3706" i="12"/>
  <c r="O3707" i="12"/>
  <c r="R3702" i="12"/>
  <c r="R3703" i="12"/>
  <c r="R3704" i="12"/>
  <c r="R3705" i="12"/>
  <c r="R3706" i="12"/>
  <c r="R3707" i="12"/>
  <c r="T3702" i="12"/>
  <c r="T3703" i="12"/>
  <c r="T3704" i="12"/>
  <c r="T3705" i="12"/>
  <c r="T3706" i="12"/>
  <c r="T3707" i="12"/>
  <c r="I772" i="16"/>
  <c r="I771" i="16"/>
  <c r="B3695" i="12"/>
  <c r="B3696" i="12"/>
  <c r="B3697" i="12"/>
  <c r="B3698" i="12"/>
  <c r="B3699" i="12"/>
  <c r="B3700" i="12"/>
  <c r="B3701" i="12"/>
  <c r="F3695" i="12"/>
  <c r="F3696" i="12"/>
  <c r="F3697" i="12"/>
  <c r="F3698" i="12"/>
  <c r="F3699" i="12"/>
  <c r="F3700" i="12"/>
  <c r="F3701" i="12"/>
  <c r="H3695" i="12"/>
  <c r="H3696" i="12"/>
  <c r="H3697" i="12"/>
  <c r="H3698" i="12"/>
  <c r="H3699" i="12"/>
  <c r="H3700" i="12"/>
  <c r="H3701" i="12"/>
  <c r="J3695" i="12"/>
  <c r="J3696" i="12"/>
  <c r="J3697" i="12"/>
  <c r="J3698" i="12"/>
  <c r="J3699" i="12"/>
  <c r="J3700" i="12"/>
  <c r="J3701" i="12"/>
  <c r="M3695" i="12"/>
  <c r="M3696" i="12"/>
  <c r="M3697" i="12"/>
  <c r="M3698" i="12"/>
  <c r="M3699" i="12"/>
  <c r="M3700" i="12"/>
  <c r="M3701" i="12"/>
  <c r="O3695" i="12"/>
  <c r="O3696" i="12"/>
  <c r="O3697" i="12"/>
  <c r="O3698" i="12"/>
  <c r="O3699" i="12"/>
  <c r="O3700" i="12"/>
  <c r="O3701" i="12"/>
  <c r="R3695" i="12"/>
  <c r="R3696" i="12"/>
  <c r="R3697" i="12"/>
  <c r="R3698" i="12"/>
  <c r="R3699" i="12"/>
  <c r="R3700" i="12"/>
  <c r="R3701" i="12"/>
  <c r="T3695" i="12"/>
  <c r="T3696" i="12"/>
  <c r="T3697" i="12"/>
  <c r="T3698" i="12"/>
  <c r="T3699" i="12"/>
  <c r="T3700" i="12"/>
  <c r="T3701" i="12"/>
  <c r="B3689" i="12"/>
  <c r="B3690" i="12"/>
  <c r="B3691" i="12"/>
  <c r="B3692" i="12"/>
  <c r="B3693" i="12"/>
  <c r="B3694" i="12"/>
  <c r="F3689" i="12"/>
  <c r="F3690" i="12"/>
  <c r="F3691" i="12"/>
  <c r="F3692" i="12"/>
  <c r="F3693" i="12"/>
  <c r="F3694" i="12"/>
  <c r="H3689" i="12"/>
  <c r="H3690" i="12"/>
  <c r="H3691" i="12"/>
  <c r="H3692" i="12"/>
  <c r="H3693" i="12"/>
  <c r="H3694" i="12"/>
  <c r="J3689" i="12"/>
  <c r="J3690" i="12"/>
  <c r="J3691" i="12"/>
  <c r="J3692" i="12"/>
  <c r="J3693" i="12"/>
  <c r="J3694" i="12"/>
  <c r="M3689" i="12"/>
  <c r="M3690" i="12"/>
  <c r="M3691" i="12"/>
  <c r="M3692" i="12"/>
  <c r="M3693" i="12"/>
  <c r="M3694" i="12"/>
  <c r="O3689" i="12"/>
  <c r="O3690" i="12"/>
  <c r="O3691" i="12"/>
  <c r="O3692" i="12"/>
  <c r="O3693" i="12"/>
  <c r="O3694" i="12"/>
  <c r="R3689" i="12"/>
  <c r="R3690" i="12"/>
  <c r="R3691" i="12"/>
  <c r="R3692" i="12"/>
  <c r="R3693" i="12"/>
  <c r="R3694" i="12"/>
  <c r="T3689" i="12"/>
  <c r="T3690" i="12"/>
  <c r="T3691" i="12"/>
  <c r="T3692" i="12"/>
  <c r="T3693" i="12"/>
  <c r="T3694" i="12"/>
  <c r="H912" i="18"/>
  <c r="I912" i="18" a="1"/>
  <c r="I912" i="18" s="1"/>
  <c r="J912" i="18" a="1"/>
  <c r="J912" i="18" s="1"/>
  <c r="K912" i="18" a="1"/>
  <c r="K912" i="18" s="1"/>
  <c r="L912" i="18" a="1"/>
  <c r="L912" i="18" s="1"/>
  <c r="R912" i="18"/>
  <c r="H913" i="18"/>
  <c r="I913" i="18" a="1"/>
  <c r="I913" i="18" s="1"/>
  <c r="J913" i="18" a="1"/>
  <c r="J913" i="18" s="1"/>
  <c r="K913" i="18" a="1"/>
  <c r="K913" i="18" s="1"/>
  <c r="L913" i="18" a="1"/>
  <c r="L913" i="18" s="1"/>
  <c r="R913" i="18"/>
  <c r="C912" i="18"/>
  <c r="C913" i="18"/>
  <c r="E912" i="18"/>
  <c r="E913" i="18"/>
  <c r="G912" i="18"/>
  <c r="G913" i="18"/>
  <c r="I915" i="16"/>
  <c r="I914" i="16"/>
  <c r="A915" i="16"/>
  <c r="C915" i="16"/>
  <c r="K915" i="16"/>
  <c r="A914" i="16"/>
  <c r="C914" i="16"/>
  <c r="K914" i="16"/>
  <c r="C405" i="3"/>
  <c r="B3682" i="12"/>
  <c r="B3683" i="12"/>
  <c r="B3684" i="12"/>
  <c r="B3685" i="12"/>
  <c r="B3686" i="12"/>
  <c r="B3687" i="12"/>
  <c r="B3688" i="12"/>
  <c r="F3682" i="12"/>
  <c r="F3683" i="12"/>
  <c r="F3684" i="12"/>
  <c r="F3685" i="12"/>
  <c r="F3686" i="12"/>
  <c r="F3687" i="12"/>
  <c r="F3688" i="12"/>
  <c r="H3682" i="12"/>
  <c r="H3683" i="12"/>
  <c r="H3684" i="12"/>
  <c r="H3685" i="12"/>
  <c r="H3686" i="12"/>
  <c r="H3687" i="12"/>
  <c r="H3688" i="12"/>
  <c r="J3682" i="12"/>
  <c r="J3683" i="12"/>
  <c r="J3684" i="12"/>
  <c r="J3685" i="12"/>
  <c r="J3686" i="12"/>
  <c r="J3687" i="12"/>
  <c r="J3688" i="12"/>
  <c r="M3682" i="12"/>
  <c r="M3683" i="12"/>
  <c r="M3684" i="12"/>
  <c r="M3685" i="12"/>
  <c r="M3686" i="12"/>
  <c r="M3687" i="12"/>
  <c r="M3688" i="12"/>
  <c r="O3682" i="12"/>
  <c r="O3683" i="12"/>
  <c r="O3684" i="12"/>
  <c r="O3685" i="12"/>
  <c r="O3686" i="12"/>
  <c r="O3687" i="12"/>
  <c r="O3688" i="12"/>
  <c r="R3682" i="12"/>
  <c r="R3683" i="12"/>
  <c r="R3684" i="12"/>
  <c r="R3685" i="12"/>
  <c r="R3686" i="12"/>
  <c r="R3687" i="12"/>
  <c r="R3688" i="12"/>
  <c r="T3682" i="12"/>
  <c r="T3683" i="12"/>
  <c r="T3684" i="12"/>
  <c r="T3685" i="12"/>
  <c r="T3686" i="12"/>
  <c r="T3687" i="12"/>
  <c r="T3688" i="12"/>
  <c r="B3673" i="12"/>
  <c r="B3674" i="12"/>
  <c r="B3675" i="12"/>
  <c r="B3676" i="12"/>
  <c r="B3677" i="12"/>
  <c r="B3678" i="12"/>
  <c r="B3679" i="12"/>
  <c r="B3680" i="12"/>
  <c r="B3681" i="12"/>
  <c r="F3673" i="12"/>
  <c r="F3674" i="12"/>
  <c r="F3675" i="12"/>
  <c r="F3676" i="12"/>
  <c r="F3677" i="12"/>
  <c r="F3678" i="12"/>
  <c r="F3679" i="12"/>
  <c r="F3680" i="12"/>
  <c r="F3681" i="12"/>
  <c r="H3673" i="12"/>
  <c r="H3674" i="12"/>
  <c r="H3675" i="12"/>
  <c r="H3676" i="12"/>
  <c r="H3677" i="12"/>
  <c r="H3678" i="12"/>
  <c r="H3679" i="12"/>
  <c r="H3680" i="12"/>
  <c r="H3681" i="12"/>
  <c r="J3673" i="12"/>
  <c r="J3674" i="12"/>
  <c r="J3675" i="12"/>
  <c r="J3676" i="12"/>
  <c r="J3677" i="12"/>
  <c r="J3678" i="12"/>
  <c r="J3679" i="12"/>
  <c r="J3680" i="12"/>
  <c r="J3681" i="12"/>
  <c r="M3673" i="12"/>
  <c r="M3674" i="12"/>
  <c r="M3675" i="12"/>
  <c r="M3676" i="12"/>
  <c r="M3677" i="12"/>
  <c r="M3678" i="12"/>
  <c r="M3679" i="12"/>
  <c r="M3680" i="12"/>
  <c r="M3681" i="12"/>
  <c r="O3673" i="12"/>
  <c r="O3674" i="12"/>
  <c r="O3675" i="12"/>
  <c r="O3676" i="12"/>
  <c r="O3677" i="12"/>
  <c r="O3678" i="12"/>
  <c r="O3679" i="12"/>
  <c r="O3680" i="12"/>
  <c r="O3681" i="12"/>
  <c r="R3673" i="12"/>
  <c r="R3674" i="12"/>
  <c r="R3675" i="12"/>
  <c r="R3676" i="12"/>
  <c r="R3677" i="12"/>
  <c r="R3678" i="12"/>
  <c r="R3679" i="12"/>
  <c r="R3680" i="12"/>
  <c r="R3681" i="12"/>
  <c r="T3673" i="12"/>
  <c r="T3674" i="12"/>
  <c r="T3675" i="12"/>
  <c r="T3676" i="12"/>
  <c r="T3677" i="12"/>
  <c r="T3678" i="12"/>
  <c r="T3679" i="12"/>
  <c r="T3680" i="12"/>
  <c r="T3681" i="12"/>
  <c r="B3660" i="12"/>
  <c r="B3661" i="12"/>
  <c r="B3662" i="12"/>
  <c r="B3663" i="12"/>
  <c r="B3664" i="12"/>
  <c r="B3665" i="12"/>
  <c r="B3666" i="12"/>
  <c r="B3667" i="12"/>
  <c r="B3668" i="12"/>
  <c r="B3669" i="12"/>
  <c r="B3670" i="12"/>
  <c r="B3671" i="12"/>
  <c r="B3672" i="12"/>
  <c r="F3660" i="12"/>
  <c r="F3661" i="12"/>
  <c r="F3662" i="12"/>
  <c r="F3663" i="12"/>
  <c r="F3664" i="12"/>
  <c r="F3665" i="12"/>
  <c r="F3666" i="12"/>
  <c r="F3667" i="12"/>
  <c r="F3668" i="12"/>
  <c r="F3669" i="12"/>
  <c r="F3670" i="12"/>
  <c r="F3671" i="12"/>
  <c r="F3672" i="12"/>
  <c r="H3660" i="12"/>
  <c r="H3661" i="12"/>
  <c r="H3662" i="12"/>
  <c r="H3663" i="12"/>
  <c r="H3664" i="12"/>
  <c r="H3665" i="12"/>
  <c r="H3666" i="12"/>
  <c r="H3667" i="12"/>
  <c r="H3668" i="12"/>
  <c r="H3669" i="12"/>
  <c r="H3670" i="12"/>
  <c r="H3671" i="12"/>
  <c r="H3672" i="12"/>
  <c r="J3660" i="12"/>
  <c r="J3661" i="12"/>
  <c r="J3662" i="12"/>
  <c r="J3663" i="12"/>
  <c r="J3664" i="12"/>
  <c r="J3665" i="12"/>
  <c r="J3666" i="12"/>
  <c r="J3667" i="12"/>
  <c r="J3668" i="12"/>
  <c r="J3669" i="12"/>
  <c r="J3670" i="12"/>
  <c r="J3671" i="12"/>
  <c r="J3672" i="12"/>
  <c r="M3660" i="12"/>
  <c r="M3661" i="12"/>
  <c r="M3662" i="12"/>
  <c r="M3663" i="12"/>
  <c r="M3664" i="12"/>
  <c r="M3665" i="12"/>
  <c r="M3666" i="12"/>
  <c r="M3667" i="12"/>
  <c r="M3668" i="12"/>
  <c r="M3669" i="12"/>
  <c r="M3670" i="12"/>
  <c r="M3671" i="12"/>
  <c r="M3672" i="12"/>
  <c r="O3660" i="12"/>
  <c r="O3661" i="12"/>
  <c r="O3662" i="12"/>
  <c r="O3663" i="12"/>
  <c r="O3664" i="12"/>
  <c r="O3665" i="12"/>
  <c r="O3666" i="12"/>
  <c r="O3667" i="12"/>
  <c r="O3668" i="12"/>
  <c r="O3669" i="12"/>
  <c r="O3670" i="12"/>
  <c r="O3671" i="12"/>
  <c r="O3672" i="12"/>
  <c r="R3660" i="12"/>
  <c r="R3661" i="12"/>
  <c r="R3662" i="12"/>
  <c r="R3663" i="12"/>
  <c r="R3664" i="12"/>
  <c r="R3665" i="12"/>
  <c r="R3666" i="12"/>
  <c r="R3667" i="12"/>
  <c r="R3668" i="12"/>
  <c r="R3669" i="12"/>
  <c r="R3670" i="12"/>
  <c r="R3671" i="12"/>
  <c r="R3672" i="12"/>
  <c r="T3660" i="12"/>
  <c r="T3661" i="12"/>
  <c r="T3662" i="12"/>
  <c r="T3663" i="12"/>
  <c r="T3664" i="12"/>
  <c r="T3665" i="12"/>
  <c r="T3666" i="12"/>
  <c r="T3667" i="12"/>
  <c r="T3668" i="12"/>
  <c r="T3669" i="12"/>
  <c r="T3670" i="12"/>
  <c r="T3671" i="12"/>
  <c r="T3672" i="12"/>
  <c r="B3653" i="12"/>
  <c r="B3654" i="12"/>
  <c r="B3655" i="12"/>
  <c r="B3656" i="12"/>
  <c r="B3657" i="12"/>
  <c r="B3658" i="12"/>
  <c r="B3659" i="12"/>
  <c r="F3653" i="12"/>
  <c r="F3654" i="12"/>
  <c r="F3655" i="12"/>
  <c r="F3656" i="12"/>
  <c r="F3657" i="12"/>
  <c r="F3658" i="12"/>
  <c r="F3659" i="12"/>
  <c r="H3653" i="12"/>
  <c r="H3654" i="12"/>
  <c r="H3655" i="12"/>
  <c r="H3656" i="12"/>
  <c r="H3657" i="12"/>
  <c r="H3658" i="12"/>
  <c r="H3659" i="12"/>
  <c r="J3653" i="12"/>
  <c r="J3654" i="12"/>
  <c r="J3655" i="12"/>
  <c r="J3656" i="12"/>
  <c r="J3657" i="12"/>
  <c r="J3658" i="12"/>
  <c r="J3659" i="12"/>
  <c r="M3653" i="12"/>
  <c r="M3654" i="12"/>
  <c r="M3655" i="12"/>
  <c r="M3656" i="12"/>
  <c r="M3657" i="12"/>
  <c r="M3658" i="12"/>
  <c r="M3659" i="12"/>
  <c r="O3653" i="12"/>
  <c r="O3654" i="12"/>
  <c r="O3655" i="12"/>
  <c r="O3656" i="12"/>
  <c r="O3657" i="12"/>
  <c r="O3658" i="12"/>
  <c r="O3659" i="12"/>
  <c r="R3653" i="12"/>
  <c r="R3654" i="12"/>
  <c r="R3655" i="12"/>
  <c r="R3656" i="12"/>
  <c r="R3657" i="12"/>
  <c r="R3658" i="12"/>
  <c r="R3659" i="12"/>
  <c r="T3653" i="12"/>
  <c r="T3654" i="12"/>
  <c r="T3655" i="12"/>
  <c r="T3656" i="12"/>
  <c r="T3657" i="12"/>
  <c r="T3658" i="12"/>
  <c r="T3659"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K903" i="18" a="1"/>
  <c r="K903" i="18" s="1"/>
  <c r="L903" i="18" a="1"/>
  <c r="L903" i="18" s="1"/>
  <c r="H904" i="18"/>
  <c r="K904" i="18" a="1"/>
  <c r="K904" i="18" s="1"/>
  <c r="L904" i="18" a="1"/>
  <c r="L904" i="18" s="1"/>
  <c r="H905" i="18"/>
  <c r="K905" i="18" a="1"/>
  <c r="K905" i="18" s="1"/>
  <c r="L905" i="18" a="1"/>
  <c r="L905" i="18" s="1"/>
  <c r="H906" i="18"/>
  <c r="K906" i="18" a="1"/>
  <c r="K906" i="18" s="1"/>
  <c r="L906" i="18" a="1"/>
  <c r="L906" i="18" s="1"/>
  <c r="H907" i="18"/>
  <c r="K907" i="18" a="1"/>
  <c r="K907" i="18" s="1"/>
  <c r="L907" i="18" a="1"/>
  <c r="L907" i="18" s="1"/>
  <c r="H908" i="18"/>
  <c r="I908" i="18" a="1"/>
  <c r="I908" i="18" s="1"/>
  <c r="J908" i="18" a="1"/>
  <c r="J908" i="18" s="1"/>
  <c r="K908" i="18" a="1"/>
  <c r="K908" i="18" s="1"/>
  <c r="L908" i="18" a="1"/>
  <c r="L908" i="18" s="1"/>
  <c r="R908" i="18"/>
  <c r="H909" i="18"/>
  <c r="I909" i="18" a="1"/>
  <c r="I909" i="18" s="1"/>
  <c r="J909" i="18" a="1"/>
  <c r="J909" i="18" s="1"/>
  <c r="K909" i="18" a="1"/>
  <c r="K909" i="18" s="1"/>
  <c r="L909" i="18" a="1"/>
  <c r="L909" i="18" s="1"/>
  <c r="R909" i="18"/>
  <c r="H910" i="18"/>
  <c r="K910" i="18" a="1"/>
  <c r="K910" i="18" s="1"/>
  <c r="L910" i="18" a="1"/>
  <c r="L910" i="18" s="1"/>
  <c r="H911" i="18"/>
  <c r="K911" i="18" a="1"/>
  <c r="K911" i="18" s="1"/>
  <c r="L911" i="18" a="1"/>
  <c r="L911" i="18" s="1"/>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7" i="7"/>
  <c r="B678" i="7"/>
  <c r="D677" i="7"/>
  <c r="D678" i="7"/>
  <c r="C404" i="3"/>
  <c r="A912" i="16"/>
  <c r="A913" i="16"/>
  <c r="C912" i="16"/>
  <c r="C913" i="16"/>
  <c r="I912" i="16"/>
  <c r="I913" i="16"/>
  <c r="K912" i="16"/>
  <c r="K913" i="16"/>
  <c r="B673" i="7"/>
  <c r="B674" i="7"/>
  <c r="B675" i="7"/>
  <c r="B676" i="7"/>
  <c r="D673" i="7"/>
  <c r="D674" i="7"/>
  <c r="D675" i="7"/>
  <c r="D676" i="7"/>
  <c r="D671" i="7"/>
  <c r="D672" i="7"/>
  <c r="B672" i="7"/>
  <c r="B671" i="7"/>
  <c r="A909" i="16"/>
  <c r="C909" i="16"/>
  <c r="I909" i="16"/>
  <c r="K909" i="16"/>
  <c r="A911" i="16"/>
  <c r="C911" i="16"/>
  <c r="I911" i="16"/>
  <c r="K911" i="16"/>
  <c r="A910" i="16"/>
  <c r="C910" i="16"/>
  <c r="I910" i="16"/>
  <c r="K910" i="16"/>
  <c r="A908" i="16"/>
  <c r="C908" i="16"/>
  <c r="I908" i="16"/>
  <c r="K908" i="16"/>
  <c r="A907" i="16"/>
  <c r="C907" i="16"/>
  <c r="I907" i="16"/>
  <c r="K907" i="16"/>
  <c r="A906" i="16"/>
  <c r="C906" i="16"/>
  <c r="I906" i="16"/>
  <c r="K906" i="16"/>
  <c r="A905" i="16"/>
  <c r="C905" i="16"/>
  <c r="I905" i="16"/>
  <c r="K905"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H901" i="18"/>
  <c r="I901" i="18" a="1"/>
  <c r="I901" i="18" s="1"/>
  <c r="J901" i="18" a="1"/>
  <c r="J901" i="18" s="1"/>
  <c r="K901" i="18" a="1"/>
  <c r="K901" i="18" s="1"/>
  <c r="L901" i="18" a="1"/>
  <c r="L901" i="18" s="1"/>
  <c r="R901" i="18"/>
  <c r="H902" i="18"/>
  <c r="I902" i="18" a="1"/>
  <c r="I902" i="18" s="1"/>
  <c r="J902" i="18" a="1"/>
  <c r="J902" i="18" s="1"/>
  <c r="K902" i="18" a="1"/>
  <c r="K902" i="18" s="1"/>
  <c r="L902" i="18" a="1"/>
  <c r="L902" i="18" s="1"/>
  <c r="R902" i="18"/>
  <c r="C901" i="18"/>
  <c r="C902" i="18"/>
  <c r="E901" i="18"/>
  <c r="E902" i="18"/>
  <c r="G901" i="18"/>
  <c r="G902" i="18"/>
  <c r="B906" i="10"/>
  <c r="B907" i="10"/>
  <c r="D906" i="10"/>
  <c r="D907" i="10"/>
  <c r="C903" i="16"/>
  <c r="C904" i="16"/>
  <c r="I903" i="16"/>
  <c r="I904" i="16"/>
  <c r="K903" i="16"/>
  <c r="K904" i="16"/>
  <c r="B3642" i="12"/>
  <c r="B3643" i="12"/>
  <c r="B3644" i="12"/>
  <c r="B3645" i="12"/>
  <c r="B3646" i="12"/>
  <c r="B3647" i="12"/>
  <c r="B3648" i="12"/>
  <c r="B3649" i="12"/>
  <c r="B3650" i="12"/>
  <c r="B3651" i="12"/>
  <c r="B3652" i="12"/>
  <c r="F3642" i="12"/>
  <c r="F3643" i="12"/>
  <c r="F3644" i="12"/>
  <c r="F3645" i="12"/>
  <c r="F3646" i="12"/>
  <c r="F3647" i="12"/>
  <c r="F3648" i="12"/>
  <c r="F3649" i="12"/>
  <c r="F3650" i="12"/>
  <c r="F3651" i="12"/>
  <c r="F3652" i="12"/>
  <c r="H3642" i="12"/>
  <c r="H3643" i="12"/>
  <c r="H3644" i="12"/>
  <c r="H3645" i="12"/>
  <c r="H3646" i="12"/>
  <c r="H3647" i="12"/>
  <c r="H3648" i="12"/>
  <c r="H3649" i="12"/>
  <c r="H3650" i="12"/>
  <c r="H3651" i="12"/>
  <c r="H3652" i="12"/>
  <c r="J3642" i="12"/>
  <c r="J3643" i="12"/>
  <c r="J3644" i="12"/>
  <c r="J3645" i="12"/>
  <c r="J3646" i="12"/>
  <c r="J3647" i="12"/>
  <c r="J3648" i="12"/>
  <c r="J3649" i="12"/>
  <c r="J3650" i="12"/>
  <c r="J3651" i="12"/>
  <c r="J3652" i="12"/>
  <c r="M3642" i="12"/>
  <c r="M3643" i="12"/>
  <c r="M3644" i="12"/>
  <c r="M3645" i="12"/>
  <c r="M3646" i="12"/>
  <c r="M3647" i="12"/>
  <c r="M3648" i="12"/>
  <c r="M3649" i="12"/>
  <c r="M3650" i="12"/>
  <c r="M3651" i="12"/>
  <c r="M3652" i="12"/>
  <c r="O3642" i="12"/>
  <c r="O3643" i="12"/>
  <c r="O3644" i="12"/>
  <c r="O3645" i="12"/>
  <c r="O3646" i="12"/>
  <c r="O3647" i="12"/>
  <c r="O3648" i="12"/>
  <c r="O3649" i="12"/>
  <c r="O3650" i="12"/>
  <c r="O3651" i="12"/>
  <c r="O3652" i="12"/>
  <c r="R3642" i="12"/>
  <c r="R3643" i="12"/>
  <c r="R3644" i="12"/>
  <c r="R3645" i="12"/>
  <c r="R3646" i="12"/>
  <c r="R3647" i="12"/>
  <c r="R3648" i="12"/>
  <c r="R3649" i="12"/>
  <c r="R3650" i="12"/>
  <c r="R3651" i="12"/>
  <c r="R3652" i="12"/>
  <c r="T3642" i="12"/>
  <c r="T3643" i="12"/>
  <c r="T3644" i="12"/>
  <c r="T3645" i="12"/>
  <c r="T3646" i="12"/>
  <c r="T3647" i="12"/>
  <c r="T3648" i="12"/>
  <c r="T3649" i="12"/>
  <c r="T3650" i="12"/>
  <c r="T3651" i="12"/>
  <c r="T3652" i="12"/>
  <c r="B3636" i="12"/>
  <c r="B3637" i="12"/>
  <c r="B3638" i="12"/>
  <c r="B3639" i="12"/>
  <c r="B3640" i="12"/>
  <c r="B3641" i="12"/>
  <c r="F3636" i="12"/>
  <c r="F3637" i="12"/>
  <c r="F3638" i="12"/>
  <c r="F3639" i="12"/>
  <c r="F3640" i="12"/>
  <c r="F3641" i="12"/>
  <c r="H3636" i="12"/>
  <c r="H3637" i="12"/>
  <c r="H3638" i="12"/>
  <c r="H3639" i="12"/>
  <c r="H3640" i="12"/>
  <c r="H3641" i="12"/>
  <c r="J3636" i="12"/>
  <c r="J3637" i="12"/>
  <c r="J3638" i="12"/>
  <c r="J3639" i="12"/>
  <c r="J3640" i="12"/>
  <c r="J3641" i="12"/>
  <c r="M3636" i="12"/>
  <c r="M3637" i="12"/>
  <c r="M3638" i="12"/>
  <c r="M3639" i="12"/>
  <c r="M3640" i="12"/>
  <c r="M3641" i="12"/>
  <c r="O3636" i="12"/>
  <c r="O3637" i="12"/>
  <c r="O3638" i="12"/>
  <c r="O3639" i="12"/>
  <c r="O3640" i="12"/>
  <c r="O3641" i="12"/>
  <c r="R3636" i="12"/>
  <c r="R3637" i="12"/>
  <c r="R3638" i="12"/>
  <c r="R3639" i="12"/>
  <c r="R3640" i="12"/>
  <c r="R3641" i="12"/>
  <c r="T3636" i="12"/>
  <c r="T3637" i="12"/>
  <c r="T3638" i="12"/>
  <c r="T3639" i="12"/>
  <c r="T3640" i="12"/>
  <c r="T3641" i="12"/>
  <c r="B3629" i="12"/>
  <c r="B3630" i="12"/>
  <c r="B3631" i="12"/>
  <c r="B3632" i="12"/>
  <c r="B3633" i="12"/>
  <c r="B3634" i="12"/>
  <c r="B3635" i="12"/>
  <c r="F3629" i="12"/>
  <c r="F3630" i="12"/>
  <c r="F3631" i="12"/>
  <c r="F3632" i="12"/>
  <c r="F3633" i="12"/>
  <c r="F3634" i="12"/>
  <c r="F3635" i="12"/>
  <c r="H3629" i="12"/>
  <c r="H3630" i="12"/>
  <c r="H3631" i="12"/>
  <c r="H3632" i="12"/>
  <c r="H3633" i="12"/>
  <c r="H3634" i="12"/>
  <c r="H3635" i="12"/>
  <c r="J3629" i="12"/>
  <c r="J3630" i="12"/>
  <c r="J3631" i="12"/>
  <c r="J3632" i="12"/>
  <c r="J3633" i="12"/>
  <c r="J3634" i="12"/>
  <c r="J3635" i="12"/>
  <c r="M3629" i="12"/>
  <c r="M3630" i="12"/>
  <c r="M3631" i="12"/>
  <c r="M3632" i="12"/>
  <c r="M3633" i="12"/>
  <c r="M3634" i="12"/>
  <c r="M3635" i="12"/>
  <c r="O3629" i="12"/>
  <c r="O3630" i="12"/>
  <c r="O3631" i="12"/>
  <c r="O3632" i="12"/>
  <c r="O3633" i="12"/>
  <c r="O3634" i="12"/>
  <c r="O3635" i="12"/>
  <c r="R3629" i="12"/>
  <c r="R3630" i="12"/>
  <c r="R3631" i="12"/>
  <c r="R3632" i="12"/>
  <c r="R3633" i="12"/>
  <c r="R3634" i="12"/>
  <c r="R3635" i="12"/>
  <c r="T3629" i="12"/>
  <c r="T3630" i="12"/>
  <c r="T3631" i="12"/>
  <c r="T3632" i="12"/>
  <c r="T3633" i="12"/>
  <c r="T3634" i="12"/>
  <c r="T3635" i="12"/>
  <c r="B3621" i="12"/>
  <c r="B3622" i="12"/>
  <c r="B3623" i="12"/>
  <c r="B3624" i="12"/>
  <c r="B3625" i="12"/>
  <c r="B3626" i="12"/>
  <c r="B3627" i="12"/>
  <c r="B3628" i="12"/>
  <c r="F3621" i="12"/>
  <c r="F3622" i="12"/>
  <c r="F3623" i="12"/>
  <c r="F3624" i="12"/>
  <c r="F3625" i="12"/>
  <c r="F3626" i="12"/>
  <c r="F3627" i="12"/>
  <c r="F3628" i="12"/>
  <c r="H3621" i="12"/>
  <c r="H3622" i="12"/>
  <c r="H3623" i="12"/>
  <c r="H3624" i="12"/>
  <c r="H3625" i="12"/>
  <c r="H3626" i="12"/>
  <c r="H3627" i="12"/>
  <c r="H3628" i="12"/>
  <c r="J3621" i="12"/>
  <c r="J3622" i="12"/>
  <c r="J3623" i="12"/>
  <c r="J3624" i="12"/>
  <c r="J3625" i="12"/>
  <c r="J3626" i="12"/>
  <c r="J3627" i="12"/>
  <c r="J3628" i="12"/>
  <c r="M3621" i="12"/>
  <c r="M3622" i="12"/>
  <c r="M3623" i="12"/>
  <c r="M3624" i="12"/>
  <c r="M3625" i="12"/>
  <c r="M3626" i="12"/>
  <c r="M3627" i="12"/>
  <c r="M3628" i="12"/>
  <c r="O3621" i="12"/>
  <c r="O3622" i="12"/>
  <c r="O3623" i="12"/>
  <c r="O3624" i="12"/>
  <c r="O3625" i="12"/>
  <c r="O3626" i="12"/>
  <c r="O3627" i="12"/>
  <c r="O3628" i="12"/>
  <c r="R3621" i="12"/>
  <c r="R3622" i="12"/>
  <c r="R3623" i="12"/>
  <c r="R3624" i="12"/>
  <c r="R3625" i="12"/>
  <c r="R3626" i="12"/>
  <c r="R3627" i="12"/>
  <c r="R3628" i="12"/>
  <c r="T3621" i="12"/>
  <c r="T3622" i="12"/>
  <c r="T3623" i="12"/>
  <c r="T3624" i="12"/>
  <c r="T3625" i="12"/>
  <c r="T3626" i="12"/>
  <c r="T3627" i="12"/>
  <c r="T3628" i="12"/>
  <c r="F3617" i="12"/>
  <c r="F3619" i="12"/>
  <c r="B3611" i="12"/>
  <c r="B3612" i="12"/>
  <c r="B3613" i="12"/>
  <c r="B3614" i="12"/>
  <c r="B3615" i="12"/>
  <c r="B3616" i="12"/>
  <c r="B3617" i="12"/>
  <c r="B3618" i="12"/>
  <c r="B3619" i="12"/>
  <c r="B3620" i="12"/>
  <c r="F3611" i="12"/>
  <c r="F3612" i="12"/>
  <c r="F3613" i="12"/>
  <c r="F3614" i="12"/>
  <c r="F3615" i="12"/>
  <c r="F3616" i="12"/>
  <c r="F3618" i="12"/>
  <c r="F3620" i="12"/>
  <c r="H3611" i="12"/>
  <c r="H3612" i="12"/>
  <c r="H3613" i="12"/>
  <c r="H3614" i="12"/>
  <c r="H3615" i="12"/>
  <c r="H3616" i="12"/>
  <c r="H3617" i="12"/>
  <c r="H3618" i="12"/>
  <c r="H3619" i="12"/>
  <c r="H3620" i="12"/>
  <c r="J3611" i="12"/>
  <c r="J3612" i="12"/>
  <c r="J3613" i="12"/>
  <c r="J3614" i="12"/>
  <c r="J3615" i="12"/>
  <c r="J3616" i="12"/>
  <c r="J3617" i="12"/>
  <c r="J3618" i="12"/>
  <c r="J3619" i="12"/>
  <c r="J3620" i="12"/>
  <c r="M3611" i="12"/>
  <c r="M3612" i="12"/>
  <c r="M3613" i="12"/>
  <c r="M3614" i="12"/>
  <c r="M3615" i="12"/>
  <c r="M3616" i="12"/>
  <c r="M3617" i="12"/>
  <c r="M3618" i="12"/>
  <c r="M3619" i="12"/>
  <c r="M3620" i="12"/>
  <c r="O3611" i="12"/>
  <c r="O3612" i="12"/>
  <c r="O3613" i="12"/>
  <c r="O3614" i="12"/>
  <c r="O3615" i="12"/>
  <c r="O3616" i="12"/>
  <c r="O3617" i="12"/>
  <c r="O3618" i="12"/>
  <c r="O3619" i="12"/>
  <c r="O3620" i="12"/>
  <c r="R3611" i="12"/>
  <c r="R3612" i="12"/>
  <c r="R3613" i="12"/>
  <c r="R3614" i="12"/>
  <c r="R3615" i="12"/>
  <c r="R3616" i="12"/>
  <c r="R3617" i="12"/>
  <c r="R3618" i="12"/>
  <c r="R3619" i="12"/>
  <c r="R3620" i="12"/>
  <c r="T3611" i="12"/>
  <c r="T3612" i="12"/>
  <c r="T3613" i="12"/>
  <c r="T3614" i="12"/>
  <c r="T3615" i="12"/>
  <c r="T3616" i="12"/>
  <c r="T3617" i="12"/>
  <c r="T3618" i="12"/>
  <c r="T3619" i="12"/>
  <c r="T3620" i="12"/>
  <c r="I899" i="18" a="1"/>
  <c r="I899" i="18" s="1"/>
  <c r="J899" i="18" a="1"/>
  <c r="J899" i="18" s="1"/>
  <c r="K899" i="18" a="1"/>
  <c r="K899" i="18" s="1"/>
  <c r="L899" i="18" a="1"/>
  <c r="L899" i="18" s="1"/>
  <c r="R899" i="18"/>
  <c r="I903" i="18" s="1" a="1"/>
  <c r="I903" i="18" s="1"/>
  <c r="M903" i="18" s="1"/>
  <c r="R903" i="18" s="1"/>
  <c r="I900" i="18" a="1"/>
  <c r="I900" i="18" s="1"/>
  <c r="J900" i="18" a="1"/>
  <c r="J900" i="18" s="1"/>
  <c r="K900" i="18" a="1"/>
  <c r="K900" i="18" s="1"/>
  <c r="L900" i="18" a="1"/>
  <c r="L900" i="18" s="1"/>
  <c r="R900" i="18"/>
  <c r="C899" i="18"/>
  <c r="C900" i="18"/>
  <c r="E899" i="18"/>
  <c r="E900" i="18"/>
  <c r="G899" i="18"/>
  <c r="G900" i="18"/>
  <c r="H899" i="18"/>
  <c r="H900" i="18"/>
  <c r="B904" i="10"/>
  <c r="B905" i="10"/>
  <c r="D904" i="10"/>
  <c r="D905" i="10"/>
  <c r="C902" i="16"/>
  <c r="I902" i="16"/>
  <c r="K902" i="16"/>
  <c r="C901" i="16"/>
  <c r="I901" i="16"/>
  <c r="K901" i="16"/>
  <c r="F3609" i="12"/>
  <c r="B3605" i="12"/>
  <c r="B3606" i="12"/>
  <c r="B3607" i="12"/>
  <c r="B3608" i="12"/>
  <c r="B3609" i="12"/>
  <c r="B3610" i="12"/>
  <c r="F3605" i="12"/>
  <c r="F3606" i="12"/>
  <c r="F3607" i="12"/>
  <c r="F3608" i="12"/>
  <c r="F3610" i="12"/>
  <c r="H3605" i="12"/>
  <c r="H3606" i="12"/>
  <c r="H3607" i="12"/>
  <c r="H3608" i="12"/>
  <c r="H3609" i="12"/>
  <c r="H3610" i="12"/>
  <c r="J3605" i="12"/>
  <c r="J3606" i="12"/>
  <c r="J3607" i="12"/>
  <c r="J3608" i="12"/>
  <c r="J3609" i="12"/>
  <c r="J3610" i="12"/>
  <c r="M3605" i="12"/>
  <c r="M3606" i="12"/>
  <c r="M3607" i="12"/>
  <c r="M3608" i="12"/>
  <c r="M3609" i="12"/>
  <c r="M3610" i="12"/>
  <c r="O3605" i="12"/>
  <c r="O3606" i="12"/>
  <c r="O3607" i="12"/>
  <c r="O3608" i="12"/>
  <c r="O3609" i="12"/>
  <c r="O3610" i="12"/>
  <c r="R3605" i="12"/>
  <c r="R3606" i="12"/>
  <c r="R3607" i="12"/>
  <c r="R3608" i="12"/>
  <c r="R3609" i="12"/>
  <c r="R3610" i="12"/>
  <c r="T3605" i="12"/>
  <c r="T3606" i="12"/>
  <c r="T3607" i="12"/>
  <c r="T3608" i="12"/>
  <c r="T3609" i="12"/>
  <c r="T3610" i="12"/>
  <c r="B3599" i="12"/>
  <c r="B3600" i="12"/>
  <c r="B3601" i="12"/>
  <c r="B3602" i="12"/>
  <c r="B3603" i="12"/>
  <c r="B3604" i="12"/>
  <c r="F3599" i="12"/>
  <c r="F3600" i="12"/>
  <c r="F3601" i="12"/>
  <c r="F3602" i="12"/>
  <c r="F3603" i="12"/>
  <c r="F3604" i="12"/>
  <c r="H3599" i="12"/>
  <c r="H3600" i="12"/>
  <c r="H3601" i="12"/>
  <c r="H3602" i="12"/>
  <c r="H3603" i="12"/>
  <c r="H3604" i="12"/>
  <c r="J3599" i="12"/>
  <c r="J3600" i="12"/>
  <c r="J3601" i="12"/>
  <c r="J3602" i="12"/>
  <c r="J3603" i="12"/>
  <c r="J3604" i="12"/>
  <c r="M3599" i="12"/>
  <c r="M3600" i="12"/>
  <c r="M3601" i="12"/>
  <c r="M3602" i="12"/>
  <c r="M3603" i="12"/>
  <c r="M3604" i="12"/>
  <c r="O3599" i="12"/>
  <c r="O3600" i="12"/>
  <c r="O3601" i="12"/>
  <c r="O3602" i="12"/>
  <c r="O3603" i="12"/>
  <c r="O3604" i="12"/>
  <c r="R3599" i="12"/>
  <c r="R3600" i="12"/>
  <c r="R3601" i="12"/>
  <c r="R3602" i="12"/>
  <c r="R3603" i="12"/>
  <c r="R3604" i="12"/>
  <c r="T3599" i="12"/>
  <c r="T3600" i="12"/>
  <c r="T3601" i="12"/>
  <c r="T3602" i="12"/>
  <c r="T3603" i="12"/>
  <c r="T3604" i="12"/>
  <c r="B3592" i="12"/>
  <c r="B3593" i="12"/>
  <c r="B3594" i="12"/>
  <c r="B3595" i="12"/>
  <c r="B3596" i="12"/>
  <c r="B3597" i="12"/>
  <c r="B3598" i="12"/>
  <c r="F3592" i="12"/>
  <c r="F3593" i="12"/>
  <c r="F3594" i="12"/>
  <c r="F3595" i="12"/>
  <c r="F3596" i="12"/>
  <c r="F3597" i="12"/>
  <c r="F3598" i="12"/>
  <c r="H3592" i="12"/>
  <c r="H3593" i="12"/>
  <c r="H3594" i="12"/>
  <c r="H3595" i="12"/>
  <c r="H3596" i="12"/>
  <c r="H3597" i="12"/>
  <c r="H3598" i="12"/>
  <c r="J3592" i="12"/>
  <c r="J3593" i="12"/>
  <c r="J3594" i="12"/>
  <c r="J3595" i="12"/>
  <c r="J3596" i="12"/>
  <c r="J3597" i="12"/>
  <c r="J3598" i="12"/>
  <c r="M3592" i="12"/>
  <c r="M3593" i="12"/>
  <c r="M3594" i="12"/>
  <c r="M3595" i="12"/>
  <c r="M3596" i="12"/>
  <c r="M3597" i="12"/>
  <c r="M3598" i="12"/>
  <c r="O3592" i="12"/>
  <c r="O3593" i="12"/>
  <c r="O3594" i="12"/>
  <c r="O3595" i="12"/>
  <c r="O3596" i="12"/>
  <c r="O3597" i="12"/>
  <c r="O3598" i="12"/>
  <c r="R3592" i="12"/>
  <c r="R3593" i="12"/>
  <c r="R3594" i="12"/>
  <c r="R3595" i="12"/>
  <c r="R3596" i="12"/>
  <c r="R3597" i="12"/>
  <c r="R3598" i="12"/>
  <c r="T3592" i="12"/>
  <c r="T3593" i="12"/>
  <c r="T3594" i="12"/>
  <c r="T3595" i="12"/>
  <c r="T3596" i="12"/>
  <c r="T3597" i="12"/>
  <c r="T3598" i="12"/>
  <c r="B3587" i="12"/>
  <c r="B3588" i="12"/>
  <c r="B3589" i="12"/>
  <c r="B3590" i="12"/>
  <c r="B3591" i="12"/>
  <c r="F3587" i="12"/>
  <c r="F3588" i="12"/>
  <c r="F3589" i="12"/>
  <c r="F3590" i="12"/>
  <c r="F3591" i="12"/>
  <c r="H3587" i="12"/>
  <c r="H3588" i="12"/>
  <c r="H3589" i="12"/>
  <c r="H3590" i="12"/>
  <c r="H3591" i="12"/>
  <c r="J3587" i="12"/>
  <c r="J3588" i="12"/>
  <c r="J3589" i="12"/>
  <c r="J3590" i="12"/>
  <c r="J3591" i="12"/>
  <c r="M3587" i="12"/>
  <c r="M3588" i="12"/>
  <c r="M3589" i="12"/>
  <c r="M3590" i="12"/>
  <c r="M3591" i="12"/>
  <c r="O3587" i="12"/>
  <c r="O3588" i="12"/>
  <c r="O3589" i="12"/>
  <c r="O3590" i="12"/>
  <c r="O3591" i="12"/>
  <c r="R3587" i="12"/>
  <c r="R3588" i="12"/>
  <c r="R3589" i="12"/>
  <c r="R3590" i="12"/>
  <c r="R3591" i="12"/>
  <c r="T3587" i="12"/>
  <c r="T3588" i="12"/>
  <c r="T3589" i="12"/>
  <c r="T3590" i="12"/>
  <c r="T3591" i="12"/>
  <c r="B3581" i="12"/>
  <c r="B3582" i="12"/>
  <c r="B3583" i="12"/>
  <c r="B3584" i="12"/>
  <c r="B3585" i="12"/>
  <c r="B3586" i="12"/>
  <c r="F3581" i="12"/>
  <c r="F3582" i="12"/>
  <c r="F3583" i="12"/>
  <c r="F3584" i="12"/>
  <c r="F3585" i="12"/>
  <c r="F3586" i="12"/>
  <c r="H3581" i="12"/>
  <c r="H3582" i="12"/>
  <c r="H3583" i="12"/>
  <c r="H3584" i="12"/>
  <c r="H3585" i="12"/>
  <c r="H3586" i="12"/>
  <c r="J3581" i="12"/>
  <c r="J3582" i="12"/>
  <c r="J3583" i="12"/>
  <c r="J3584" i="12"/>
  <c r="J3585" i="12"/>
  <c r="J3586" i="12"/>
  <c r="M3581" i="12"/>
  <c r="M3582" i="12"/>
  <c r="M3583" i="12"/>
  <c r="M3584" i="12"/>
  <c r="M3585" i="12"/>
  <c r="M3586" i="12"/>
  <c r="O3581" i="12"/>
  <c r="O3582" i="12"/>
  <c r="O3583" i="12"/>
  <c r="O3584" i="12"/>
  <c r="O3585" i="12"/>
  <c r="O3586" i="12"/>
  <c r="R3581" i="12"/>
  <c r="R3582" i="12"/>
  <c r="R3583" i="12"/>
  <c r="R3584" i="12"/>
  <c r="R3585" i="12"/>
  <c r="R3586" i="12"/>
  <c r="T3581" i="12"/>
  <c r="T3582" i="12"/>
  <c r="T3583" i="12"/>
  <c r="T3584" i="12"/>
  <c r="T3585" i="12"/>
  <c r="T3586" i="12"/>
  <c r="B3574" i="12"/>
  <c r="B3575" i="12"/>
  <c r="B3576" i="12"/>
  <c r="B3577" i="12"/>
  <c r="B3578" i="12"/>
  <c r="B3579" i="12"/>
  <c r="B3580" i="12"/>
  <c r="F3574" i="12"/>
  <c r="F3575" i="12"/>
  <c r="F3576" i="12"/>
  <c r="F3577" i="12"/>
  <c r="F3578" i="12"/>
  <c r="F3579" i="12"/>
  <c r="F3580" i="12"/>
  <c r="H3574" i="12"/>
  <c r="H3575" i="12"/>
  <c r="H3576" i="12"/>
  <c r="H3577" i="12"/>
  <c r="H3578" i="12"/>
  <c r="H3579" i="12"/>
  <c r="H3580" i="12"/>
  <c r="J3574" i="12"/>
  <c r="J3575" i="12"/>
  <c r="J3576" i="12"/>
  <c r="J3577" i="12"/>
  <c r="J3578" i="12"/>
  <c r="J3579" i="12"/>
  <c r="J3580" i="12"/>
  <c r="M3574" i="12"/>
  <c r="M3575" i="12"/>
  <c r="M3576" i="12"/>
  <c r="M3577" i="12"/>
  <c r="M3578" i="12"/>
  <c r="M3579" i="12"/>
  <c r="M3580" i="12"/>
  <c r="O3574" i="12"/>
  <c r="O3575" i="12"/>
  <c r="O3576" i="12"/>
  <c r="O3577" i="12"/>
  <c r="O3578" i="12"/>
  <c r="O3579" i="12"/>
  <c r="O3580" i="12"/>
  <c r="R3574" i="12"/>
  <c r="R3575" i="12"/>
  <c r="R3576" i="12"/>
  <c r="R3577" i="12"/>
  <c r="R3578" i="12"/>
  <c r="R3579" i="12"/>
  <c r="R3580" i="12"/>
  <c r="T3574" i="12"/>
  <c r="T3575" i="12"/>
  <c r="T3576" i="12"/>
  <c r="T3577" i="12"/>
  <c r="T3578" i="12"/>
  <c r="T3579" i="12"/>
  <c r="T3580" i="12"/>
  <c r="B3568" i="12"/>
  <c r="B3569" i="12"/>
  <c r="B3570" i="12"/>
  <c r="B3571" i="12"/>
  <c r="B3572" i="12"/>
  <c r="B3573" i="12"/>
  <c r="F3568" i="12"/>
  <c r="F3569" i="12"/>
  <c r="F3570" i="12"/>
  <c r="F3571" i="12"/>
  <c r="F3572" i="12"/>
  <c r="F3573" i="12"/>
  <c r="H3568" i="12"/>
  <c r="H3569" i="12"/>
  <c r="H3570" i="12"/>
  <c r="H3571" i="12"/>
  <c r="H3572" i="12"/>
  <c r="H3573" i="12"/>
  <c r="J3568" i="12"/>
  <c r="J3569" i="12"/>
  <c r="J3570" i="12"/>
  <c r="J3571" i="12"/>
  <c r="J3572" i="12"/>
  <c r="J3573" i="12"/>
  <c r="M3568" i="12"/>
  <c r="M3569" i="12"/>
  <c r="M3570" i="12"/>
  <c r="M3571" i="12"/>
  <c r="M3572" i="12"/>
  <c r="M3573" i="12"/>
  <c r="O3568" i="12"/>
  <c r="O3569" i="12"/>
  <c r="O3570" i="12"/>
  <c r="O3571" i="12"/>
  <c r="O3572" i="12"/>
  <c r="O3573" i="12"/>
  <c r="R3568" i="12"/>
  <c r="R3569" i="12"/>
  <c r="R3570" i="12"/>
  <c r="R3571" i="12"/>
  <c r="R3572" i="12"/>
  <c r="R3573" i="12"/>
  <c r="T3568" i="12"/>
  <c r="T3569" i="12"/>
  <c r="T3570" i="12"/>
  <c r="T3571" i="12"/>
  <c r="T3572" i="12"/>
  <c r="T3573" i="12"/>
  <c r="I855"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1" i="18"/>
  <c r="R882" i="18"/>
  <c r="R883" i="18"/>
  <c r="R884" i="18"/>
  <c r="R885" i="18"/>
  <c r="R886" i="18"/>
  <c r="R887" i="18"/>
  <c r="R888" i="18"/>
  <c r="R889" i="18"/>
  <c r="R890" i="18"/>
  <c r="R891" i="18"/>
  <c r="R892"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47" i="18" a="1"/>
  <c r="L747" i="18" s="1"/>
  <c r="L748" i="18" a="1"/>
  <c r="L748" i="18" s="1"/>
  <c r="L749" i="18" a="1"/>
  <c r="L749" i="18" s="1"/>
  <c r="L750" i="18" a="1"/>
  <c r="L750" i="18" s="1"/>
  <c r="L751" i="18" a="1"/>
  <c r="L751" i="18" s="1"/>
  <c r="L752" i="18" a="1"/>
  <c r="L752" i="18" s="1"/>
  <c r="L753" i="18" a="1"/>
  <c r="L753" i="18" s="1"/>
  <c r="L754" i="18" a="1"/>
  <c r="L754" i="18" s="1"/>
  <c r="L755" i="18" a="1"/>
  <c r="L755" i="18" s="1"/>
  <c r="L756" i="18" a="1"/>
  <c r="L756" i="18" s="1"/>
  <c r="L757" i="18" a="1"/>
  <c r="L757" i="18" s="1"/>
  <c r="L758" i="18" a="1"/>
  <c r="L758"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L891" i="18" a="1"/>
  <c r="L891" i="18" s="1"/>
  <c r="L892" i="18" a="1"/>
  <c r="L892" i="18" s="1"/>
  <c r="L893" i="18" a="1"/>
  <c r="L893" i="18" s="1"/>
  <c r="L894" i="18" a="1"/>
  <c r="L894" i="18" s="1"/>
  <c r="L895" i="18" a="1"/>
  <c r="L895" i="18" s="1"/>
  <c r="L896" i="18" a="1"/>
  <c r="L896" i="18" s="1"/>
  <c r="L897" i="18" a="1"/>
  <c r="L897" i="18" s="1"/>
  <c r="L898" i="18" a="1"/>
  <c r="L898"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47" i="18" a="1"/>
  <c r="K747" i="18" s="1"/>
  <c r="K748" i="18" a="1"/>
  <c r="K748" i="18" s="1"/>
  <c r="K749" i="18" a="1"/>
  <c r="K749" i="18" s="1"/>
  <c r="K750" i="18" a="1"/>
  <c r="K750" i="18" s="1"/>
  <c r="K751" i="18" a="1"/>
  <c r="K751" i="18" s="1"/>
  <c r="K752" i="18" a="1"/>
  <c r="K752" i="18" s="1"/>
  <c r="K753" i="18" a="1"/>
  <c r="K753" i="18" s="1"/>
  <c r="K754" i="18" a="1"/>
  <c r="K754" i="18" s="1"/>
  <c r="K755" i="18" a="1"/>
  <c r="K755" i="18" s="1"/>
  <c r="K756" i="18" a="1"/>
  <c r="K756" i="18" s="1"/>
  <c r="K757" i="18" a="1"/>
  <c r="K757" i="18" s="1"/>
  <c r="K758" i="18" a="1"/>
  <c r="K758"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K891" i="18" a="1"/>
  <c r="K891" i="18" s="1"/>
  <c r="K892" i="18" a="1"/>
  <c r="K892" i="18" s="1"/>
  <c r="K893" i="18" a="1"/>
  <c r="K893" i="18" s="1"/>
  <c r="K894" i="18" a="1"/>
  <c r="K894" i="18" s="1"/>
  <c r="K895" i="18" a="1"/>
  <c r="K895" i="18" s="1"/>
  <c r="K896" i="18" a="1"/>
  <c r="K896" i="18" s="1"/>
  <c r="K897" i="18" a="1"/>
  <c r="K897" i="18" s="1"/>
  <c r="K898" i="18" a="1"/>
  <c r="K898"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80" i="18" a="1"/>
  <c r="I880" i="18" s="1"/>
  <c r="I882" i="18" a="1"/>
  <c r="I882" i="18" s="1"/>
  <c r="I883" i="18" a="1"/>
  <c r="I883" i="18" s="1"/>
  <c r="I884" i="18" a="1"/>
  <c r="I884" i="18" s="1"/>
  <c r="I885" i="18" a="1"/>
  <c r="I885" i="18" s="1"/>
  <c r="I886" i="18" a="1"/>
  <c r="I886" i="18" s="1"/>
  <c r="I887" i="18" a="1"/>
  <c r="I887" i="18" s="1"/>
  <c r="I888" i="18" a="1"/>
  <c r="I888" i="18" s="1"/>
  <c r="I889" i="18" a="1"/>
  <c r="I889" i="18" s="1"/>
  <c r="I890" i="18" a="1"/>
  <c r="I890" i="18" s="1"/>
  <c r="I891" i="18" a="1"/>
  <c r="I891" i="18" s="1"/>
  <c r="I892" i="18" a="1"/>
  <c r="I892"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N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N36" i="18" s="1"/>
  <c r="S36" i="18" s="1"/>
  <c r="J40" i="18" a="1"/>
  <c r="J40" i="18" s="1"/>
  <c r="J41" i="18" a="1"/>
  <c r="J41" i="18" s="1"/>
  <c r="J42" i="18" a="1"/>
  <c r="J42" i="18" s="1"/>
  <c r="J49" i="18" a="1"/>
  <c r="J49" i="18" s="1"/>
  <c r="J51" i="18" a="1"/>
  <c r="J51" i="18" s="1"/>
  <c r="N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N173" i="18" s="1"/>
  <c r="S173" i="18" s="1"/>
  <c r="J232" i="18" s="1" a="1"/>
  <c r="J232"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N355" i="18" s="1"/>
  <c r="S355" i="18" s="1"/>
  <c r="J452" i="18" s="1" a="1"/>
  <c r="J452" i="18" s="1"/>
  <c r="J359" i="18" a="1"/>
  <c r="J359" i="18" s="1"/>
  <c r="J360" i="18" a="1"/>
  <c r="J360" i="18" s="1"/>
  <c r="J361" i="18" a="1"/>
  <c r="J361" i="18" s="1"/>
  <c r="J364" i="18" a="1"/>
  <c r="J364" i="18" s="1"/>
  <c r="J365" i="18" a="1"/>
  <c r="J365" i="18" s="1"/>
  <c r="N365" i="18" s="1"/>
  <c r="S365" i="18" s="1"/>
  <c r="J366" i="18" a="1"/>
  <c r="J366" i="18" s="1"/>
  <c r="J373" i="18" a="1"/>
  <c r="J373" i="18" s="1"/>
  <c r="N373" i="18" s="1"/>
  <c r="S373" i="18" s="1"/>
  <c r="J512" i="18" s="1" a="1"/>
  <c r="J512" i="18" s="1"/>
  <c r="J377" i="18" a="1"/>
  <c r="J377" i="18" s="1"/>
  <c r="J378" i="18" a="1"/>
  <c r="J378" i="18" s="1"/>
  <c r="J380" i="18" a="1"/>
  <c r="J380" i="18" s="1"/>
  <c r="J383" i="18" a="1"/>
  <c r="J383" i="18" s="1"/>
  <c r="J386" i="18" a="1"/>
  <c r="J386" i="18" s="1"/>
  <c r="J387" i="18" a="1"/>
  <c r="J387" i="18" s="1"/>
  <c r="N387" i="18" s="1"/>
  <c r="S387" i="18" s="1"/>
  <c r="J396" i="18" a="1"/>
  <c r="J396" i="18" s="1"/>
  <c r="J401" i="18" a="1"/>
  <c r="J401" i="18" s="1"/>
  <c r="J403" i="18" a="1"/>
  <c r="J403" i="18" s="1"/>
  <c r="N403" i="18" s="1"/>
  <c r="S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2" i="12"/>
  <c r="B3563" i="12"/>
  <c r="B3564" i="12"/>
  <c r="B3565" i="12"/>
  <c r="B3566" i="12"/>
  <c r="B3567" i="12"/>
  <c r="F3562" i="12"/>
  <c r="F3563" i="12"/>
  <c r="F3564" i="12"/>
  <c r="F3565" i="12"/>
  <c r="F3566" i="12"/>
  <c r="F3567" i="12"/>
  <c r="H3562" i="12"/>
  <c r="H3563" i="12"/>
  <c r="H3564" i="12"/>
  <c r="H3565" i="12"/>
  <c r="H3566" i="12"/>
  <c r="H3567" i="12"/>
  <c r="J3562" i="12"/>
  <c r="J3563" i="12"/>
  <c r="J3564" i="12"/>
  <c r="J3565" i="12"/>
  <c r="J3566" i="12"/>
  <c r="J3567" i="12"/>
  <c r="M3562" i="12"/>
  <c r="M3563" i="12"/>
  <c r="M3564" i="12"/>
  <c r="M3565" i="12"/>
  <c r="M3566" i="12"/>
  <c r="M3567" i="12"/>
  <c r="O3562" i="12"/>
  <c r="O3563" i="12"/>
  <c r="O3564" i="12"/>
  <c r="O3565" i="12"/>
  <c r="O3566" i="12"/>
  <c r="O3567" i="12"/>
  <c r="R3562" i="12"/>
  <c r="R3563" i="12"/>
  <c r="R3564" i="12"/>
  <c r="R3565" i="12"/>
  <c r="R3566" i="12"/>
  <c r="R3567" i="12"/>
  <c r="T3562" i="12"/>
  <c r="T3563" i="12"/>
  <c r="T3564" i="12"/>
  <c r="T3565" i="12"/>
  <c r="T3566" i="12"/>
  <c r="T3567" i="12"/>
  <c r="B3557" i="12"/>
  <c r="B3558" i="12"/>
  <c r="B3559" i="12"/>
  <c r="B3560" i="12"/>
  <c r="B3561" i="12"/>
  <c r="F3557" i="12"/>
  <c r="F3558" i="12"/>
  <c r="F3559" i="12"/>
  <c r="F3560" i="12"/>
  <c r="F3561" i="12"/>
  <c r="H3557" i="12"/>
  <c r="H3558" i="12"/>
  <c r="H3559" i="12"/>
  <c r="H3560" i="12"/>
  <c r="H3561" i="12"/>
  <c r="J3557" i="12"/>
  <c r="J3558" i="12"/>
  <c r="J3559" i="12"/>
  <c r="J3560" i="12"/>
  <c r="J3561" i="12"/>
  <c r="M3557" i="12"/>
  <c r="M3558" i="12"/>
  <c r="M3559" i="12"/>
  <c r="M3560" i="12"/>
  <c r="M3561" i="12"/>
  <c r="O3557" i="12"/>
  <c r="O3558" i="12"/>
  <c r="O3559" i="12"/>
  <c r="O3560" i="12"/>
  <c r="O3561" i="12"/>
  <c r="R3557" i="12"/>
  <c r="R3558" i="12"/>
  <c r="R3559" i="12"/>
  <c r="R3560" i="12"/>
  <c r="R3561" i="12"/>
  <c r="T3557" i="12"/>
  <c r="T3558" i="12"/>
  <c r="T3559" i="12"/>
  <c r="T3560" i="12"/>
  <c r="T3561" i="12"/>
  <c r="B3556" i="12"/>
  <c r="F3556" i="12"/>
  <c r="H3556" i="12"/>
  <c r="J3556" i="12"/>
  <c r="M3556" i="12"/>
  <c r="O3556" i="12"/>
  <c r="R3556" i="12"/>
  <c r="T3556" i="12"/>
  <c r="B3549" i="12"/>
  <c r="B3550" i="12"/>
  <c r="B3551" i="12"/>
  <c r="B3552" i="12"/>
  <c r="B3553" i="12"/>
  <c r="B3554" i="12"/>
  <c r="B3555" i="12"/>
  <c r="F3549" i="12"/>
  <c r="F3550" i="12"/>
  <c r="F3551" i="12"/>
  <c r="F3552" i="12"/>
  <c r="F3553" i="12"/>
  <c r="F3554" i="12"/>
  <c r="F3555" i="12"/>
  <c r="H3549" i="12"/>
  <c r="H3550" i="12"/>
  <c r="H3551" i="12"/>
  <c r="H3552" i="12"/>
  <c r="H3553" i="12"/>
  <c r="H3554" i="12"/>
  <c r="H3555" i="12"/>
  <c r="J3549" i="12"/>
  <c r="J3550" i="12"/>
  <c r="J3551" i="12"/>
  <c r="J3552" i="12"/>
  <c r="J3553" i="12"/>
  <c r="J3554" i="12"/>
  <c r="J3555" i="12"/>
  <c r="M3549" i="12"/>
  <c r="M3550" i="12"/>
  <c r="M3551" i="12"/>
  <c r="M3552" i="12"/>
  <c r="M3553" i="12"/>
  <c r="M3554" i="12"/>
  <c r="M3555" i="12"/>
  <c r="O3549" i="12"/>
  <c r="O3550" i="12"/>
  <c r="O3551" i="12"/>
  <c r="O3552" i="12"/>
  <c r="O3553" i="12"/>
  <c r="O3554" i="12"/>
  <c r="O3555" i="12"/>
  <c r="R3549" i="12"/>
  <c r="R3550" i="12"/>
  <c r="R3551" i="12"/>
  <c r="R3552" i="12"/>
  <c r="R3553" i="12"/>
  <c r="R3554" i="12"/>
  <c r="R3555" i="12"/>
  <c r="T3549" i="12"/>
  <c r="T3550" i="12"/>
  <c r="T3551" i="12"/>
  <c r="T3552" i="12"/>
  <c r="T3553" i="12"/>
  <c r="T3554" i="12"/>
  <c r="T3555"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O3521"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R3521"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T3521"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O3494"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R3494"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T3494"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B3486" i="12"/>
  <c r="B3487" i="12"/>
  <c r="B3488" i="12"/>
  <c r="B3489" i="12"/>
  <c r="B3490" i="12"/>
  <c r="B3491" i="12"/>
  <c r="B3492" i="12"/>
  <c r="B3493" i="12"/>
  <c r="F3486" i="12"/>
  <c r="F3487" i="12"/>
  <c r="F3488" i="12"/>
  <c r="F3489" i="12"/>
  <c r="F3490" i="12"/>
  <c r="F3491" i="12"/>
  <c r="F3492" i="12"/>
  <c r="F3493" i="12"/>
  <c r="H3486" i="12"/>
  <c r="H3487" i="12"/>
  <c r="H3488" i="12"/>
  <c r="H3489" i="12"/>
  <c r="H3490" i="12"/>
  <c r="H3491" i="12"/>
  <c r="H3492" i="12"/>
  <c r="H3493" i="12"/>
  <c r="J3486" i="12"/>
  <c r="J3487" i="12"/>
  <c r="J3488" i="12"/>
  <c r="J3489" i="12"/>
  <c r="J3490" i="12"/>
  <c r="J3491" i="12"/>
  <c r="J3492" i="12"/>
  <c r="J3493" i="12"/>
  <c r="M3486" i="12"/>
  <c r="M3487" i="12"/>
  <c r="M3488" i="12"/>
  <c r="M3489" i="12"/>
  <c r="M3490" i="12"/>
  <c r="M3491" i="12"/>
  <c r="M3492" i="12"/>
  <c r="M3493" i="12"/>
  <c r="O3486" i="12"/>
  <c r="O3487" i="12"/>
  <c r="O3488" i="12"/>
  <c r="O3489" i="12"/>
  <c r="O3490" i="12"/>
  <c r="O3491" i="12"/>
  <c r="O3492" i="12"/>
  <c r="O3493" i="12"/>
  <c r="R3486" i="12"/>
  <c r="R3487" i="12"/>
  <c r="R3488" i="12"/>
  <c r="R3489" i="12"/>
  <c r="R3490" i="12"/>
  <c r="R3491" i="12"/>
  <c r="R3492" i="12"/>
  <c r="R3493" i="12"/>
  <c r="T3486" i="12"/>
  <c r="T3487" i="12"/>
  <c r="T3488" i="12"/>
  <c r="T3489" i="12"/>
  <c r="T3490" i="12"/>
  <c r="T3491" i="12"/>
  <c r="T3492" i="12"/>
  <c r="T3493"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F3475" i="12"/>
  <c r="H3475" i="12"/>
  <c r="J3475" i="12"/>
  <c r="M3475" i="12"/>
  <c r="O3475" i="12"/>
  <c r="R3475" i="12"/>
  <c r="T3475" i="12"/>
  <c r="B3474" i="12"/>
  <c r="F3474" i="12"/>
  <c r="H3474" i="12"/>
  <c r="J3474" i="12"/>
  <c r="M3474" i="12"/>
  <c r="O3474" i="12"/>
  <c r="R3474" i="12"/>
  <c r="T3474"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B3467" i="12"/>
  <c r="B3468" i="12"/>
  <c r="B3469" i="12"/>
  <c r="B3470" i="12"/>
  <c r="B3471" i="12"/>
  <c r="B3472" i="12"/>
  <c r="B3473" i="12"/>
  <c r="H3467" i="12"/>
  <c r="H3468" i="12"/>
  <c r="H3469" i="12"/>
  <c r="H3470" i="12"/>
  <c r="H3471" i="12"/>
  <c r="H3472" i="12"/>
  <c r="H3473" i="12"/>
  <c r="J3467" i="12"/>
  <c r="J3468" i="12"/>
  <c r="J3469" i="12"/>
  <c r="J3470" i="12"/>
  <c r="J3471" i="12"/>
  <c r="J3472" i="12"/>
  <c r="J3473" i="12"/>
  <c r="M3467" i="12"/>
  <c r="M3468" i="12"/>
  <c r="M3469" i="12"/>
  <c r="M3470" i="12"/>
  <c r="M3471" i="12"/>
  <c r="M3472" i="12"/>
  <c r="M3473" i="12"/>
  <c r="O3467" i="12"/>
  <c r="O3468" i="12"/>
  <c r="O3469" i="12"/>
  <c r="O3470" i="12"/>
  <c r="O3471" i="12"/>
  <c r="O3472" i="12"/>
  <c r="O3473" i="12"/>
  <c r="R3467" i="12"/>
  <c r="R3468" i="12"/>
  <c r="R3469" i="12"/>
  <c r="R3470" i="12"/>
  <c r="R3471" i="12"/>
  <c r="R3472" i="12"/>
  <c r="R3473" i="12"/>
  <c r="T3467" i="12"/>
  <c r="T3468" i="12"/>
  <c r="T3469" i="12"/>
  <c r="T3470" i="12"/>
  <c r="T3471" i="12"/>
  <c r="T3472" i="12"/>
  <c r="T3473"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M914" i="18" l="1"/>
  <c r="N396" i="18"/>
  <c r="S396" i="18" s="1"/>
  <c r="N914" i="18"/>
  <c r="S914" i="18" s="1"/>
  <c r="M915" i="18"/>
  <c r="N913" i="18"/>
  <c r="S913" i="18" s="1"/>
  <c r="M913" i="18"/>
  <c r="N912" i="18"/>
  <c r="S912" i="18" s="1"/>
  <c r="M912" i="18"/>
  <c r="N908" i="18"/>
  <c r="S908" i="18" s="1"/>
  <c r="M910" i="18"/>
  <c r="R910" i="18" s="1"/>
  <c r="N909" i="18"/>
  <c r="S909" i="18" s="1"/>
  <c r="M909" i="18"/>
  <c r="M904" i="18"/>
  <c r="R904" i="18" s="1"/>
  <c r="M908" i="18"/>
  <c r="N6" i="18"/>
  <c r="S6" i="18" s="1"/>
  <c r="J22" i="18" s="1" a="1"/>
  <c r="J22" i="18" s="1"/>
  <c r="N902" i="18"/>
  <c r="S902" i="18" s="1"/>
  <c r="M902" i="18"/>
  <c r="N901" i="18"/>
  <c r="S901" i="18" s="1"/>
  <c r="M901" i="18"/>
  <c r="N900" i="18"/>
  <c r="S900" i="18" s="1"/>
  <c r="M900" i="18"/>
  <c r="N899" i="18"/>
  <c r="S899" i="18" s="1"/>
  <c r="J903" i="18" s="1" a="1"/>
  <c r="J903" i="18" s="1"/>
  <c r="N903" i="18" s="1"/>
  <c r="S903" i="18" s="1"/>
  <c r="J904" i="18" s="1" a="1"/>
  <c r="J904" i="18" s="1"/>
  <c r="N904" i="18" s="1"/>
  <c r="S904" i="18" s="1"/>
  <c r="M899"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S364" i="18" s="1"/>
  <c r="J567" i="18" s="1" a="1"/>
  <c r="J567" i="18" s="1"/>
  <c r="N30" i="18"/>
  <c r="S30" i="18" s="1"/>
  <c r="N361" i="18"/>
  <c r="S361" i="18" s="1"/>
  <c r="J663" i="18" s="1" a="1"/>
  <c r="J663" i="18" s="1"/>
  <c r="N25" i="18"/>
  <c r="S25" i="18" s="1"/>
  <c r="J459" i="18" s="1" a="1"/>
  <c r="J459" i="18" s="1"/>
  <c r="N401" i="18"/>
  <c r="S401" i="18" s="1"/>
  <c r="N49" i="18"/>
  <c r="S49" i="18" s="1"/>
  <c r="N17" i="18"/>
  <c r="S17" i="18" s="1"/>
  <c r="N41" i="18"/>
  <c r="S41" i="18" s="1"/>
  <c r="J198" i="18" s="1" a="1"/>
  <c r="J198" i="18" s="1"/>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J453" i="18" a="1"/>
  <c r="J453"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S52" i="18" s="1"/>
  <c r="J231" i="18" s="1" a="1"/>
  <c r="J231" i="18" s="1"/>
  <c r="N53" i="18"/>
  <c r="S53" i="18" s="1"/>
  <c r="N174" i="18"/>
  <c r="S174" i="18" s="1"/>
  <c r="N175" i="18" s="1"/>
  <c r="S175" i="18" s="1"/>
  <c r="J435" i="18" s="1" a="1"/>
  <c r="J435" i="18" s="1"/>
  <c r="M196" i="18"/>
  <c r="R196" i="18" s="1"/>
  <c r="M195" i="18"/>
  <c r="M179" i="18"/>
  <c r="R179" i="18" s="1"/>
  <c r="M194" i="18"/>
  <c r="R194" i="18" s="1"/>
  <c r="M186" i="18"/>
  <c r="S2" i="18"/>
  <c r="J11" i="18" s="1" a="1"/>
  <c r="J11" i="18" s="1"/>
  <c r="S51" i="18"/>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I622" i="18" l="1" a="1"/>
  <c r="I622" i="18" s="1"/>
  <c r="R195" i="18"/>
  <c r="R173" i="18"/>
  <c r="I232" i="18" s="1" a="1"/>
  <c r="I232" i="18" s="1"/>
  <c r="R6" i="18"/>
  <c r="I22" i="18" s="1" a="1"/>
  <c r="I22" i="18" s="1"/>
  <c r="M22" i="18" s="1"/>
  <c r="R22" i="18" s="1"/>
  <c r="R361" i="18"/>
  <c r="I663" i="18" s="1" a="1"/>
  <c r="I663" i="18" s="1"/>
  <c r="M52" i="18"/>
  <c r="R52" i="18" s="1"/>
  <c r="I231" i="18" s="1" a="1"/>
  <c r="I231" i="18" s="1"/>
  <c r="R51" i="18"/>
  <c r="I435" i="18" a="1"/>
  <c r="I435" i="18" s="1"/>
  <c r="R175" i="18"/>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N22" i="18"/>
  <c r="S22" i="18" s="1"/>
  <c r="M56" i="18"/>
  <c r="R56" i="18" s="1"/>
  <c r="N66" i="18"/>
  <c r="M2" i="18"/>
  <c r="R2" i="18" l="1"/>
  <c r="I11" i="18" s="1" a="1"/>
  <c r="I11" i="18" s="1"/>
  <c r="M271" i="18"/>
  <c r="R270" i="18"/>
  <c r="I462" i="18" a="1"/>
  <c r="I462" i="18" s="1"/>
  <c r="R198" i="18"/>
  <c r="S66" i="18"/>
  <c r="J74" i="18" s="1" a="1"/>
  <c r="J74" i="18" s="1"/>
  <c r="M272" i="18" l="1"/>
  <c r="R272" i="18" s="1"/>
  <c r="R271" i="18"/>
  <c r="N70" i="18"/>
  <c r="N62" i="18"/>
  <c r="N71" i="18" l="1"/>
  <c r="S70" i="18"/>
  <c r="S62" i="18"/>
  <c r="M66" i="18"/>
  <c r="R66" i="18" l="1"/>
  <c r="I74" i="18" s="1" a="1"/>
  <c r="I74" i="18" s="1"/>
  <c r="J300" i="18" a="1"/>
  <c r="J300" i="18" s="1"/>
  <c r="N300" i="18" s="1"/>
  <c r="S300" i="18" s="1"/>
  <c r="N72" i="18"/>
  <c r="S71" i="18"/>
  <c r="N91" i="18"/>
  <c r="S91" i="18" s="1"/>
  <c r="N301" i="18" l="1"/>
  <c r="S301" i="18" s="1"/>
  <c r="J437" i="18" a="1"/>
  <c r="J437" i="18" s="1"/>
  <c r="S72" i="18"/>
  <c r="N92" i="18"/>
  <c r="S92" i="18" s="1"/>
  <c r="J521" i="18" s="1" a="1"/>
  <c r="J521" i="18" s="1"/>
  <c r="N93" i="18" l="1"/>
  <c r="S93" i="18" s="1"/>
  <c r="J121" i="18" s="1" a="1"/>
  <c r="J121" i="18" s="1"/>
  <c r="N94" i="18" l="1"/>
  <c r="S94" i="18" s="1"/>
  <c r="N86" i="18" l="1"/>
  <c r="N95" i="18"/>
  <c r="S95" i="18" s="1"/>
  <c r="M91" i="18"/>
  <c r="R91" i="18" s="1"/>
  <c r="N87" i="18" l="1"/>
  <c r="S86" i="18"/>
  <c r="M92" i="18"/>
  <c r="I521" i="18" l="1" a="1"/>
  <c r="I521" i="18" s="1"/>
  <c r="R92" i="18"/>
  <c r="M86" i="18"/>
  <c r="N220" i="18"/>
  <c r="S220" i="18" s="1"/>
  <c r="J306" i="18" s="1" a="1"/>
  <c r="J306" i="18" s="1"/>
  <c r="S87" i="18"/>
  <c r="J251" i="18" s="1" a="1"/>
  <c r="J251" i="18" s="1"/>
  <c r="N97" i="18"/>
  <c r="S97" i="18" s="1"/>
  <c r="M93" i="18"/>
  <c r="R93" i="18" l="1"/>
  <c r="I121" i="18" s="1" a="1"/>
  <c r="I121" i="18" s="1"/>
  <c r="M87" i="18"/>
  <c r="R86" i="18"/>
  <c r="J265" i="18" a="1"/>
  <c r="J265" i="18" s="1"/>
  <c r="N265" i="18" s="1"/>
  <c r="S265" i="18" s="1"/>
  <c r="N221" i="18"/>
  <c r="S221" i="18" s="1"/>
  <c r="J628" i="18" s="1" a="1"/>
  <c r="J628" i="18" s="1"/>
  <c r="M94" i="18"/>
  <c r="R94" i="18" s="1"/>
  <c r="I251" i="18" l="1" a="1"/>
  <c r="I251" i="18" s="1"/>
  <c r="R87" i="18"/>
  <c r="N222" i="18"/>
  <c r="S222" i="18" s="1"/>
  <c r="J638" i="18" s="1" a="1"/>
  <c r="J638" i="18" s="1"/>
  <c r="M95" i="18"/>
  <c r="R95" i="18" s="1"/>
  <c r="N100" i="18" l="1"/>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S110" i="18" s="1"/>
  <c r="J315" i="18" s="1" a="1"/>
  <c r="J315" i="18" s="1"/>
  <c r="N112" i="18" l="1"/>
  <c r="S112" i="18" s="1"/>
  <c r="J279" i="18" s="1" a="1"/>
  <c r="J279" i="18" s="1"/>
  <c r="N236" i="18" l="1"/>
  <c r="S236" i="18" s="1"/>
  <c r="N113" i="18"/>
  <c r="S113" i="18" s="1"/>
  <c r="J250" i="18" s="1" a="1"/>
  <c r="J250" i="18" s="1"/>
  <c r="N114" i="18" l="1"/>
  <c r="S114" i="18" s="1"/>
  <c r="M110" i="18"/>
  <c r="I315" i="18" l="1" a="1"/>
  <c r="I315" i="18" s="1"/>
  <c r="R110" i="18"/>
  <c r="N116" i="18"/>
  <c r="S116" i="18" s="1"/>
  <c r="M112" i="18"/>
  <c r="I279" i="18" l="1" a="1"/>
  <c r="I279" i="18" s="1"/>
  <c r="R112" i="18"/>
  <c r="M113" i="18"/>
  <c r="R113" i="18" l="1"/>
  <c r="I250" i="18" s="1" a="1"/>
  <c r="I250" i="18" s="1"/>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S250" i="18" s="1"/>
  <c r="J467" i="18" s="1" a="1"/>
  <c r="J467" i="18" s="1"/>
  <c r="N3" i="18" l="1"/>
  <c r="S3" i="18" s="1"/>
  <c r="J46" i="18" s="1" a="1"/>
  <c r="J46" i="18" s="1"/>
  <c r="N251" i="18"/>
  <c r="S251" i="18" s="1"/>
  <c r="N46" i="18" l="1"/>
  <c r="S46" i="18" s="1"/>
  <c r="N252" i="18"/>
  <c r="S252" i="18" s="1"/>
  <c r="J127" i="18" l="1" a="1"/>
  <c r="J127" i="18" s="1"/>
  <c r="N127" i="18" s="1"/>
  <c r="S127" i="18" s="1"/>
  <c r="N253" i="18"/>
  <c r="S253" i="18" s="1"/>
  <c r="N130" i="18"/>
  <c r="S130" i="18" s="1"/>
  <c r="J385" i="18" l="1" a="1"/>
  <c r="J385" i="18" s="1"/>
  <c r="N385" i="18" s="1"/>
  <c r="S385" i="18" s="1"/>
  <c r="J483" i="18" s="1" a="1"/>
  <c r="J483" i="18" s="1"/>
  <c r="M3" i="18"/>
  <c r="N255" i="18"/>
  <c r="S255" i="18" s="1"/>
  <c r="R3" i="18" l="1"/>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S259" i="18" s="1"/>
  <c r="J468" i="18" s="1" a="1"/>
  <c r="J468" i="18" s="1"/>
  <c r="N263" i="18" l="1"/>
  <c r="S263" i="18" s="1"/>
  <c r="J328" i="18" s="1" a="1"/>
  <c r="J328" i="18" s="1"/>
  <c r="N144" i="18" l="1"/>
  <c r="S144" i="18" l="1"/>
  <c r="N146" i="18" l="1"/>
  <c r="M5" i="18" l="1"/>
  <c r="R5" i="18" s="1"/>
  <c r="S146" i="18"/>
  <c r="I152" i="18" l="1" a="1"/>
  <c r="I152" i="18" s="1"/>
  <c r="M152" i="18" s="1"/>
  <c r="R152" i="18" s="1"/>
  <c r="M16" i="18"/>
  <c r="R16" i="18" s="1"/>
  <c r="I68" i="18" l="1" a="1"/>
  <c r="I68" i="18" s="1"/>
  <c r="M68" i="18" s="1"/>
  <c r="R68" i="18" s="1"/>
  <c r="N150" i="18"/>
  <c r="I162" i="18" l="1" a="1"/>
  <c r="I162" i="18" s="1"/>
  <c r="M162" i="18" s="1"/>
  <c r="M167" i="18"/>
  <c r="R167" i="18" s="1"/>
  <c r="S150" i="18"/>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S168" i="18" s="1"/>
  <c r="N169" i="18" s="1"/>
  <c r="S169" i="18" s="1"/>
  <c r="J247" i="18" s="1" a="1"/>
  <c r="J247" i="18" s="1"/>
  <c r="J681" i="18" a="1"/>
  <c r="J681" i="18" s="1"/>
  <c r="I207" i="18" a="1"/>
  <c r="I207" i="18" s="1"/>
  <c r="M207" i="18" s="1"/>
  <c r="R207" i="18" s="1"/>
  <c r="I257" i="18" a="1"/>
  <c r="I257" i="18" s="1"/>
  <c r="M257" i="18" s="1"/>
  <c r="M292" i="18"/>
  <c r="N170" i="18"/>
  <c r="S170" i="18" s="1"/>
  <c r="I427" i="18" l="1" a="1"/>
  <c r="I427" i="18" s="1"/>
  <c r="R292" i="18"/>
  <c r="M258" i="18"/>
  <c r="R257" i="18"/>
  <c r="I256" i="18" a="1"/>
  <c r="I256" i="18" s="1"/>
  <c r="M256" i="18" s="1"/>
  <c r="R256" i="18" s="1"/>
  <c r="N179" i="18"/>
  <c r="S179" i="18" s="1"/>
  <c r="M259" i="18" l="1"/>
  <c r="R258" i="18"/>
  <c r="M313" i="18"/>
  <c r="M314" i="18" l="1"/>
  <c r="R313" i="18"/>
  <c r="I468" i="18" a="1"/>
  <c r="I468" i="18" s="1"/>
  <c r="R259" i="18"/>
  <c r="M67" i="18"/>
  <c r="N186" i="18"/>
  <c r="S186" i="18" s="1"/>
  <c r="J754" i="18" s="1" a="1"/>
  <c r="J754" i="18" s="1"/>
  <c r="R67" i="18" l="1"/>
  <c r="I83" i="18" s="1" a="1"/>
  <c r="I83" i="18" s="1"/>
  <c r="M315" i="18"/>
  <c r="R315" i="18" s="1"/>
  <c r="R314" i="18"/>
  <c r="M144" i="18"/>
  <c r="R144" i="18" s="1"/>
  <c r="M322" i="18"/>
  <c r="N188" i="18"/>
  <c r="S188" i="18" s="1"/>
  <c r="N190" i="18"/>
  <c r="S190" i="18" s="1"/>
  <c r="N194" i="18"/>
  <c r="S194" i="18" s="1"/>
  <c r="N195" i="18" s="1"/>
  <c r="S195" i="18" s="1"/>
  <c r="I531" i="18" l="1" a="1"/>
  <c r="I531" i="18" s="1"/>
  <c r="R322" i="18"/>
  <c r="N191" i="18"/>
  <c r="S191" i="18" s="1"/>
  <c r="N192" i="18" s="1"/>
  <c r="S192" i="18" s="1"/>
  <c r="J417" i="18" a="1"/>
  <c r="J417" i="18" s="1"/>
  <c r="N196" i="18"/>
  <c r="S196" i="18" s="1"/>
  <c r="J622" i="18" a="1"/>
  <c r="J622" i="18" s="1"/>
  <c r="M136" i="18"/>
  <c r="R136" i="18" s="1"/>
  <c r="N203" i="18"/>
  <c r="S203" i="18" s="1"/>
  <c r="J320" i="18" s="1" a="1"/>
  <c r="J320" i="18" s="1"/>
  <c r="I325" i="18" l="1"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S292" i="18" s="1"/>
  <c r="J427" i="18" s="1" a="1"/>
  <c r="J427" i="18" s="1"/>
  <c r="M59" i="18" l="1"/>
  <c r="R58" i="18"/>
  <c r="M261" i="18"/>
  <c r="R261" i="18" s="1"/>
  <c r="I109" i="18" l="1" a="1"/>
  <c r="I109" i="18" s="1"/>
  <c r="M109" i="18" s="1"/>
  <c r="R59" i="18"/>
  <c r="M262" i="18"/>
  <c r="R262" i="18" s="1"/>
  <c r="N313" i="18"/>
  <c r="S313" i="18" s="1"/>
  <c r="N314" i="18" s="1"/>
  <c r="S314" i="18" s="1"/>
  <c r="N315" i="18" s="1"/>
  <c r="S315" i="18" s="1"/>
  <c r="I246" i="18" l="1" a="1"/>
  <c r="I246" i="18" s="1"/>
  <c r="R109" i="18"/>
  <c r="N319" i="18"/>
  <c r="S319" i="18" s="1"/>
  <c r="N320" i="18" s="1"/>
  <c r="S320" i="18" s="1"/>
  <c r="J348" i="18" s="1" a="1"/>
  <c r="J348" i="18" s="1"/>
  <c r="N322" i="18"/>
  <c r="S322" i="18" s="1"/>
  <c r="J531" i="18" s="1" a="1"/>
  <c r="J531" i="18" s="1"/>
  <c r="N136" i="18" l="1"/>
  <c r="S136" i="18" s="1"/>
  <c r="J325" i="18" l="1" a="1"/>
  <c r="J325" i="18" s="1"/>
  <c r="N325" i="18" s="1"/>
  <c r="S325" i="18" s="1"/>
  <c r="J392" i="18" s="1" a="1"/>
  <c r="J392" i="18" s="1"/>
  <c r="N332" i="18"/>
  <c r="S332" i="18" s="1"/>
  <c r="N333" i="18" l="1"/>
  <c r="S333" i="18" s="1"/>
  <c r="N334" i="18" s="1"/>
  <c r="S334" i="18" s="1"/>
  <c r="J627" i="18" a="1"/>
  <c r="J627" i="18" s="1"/>
  <c r="N336" i="18"/>
  <c r="S336" i="18" s="1"/>
  <c r="N57" i="18"/>
  <c r="N58" i="18" l="1"/>
  <c r="S57" i="18"/>
  <c r="N341" i="18"/>
  <c r="S341" i="18" s="1"/>
  <c r="J223" i="18" l="1" a="1"/>
  <c r="J223" i="18" s="1"/>
  <c r="N223" i="18" s="1"/>
  <c r="S223" i="18" s="1"/>
  <c r="N59" i="18"/>
  <c r="S58" i="18"/>
  <c r="J335" i="18" l="1" a="1"/>
  <c r="J335" i="18" s="1"/>
  <c r="N335" i="18" s="1"/>
  <c r="S335" i="18" s="1"/>
  <c r="N60" i="18"/>
  <c r="S60" i="18" s="1"/>
  <c r="S59" i="18"/>
  <c r="N21" i="18"/>
  <c r="S21" i="18" s="1"/>
  <c r="J29" i="18" s="1" a="1"/>
  <c r="J29" i="18" s="1"/>
  <c r="N29" i="18" s="1"/>
  <c r="S29" i="18" s="1"/>
  <c r="N346" i="18"/>
  <c r="S346" i="18" s="1"/>
  <c r="N348" i="18"/>
  <c r="S348" i="18" s="1"/>
  <c r="J375" i="18" s="1" a="1"/>
  <c r="J375" i="18" s="1"/>
  <c r="N69" i="18"/>
  <c r="S69" i="18" s="1"/>
  <c r="N274" i="18"/>
  <c r="S274" i="18" s="1"/>
  <c r="N9" i="18"/>
  <c r="S9" i="18" s="1"/>
  <c r="N80" i="18"/>
  <c r="S80" i="18" s="1"/>
  <c r="N331" i="18"/>
  <c r="S331" i="18" s="1"/>
  <c r="N328" i="18"/>
  <c r="S328" i="18" s="1"/>
  <c r="N16" i="18"/>
  <c r="S16" i="18" s="1"/>
  <c r="N102" i="18"/>
  <c r="S102" i="18" s="1"/>
  <c r="N289" i="18"/>
  <c r="S289" i="18" s="1"/>
  <c r="J510" i="18" s="1" a="1"/>
  <c r="J510" i="18" s="1"/>
  <c r="N183" i="18"/>
  <c r="S183" i="18" s="1"/>
  <c r="N324" i="18"/>
  <c r="S324" i="18" s="1"/>
  <c r="N54" i="18"/>
  <c r="S54" i="18" s="1"/>
  <c r="N129" i="18"/>
  <c r="S129" i="18" s="1"/>
  <c r="M274" i="18"/>
  <c r="R274" i="18" s="1"/>
  <c r="M255" i="18"/>
  <c r="R255" i="18" s="1"/>
  <c r="M80" i="18"/>
  <c r="R80" i="18" s="1"/>
  <c r="N227" i="18"/>
  <c r="S227" i="18" s="1"/>
  <c r="N4" i="18"/>
  <c r="S4" i="18" s="1"/>
  <c r="N305" i="18"/>
  <c r="S305" i="18" s="1"/>
  <c r="N306" i="18"/>
  <c r="S306" i="18" s="1"/>
  <c r="J727" i="18" s="1" a="1"/>
  <c r="J727" i="18" s="1"/>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S279" i="18" s="1"/>
  <c r="J694" i="18" s="1" a="1"/>
  <c r="J694" i="18" s="1"/>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S55" i="18" s="1"/>
  <c r="J77" i="18" s="1" a="1"/>
  <c r="J77" i="18" s="1"/>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S198" i="18" s="1"/>
  <c r="J462" i="18" s="1" a="1"/>
  <c r="J462" i="18" s="1"/>
  <c r="N5" i="18"/>
  <c r="S5" i="18" s="1"/>
  <c r="M14" i="18"/>
  <c r="R14" i="18" s="1"/>
  <c r="N14" i="18"/>
  <c r="S14" i="18" s="1"/>
  <c r="I467" i="18" l="1" a="1"/>
  <c r="I467" i="18" s="1"/>
  <c r="R250" i="18"/>
  <c r="I638" i="18" a="1"/>
  <c r="I638" i="18" s="1"/>
  <c r="R222" i="18"/>
  <c r="I628" i="18" a="1"/>
  <c r="I628" i="18" s="1"/>
  <c r="R221" i="18"/>
  <c r="R227" i="18"/>
  <c r="I290" i="18" s="1" a="1"/>
  <c r="I290" i="18" s="1"/>
  <c r="M290" i="18" s="1"/>
  <c r="R290" i="18" s="1"/>
  <c r="I694" i="18" a="1"/>
  <c r="I694" i="18" s="1"/>
  <c r="R279" i="18"/>
  <c r="J176" i="18" a="1"/>
  <c r="J176" i="18" s="1"/>
  <c r="N176" i="18" s="1"/>
  <c r="S176" i="18" s="1"/>
  <c r="J68" i="18" a="1"/>
  <c r="J68" i="18" s="1"/>
  <c r="N68" i="18" s="1"/>
  <c r="S68" i="18" s="1"/>
  <c r="J381" i="18" a="1"/>
  <c r="J381" i="18" s="1"/>
  <c r="N381" i="18" s="1"/>
  <c r="S381" i="18" s="1"/>
  <c r="J420" i="18" s="1" a="1"/>
  <c r="J420"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S197" i="18" s="1"/>
  <c r="J390" i="18" s="1" a="1"/>
  <c r="J390" i="18" s="1"/>
  <c r="J65" i="18" a="1"/>
  <c r="J65" i="18" s="1"/>
  <c r="N65" i="18" s="1"/>
  <c r="S65" i="18" s="1"/>
  <c r="J395" i="18" a="1"/>
  <c r="J395" i="18" s="1"/>
  <c r="N395" i="18" s="1"/>
  <c r="S395" i="18" s="1"/>
  <c r="J133" i="18" a="1"/>
  <c r="J133" i="18" s="1"/>
  <c r="N133" i="18" s="1"/>
  <c r="S133" i="18" s="1"/>
  <c r="J96" i="18" a="1"/>
  <c r="J96" i="18" s="1"/>
  <c r="N96" i="18" s="1"/>
  <c r="S96" i="18" s="1"/>
  <c r="J475" i="18" s="1" a="1"/>
  <c r="J475"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S281" i="18" s="1"/>
  <c r="J454" i="18" s="1" a="1"/>
  <c r="J454"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S372" i="18" s="1"/>
  <c r="J598" i="18" s="1" a="1"/>
  <c r="J598"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77" i="18"/>
  <c r="S77" i="18" s="1"/>
  <c r="N228" i="18"/>
  <c r="S228" i="18" s="1"/>
  <c r="M183" i="18"/>
  <c r="R183" i="18" s="1"/>
  <c r="M289" i="18"/>
  <c r="N208" i="18"/>
  <c r="S208" i="18" s="1"/>
  <c r="M89" i="18"/>
  <c r="R89" i="18" s="1"/>
  <c r="M32" i="18"/>
  <c r="R32" i="18" s="1"/>
  <c r="M199" i="18"/>
  <c r="R199" i="18" s="1"/>
  <c r="I454" i="18" l="1"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S363" i="18" s="1"/>
  <c r="J423" i="18" s="1" a="1"/>
  <c r="J423" i="18" s="1"/>
  <c r="J153" i="18" a="1"/>
  <c r="J153" i="18" s="1"/>
  <c r="N153" i="18" s="1"/>
  <c r="S153" i="18" s="1"/>
  <c r="J330" i="18" a="1"/>
  <c r="J330" i="18" s="1"/>
  <c r="N330" i="18" s="1"/>
  <c r="S330" i="18" s="1"/>
  <c r="J445" i="18" s="1" a="1"/>
  <c r="J445" i="18" s="1"/>
  <c r="J27" i="18" a="1"/>
  <c r="J27" i="18" s="1"/>
  <c r="N27" i="18" s="1"/>
  <c r="S27" i="18" s="1"/>
  <c r="J38" i="18" s="1" a="1"/>
  <c r="J38" i="18" s="1"/>
  <c r="N38" i="18" s="1"/>
  <c r="S38" i="18" s="1"/>
  <c r="J367" i="18" a="1"/>
  <c r="J367" i="18" s="1"/>
  <c r="N367" i="18" s="1"/>
  <c r="S367" i="18" s="1"/>
  <c r="J379" i="18" a="1"/>
  <c r="J379" i="18" s="1"/>
  <c r="N379" i="18" s="1"/>
  <c r="S379" i="18" s="1"/>
  <c r="J415" i="18" s="1" a="1"/>
  <c r="J415"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S362" i="18" s="1"/>
  <c r="J424" i="18" s="1" a="1"/>
  <c r="J424"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R362" i="18" l="1"/>
  <c r="I424" i="18" s="1" a="1"/>
  <c r="I424" i="18" s="1"/>
  <c r="R379" i="18"/>
  <c r="I415" i="18" s="1" a="1"/>
  <c r="I415" i="18" s="1"/>
  <c r="I475" i="18" a="1"/>
  <c r="I475" i="18" s="1"/>
  <c r="R96" i="18"/>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S343" i="18" s="1"/>
  <c r="J463" i="18" s="1" a="1"/>
  <c r="J463" i="18" s="1"/>
  <c r="J357" i="18" a="1"/>
  <c r="J357" i="18" s="1"/>
  <c r="N357" i="18" s="1"/>
  <c r="S357" i="18" s="1"/>
  <c r="J432" i="18" s="1" a="1"/>
  <c r="J432" i="18" s="1"/>
  <c r="J316" i="18" a="1"/>
  <c r="J316" i="18" s="1"/>
  <c r="N316" i="18" s="1"/>
  <c r="S316" i="18" s="1"/>
  <c r="J436" i="18" s="1" a="1"/>
  <c r="J43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S382" i="18" s="1"/>
  <c r="J544" i="18" s="1" a="1"/>
  <c r="J544" i="18" s="1"/>
  <c r="J44" i="18" a="1"/>
  <c r="J44" i="18" s="1"/>
  <c r="N44" i="18" s="1"/>
  <c r="S44" i="18" s="1"/>
  <c r="J43" i="18" a="1"/>
  <c r="J43" i="18" s="1"/>
  <c r="N43" i="18" s="1"/>
  <c r="S43" i="18" s="1"/>
  <c r="J47" i="18" s="1" a="1"/>
  <c r="J47" i="18" s="1"/>
  <c r="N47" i="18" s="1"/>
  <c r="S47"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R43" i="18" l="1"/>
  <c r="I47" i="18" s="1" a="1"/>
  <c r="I47" i="18" s="1"/>
  <c r="M47" i="18" s="1"/>
  <c r="R47" i="18" s="1"/>
  <c r="R343" i="18"/>
  <c r="I463" i="18" s="1" a="1"/>
  <c r="I463" i="18" s="1"/>
  <c r="I544" i="18" a="1"/>
  <c r="I544" i="18" s="1"/>
  <c r="R382" i="18"/>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S48" i="18" s="1"/>
  <c r="J64" i="18" s="1" a="1"/>
  <c r="J64" i="18" s="1"/>
  <c r="N64" i="18" s="1"/>
  <c r="S64" i="18" s="1"/>
  <c r="J115" i="18" a="1"/>
  <c r="J115" i="18" s="1"/>
  <c r="N115" i="18" s="1"/>
  <c r="S115" i="18" s="1"/>
  <c r="J358" i="18" a="1"/>
  <c r="J358" i="18" s="1"/>
  <c r="N358" i="18" s="1"/>
  <c r="S358" i="18" s="1"/>
  <c r="J428" i="18" s="1" a="1"/>
  <c r="J42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S402" i="18" s="1"/>
  <c r="J433" i="18" s="1" a="1"/>
  <c r="J433"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R370" i="18" l="1"/>
  <c r="I400" i="18" s="1" a="1"/>
  <c r="I400" i="18" s="1"/>
  <c r="M400" i="18" s="1"/>
  <c r="R400" i="18" s="1"/>
  <c r="I451" i="18" s="1" a="1"/>
  <c r="I451" i="18" s="1"/>
  <c r="R358" i="18"/>
  <c r="I428" i="18" s="1" a="1"/>
  <c r="I428" i="18" s="1"/>
  <c r="R48" i="18"/>
  <c r="I64" i="18" s="1" a="1"/>
  <c r="I64" i="18" s="1"/>
  <c r="M64" i="18" s="1"/>
  <c r="R64" i="18" s="1"/>
  <c r="I119" i="18" s="1" a="1"/>
  <c r="I119" i="18" s="1"/>
  <c r="M119" i="18" s="1"/>
  <c r="R119" i="18" s="1"/>
  <c r="J119" i="18" a="1"/>
  <c r="J119" i="18" s="1"/>
  <c r="N119" i="18" s="1"/>
  <c r="S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S353" i="18" s="1"/>
  <c r="J560" i="18" s="1" a="1"/>
  <c r="J560"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S61" i="18" s="1"/>
  <c r="J75" i="18" s="1" a="1"/>
  <c r="J75" i="18" s="1"/>
  <c r="N75" i="18" s="1"/>
  <c r="S75" i="18" s="1"/>
  <c r="J81" i="18" s="1" a="1"/>
  <c r="J81" i="18" s="1"/>
  <c r="N81" i="18" s="1"/>
  <c r="S8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R402" i="18" l="1"/>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98" i="18" a="1"/>
  <c r="J98" i="18" s="1"/>
  <c r="N98" i="18" s="1"/>
  <c r="S98" i="18" s="1"/>
  <c r="J159" i="18" a="1"/>
  <c r="J159" i="18" s="1"/>
  <c r="N159" i="18" s="1"/>
  <c r="S159" i="18" s="1"/>
  <c r="J370" i="18" a="1"/>
  <c r="J370" i="18" s="1"/>
  <c r="N370" i="18" s="1"/>
  <c r="S370" i="18" s="1"/>
  <c r="J400" i="18" s="1" a="1"/>
  <c r="J400" i="18" s="1"/>
  <c r="J284" i="18" a="1"/>
  <c r="J284" i="18" s="1"/>
  <c r="N284" i="18" s="1"/>
  <c r="S284" i="18" s="1"/>
  <c r="J317" i="18" s="1" a="1"/>
  <c r="J317" i="18" s="1"/>
  <c r="N317" i="18" s="1"/>
  <c r="S317" i="18" s="1"/>
  <c r="J399" i="18" s="1" a="1"/>
  <c r="J399" i="18" s="1"/>
  <c r="J352" i="18" a="1"/>
  <c r="J352" i="18" s="1"/>
  <c r="N352" i="18" s="1"/>
  <c r="S352" i="18" s="1"/>
  <c r="J438" i="18" s="1" a="1"/>
  <c r="J438" i="18" s="1"/>
  <c r="J311" i="18" a="1"/>
  <c r="J311" i="18" s="1"/>
  <c r="N311" i="18" s="1"/>
  <c r="S311" i="18" s="1"/>
  <c r="J78" i="18" a="1"/>
  <c r="J78" i="18" s="1"/>
  <c r="N78" i="18" s="1"/>
  <c r="S78" i="18" s="1"/>
  <c r="J338" i="18" a="1"/>
  <c r="J338" i="18" s="1"/>
  <c r="N338" i="18" s="1"/>
  <c r="S338" i="18" s="1"/>
  <c r="J469" i="18" s="1" a="1"/>
  <c r="J469"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R78" i="18" l="1"/>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S329" i="18" s="1"/>
  <c r="J450" i="18" s="1" a="1"/>
  <c r="J450" i="18" s="1"/>
  <c r="J249" i="18" a="1"/>
  <c r="J249" i="18" s="1"/>
  <c r="N249" i="18" s="1"/>
  <c r="S249" i="18" s="1"/>
  <c r="J164" i="18" a="1"/>
  <c r="J164" i="18" s="1"/>
  <c r="N164" i="18" s="1"/>
  <c r="S164" i="18" s="1"/>
  <c r="J108" i="18" a="1"/>
  <c r="J108" i="18" s="1"/>
  <c r="N108" i="18" s="1"/>
  <c r="S108"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M410" i="18" l="1"/>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S349" i="18" s="1"/>
  <c r="J412" i="18" s="1" a="1"/>
  <c r="J412"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J200" i="18" l="1"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S344" i="18" s="1"/>
  <c r="J374" i="18" s="1" a="1"/>
  <c r="J374" i="18" s="1"/>
  <c r="N374" i="18" s="1"/>
  <c r="S37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R411" i="18" l="1"/>
  <c r="I474" i="18" s="1" a="1"/>
  <c r="I474" i="18" s="1"/>
  <c r="N412" i="18"/>
  <c r="S412" i="18" s="1"/>
  <c r="J439" i="18" s="1" a="1"/>
  <c r="J439" i="18" s="1"/>
  <c r="J474" i="18" a="1"/>
  <c r="J474" i="18" s="1"/>
  <c r="J245" i="18" a="1"/>
  <c r="J245" i="18" s="1"/>
  <c r="N245" i="18" s="1"/>
  <c r="S245" i="18" s="1"/>
  <c r="J241" i="18" a="1"/>
  <c r="J241" i="18" s="1"/>
  <c r="N241" i="18" s="1"/>
  <c r="S241" i="18" s="1"/>
  <c r="N375" i="18"/>
  <c r="S375" i="18" s="1"/>
  <c r="J413" i="18" a="1"/>
  <c r="J413" i="18" s="1"/>
  <c r="N413" i="18" s="1"/>
  <c r="S413" i="18" s="1"/>
  <c r="J457" i="18" s="1" a="1"/>
  <c r="J457"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R342" i="18" l="1"/>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S414" i="18" s="1"/>
  <c r="N415" i="18" s="1"/>
  <c r="S415" i="18" s="1"/>
  <c r="J456" i="18" a="1"/>
  <c r="J456" i="18" s="1"/>
  <c r="J391" i="18" a="1"/>
  <c r="J391" i="18" s="1"/>
  <c r="I245" i="18" a="1"/>
  <c r="I245" i="18" s="1"/>
  <c r="M245" i="18" s="1"/>
  <c r="R245" i="18" s="1"/>
  <c r="I374" i="18" a="1"/>
  <c r="I374" i="18" s="1"/>
  <c r="M374" i="18" s="1"/>
  <c r="R374" i="18" l="1"/>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S416" i="18" s="1"/>
  <c r="J604" i="18" s="1" a="1"/>
  <c r="J604" i="18" s="1"/>
  <c r="J602" i="18" a="1"/>
  <c r="J602" i="18" s="1"/>
  <c r="M414" i="18"/>
  <c r="I456" i="18" a="1"/>
  <c r="I456" i="18" s="1"/>
  <c r="I226" i="18" a="1"/>
  <c r="I226" i="18" s="1"/>
  <c r="M226" i="18" s="1"/>
  <c r="R226" i="18" s="1"/>
  <c r="I277" i="18" a="1"/>
  <c r="I277" i="18" s="1"/>
  <c r="M277" i="18" s="1"/>
  <c r="R277" i="18" s="1"/>
  <c r="M415" i="18" l="1"/>
  <c r="R415" i="18" s="1"/>
  <c r="R414" i="18"/>
  <c r="R413" i="18"/>
  <c r="I457" i="18" s="1" a="1"/>
  <c r="I457" i="18" s="1"/>
  <c r="J226" i="18" a="1"/>
  <c r="J226" i="18" s="1"/>
  <c r="N226" i="18" s="1"/>
  <c r="S226" i="18" s="1"/>
  <c r="J339" i="18" a="1"/>
  <c r="J339" i="18" s="1"/>
  <c r="N339" i="18" s="1"/>
  <c r="S339" i="18" s="1"/>
  <c r="J369" i="18" a="1"/>
  <c r="J369" i="18" s="1"/>
  <c r="N369" i="18" s="1"/>
  <c r="S369" i="18" s="1"/>
  <c r="J397" i="18" s="1" a="1"/>
  <c r="J397" i="18" s="1"/>
  <c r="N417" i="18"/>
  <c r="S417" i="18" s="1"/>
  <c r="J603" i="18" a="1"/>
  <c r="J603" i="18" s="1"/>
  <c r="I302" i="18" a="1"/>
  <c r="I302" i="18" s="1"/>
  <c r="M302" i="18" s="1"/>
  <c r="R302" i="18" s="1"/>
  <c r="I244" i="18" a="1"/>
  <c r="I244" i="18" s="1"/>
  <c r="M244" i="18" s="1"/>
  <c r="R244" i="18" s="1"/>
  <c r="M416" i="18"/>
  <c r="I602" i="18" a="1"/>
  <c r="I602" i="18" s="1"/>
  <c r="I604" i="18" l="1" a="1"/>
  <c r="I604" i="18" s="1"/>
  <c r="R416" i="18"/>
  <c r="J342" i="18" a="1"/>
  <c r="J342" i="18" s="1"/>
  <c r="N342" i="18" s="1"/>
  <c r="S342" i="18" s="1"/>
  <c r="J376" i="18" s="1" a="1"/>
  <c r="J376" i="18" s="1"/>
  <c r="N376" i="18" s="1"/>
  <c r="S376" i="18" s="1"/>
  <c r="J398" i="18" s="1" a="1"/>
  <c r="J398"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R369" i="18" l="1"/>
  <c r="I397" i="18" s="1" a="1"/>
  <c r="I397" i="18" s="1"/>
  <c r="J280" i="18" a="1"/>
  <c r="J280" i="18" s="1"/>
  <c r="N280" i="18" s="1"/>
  <c r="S280" i="18" s="1"/>
  <c r="J726" i="18" a="1"/>
  <c r="J726" i="18" s="1"/>
  <c r="I287" i="18" a="1"/>
  <c r="I287" i="18" s="1"/>
  <c r="M287" i="18" s="1"/>
  <c r="R287" i="18" s="1"/>
  <c r="M418" i="18"/>
  <c r="I599" i="18" a="1"/>
  <c r="I599" i="18" s="1"/>
  <c r="I726" i="18" l="1"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S371" i="18" s="1"/>
  <c r="J389" i="18" s="1" a="1"/>
  <c r="J389" i="18" s="1"/>
  <c r="N389" i="18" s="1"/>
  <c r="S389" i="18" s="1"/>
  <c r="I389" i="18" a="1"/>
  <c r="I389" i="18" s="1"/>
  <c r="M389" i="18" s="1"/>
  <c r="R389" i="18" s="1"/>
  <c r="N390" i="18" l="1"/>
  <c r="S390" i="18" s="1"/>
  <c r="J484" i="18" s="1" a="1"/>
  <c r="J484" i="18" s="1"/>
  <c r="J455" i="18" a="1"/>
  <c r="J455" i="18" s="1"/>
  <c r="M390" i="18"/>
  <c r="I455" i="18" a="1"/>
  <c r="I455" i="18" s="1"/>
  <c r="R390" i="18" l="1"/>
  <c r="I484" i="18" s="1" a="1"/>
  <c r="I484" i="18" s="1"/>
  <c r="N391" i="18"/>
  <c r="S391" i="18" s="1"/>
  <c r="M391" i="18"/>
  <c r="R391" i="18" s="1"/>
  <c r="N392" i="18" l="1"/>
  <c r="S392" i="18" s="1"/>
  <c r="J448" i="18" s="1" a="1"/>
  <c r="J448" i="18" s="1"/>
  <c r="J519" i="18" a="1"/>
  <c r="J519" i="18" s="1"/>
  <c r="M392" i="18"/>
  <c r="I519" i="18" a="1"/>
  <c r="I519" i="18" s="1"/>
  <c r="R392" i="18" l="1"/>
  <c r="I448" i="18" s="1" a="1"/>
  <c r="I448" i="18" s="1"/>
  <c r="N397" i="18"/>
  <c r="S397" i="18" s="1"/>
  <c r="J422" i="18" s="1" a="1"/>
  <c r="J422" i="18" s="1"/>
  <c r="J447" i="18" a="1"/>
  <c r="J447" i="18" s="1"/>
  <c r="M397" i="18"/>
  <c r="I447" i="18" a="1"/>
  <c r="I447" i="18" s="1"/>
  <c r="R397" i="18" l="1"/>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S422" i="18" s="1"/>
  <c r="J492" i="18" s="1" a="1"/>
  <c r="J492" i="18" s="1"/>
  <c r="J472" i="18" a="1"/>
  <c r="J472" i="18" s="1"/>
  <c r="N423" i="18"/>
  <c r="S423" i="18" s="1"/>
  <c r="N407" i="18"/>
  <c r="S407" i="18" s="1"/>
  <c r="N408" i="18" s="1"/>
  <c r="S408" i="18" s="1"/>
  <c r="N409" i="18" s="1"/>
  <c r="S409" i="18" s="1"/>
  <c r="N410" i="18" s="1"/>
  <c r="S410" i="18" s="1"/>
  <c r="J451" i="18" a="1"/>
  <c r="J451" i="18" s="1"/>
  <c r="M423" i="18"/>
  <c r="R423" i="18" s="1"/>
  <c r="R422" i="18" l="1"/>
  <c r="I492" i="18" s="1" a="1"/>
  <c r="I492" i="18" s="1"/>
  <c r="N424" i="18"/>
  <c r="S424" i="18" s="1"/>
  <c r="J461" i="18" a="1"/>
  <c r="J461" i="18" s="1"/>
  <c r="M424" i="18"/>
  <c r="R424" i="18" s="1"/>
  <c r="I461" i="18" a="1"/>
  <c r="I461" i="18" s="1"/>
  <c r="N425" i="18" l="1"/>
  <c r="S425" i="18" s="1"/>
  <c r="N426" i="18" s="1"/>
  <c r="S426" i="18" s="1"/>
  <c r="M425" i="18"/>
  <c r="M426" i="18" l="1"/>
  <c r="R426" i="18" s="1"/>
  <c r="I464" i="18" s="1" a="1"/>
  <c r="I464" i="18" s="1"/>
  <c r="R425" i="18"/>
  <c r="N427" i="18"/>
  <c r="S427" i="18" s="1"/>
  <c r="J464" i="18" a="1"/>
  <c r="J464" i="18" s="1"/>
  <c r="M427" i="18"/>
  <c r="R427" i="18" s="1"/>
  <c r="N428" i="18" l="1"/>
  <c r="S428" i="18" s="1"/>
  <c r="J482" i="18" s="1" a="1"/>
  <c r="J482" i="18" s="1"/>
  <c r="M428" i="18"/>
  <c r="R428" i="18" l="1"/>
  <c r="I482" i="18" s="1" a="1"/>
  <c r="I482" i="18" s="1"/>
  <c r="N429" i="18"/>
  <c r="S429" i="18" s="1"/>
  <c r="J487" i="18" s="1" a="1"/>
  <c r="J487" i="18" s="1"/>
  <c r="J481" i="18" a="1"/>
  <c r="J481" i="18" s="1"/>
  <c r="M429" i="18"/>
  <c r="I481" i="18" a="1"/>
  <c r="I481" i="18" s="1"/>
  <c r="R429" i="18" l="1"/>
  <c r="I487" i="18" s="1" a="1"/>
  <c r="I487" i="18" s="1"/>
  <c r="N430" i="18"/>
  <c r="S430" i="18" s="1"/>
  <c r="N431" i="18" s="1"/>
  <c r="S431" i="18" s="1"/>
  <c r="N432" i="18" s="1"/>
  <c r="S432" i="18" s="1"/>
  <c r="J486" i="18" a="1"/>
  <c r="J486" i="18" s="1"/>
  <c r="M430" i="18"/>
  <c r="I486" i="18" a="1"/>
  <c r="I486" i="18" s="1"/>
  <c r="M431" i="18" l="1"/>
  <c r="R430" i="18"/>
  <c r="N433" i="18"/>
  <c r="S433" i="18" s="1"/>
  <c r="J485" i="18" a="1"/>
  <c r="J485" i="18" s="1"/>
  <c r="M433" i="18"/>
  <c r="R433" i="18" s="1"/>
  <c r="M432" i="18" l="1"/>
  <c r="R432" i="18" s="1"/>
  <c r="I485" i="18" s="1" a="1"/>
  <c r="I485" i="18" s="1"/>
  <c r="R431" i="18"/>
  <c r="N434" i="18"/>
  <c r="S434" i="18" s="1"/>
  <c r="J499" i="18" s="1" a="1"/>
  <c r="J499" i="18" s="1"/>
  <c r="M434" i="18"/>
  <c r="R434" i="18" l="1"/>
  <c r="I499" i="18" s="1" a="1"/>
  <c r="I499" i="18" s="1"/>
  <c r="N435" i="18"/>
  <c r="S435" i="18" s="1"/>
  <c r="J646" i="18" s="1" a="1"/>
  <c r="J646" i="18" s="1"/>
  <c r="M435" i="18"/>
  <c r="I646" i="18" l="1" a="1"/>
  <c r="I646" i="18" s="1"/>
  <c r="R435" i="18"/>
  <c r="N436" i="18"/>
  <c r="S436" i="18" s="1"/>
  <c r="J644" i="18" a="1"/>
  <c r="J644" i="18" s="1"/>
  <c r="M436" i="18"/>
  <c r="R436" i="18" s="1"/>
  <c r="I644" i="18" a="1"/>
  <c r="I644" i="18" s="1"/>
  <c r="N437" i="18" l="1"/>
  <c r="S437" i="18" s="1"/>
  <c r="N438" i="18" s="1"/>
  <c r="S438" i="18" s="1"/>
  <c r="J576" i="18" a="1"/>
  <c r="J576" i="18" s="1"/>
  <c r="M437" i="18"/>
  <c r="I576" i="18" a="1"/>
  <c r="I576" i="18" s="1"/>
  <c r="M438" i="18" l="1"/>
  <c r="R438" i="18" s="1"/>
  <c r="R437" i="18"/>
  <c r="N439" i="18"/>
  <c r="S439" i="18" s="1"/>
  <c r="M439" i="18"/>
  <c r="R439" i="18" s="1"/>
  <c r="N440" i="18" l="1"/>
  <c r="S440" i="18" s="1"/>
  <c r="N441" i="18" s="1"/>
  <c r="S441" i="18" s="1"/>
  <c r="J446" i="18" a="1"/>
  <c r="J446" i="18" s="1"/>
  <c r="M440" i="18"/>
  <c r="I446" i="18" a="1"/>
  <c r="I446" i="18" s="1"/>
  <c r="M441" i="18" l="1"/>
  <c r="R441" i="18" s="1"/>
  <c r="R440" i="18"/>
  <c r="N442" i="18"/>
  <c r="S442" i="18" s="1"/>
  <c r="N443" i="18" s="1"/>
  <c r="S443" i="18" s="1"/>
  <c r="M442" i="18"/>
  <c r="N444" i="18" l="1"/>
  <c r="S444" i="18" s="1"/>
  <c r="N445" i="18" s="1"/>
  <c r="S445" i="18" s="1"/>
  <c r="J752" i="18" a="1"/>
  <c r="J752" i="18" s="1"/>
  <c r="M443" i="18"/>
  <c r="R442" i="18"/>
  <c r="N446" i="18"/>
  <c r="S446" i="18" s="1"/>
  <c r="J549" i="18" a="1"/>
  <c r="J549" i="18" s="1"/>
  <c r="M446" i="18"/>
  <c r="R446" i="18" s="1"/>
  <c r="I549" i="18" a="1"/>
  <c r="I549" i="18" s="1"/>
  <c r="M444" i="18" l="1"/>
  <c r="R443" i="18"/>
  <c r="I752" i="18" s="1" a="1"/>
  <c r="I752" i="18" s="1"/>
  <c r="N447" i="18"/>
  <c r="S447" i="18" s="1"/>
  <c r="J518" i="18" s="1" a="1"/>
  <c r="J518" i="18" s="1"/>
  <c r="J488" i="18" a="1"/>
  <c r="J488" i="18" s="1"/>
  <c r="M447" i="18"/>
  <c r="I488" i="18" a="1"/>
  <c r="I488" i="18" s="1"/>
  <c r="R447" i="18" l="1"/>
  <c r="I518" i="18" s="1" a="1"/>
  <c r="I518" i="18" s="1"/>
  <c r="M445" i="18"/>
  <c r="R445" i="18" s="1"/>
  <c r="R444" i="18"/>
  <c r="N448" i="18"/>
  <c r="S448" i="18" s="1"/>
  <c r="M448" i="18"/>
  <c r="R448" i="18" s="1"/>
  <c r="N449" i="18" l="1"/>
  <c r="S449" i="18" s="1"/>
  <c r="N450" i="18" s="1"/>
  <c r="S450" i="18" s="1"/>
  <c r="M449" i="18"/>
  <c r="M450" i="18" l="1"/>
  <c r="R450" i="18" s="1"/>
  <c r="I478" i="18" s="1" a="1"/>
  <c r="I478" i="18" s="1"/>
  <c r="R449" i="18"/>
  <c r="N451" i="18"/>
  <c r="S451" i="18" s="1"/>
  <c r="J480" i="18" s="1" a="1"/>
  <c r="J480" i="18" s="1"/>
  <c r="J478" i="18" a="1"/>
  <c r="J478" i="18" s="1"/>
  <c r="M451" i="18"/>
  <c r="R451" i="18" l="1"/>
  <c r="I480" i="18" s="1" a="1"/>
  <c r="I480" i="18" s="1"/>
  <c r="N452" i="18"/>
  <c r="S452" i="18" s="1"/>
  <c r="N453" i="18" s="1"/>
  <c r="S453" i="18" s="1"/>
  <c r="N454" i="18" s="1"/>
  <c r="S454" i="18" s="1"/>
  <c r="J479" i="18" a="1"/>
  <c r="J479" i="18" s="1"/>
  <c r="M452" i="18"/>
  <c r="I479" i="18" a="1"/>
  <c r="I479" i="18" s="1"/>
  <c r="M453" i="18" l="1"/>
  <c r="R452" i="18"/>
  <c r="N455" i="18"/>
  <c r="S455" i="18" s="1"/>
  <c r="M455" i="18"/>
  <c r="R455" i="18" s="1"/>
  <c r="M454" i="18" l="1"/>
  <c r="R454" i="18" s="1"/>
  <c r="R453" i="18"/>
  <c r="N456" i="18"/>
  <c r="S456" i="18" s="1"/>
  <c r="J477" i="18" a="1"/>
  <c r="J477" i="18" s="1"/>
  <c r="M456" i="18"/>
  <c r="R456" i="18" s="1"/>
  <c r="I477" i="18" a="1"/>
  <c r="I477" i="18" s="1"/>
  <c r="N457" i="18" l="1"/>
  <c r="S457" i="18" s="1"/>
  <c r="N458" i="18" s="1"/>
  <c r="S458" i="18" s="1"/>
  <c r="J490" i="18" a="1"/>
  <c r="J490" i="18" s="1"/>
  <c r="M457" i="18"/>
  <c r="M458" i="18" l="1"/>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S466" i="18" s="1"/>
  <c r="N467" i="18" s="1"/>
  <c r="S467" i="18" s="1"/>
  <c r="M466" i="18"/>
  <c r="M467" i="18" l="1"/>
  <c r="R467" i="18" s="1"/>
  <c r="I582" i="18" s="1" a="1"/>
  <c r="I582" i="18" s="1"/>
  <c r="R466" i="18"/>
  <c r="N468" i="18"/>
  <c r="S468" i="18" s="1"/>
  <c r="N469" i="18" s="1"/>
  <c r="S469" i="18" s="1"/>
  <c r="J582" i="18" a="1"/>
  <c r="J582" i="18" s="1"/>
  <c r="M468" i="18"/>
  <c r="M469" i="18" l="1"/>
  <c r="R469" i="18" s="1"/>
  <c r="R468" i="18"/>
  <c r="N470" i="18"/>
  <c r="S470" i="18" s="1"/>
  <c r="J589" i="18" a="1"/>
  <c r="J589" i="18" s="1"/>
  <c r="M470" i="18"/>
  <c r="R470" i="18" s="1"/>
  <c r="I589" i="18" a="1"/>
  <c r="I589" i="18" s="1"/>
  <c r="N471" i="18" l="1"/>
  <c r="S471" i="18" s="1"/>
  <c r="N472" i="18" s="1"/>
  <c r="S472" i="18" s="1"/>
  <c r="J502" i="18" s="1" a="1"/>
  <c r="J502" i="18" s="1"/>
  <c r="M471" i="18"/>
  <c r="M472" i="18" l="1"/>
  <c r="R471" i="18"/>
  <c r="M473" i="18"/>
  <c r="N473" i="18"/>
  <c r="S473" i="18" s="1"/>
  <c r="N474" i="18" s="1"/>
  <c r="S474" i="18" s="1"/>
  <c r="J497" i="18" s="1" a="1"/>
  <c r="J497" i="18" s="1"/>
  <c r="N475" i="18"/>
  <c r="S475" i="18" s="1"/>
  <c r="M475" i="18"/>
  <c r="R475" i="18" s="1"/>
  <c r="M474" i="18" l="1"/>
  <c r="R473" i="18"/>
  <c r="R472" i="18"/>
  <c r="I502" i="18" s="1" a="1"/>
  <c r="I502" i="18" s="1"/>
  <c r="N496" i="18"/>
  <c r="S496" i="18" s="1"/>
  <c r="J517" i="18" s="1" a="1"/>
  <c r="J517" i="18" s="1"/>
  <c r="N476" i="18"/>
  <c r="S476" i="18" s="1"/>
  <c r="J500" i="18" s="1" a="1"/>
  <c r="J500" i="18" s="1"/>
  <c r="J524" i="18" a="1"/>
  <c r="J524" i="18" s="1"/>
  <c r="M476" i="18"/>
  <c r="I524" i="18" a="1"/>
  <c r="I524" i="18" s="1"/>
  <c r="I500" i="18" l="1" a="1"/>
  <c r="I500" i="18" s="1"/>
  <c r="R476" i="18"/>
  <c r="I498" i="18" s="1" a="1"/>
  <c r="I498" i="18" s="1"/>
  <c r="I497" i="18" a="1"/>
  <c r="I497" i="18" s="1"/>
  <c r="R474" i="18"/>
  <c r="N477" i="18"/>
  <c r="S477" i="18" s="1"/>
  <c r="J498" i="18" a="1"/>
  <c r="J498" i="18" s="1"/>
  <c r="N497" i="18"/>
  <c r="S497" i="18" s="1"/>
  <c r="M477" i="18"/>
  <c r="R477" i="18" s="1"/>
  <c r="N498" i="18" l="1"/>
  <c r="S498" i="18" s="1"/>
  <c r="J525" i="18" s="1" a="1"/>
  <c r="J525"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S482" i="18" s="1"/>
  <c r="J503" i="18" s="1" a="1"/>
  <c r="J503" i="18" s="1"/>
  <c r="J501" i="18" a="1"/>
  <c r="J501" i="18" s="1"/>
  <c r="N501" i="18" s="1"/>
  <c r="S501" i="18" s="1"/>
  <c r="M482" i="18"/>
  <c r="R482" i="18" s="1"/>
  <c r="I501" i="18" s="1" a="1"/>
  <c r="I501" i="18" s="1"/>
  <c r="N502" i="18" l="1"/>
  <c r="S502" i="18" s="1"/>
  <c r="N483" i="18"/>
  <c r="S483" i="18" s="1"/>
  <c r="M483" i="18"/>
  <c r="N484" i="18" l="1"/>
  <c r="S484" i="18" s="1"/>
  <c r="J574" i="18" s="1" a="1"/>
  <c r="J574" i="18" s="1"/>
  <c r="J905" i="18" a="1"/>
  <c r="J905" i="18" s="1"/>
  <c r="N905" i="18" s="1"/>
  <c r="S905" i="18" s="1"/>
  <c r="M484" i="18"/>
  <c r="R484" i="18" s="1"/>
  <c r="I574" i="18" s="1" a="1"/>
  <c r="I574" i="18" s="1"/>
  <c r="R483" i="18"/>
  <c r="I905" i="18" s="1" a="1"/>
  <c r="I905" i="18" s="1"/>
  <c r="M905" i="18" s="1"/>
  <c r="R905" i="18" s="1"/>
  <c r="N485" i="18"/>
  <c r="S485" i="18" s="1"/>
  <c r="J511" i="18" a="1"/>
  <c r="J511" i="18" s="1"/>
  <c r="N503" i="18"/>
  <c r="S503" i="18" s="1"/>
  <c r="J546" i="18" s="1" a="1"/>
  <c r="J546" i="18" s="1"/>
  <c r="J642" i="18" a="1"/>
  <c r="J642" i="18" s="1"/>
  <c r="M485" i="18"/>
  <c r="R485" i="18" s="1"/>
  <c r="I511" i="18" a="1"/>
  <c r="I511" i="18" s="1"/>
  <c r="N504" i="18" l="1"/>
  <c r="S504" i="18" s="1"/>
  <c r="J581" i="18" a="1"/>
  <c r="J581" i="18" s="1"/>
  <c r="N486" i="18"/>
  <c r="S486" i="18" s="1"/>
  <c r="M486" i="18"/>
  <c r="R486" i="18" s="1"/>
  <c r="J505" i="18" l="1" a="1"/>
  <c r="J505" i="18" s="1"/>
  <c r="N505" i="18" s="1"/>
  <c r="S505" i="18" s="1"/>
  <c r="J506" i="18" s="1" a="1"/>
  <c r="J506" i="18" s="1"/>
  <c r="N506" i="18" s="1"/>
  <c r="S506" i="18" s="1"/>
  <c r="N487" i="18"/>
  <c r="S487" i="18" s="1"/>
  <c r="J614" i="18" a="1"/>
  <c r="J614" i="18" s="1"/>
  <c r="J509" i="18" a="1"/>
  <c r="J509" i="18" s="1"/>
  <c r="M487" i="18"/>
  <c r="R487" i="18" s="1"/>
  <c r="I614" i="18" a="1"/>
  <c r="I614" i="18" s="1"/>
  <c r="I532" i="18" l="1"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S491" i="18" s="1"/>
  <c r="N492" i="18" s="1"/>
  <c r="S492" i="18" s="1"/>
  <c r="J590" i="18" a="1"/>
  <c r="J590" i="18" s="1"/>
  <c r="M491" i="18"/>
  <c r="I590" i="18" a="1"/>
  <c r="I590" i="18" s="1"/>
  <c r="M492" i="18" l="1"/>
  <c r="R492" i="18" s="1"/>
  <c r="R491" i="18"/>
  <c r="I494" i="18" a="1"/>
  <c r="I494" i="18" s="1"/>
  <c r="I575" i="18" a="1"/>
  <c r="I575" i="18" s="1"/>
  <c r="J494" i="18" a="1"/>
  <c r="J494" i="18" s="1"/>
  <c r="N494" i="18" s="1"/>
  <c r="S494" i="18" s="1"/>
  <c r="J575" i="18" a="1"/>
  <c r="J575" i="18" s="1"/>
  <c r="J515" i="18" a="1"/>
  <c r="J515" i="18" s="1"/>
  <c r="N493" i="18"/>
  <c r="S493" i="18" s="1"/>
  <c r="M493" i="18"/>
  <c r="I495" i="18" l="1" a="1"/>
  <c r="I495" i="18" s="1"/>
  <c r="R493" i="18"/>
  <c r="J495" i="18" a="1"/>
  <c r="J495" i="18" s="1"/>
  <c r="N495" i="18" s="1"/>
  <c r="S495" i="18" s="1"/>
  <c r="J541" i="18" s="1" a="1"/>
  <c r="J541" i="18" s="1"/>
  <c r="J578" i="18" a="1"/>
  <c r="J578" i="18" s="1"/>
  <c r="M494" i="18"/>
  <c r="R494" i="18" s="1"/>
  <c r="N507" i="18" l="1"/>
  <c r="S507" i="18" s="1"/>
  <c r="N508" i="18" s="1"/>
  <c r="S508" i="18" s="1"/>
  <c r="N509" i="18" s="1"/>
  <c r="S509" i="18" s="1"/>
  <c r="J516" i="18" a="1"/>
  <c r="J516" i="18" s="1"/>
  <c r="M495" i="18"/>
  <c r="R495" i="18" l="1"/>
  <c r="I541" i="18" s="1" a="1"/>
  <c r="I541" i="18" s="1"/>
  <c r="N510" i="18"/>
  <c r="S510" i="18" s="1"/>
  <c r="N511" i="18" s="1"/>
  <c r="S511" i="18" s="1"/>
  <c r="J547" i="18" a="1"/>
  <c r="J547" i="18" s="1"/>
  <c r="M496" i="18"/>
  <c r="R496" i="18" l="1"/>
  <c r="I517" i="18" s="1" a="1"/>
  <c r="I517" i="18" s="1"/>
  <c r="N512" i="18"/>
  <c r="S512" i="18" s="1"/>
  <c r="J542" i="18" a="1"/>
  <c r="J542" i="18" s="1"/>
  <c r="M497" i="18"/>
  <c r="R497" i="18" s="1"/>
  <c r="N513" i="18" l="1"/>
  <c r="S513" i="18" s="1"/>
  <c r="J742" i="18" s="1" a="1"/>
  <c r="J742" i="18" s="1"/>
  <c r="M498" i="18"/>
  <c r="R498" i="18" s="1"/>
  <c r="N514" i="18" l="1"/>
  <c r="S514" i="18" s="1"/>
  <c r="N515" i="18" s="1"/>
  <c r="S515" i="18" s="1"/>
  <c r="N742" i="18"/>
  <c r="S742" i="18" s="1"/>
  <c r="I515" i="18" a="1"/>
  <c r="I515" i="18" s="1"/>
  <c r="I525" i="18" a="1"/>
  <c r="I525" i="18" s="1"/>
  <c r="N516" i="18"/>
  <c r="S516" i="18" s="1"/>
  <c r="J551" i="18" s="1" a="1"/>
  <c r="J551" i="18" s="1"/>
  <c r="M499" i="18"/>
  <c r="R499" i="18" s="1"/>
  <c r="N517" i="18" l="1"/>
  <c r="S517" i="18" s="1"/>
  <c r="J536" i="18" s="1" a="1"/>
  <c r="J536" i="18" s="1"/>
  <c r="J552" i="18" a="1"/>
  <c r="J552" i="18" s="1"/>
  <c r="M500" i="18"/>
  <c r="R500" i="18" s="1"/>
  <c r="I671" i="18" a="1"/>
  <c r="I671" i="18" s="1"/>
  <c r="M501" i="18" l="1"/>
  <c r="R501" i="18" s="1"/>
  <c r="N518" i="18"/>
  <c r="S518" i="18" s="1"/>
  <c r="J640" i="18" a="1"/>
  <c r="J640" i="18" s="1"/>
  <c r="M502" i="18"/>
  <c r="R502" i="18" s="1"/>
  <c r="N519" i="18" l="1"/>
  <c r="S519" i="18" s="1"/>
  <c r="J526" i="18" s="1" a="1"/>
  <c r="J526" i="18" s="1"/>
  <c r="J566" i="18" a="1"/>
  <c r="J566" i="18" s="1"/>
  <c r="M503" i="18"/>
  <c r="I642" i="18" a="1"/>
  <c r="I642" i="18" s="1"/>
  <c r="I546" i="18" l="1" a="1"/>
  <c r="I546" i="18" s="1"/>
  <c r="R503" i="18"/>
  <c r="N520" i="18"/>
  <c r="S520" i="18" s="1"/>
  <c r="N521" i="18" s="1"/>
  <c r="S521" i="18" s="1"/>
  <c r="J586" i="18" s="1" a="1"/>
  <c r="J586" i="18" s="1"/>
  <c r="J527" i="18" a="1"/>
  <c r="J527" i="18" s="1"/>
  <c r="M504" i="18"/>
  <c r="I581" i="18" a="1"/>
  <c r="I581" i="18" s="1"/>
  <c r="M505" i="18" l="1"/>
  <c r="R505" i="18" s="1"/>
  <c r="R504" i="18"/>
  <c r="N522" i="18"/>
  <c r="S522" i="18" s="1"/>
  <c r="N523" i="18" s="1"/>
  <c r="S523" i="18" s="1"/>
  <c r="J548" i="18" s="1" a="1"/>
  <c r="J548" i="18" s="1"/>
  <c r="J587" i="18" a="1"/>
  <c r="J587" i="18" s="1"/>
  <c r="M506" i="18"/>
  <c r="R506" i="18" s="1"/>
  <c r="I509" i="18" a="1"/>
  <c r="I509" i="18" s="1"/>
  <c r="N524" i="18" l="1"/>
  <c r="S524" i="18" s="1"/>
  <c r="J550" i="18" a="1"/>
  <c r="J550" i="18" s="1"/>
  <c r="I533" i="18" a="1"/>
  <c r="I533" i="18" s="1"/>
  <c r="N525" i="18" l="1"/>
  <c r="S525" i="18" s="1"/>
  <c r="N526" i="18" s="1"/>
  <c r="S526" i="18" s="1"/>
  <c r="I529" i="18" a="1"/>
  <c r="I529" i="18" s="1"/>
  <c r="N527" i="18" l="1"/>
  <c r="S527" i="18" s="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S530" i="18" s="1"/>
  <c r="J572" i="18" s="1" a="1"/>
  <c r="J572" i="18" s="1"/>
  <c r="J611" i="18" a="1"/>
  <c r="J611" i="18" s="1"/>
  <c r="M512" i="18"/>
  <c r="R512" i="18" s="1"/>
  <c r="N531" i="18" l="1"/>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S534" i="18" s="1"/>
  <c r="J592" i="18" s="1" a="1"/>
  <c r="J592" i="18" s="1"/>
  <c r="J557" i="18" a="1"/>
  <c r="J557" i="18" s="1"/>
  <c r="M518" i="18"/>
  <c r="R518" i="18" s="1"/>
  <c r="I640" i="18" s="1" a="1"/>
  <c r="I640" i="18" s="1"/>
  <c r="N535" i="18" l="1"/>
  <c r="S535" i="18" s="1"/>
  <c r="N536" i="18" s="1"/>
  <c r="S536" i="18" s="1"/>
  <c r="J556" i="18" a="1"/>
  <c r="J556" i="18" s="1"/>
  <c r="M519" i="18"/>
  <c r="I566" i="18" a="1"/>
  <c r="I566" i="18" s="1"/>
  <c r="R519" i="18" l="1"/>
  <c r="I526" i="18" s="1" a="1"/>
  <c r="I526" i="18" s="1"/>
  <c r="N537" i="18"/>
  <c r="S537" i="18" s="1"/>
  <c r="N538" i="18" s="1"/>
  <c r="S538" i="18" s="1"/>
  <c r="N539" i="18" s="1"/>
  <c r="S539" i="18" s="1"/>
  <c r="J545" i="18" a="1"/>
  <c r="J545" i="18" s="1"/>
  <c r="M520" i="18"/>
  <c r="I527" i="18" a="1"/>
  <c r="I527" i="18" s="1"/>
  <c r="M521" i="18" l="1"/>
  <c r="R520" i="18"/>
  <c r="N540" i="18"/>
  <c r="S540" i="18" s="1"/>
  <c r="J697" i="18" a="1"/>
  <c r="J697" i="18" s="1"/>
  <c r="M522" i="18"/>
  <c r="I587" i="18" a="1"/>
  <c r="I587" i="18" s="1"/>
  <c r="M523" i="18" l="1"/>
  <c r="R522" i="18"/>
  <c r="R521" i="18"/>
  <c r="I586" i="18" s="1" a="1"/>
  <c r="I586" i="18" s="1"/>
  <c r="N541" i="18"/>
  <c r="S541" i="18" s="1"/>
  <c r="J573" i="18" a="1"/>
  <c r="J573" i="18" s="1"/>
  <c r="M524" i="18"/>
  <c r="R524" i="18" s="1"/>
  <c r="I550" i="18" a="1"/>
  <c r="I550" i="18" s="1"/>
  <c r="R523" i="18" l="1"/>
  <c r="I548" i="18" s="1" a="1"/>
  <c r="I548" i="18" s="1"/>
  <c r="N542" i="18"/>
  <c r="S542" i="18" s="1"/>
  <c r="J596" i="18" s="1" a="1"/>
  <c r="J596" i="18" s="1"/>
  <c r="J561" i="18" a="1"/>
  <c r="J561" i="18" s="1"/>
  <c r="M525" i="18"/>
  <c r="M526" i="18" l="1"/>
  <c r="R526" i="18" s="1"/>
  <c r="R525" i="18"/>
  <c r="I530" i="18" s="1" a="1"/>
  <c r="I530" i="18" s="1"/>
  <c r="N543" i="18"/>
  <c r="S543" i="18" s="1"/>
  <c r="J597" i="18" a="1"/>
  <c r="J597" i="18" s="1"/>
  <c r="M527" i="18"/>
  <c r="R527" i="18" s="1"/>
  <c r="N544" i="18" l="1"/>
  <c r="S544" i="18" s="1"/>
  <c r="N545" i="18" s="1"/>
  <c r="S545" i="18" s="1"/>
  <c r="J554" i="18" a="1"/>
  <c r="J554" i="18" s="1"/>
  <c r="M528" i="18"/>
  <c r="R528" i="18" s="1"/>
  <c r="I565" i="18" a="1"/>
  <c r="I565" i="18" s="1"/>
  <c r="N546" i="18" l="1"/>
  <c r="S546" i="18" s="1"/>
  <c r="J571" i="18" a="1"/>
  <c r="J571" i="18" s="1"/>
  <c r="M529" i="18"/>
  <c r="R529" i="18" s="1"/>
  <c r="I657" i="18" a="1"/>
  <c r="I657" i="18" s="1"/>
  <c r="N547" i="18" l="1"/>
  <c r="S547" i="18" s="1"/>
  <c r="J593" i="18" a="1"/>
  <c r="J593" i="18" s="1"/>
  <c r="M530" i="18"/>
  <c r="I611" i="18" a="1"/>
  <c r="I611" i="18" s="1"/>
  <c r="R530" i="18" l="1"/>
  <c r="I572" i="18" s="1" a="1"/>
  <c r="I572" i="18" s="1"/>
  <c r="N548" i="18"/>
  <c r="S548" i="18" s="1"/>
  <c r="N549" i="18" s="1"/>
  <c r="S549" i="18" s="1"/>
  <c r="J655" i="18" a="1"/>
  <c r="J655" i="18" s="1"/>
  <c r="M531" i="18"/>
  <c r="R531" i="18" s="1"/>
  <c r="I570" i="18" a="1"/>
  <c r="I570" i="18" s="1"/>
  <c r="N550" i="18" l="1"/>
  <c r="S550" i="18" s="1"/>
  <c r="J739" i="18" s="1" a="1"/>
  <c r="J739" i="18" s="1"/>
  <c r="M532" i="18"/>
  <c r="R532" i="18" s="1"/>
  <c r="I620" i="18" a="1"/>
  <c r="I620" i="18" s="1"/>
  <c r="N551" i="18" l="1"/>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S555" i="18" s="1"/>
  <c r="J618" i="18" s="1" a="1"/>
  <c r="J618" i="18" s="1"/>
  <c r="M540" i="18"/>
  <c r="R540" i="18" s="1"/>
  <c r="I697" i="18" a="1"/>
  <c r="I697" i="18" s="1"/>
  <c r="M539" i="18" l="1"/>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S558" i="18" s="1"/>
  <c r="N559" i="18" s="1"/>
  <c r="S559" i="18" s="1"/>
  <c r="N560" i="18" s="1"/>
  <c r="S560" i="18" s="1"/>
  <c r="J660" i="18" s="1" a="1"/>
  <c r="J660" i="18" s="1"/>
  <c r="M543" i="18"/>
  <c r="R543" i="18" s="1"/>
  <c r="I597" i="18" a="1"/>
  <c r="I597" i="18" s="1"/>
  <c r="N561" i="18" l="1"/>
  <c r="S561" i="18" s="1"/>
  <c r="M544" i="18"/>
  <c r="I554" i="18" a="1"/>
  <c r="I554" i="18" s="1"/>
  <c r="M545" i="18" l="1"/>
  <c r="R545" i="18" s="1"/>
  <c r="I571" i="18" s="1" a="1"/>
  <c r="I571" i="18" s="1"/>
  <c r="R544" i="18"/>
  <c r="N562" i="18"/>
  <c r="S562" i="18" s="1"/>
  <c r="N563" i="18" s="1"/>
  <c r="S563" i="18" s="1"/>
  <c r="N564" i="18" s="1"/>
  <c r="S564" i="18" s="1"/>
  <c r="N565" i="18" s="1"/>
  <c r="S565" i="18" s="1"/>
  <c r="J656" i="18" a="1"/>
  <c r="J656" i="18" s="1"/>
  <c r="M546" i="18"/>
  <c r="R546" i="18" s="1"/>
  <c r="N566" i="18" l="1"/>
  <c r="S566" i="18" s="1"/>
  <c r="J610" i="18" s="1" a="1"/>
  <c r="J610" i="18" s="1"/>
  <c r="J651" i="18" a="1"/>
  <c r="J651" i="18" s="1"/>
  <c r="M547" i="18"/>
  <c r="R547" i="18" s="1"/>
  <c r="I593" i="18" a="1"/>
  <c r="I593" i="18" s="1"/>
  <c r="N567" i="18" l="1"/>
  <c r="S567" i="18" s="1"/>
  <c r="J612" i="18" a="1"/>
  <c r="J612" i="18" s="1"/>
  <c r="M548" i="18"/>
  <c r="I655" i="18" a="1"/>
  <c r="I655" i="18" s="1"/>
  <c r="M549" i="18" l="1"/>
  <c r="R549" i="18" s="1"/>
  <c r="R548" i="18"/>
  <c r="N568" i="18"/>
  <c r="S568" i="18" s="1"/>
  <c r="M550" i="18"/>
  <c r="R550" i="18" s="1"/>
  <c r="I739" i="18" s="1" a="1"/>
  <c r="I739" i="18" s="1"/>
  <c r="N569" i="18" l="1"/>
  <c r="S569" i="18" s="1"/>
  <c r="N570" i="18" s="1"/>
  <c r="S570" i="18" s="1"/>
  <c r="J624" i="18" a="1"/>
  <c r="J624" i="18" s="1"/>
  <c r="M551" i="18"/>
  <c r="R551" i="18" s="1"/>
  <c r="I555" i="18" a="1"/>
  <c r="I555" i="18" s="1"/>
  <c r="N571" i="18" l="1"/>
  <c r="S571" i="18" s="1"/>
  <c r="J623" i="18" s="1" a="1"/>
  <c r="J623" i="18" s="1"/>
  <c r="M552" i="18"/>
  <c r="R552" i="18" s="1"/>
  <c r="N572" i="18" l="1"/>
  <c r="S572" i="18" s="1"/>
  <c r="J579" i="18" s="1" a="1"/>
  <c r="J579" i="18" s="1"/>
  <c r="J621" i="18" a="1"/>
  <c r="J621" i="18" s="1"/>
  <c r="M553" i="18"/>
  <c r="R553" i="18" s="1"/>
  <c r="N573" i="18" l="1"/>
  <c r="S573" i="18" s="1"/>
  <c r="N574" i="18" s="1"/>
  <c r="S574" i="18" s="1"/>
  <c r="N575" i="18" s="1"/>
  <c r="S575" i="18" s="1"/>
  <c r="M554" i="18"/>
  <c r="R554" i="18" s="1"/>
  <c r="I600" i="18" s="1" a="1"/>
  <c r="I600" i="18" s="1"/>
  <c r="N576" i="18" l="1"/>
  <c r="S576" i="18" s="1"/>
  <c r="J608" i="18" a="1"/>
  <c r="J608" i="18" s="1"/>
  <c r="N577" i="18"/>
  <c r="S577" i="18" s="1"/>
  <c r="N578" i="18" s="1"/>
  <c r="S578" i="18" s="1"/>
  <c r="J609" i="18" a="1"/>
  <c r="J609" i="18" s="1"/>
  <c r="M555" i="18"/>
  <c r="R555" i="18" l="1"/>
  <c r="I618" i="18" s="1" a="1"/>
  <c r="I618" i="18" s="1"/>
  <c r="N579" i="18"/>
  <c r="S579" i="18" s="1"/>
  <c r="J588" i="18" s="1" a="1"/>
  <c r="J588" i="18" s="1"/>
  <c r="J607" i="18" a="1"/>
  <c r="J607" i="18" s="1"/>
  <c r="M556" i="18"/>
  <c r="R556" i="18" s="1"/>
  <c r="N580" i="18" l="1"/>
  <c r="S580" i="18" s="1"/>
  <c r="J591" i="18" a="1"/>
  <c r="J591" i="18" s="1"/>
  <c r="M557" i="18"/>
  <c r="R557" i="18" s="1"/>
  <c r="I645" i="18" a="1"/>
  <c r="I645" i="18" s="1"/>
  <c r="N581" i="18" l="1"/>
  <c r="S581" i="18" s="1"/>
  <c r="J629" i="18" s="1" a="1"/>
  <c r="J629" i="18" s="1"/>
  <c r="J704" i="18" a="1"/>
  <c r="J704" i="18" s="1"/>
  <c r="M558" i="18"/>
  <c r="M559" i="18" l="1"/>
  <c r="R558" i="18"/>
  <c r="N582" i="18"/>
  <c r="S582" i="18" s="1"/>
  <c r="N583" i="18" s="1"/>
  <c r="S583" i="18" s="1"/>
  <c r="N584" i="18" s="1"/>
  <c r="S584" i="18" s="1"/>
  <c r="N585" i="18" s="1"/>
  <c r="S585" i="18" s="1"/>
  <c r="N586" i="18" s="1"/>
  <c r="S586" i="18" s="1"/>
  <c r="N587" i="18" s="1"/>
  <c r="S587" i="18" s="1"/>
  <c r="N588" i="18" s="1"/>
  <c r="S588" i="18" s="1"/>
  <c r="J631" i="18" a="1"/>
  <c r="J631" i="18" s="1"/>
  <c r="M561" i="18"/>
  <c r="R561" i="18" s="1"/>
  <c r="M560" i="18" l="1"/>
  <c r="R559" i="18"/>
  <c r="N589" i="18"/>
  <c r="S589" i="18" s="1"/>
  <c r="J595" i="18" s="1" a="1"/>
  <c r="J595" i="18" s="1"/>
  <c r="J594" i="18" a="1"/>
  <c r="J594" i="18" s="1"/>
  <c r="M562" i="18"/>
  <c r="I656" i="18" a="1"/>
  <c r="I656" i="18" s="1"/>
  <c r="M563" i="18" l="1"/>
  <c r="R562" i="18"/>
  <c r="I660" i="18" a="1"/>
  <c r="I660" i="18" s="1"/>
  <c r="R560" i="18"/>
  <c r="N590" i="18"/>
  <c r="S590" i="18" s="1"/>
  <c r="M566" i="18"/>
  <c r="R566" i="18" l="1"/>
  <c r="I610" i="18" s="1" a="1"/>
  <c r="I610" i="18" s="1"/>
  <c r="M564" i="18"/>
  <c r="R563" i="18"/>
  <c r="N591" i="18"/>
  <c r="S591" i="18" s="1"/>
  <c r="J626" i="18" s="1" a="1"/>
  <c r="J626" i="18" s="1"/>
  <c r="J637" i="18" a="1"/>
  <c r="J637" i="18" s="1"/>
  <c r="M567" i="18"/>
  <c r="R567" i="18" s="1"/>
  <c r="I612" i="18" a="1"/>
  <c r="I612" i="18" s="1"/>
  <c r="M565" i="18" l="1"/>
  <c r="R565" i="18" s="1"/>
  <c r="I651" i="18" s="1" a="1"/>
  <c r="I651" i="18" s="1"/>
  <c r="R564" i="18"/>
  <c r="N592" i="18"/>
  <c r="S592" i="18" s="1"/>
  <c r="J634" i="18" a="1"/>
  <c r="J634" i="18" s="1"/>
  <c r="M568" i="18"/>
  <c r="R568" i="18" s="1"/>
  <c r="N593" i="18" l="1"/>
  <c r="S593" i="18" s="1"/>
  <c r="J613" i="18" a="1"/>
  <c r="J613" i="18" s="1"/>
  <c r="M569" i="18"/>
  <c r="I624" i="18" a="1"/>
  <c r="I624" i="18" s="1"/>
  <c r="M570" i="18" l="1"/>
  <c r="R570" i="18" s="1"/>
  <c r="R569" i="18"/>
  <c r="N594" i="18"/>
  <c r="S594" i="18" s="1"/>
  <c r="J672" i="18" a="1"/>
  <c r="J672" i="18" s="1"/>
  <c r="M571" i="18"/>
  <c r="R571" i="18" l="1"/>
  <c r="I623" i="18" s="1" a="1"/>
  <c r="I623" i="18" s="1"/>
  <c r="N595" i="18"/>
  <c r="S595" i="18" s="1"/>
  <c r="J636" i="18"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S598" i="18" s="1"/>
  <c r="N599" i="18" s="1"/>
  <c r="S599" i="18" s="1"/>
  <c r="J630" i="18" a="1"/>
  <c r="J630" i="18" s="1"/>
  <c r="M579" i="18"/>
  <c r="I607" i="18" a="1"/>
  <c r="I607" i="18" s="1"/>
  <c r="R579" i="18" l="1"/>
  <c r="I588" i="18" s="1" a="1"/>
  <c r="I588" i="18" s="1"/>
  <c r="N600" i="18"/>
  <c r="S600" i="18" s="1"/>
  <c r="J649" i="18" a="1"/>
  <c r="J649"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S606" i="18" s="1"/>
  <c r="N607" i="18" s="1"/>
  <c r="S607" i="18" s="1"/>
  <c r="J676" i="18" a="1"/>
  <c r="J676" i="18" s="1"/>
  <c r="M592" i="18"/>
  <c r="R592" i="18" s="1"/>
  <c r="I634" i="18" a="1"/>
  <c r="I634" i="18" s="1"/>
  <c r="M587" i="18" l="1"/>
  <c r="R586" i="18"/>
  <c r="N608" i="18"/>
  <c r="S608" i="18" s="1"/>
  <c r="J635" i="18" s="1" a="1"/>
  <c r="J635" i="18" s="1"/>
  <c r="J633" i="18" a="1"/>
  <c r="J633" i="18" s="1"/>
  <c r="M593" i="18"/>
  <c r="R593" i="18" s="1"/>
  <c r="I613" i="18" a="1"/>
  <c r="I613" i="18" s="1"/>
  <c r="M588" i="18" l="1"/>
  <c r="R588" i="18" s="1"/>
  <c r="R587" i="18"/>
  <c r="N609" i="18"/>
  <c r="S609" i="18" s="1"/>
  <c r="N610" i="18" s="1"/>
  <c r="S610" i="18" s="1"/>
  <c r="J668" i="18" s="1" a="1"/>
  <c r="J668" i="18" s="1"/>
  <c r="J619" i="18" a="1"/>
  <c r="J619" i="18" s="1"/>
  <c r="M594" i="18"/>
  <c r="R594" i="18" s="1"/>
  <c r="I672" i="18" a="1"/>
  <c r="I672" i="18" s="1"/>
  <c r="N611" i="18" l="1"/>
  <c r="S611" i="18" s="1"/>
  <c r="M595" i="18"/>
  <c r="R595" i="18" s="1"/>
  <c r="I636" i="18" s="1" a="1"/>
  <c r="I636" i="18" s="1"/>
  <c r="N612" i="18" l="1"/>
  <c r="S612" i="18" s="1"/>
  <c r="J732" i="18" s="1" a="1"/>
  <c r="J732" i="18" s="1"/>
  <c r="J658" i="18" a="1"/>
  <c r="J658" i="18" s="1"/>
  <c r="M596" i="18"/>
  <c r="R596" i="18" s="1"/>
  <c r="I734" i="18" a="1"/>
  <c r="I734" i="18" s="1"/>
  <c r="N613" i="18" l="1"/>
  <c r="S613" i="18" s="1"/>
  <c r="M597" i="18"/>
  <c r="R597" i="18" s="1"/>
  <c r="I710" i="18" s="1" a="1"/>
  <c r="I710" i="18" s="1"/>
  <c r="N614" i="18" l="1"/>
  <c r="S614" i="18" s="1"/>
  <c r="J748" i="18" s="1" a="1"/>
  <c r="J748" i="18" s="1"/>
  <c r="J666" i="18" a="1"/>
  <c r="J666" i="18" s="1"/>
  <c r="M598" i="18"/>
  <c r="I630" i="18" a="1"/>
  <c r="I630" i="18" s="1"/>
  <c r="M599" i="18" l="1"/>
  <c r="R599" i="18" s="1"/>
  <c r="I649" i="18" s="1" a="1"/>
  <c r="I649" i="18" s="1"/>
  <c r="R598" i="18"/>
  <c r="N615" i="18"/>
  <c r="S615" i="18" s="1"/>
  <c r="J747" i="18" s="1" a="1"/>
  <c r="J747" i="18" s="1"/>
  <c r="M600" i="18"/>
  <c r="R600" i="18" s="1"/>
  <c r="I601" i="18" l="1"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S622" i="18" s="1"/>
  <c r="N623" i="18" s="1"/>
  <c r="S623" i="18" s="1"/>
  <c r="N624" i="18" s="1"/>
  <c r="S624" i="18" s="1"/>
  <c r="N625" i="18" s="1"/>
  <c r="S625" i="18" s="1"/>
  <c r="N626" i="18" s="1"/>
  <c r="S626" i="18" s="1"/>
  <c r="J745" i="18" s="1" a="1"/>
  <c r="J745" i="18" s="1"/>
  <c r="J632" i="18" a="1"/>
  <c r="J632" i="18" s="1"/>
  <c r="M608" i="18"/>
  <c r="I633" i="18" a="1"/>
  <c r="I633" i="18" s="1"/>
  <c r="R608" i="18" l="1"/>
  <c r="I635" i="18" s="1" a="1"/>
  <c r="I635" i="18" s="1"/>
  <c r="N627" i="18"/>
  <c r="S627" i="18" s="1"/>
  <c r="J738" i="18" s="1" a="1"/>
  <c r="J738" i="18" s="1"/>
  <c r="M609" i="18"/>
  <c r="I619" i="18" a="1"/>
  <c r="I619" i="18" s="1"/>
  <c r="M610" i="18" l="1"/>
  <c r="R609" i="18"/>
  <c r="N628" i="18"/>
  <c r="S628" i="18" s="1"/>
  <c r="N629" i="18" s="1"/>
  <c r="S629" i="18" s="1"/>
  <c r="N630" i="18" s="1"/>
  <c r="S630" i="18" s="1"/>
  <c r="M611" i="18"/>
  <c r="R611" i="18" s="1"/>
  <c r="R610" i="18" l="1"/>
  <c r="I668" i="18" s="1" a="1"/>
  <c r="I668" i="18" s="1"/>
  <c r="N631" i="18"/>
  <c r="S631" i="18" s="1"/>
  <c r="N632" i="18" s="1"/>
  <c r="S632" i="18" s="1"/>
  <c r="J667" i="18" a="1"/>
  <c r="J667" i="18" s="1"/>
  <c r="M612" i="18"/>
  <c r="I658" i="18" a="1"/>
  <c r="I658" i="18" s="1"/>
  <c r="I732" i="18" l="1" a="1"/>
  <c r="I732" i="18" s="1"/>
  <c r="R612" i="18"/>
  <c r="N633" i="18"/>
  <c r="S633" i="18" s="1"/>
  <c r="J665" i="18" a="1"/>
  <c r="J665" i="18" s="1"/>
  <c r="M613" i="18"/>
  <c r="R613" i="18" s="1"/>
  <c r="N634" i="18" l="1"/>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S636" i="18" s="1"/>
  <c r="J746" i="18" s="1" a="1"/>
  <c r="J746" i="18" s="1"/>
  <c r="J699" i="18" a="1"/>
  <c r="J699" i="18" s="1"/>
  <c r="M616" i="18"/>
  <c r="R616" i="18" s="1"/>
  <c r="N637" i="18" l="1"/>
  <c r="S637" i="18" s="1"/>
  <c r="M617" i="18"/>
  <c r="R617" i="18" s="1"/>
  <c r="N638" i="18" l="1"/>
  <c r="S638" i="18" s="1"/>
  <c r="N639" i="18" s="1"/>
  <c r="S639" i="18" s="1"/>
  <c r="N640" i="18" s="1"/>
  <c r="S640" i="18" s="1"/>
  <c r="N641" i="18" s="1"/>
  <c r="S641" i="18" s="1"/>
  <c r="N642" i="18" s="1"/>
  <c r="S642" i="18" s="1"/>
  <c r="N643" i="18" s="1"/>
  <c r="S643" i="18" s="1"/>
  <c r="J756" i="18" a="1"/>
  <c r="J756" i="18" s="1"/>
  <c r="N644" i="18"/>
  <c r="S644" i="18" s="1"/>
  <c r="N645" i="18" s="1"/>
  <c r="S645" i="18" s="1"/>
  <c r="N646" i="18" s="1"/>
  <c r="S646" i="18" s="1"/>
  <c r="N647" i="18" s="1"/>
  <c r="S647" i="18" s="1"/>
  <c r="N648" i="18" s="1"/>
  <c r="S648" i="18" s="1"/>
  <c r="J722" i="18" a="1"/>
  <c r="J722" i="18" s="1"/>
  <c r="M618" i="18"/>
  <c r="R618" i="18" s="1"/>
  <c r="I674" i="18" a="1"/>
  <c r="I674" i="18" s="1"/>
  <c r="I673" i="18" l="1" a="1"/>
  <c r="I673" i="18" s="1"/>
  <c r="I675" i="18" a="1"/>
  <c r="I675" i="18" s="1"/>
  <c r="N649" i="18"/>
  <c r="S649" i="18" s="1"/>
  <c r="M619" i="18"/>
  <c r="R619" i="18" s="1"/>
  <c r="I685" i="18" a="1"/>
  <c r="I685" i="18" s="1"/>
  <c r="N650" i="18" l="1"/>
  <c r="S650" i="18" s="1"/>
  <c r="J713" i="18" a="1"/>
  <c r="J713" i="18" s="1"/>
  <c r="M620" i="18"/>
  <c r="R620" i="18" s="1"/>
  <c r="I643" i="18" a="1"/>
  <c r="I643" i="18" s="1"/>
  <c r="N651" i="18" l="1"/>
  <c r="S651" i="18" s="1"/>
  <c r="J714" i="18" a="1"/>
  <c r="J714" i="18" s="1"/>
  <c r="M621" i="18"/>
  <c r="R621" i="18" s="1"/>
  <c r="N652" i="18" l="1"/>
  <c r="S652" i="18" s="1"/>
  <c r="N653" i="18" s="1"/>
  <c r="S653" i="18" s="1"/>
  <c r="J724" i="18" a="1"/>
  <c r="J724" i="18" s="1"/>
  <c r="M622" i="18"/>
  <c r="M623" i="18" l="1"/>
  <c r="R622" i="18"/>
  <c r="N654" i="18"/>
  <c r="S654" i="18" s="1"/>
  <c r="J705" i="18" a="1"/>
  <c r="J705" i="18" s="1"/>
  <c r="M627" i="18"/>
  <c r="R627" i="18" s="1"/>
  <c r="I738" i="18" s="1" a="1"/>
  <c r="I738" i="18" s="1"/>
  <c r="M624" i="18" l="1"/>
  <c r="R623" i="18"/>
  <c r="I632" i="18" s="1" a="1"/>
  <c r="I632" i="18" s="1"/>
  <c r="N655" i="18"/>
  <c r="S655" i="18" s="1"/>
  <c r="J669" i="18" s="1" a="1"/>
  <c r="J669" i="18" s="1"/>
  <c r="J706" i="18" a="1"/>
  <c r="J706" i="18" s="1"/>
  <c r="M628" i="18"/>
  <c r="M629" i="18" l="1"/>
  <c r="R628" i="18"/>
  <c r="M625" i="18"/>
  <c r="R624" i="18"/>
  <c r="N656" i="18"/>
  <c r="S656" i="18" s="1"/>
  <c r="J661" i="18" s="1" a="1"/>
  <c r="J661" i="18" s="1"/>
  <c r="J670" i="18" a="1"/>
  <c r="J670" i="18" s="1"/>
  <c r="M631" i="18"/>
  <c r="M632" i="18" l="1"/>
  <c r="R632" i="18" s="1"/>
  <c r="R631" i="18"/>
  <c r="M626" i="18"/>
  <c r="R626" i="18" s="1"/>
  <c r="I745" i="18" s="1" a="1"/>
  <c r="I745" i="18" s="1"/>
  <c r="R625" i="18"/>
  <c r="M630" i="18"/>
  <c r="R630" i="18" s="1"/>
  <c r="I667" i="18" s="1" a="1"/>
  <c r="I667" i="18" s="1"/>
  <c r="R629" i="18"/>
  <c r="N657" i="18"/>
  <c r="S657" i="18" s="1"/>
  <c r="N658" i="18" s="1"/>
  <c r="S658" i="18" s="1"/>
  <c r="J733" i="18" s="1" a="1"/>
  <c r="J733" i="18" s="1"/>
  <c r="J659" i="18" a="1"/>
  <c r="J659" i="18" s="1"/>
  <c r="M633" i="18"/>
  <c r="R633" i="18" s="1"/>
  <c r="I665" i="18" a="1"/>
  <c r="I665" i="18" s="1"/>
  <c r="N659" i="18" l="1"/>
  <c r="S659" i="18" s="1"/>
  <c r="M634" i="18"/>
  <c r="R634" i="18" s="1"/>
  <c r="N660" i="18" l="1"/>
  <c r="S660" i="18" s="1"/>
  <c r="N661" i="18" s="1"/>
  <c r="S661" i="18" s="1"/>
  <c r="N662" i="18" s="1"/>
  <c r="S662" i="18" s="1"/>
  <c r="N663" i="18" s="1"/>
  <c r="S663" i="18" s="1"/>
  <c r="N664" i="18" s="1"/>
  <c r="S664" i="18" s="1"/>
  <c r="J682" i="18" s="1" a="1"/>
  <c r="J682" i="18" s="1"/>
  <c r="J716" i="18" a="1"/>
  <c r="J716" i="18" s="1"/>
  <c r="M635" i="18"/>
  <c r="R635" i="18" s="1"/>
  <c r="I664" i="18" a="1"/>
  <c r="I664" i="18" s="1"/>
  <c r="I690" i="18" l="1" a="1"/>
  <c r="I690" i="18" s="1"/>
  <c r="I692" i="18" a="1"/>
  <c r="I692" i="18" s="1"/>
  <c r="N665" i="18"/>
  <c r="S665" i="18" s="1"/>
  <c r="J684" i="18" a="1"/>
  <c r="J684" i="18" s="1"/>
  <c r="M636" i="18"/>
  <c r="R636" i="18" s="1"/>
  <c r="I746" i="18" s="1" a="1"/>
  <c r="I746" i="18" s="1"/>
  <c r="I699" i="18" a="1"/>
  <c r="I699" i="18" s="1"/>
  <c r="N666" i="18" l="1"/>
  <c r="S666" i="18" s="1"/>
  <c r="J683" i="18" a="1"/>
  <c r="J683" i="18" s="1"/>
  <c r="M637" i="18"/>
  <c r="M638" i="18" l="1"/>
  <c r="R637" i="18"/>
  <c r="I756" i="18" s="1" a="1"/>
  <c r="I756" i="18" s="1"/>
  <c r="N667" i="18"/>
  <c r="S667" i="18" s="1"/>
  <c r="M644" i="18"/>
  <c r="I722" i="18" a="1"/>
  <c r="I722" i="18" s="1"/>
  <c r="M645" i="18" l="1"/>
  <c r="R644" i="18"/>
  <c r="M639" i="18"/>
  <c r="R638" i="18"/>
  <c r="N668" i="18"/>
  <c r="S668" i="18" s="1"/>
  <c r="N669" i="18" s="1"/>
  <c r="S669" i="18" s="1"/>
  <c r="J700" i="18" a="1"/>
  <c r="J700" i="18" s="1"/>
  <c r="M649" i="18"/>
  <c r="R649" i="18" s="1"/>
  <c r="M640" i="18" l="1"/>
  <c r="R639" i="18"/>
  <c r="M646" i="18"/>
  <c r="R645" i="18"/>
  <c r="N670" i="18"/>
  <c r="S670" i="18" s="1"/>
  <c r="N671" i="18" s="1"/>
  <c r="S671" i="18" s="1"/>
  <c r="N672" i="18" s="1"/>
  <c r="S672" i="18" s="1"/>
  <c r="J717" i="18" s="1" a="1"/>
  <c r="J717" i="18" s="1"/>
  <c r="J688" i="18" a="1"/>
  <c r="J688" i="18" s="1"/>
  <c r="M650" i="18"/>
  <c r="R650" i="18" s="1"/>
  <c r="I713" i="18" a="1"/>
  <c r="I713" i="18" s="1"/>
  <c r="M647" i="18" l="1"/>
  <c r="R646" i="18"/>
  <c r="M641" i="18"/>
  <c r="R640" i="18"/>
  <c r="N673" i="18"/>
  <c r="S673" i="18" s="1"/>
  <c r="J715" i="18" a="1"/>
  <c r="J715" i="18" s="1"/>
  <c r="M651" i="18"/>
  <c r="R651" i="18" s="1"/>
  <c r="I714" i="18" a="1"/>
  <c r="I714" i="18" s="1"/>
  <c r="M642" i="18" l="1"/>
  <c r="R641" i="18"/>
  <c r="M648" i="18"/>
  <c r="R648" i="18" s="1"/>
  <c r="R647" i="18"/>
  <c r="N674" i="18"/>
  <c r="S674" i="18" s="1"/>
  <c r="J720" i="18" s="1" a="1"/>
  <c r="J720" i="18" s="1"/>
  <c r="M652" i="18"/>
  <c r="I724" i="18" a="1"/>
  <c r="I724" i="18" s="1"/>
  <c r="M653" i="18" l="1"/>
  <c r="R653" i="18" s="1"/>
  <c r="I705" i="18" s="1" a="1"/>
  <c r="I705" i="18" s="1"/>
  <c r="R652" i="18"/>
  <c r="M643" i="18"/>
  <c r="R643" i="18" s="1"/>
  <c r="R642" i="18"/>
  <c r="N675" i="18"/>
  <c r="S675" i="18" s="1"/>
  <c r="J693" i="18" s="1" a="1"/>
  <c r="J693" i="18" s="1"/>
  <c r="J718" i="18" a="1"/>
  <c r="J718" i="18" s="1"/>
  <c r="M654" i="18"/>
  <c r="R654" i="18" s="1"/>
  <c r="N676" i="18" l="1"/>
  <c r="S676" i="18" s="1"/>
  <c r="N677" i="18" s="1"/>
  <c r="S677" i="18" s="1"/>
  <c r="N678" i="18" s="1"/>
  <c r="S678" i="18" s="1"/>
  <c r="N679" i="18" s="1"/>
  <c r="S679" i="18" s="1"/>
  <c r="N680" i="18" s="1"/>
  <c r="S680" i="18" s="1"/>
  <c r="N681" i="18" s="1"/>
  <c r="S681" i="18" s="1"/>
  <c r="N682" i="18" s="1"/>
  <c r="S682" i="18" s="1"/>
  <c r="J719" i="18" a="1"/>
  <c r="J719" i="18" s="1"/>
  <c r="M655" i="18"/>
  <c r="I706" i="18" a="1"/>
  <c r="I706" i="18" s="1"/>
  <c r="R655" i="18" l="1"/>
  <c r="I669" i="18" s="1" a="1"/>
  <c r="I669" i="18" s="1"/>
  <c r="N683" i="18"/>
  <c r="S683" i="18" s="1"/>
  <c r="M656" i="18"/>
  <c r="I670" i="18" a="1"/>
  <c r="I670" i="18" s="1"/>
  <c r="R656" i="18" l="1"/>
  <c r="I661" i="18" s="1" a="1"/>
  <c r="I661" i="18" s="1"/>
  <c r="N684" i="18"/>
  <c r="S684" i="18" s="1"/>
  <c r="J740" i="18" s="1" a="1"/>
  <c r="J740" i="18" s="1"/>
  <c r="J712" i="18" a="1"/>
  <c r="J712" i="18" s="1"/>
  <c r="M657" i="18"/>
  <c r="I659" i="18" a="1"/>
  <c r="I659" i="18" s="1"/>
  <c r="M658" i="18" l="1"/>
  <c r="R658" i="18" s="1"/>
  <c r="I733" i="18" s="1" a="1"/>
  <c r="I733" i="18" s="1"/>
  <c r="R657" i="18"/>
  <c r="N685" i="18"/>
  <c r="S685" i="18" s="1"/>
  <c r="J737" i="18" s="1" a="1"/>
  <c r="J737" i="18" s="1"/>
  <c r="J691" i="18" a="1"/>
  <c r="J691" i="18" s="1"/>
  <c r="M659" i="18"/>
  <c r="R659" i="18" s="1"/>
  <c r="N686" i="18" l="1"/>
  <c r="S686" i="18" s="1"/>
  <c r="N687" i="18" s="1"/>
  <c r="S687" i="18" s="1"/>
  <c r="N688" i="18" s="1"/>
  <c r="S688" i="18" s="1"/>
  <c r="N689" i="18" s="1"/>
  <c r="S689" i="18" s="1"/>
  <c r="N690" i="18" s="1"/>
  <c r="S690" i="18" s="1"/>
  <c r="M660" i="18"/>
  <c r="I716" i="18" a="1"/>
  <c r="I716" i="18" s="1"/>
  <c r="M661" i="18" l="1"/>
  <c r="R660" i="18"/>
  <c r="N691" i="18"/>
  <c r="S691" i="18" s="1"/>
  <c r="M665" i="18"/>
  <c r="R665" i="18" s="1"/>
  <c r="I684" i="18" a="1"/>
  <c r="I684" i="18" s="1"/>
  <c r="M662" i="18" l="1"/>
  <c r="R661" i="18"/>
  <c r="N692" i="18"/>
  <c r="S692" i="18" s="1"/>
  <c r="J723" i="18" s="1" a="1"/>
  <c r="J723" i="18" s="1"/>
  <c r="J703" i="18" a="1"/>
  <c r="J703" i="18" s="1"/>
  <c r="M666" i="18"/>
  <c r="R666" i="18" s="1"/>
  <c r="I683" i="18" a="1"/>
  <c r="I683" i="18" s="1"/>
  <c r="M663" i="18" l="1"/>
  <c r="R662" i="18"/>
  <c r="N693" i="18"/>
  <c r="S693" i="18" s="1"/>
  <c r="J711" i="18" s="1" a="1"/>
  <c r="J711" i="18" s="1"/>
  <c r="J721" i="18" a="1"/>
  <c r="J721" i="18" s="1"/>
  <c r="N694" i="18"/>
  <c r="S694" i="18" s="1"/>
  <c r="N695" i="18" s="1"/>
  <c r="S695" i="18" s="1"/>
  <c r="N696" i="18" s="1"/>
  <c r="S696" i="18" s="1"/>
  <c r="N697" i="18" s="1"/>
  <c r="S697" i="18" s="1"/>
  <c r="N698" i="18" s="1"/>
  <c r="S698" i="18" s="1"/>
  <c r="N699" i="18" s="1"/>
  <c r="S699" i="18" s="1"/>
  <c r="J758" i="18" s="1" a="1"/>
  <c r="J758" i="18" s="1"/>
  <c r="J709" i="18" a="1"/>
  <c r="J709" i="18" s="1"/>
  <c r="M667" i="18"/>
  <c r="R667" i="18" s="1"/>
  <c r="M664" i="18" l="1"/>
  <c r="R663" i="18"/>
  <c r="N700" i="18"/>
  <c r="S700" i="18" s="1"/>
  <c r="J753" i="18" s="1" a="1"/>
  <c r="J753" i="18" s="1"/>
  <c r="M668" i="18"/>
  <c r="I700" i="18" a="1"/>
  <c r="I700" i="18" s="1"/>
  <c r="M669" i="18" l="1"/>
  <c r="R669" i="18" s="1"/>
  <c r="R668" i="18"/>
  <c r="I688" i="18" s="1" a="1"/>
  <c r="I688" i="18" s="1"/>
  <c r="R664" i="18"/>
  <c r="I682" i="18" s="1" a="1"/>
  <c r="I682" i="18" s="1"/>
  <c r="N701" i="18"/>
  <c r="S701" i="18" s="1"/>
  <c r="M670" i="18"/>
  <c r="M671" i="18" l="1"/>
  <c r="R670" i="18"/>
  <c r="N702" i="18"/>
  <c r="S702" i="18" s="1"/>
  <c r="M673" i="18"/>
  <c r="R673" i="18" s="1"/>
  <c r="I715" i="18" a="1"/>
  <c r="I715" i="18" s="1"/>
  <c r="M672" i="18" l="1"/>
  <c r="R671" i="18"/>
  <c r="M674" i="18"/>
  <c r="R674" i="18" l="1"/>
  <c r="I720" i="18" s="1" a="1"/>
  <c r="I720" i="18" s="1"/>
  <c r="R672" i="18"/>
  <c r="I717" i="18" s="1" a="1"/>
  <c r="I717" i="18" s="1"/>
  <c r="N703" i="18"/>
  <c r="S703" i="18" s="1"/>
  <c r="J743" i="18" s="1" a="1"/>
  <c r="J743" i="18" s="1"/>
  <c r="M675" i="18"/>
  <c r="I718" i="18" a="1"/>
  <c r="I718" i="18" s="1"/>
  <c r="R675" i="18" l="1"/>
  <c r="I693" i="18" s="1" a="1"/>
  <c r="I693" i="18" s="1"/>
  <c r="N704" i="18"/>
  <c r="S704" i="18" s="1"/>
  <c r="M676" i="18"/>
  <c r="I719" i="18" a="1"/>
  <c r="I719" i="18" s="1"/>
  <c r="N705" i="18" l="1"/>
  <c r="S705" i="18" s="1"/>
  <c r="N706" i="18" s="1"/>
  <c r="S706" i="18" s="1"/>
  <c r="N707" i="18" s="1"/>
  <c r="S707" i="18" s="1"/>
  <c r="N708" i="18" s="1"/>
  <c r="S708" i="18" s="1"/>
  <c r="N709" i="18" s="1"/>
  <c r="S709" i="18" s="1"/>
  <c r="J906" i="18" a="1"/>
  <c r="J906" i="18" s="1"/>
  <c r="N906" i="18" s="1"/>
  <c r="S906" i="18" s="1"/>
  <c r="M677" i="18"/>
  <c r="R676" i="18"/>
  <c r="N710" i="18"/>
  <c r="S710" i="18" s="1"/>
  <c r="N711" i="18" s="1"/>
  <c r="S711" i="18" s="1"/>
  <c r="M683" i="18"/>
  <c r="R683" i="18" s="1"/>
  <c r="N712" i="18" l="1"/>
  <c r="S712" i="18" s="1"/>
  <c r="J749" i="18" s="1" a="1"/>
  <c r="J749" i="18" s="1"/>
  <c r="J741" i="18" a="1"/>
  <c r="J741" i="18" s="1"/>
  <c r="M678" i="18"/>
  <c r="R677" i="18"/>
  <c r="N713" i="18"/>
  <c r="S713" i="18" s="1"/>
  <c r="N714" i="18" s="1"/>
  <c r="S714" i="18" s="1"/>
  <c r="N715" i="18" s="1"/>
  <c r="S715" i="18" s="1"/>
  <c r="N716" i="18" s="1"/>
  <c r="S716" i="18" s="1"/>
  <c r="N717" i="18" s="1"/>
  <c r="S717" i="18" s="1"/>
  <c r="N718" i="18" s="1"/>
  <c r="S718" i="18" s="1"/>
  <c r="M684" i="18"/>
  <c r="I712" i="18" a="1"/>
  <c r="I712" i="18" s="1"/>
  <c r="R684" i="18" l="1"/>
  <c r="I740" i="18" s="1" a="1"/>
  <c r="I740" i="18" s="1"/>
  <c r="M679" i="18"/>
  <c r="R678" i="18"/>
  <c r="N719" i="18"/>
  <c r="S719" i="18" s="1"/>
  <c r="N720" i="18" s="1"/>
  <c r="S720" i="18" s="1"/>
  <c r="M685" i="18"/>
  <c r="R685" i="18" s="1"/>
  <c r="I737" i="18" s="1" a="1"/>
  <c r="I737" i="18" s="1"/>
  <c r="N721" i="18" l="1"/>
  <c r="S721" i="18" s="1"/>
  <c r="J735" i="18" a="1"/>
  <c r="J735" i="18" s="1"/>
  <c r="M680" i="18"/>
  <c r="R679" i="18"/>
  <c r="N722" i="18"/>
  <c r="S722" i="18" s="1"/>
  <c r="M686" i="18"/>
  <c r="M687" i="18" l="1"/>
  <c r="R686" i="18"/>
  <c r="M681" i="18"/>
  <c r="R680" i="18"/>
  <c r="N723" i="18"/>
  <c r="S723" i="18" s="1"/>
  <c r="J729" i="18" a="1"/>
  <c r="J729" i="18" s="1"/>
  <c r="M682" i="18" l="1"/>
  <c r="R682" i="18" s="1"/>
  <c r="I691" i="18" s="1" a="1"/>
  <c r="I691" i="18" s="1"/>
  <c r="M691" i="18" s="1"/>
  <c r="R691" i="18" s="1"/>
  <c r="I703" i="18" s="1" a="1"/>
  <c r="I703" i="18" s="1"/>
  <c r="R681" i="18"/>
  <c r="M688" i="18"/>
  <c r="R687" i="18"/>
  <c r="N724" i="18"/>
  <c r="S724" i="18" s="1"/>
  <c r="N725" i="18" s="1"/>
  <c r="S725" i="18" s="1"/>
  <c r="N726" i="18" s="1"/>
  <c r="S726" i="18" s="1"/>
  <c r="N727" i="18" s="1"/>
  <c r="S727" i="18" s="1"/>
  <c r="J728" i="18" a="1"/>
  <c r="J728" i="18" s="1"/>
  <c r="N729" i="18"/>
  <c r="S729" i="18" s="1"/>
  <c r="J731" i="18" s="1" a="1"/>
  <c r="J731" i="18" s="1"/>
  <c r="M692" i="18"/>
  <c r="R692" i="18" l="1"/>
  <c r="I723" i="18" s="1" a="1"/>
  <c r="I723" i="18" s="1"/>
  <c r="M689" i="18"/>
  <c r="R688" i="18"/>
  <c r="N728" i="18"/>
  <c r="S728" i="18" s="1"/>
  <c r="M693" i="18"/>
  <c r="I721" i="18" a="1"/>
  <c r="I721" i="18" s="1"/>
  <c r="M721" i="18" s="1"/>
  <c r="R721" i="18" s="1"/>
  <c r="J730" i="18" a="1"/>
  <c r="J730" i="18" s="1"/>
  <c r="N730" i="18" s="1"/>
  <c r="S730" i="18" s="1"/>
  <c r="M694" i="18"/>
  <c r="I709" i="18" a="1"/>
  <c r="I709" i="18" s="1"/>
  <c r="M695" i="18" l="1"/>
  <c r="R694" i="18"/>
  <c r="R693" i="18"/>
  <c r="I711" i="18" s="1" a="1"/>
  <c r="I711" i="18" s="1"/>
  <c r="M690" i="18"/>
  <c r="R690" i="18" s="1"/>
  <c r="R689" i="18"/>
  <c r="N731" i="18"/>
  <c r="S731" i="18" s="1"/>
  <c r="M700" i="18"/>
  <c r="R700" i="18" s="1"/>
  <c r="I753" i="18" s="1" a="1"/>
  <c r="I753" i="18" s="1"/>
  <c r="N732" i="18" l="1"/>
  <c r="S732" i="18" s="1"/>
  <c r="N733" i="18" s="1"/>
  <c r="S733" i="18" s="1"/>
  <c r="N734" i="18" s="1"/>
  <c r="S734" i="18" s="1"/>
  <c r="J757" i="18" s="1" a="1"/>
  <c r="J757" i="18" s="1"/>
  <c r="J736" i="18" a="1"/>
  <c r="J736" i="18" s="1"/>
  <c r="M696" i="18"/>
  <c r="R695" i="18"/>
  <c r="N735" i="18"/>
  <c r="M701" i="18"/>
  <c r="R701" i="18" s="1"/>
  <c r="N736" i="18" l="1"/>
  <c r="S736" i="18" s="1"/>
  <c r="J744" i="18" s="1" a="1"/>
  <c r="J744" i="18" s="1"/>
  <c r="S735" i="18"/>
  <c r="M697" i="18"/>
  <c r="R696" i="18"/>
  <c r="M702" i="18"/>
  <c r="R702" i="18" s="1"/>
  <c r="N737" i="18"/>
  <c r="N738" i="18" l="1"/>
  <c r="S737" i="18"/>
  <c r="M698" i="18"/>
  <c r="R697" i="18"/>
  <c r="N744" i="18"/>
  <c r="J751" i="18" l="1" a="1"/>
  <c r="J751" i="18" s="1"/>
  <c r="S744" i="18"/>
  <c r="N739" i="18"/>
  <c r="S738" i="18"/>
  <c r="N745" i="18"/>
  <c r="M699" i="18"/>
  <c r="R699" i="18" s="1"/>
  <c r="I758" i="18" s="1" a="1"/>
  <c r="I758" i="18" s="1"/>
  <c r="R698" i="18"/>
  <c r="N875" i="18"/>
  <c r="M703" i="18"/>
  <c r="R703" i="18" s="1"/>
  <c r="I743" i="18" s="1" a="1"/>
  <c r="I743" i="18" s="1"/>
  <c r="N876" i="18" l="1"/>
  <c r="S875" i="18"/>
  <c r="N746" i="18"/>
  <c r="S745" i="18"/>
  <c r="N740" i="18"/>
  <c r="S739" i="18"/>
  <c r="N878" i="18"/>
  <c r="S878" i="18" s="1"/>
  <c r="N896" i="18"/>
  <c r="M704" i="18"/>
  <c r="N897" i="18" l="1"/>
  <c r="S897" i="18" s="1"/>
  <c r="J907" i="18" s="1" a="1"/>
  <c r="J907" i="18" s="1"/>
  <c r="N907" i="18" s="1"/>
  <c r="S907" i="18" s="1"/>
  <c r="S896" i="18"/>
  <c r="N741" i="18"/>
  <c r="S740" i="18"/>
  <c r="N759" i="18"/>
  <c r="S746" i="18"/>
  <c r="N877" i="18"/>
  <c r="S877" i="18" s="1"/>
  <c r="S876" i="18"/>
  <c r="N879" i="18"/>
  <c r="S879" i="18" s="1"/>
  <c r="M705" i="18"/>
  <c r="R704" i="18"/>
  <c r="I906" i="18" s="1" a="1"/>
  <c r="I906" i="18" s="1"/>
  <c r="M906" i="18" s="1"/>
  <c r="R906" i="18" s="1"/>
  <c r="I907" i="18" s="1" a="1"/>
  <c r="I907" i="18" s="1"/>
  <c r="M907" i="18" s="1"/>
  <c r="R907" i="18" s="1"/>
  <c r="N898" i="18"/>
  <c r="S898" i="18" s="1"/>
  <c r="M710" i="18"/>
  <c r="N760" i="18" l="1"/>
  <c r="S759" i="18"/>
  <c r="N743" i="18"/>
  <c r="S741" i="18"/>
  <c r="N880" i="18"/>
  <c r="M711" i="18"/>
  <c r="R710" i="18"/>
  <c r="M706" i="18"/>
  <c r="R705" i="18"/>
  <c r="N749" i="18"/>
  <c r="S749" i="18" s="1"/>
  <c r="M713" i="18"/>
  <c r="J750" i="18" l="1" a="1"/>
  <c r="J750" i="18" s="1"/>
  <c r="N750" i="18" s="1"/>
  <c r="S743" i="18"/>
  <c r="N881" i="18"/>
  <c r="S880" i="18"/>
  <c r="N761" i="18"/>
  <c r="S760" i="18"/>
  <c r="M714" i="18"/>
  <c r="R713" i="18"/>
  <c r="M707" i="18"/>
  <c r="R706" i="18"/>
  <c r="M712" i="18"/>
  <c r="R712" i="18" s="1"/>
  <c r="I749" i="18" s="1" a="1"/>
  <c r="I749" i="18" s="1"/>
  <c r="R711" i="18"/>
  <c r="I741" i="18" s="1" a="1"/>
  <c r="I741" i="18" s="1"/>
  <c r="M719" i="18"/>
  <c r="N751" i="18" l="1"/>
  <c r="S750" i="18"/>
  <c r="N762" i="18"/>
  <c r="S761" i="18"/>
  <c r="N882" i="18"/>
  <c r="S881" i="18"/>
  <c r="M720" i="18"/>
  <c r="R720" i="18" s="1"/>
  <c r="I735" i="18" s="1" a="1"/>
  <c r="I735" i="18" s="1"/>
  <c r="R719" i="18"/>
  <c r="M708" i="18"/>
  <c r="R707" i="18"/>
  <c r="M715" i="18"/>
  <c r="R714" i="18"/>
  <c r="M723" i="18"/>
  <c r="R723" i="18" s="1"/>
  <c r="I729" i="18" a="1"/>
  <c r="I729" i="18" s="1"/>
  <c r="N883" i="18" l="1"/>
  <c r="S882" i="18"/>
  <c r="N763" i="18"/>
  <c r="S762" i="18"/>
  <c r="N752" i="18"/>
  <c r="S751" i="18"/>
  <c r="M716" i="18"/>
  <c r="R715" i="18"/>
  <c r="M709" i="18"/>
  <c r="R709" i="18" s="1"/>
  <c r="R708" i="18"/>
  <c r="M724" i="18"/>
  <c r="I728" i="18" a="1"/>
  <c r="I728" i="18" s="1"/>
  <c r="M729" i="18"/>
  <c r="R729" i="18" s="1"/>
  <c r="I731" i="18" s="1" a="1"/>
  <c r="I731" i="18" s="1"/>
  <c r="N753" i="18" l="1"/>
  <c r="S752" i="18"/>
  <c r="N764" i="18"/>
  <c r="S763" i="18"/>
  <c r="N884" i="18"/>
  <c r="S883" i="18"/>
  <c r="M725" i="18"/>
  <c r="R724" i="18"/>
  <c r="M717" i="18"/>
  <c r="R716" i="18"/>
  <c r="M728" i="18"/>
  <c r="R728" i="18" s="1"/>
  <c r="I730" i="18" a="1"/>
  <c r="I730" i="18" s="1"/>
  <c r="M730" i="18" s="1"/>
  <c r="R730" i="18" s="1"/>
  <c r="N765" i="18" l="1"/>
  <c r="S764" i="18"/>
  <c r="N885" i="18"/>
  <c r="S884" i="18"/>
  <c r="N754" i="18"/>
  <c r="S753" i="18"/>
  <c r="M718" i="18"/>
  <c r="R718" i="18" s="1"/>
  <c r="R717" i="18"/>
  <c r="I911" i="18" s="1" a="1"/>
  <c r="I911" i="18" s="1"/>
  <c r="M911" i="18" s="1"/>
  <c r="R911" i="18" s="1"/>
  <c r="M726" i="18"/>
  <c r="R725" i="18"/>
  <c r="M731" i="18"/>
  <c r="N755" i="18" l="1"/>
  <c r="S754" i="18"/>
  <c r="N886" i="18"/>
  <c r="S885" i="18"/>
  <c r="N766" i="18"/>
  <c r="S765" i="18"/>
  <c r="M732" i="18"/>
  <c r="R731" i="18"/>
  <c r="I736" i="18" s="1" a="1"/>
  <c r="I736" i="18" s="1"/>
  <c r="M727" i="18"/>
  <c r="R727" i="18" s="1"/>
  <c r="R726" i="18"/>
  <c r="M735" i="18"/>
  <c r="R735" i="18" s="1"/>
  <c r="N767" i="18" l="1"/>
  <c r="S766" i="18"/>
  <c r="N887" i="18"/>
  <c r="S886" i="18"/>
  <c r="N756" i="18"/>
  <c r="S755" i="18"/>
  <c r="M736" i="18"/>
  <c r="M733" i="18"/>
  <c r="R732" i="18"/>
  <c r="M737" i="18"/>
  <c r="R737" i="18" s="1"/>
  <c r="N757" i="18" l="1"/>
  <c r="S756" i="18"/>
  <c r="N888" i="18"/>
  <c r="S887" i="18"/>
  <c r="N768" i="18"/>
  <c r="S767" i="18"/>
  <c r="R736" i="18"/>
  <c r="I744" i="18" s="1" a="1"/>
  <c r="I744" i="18" s="1"/>
  <c r="M744" i="18" s="1"/>
  <c r="R744" i="18" s="1"/>
  <c r="M738" i="18"/>
  <c r="R738" i="18" s="1"/>
  <c r="M734" i="18"/>
  <c r="R734" i="18" s="1"/>
  <c r="I757" i="18" s="1" a="1"/>
  <c r="I757" i="18" s="1"/>
  <c r="R733" i="18"/>
  <c r="N769" i="18" l="1"/>
  <c r="S768" i="18"/>
  <c r="N889" i="18"/>
  <c r="S888" i="18"/>
  <c r="N758" i="18"/>
  <c r="S758" i="18" s="1"/>
  <c r="S757" i="18"/>
  <c r="M745" i="18"/>
  <c r="R745" i="18" s="1"/>
  <c r="I751" i="18" a="1"/>
  <c r="I751" i="18" s="1"/>
  <c r="M739" i="18"/>
  <c r="R739" i="18" s="1"/>
  <c r="M875" i="18"/>
  <c r="M876" i="18" s="1"/>
  <c r="M877" i="18" s="1"/>
  <c r="M878" i="18" s="1"/>
  <c r="M879" i="18" s="1"/>
  <c r="N890" i="18" l="1"/>
  <c r="S889" i="18"/>
  <c r="N770" i="18"/>
  <c r="S769" i="18"/>
  <c r="M880" i="18"/>
  <c r="M740" i="18"/>
  <c r="R740" i="18" s="1"/>
  <c r="M746" i="18"/>
  <c r="R746" i="18" s="1"/>
  <c r="M896" i="18"/>
  <c r="M897" i="18" s="1"/>
  <c r="N771" i="18" l="1"/>
  <c r="S770" i="18"/>
  <c r="N891" i="18"/>
  <c r="S890" i="18"/>
  <c r="M881" i="18"/>
  <c r="M882" i="18" s="1"/>
  <c r="M883" i="18" s="1"/>
  <c r="M884" i="18" s="1"/>
  <c r="M885" i="18" s="1"/>
  <c r="M886" i="18" s="1"/>
  <c r="M887" i="18" s="1"/>
  <c r="M888" i="18" s="1"/>
  <c r="M889" i="18" s="1"/>
  <c r="M890" i="18" s="1"/>
  <c r="M891" i="18" s="1"/>
  <c r="M892" i="18" s="1"/>
  <c r="M893" i="18" s="1"/>
  <c r="M894" i="18" s="1"/>
  <c r="M895"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M898" i="18"/>
  <c r="N892" i="18" l="1"/>
  <c r="S891" i="18"/>
  <c r="N772" i="18"/>
  <c r="S771" i="18"/>
  <c r="M748" i="18"/>
  <c r="R748" i="18" s="1"/>
  <c r="M743" i="18"/>
  <c r="M749" i="18"/>
  <c r="R749" i="18" s="1"/>
  <c r="N773" i="18" l="1"/>
  <c r="S772" i="18"/>
  <c r="N893" i="18"/>
  <c r="S892" i="18"/>
  <c r="R743" i="18"/>
  <c r="I750" i="18" s="1" a="1"/>
  <c r="I750" i="18" s="1"/>
  <c r="M750" i="18" s="1"/>
  <c r="R750" i="18" s="1"/>
  <c r="N894" i="18" l="1"/>
  <c r="S893" i="18"/>
  <c r="N774" i="18"/>
  <c r="S773" i="18"/>
  <c r="M751" i="18"/>
  <c r="R751" i="18" s="1"/>
  <c r="N775" i="18" l="1"/>
  <c r="S774" i="18"/>
  <c r="N895" i="18"/>
  <c r="S895" i="18" s="1"/>
  <c r="S894" i="18"/>
  <c r="M752" i="18"/>
  <c r="R752" i="18" s="1"/>
  <c r="N776" i="18" l="1"/>
  <c r="S775" i="18"/>
  <c r="M753" i="18"/>
  <c r="R753" i="18" s="1"/>
  <c r="N777" i="18" l="1"/>
  <c r="S776" i="18"/>
  <c r="M754" i="18"/>
  <c r="R754" i="18" s="1"/>
  <c r="N778" i="18" l="1"/>
  <c r="S777" i="18"/>
  <c r="M755" i="18"/>
  <c r="R755" i="18" s="1"/>
  <c r="N779" i="18" l="1"/>
  <c r="S778" i="18"/>
  <c r="M756" i="18"/>
  <c r="R756" i="18" s="1"/>
  <c r="N780" i="18" l="1"/>
  <c r="S779" i="18"/>
  <c r="M757" i="18"/>
  <c r="R757" i="18" s="1"/>
  <c r="N781" i="18" l="1"/>
  <c r="S780" i="18"/>
  <c r="M758" i="18"/>
  <c r="R758" i="18" s="1"/>
  <c r="N748" i="18"/>
  <c r="S748" i="18" s="1"/>
  <c r="M747" i="18"/>
  <c r="R747" i="18" s="1"/>
  <c r="N747" i="18"/>
  <c r="S747" i="18" s="1"/>
  <c r="N782" i="18" l="1"/>
  <c r="S781" i="18"/>
  <c r="N783" i="18" l="1"/>
  <c r="S782" i="18"/>
  <c r="N784" i="18" l="1"/>
  <c r="S783" i="18"/>
  <c r="N785" i="18" l="1"/>
  <c r="S784" i="18"/>
  <c r="N786" i="18" l="1"/>
  <c r="S785" i="18"/>
  <c r="N787" i="18" l="1"/>
  <c r="S786" i="18"/>
  <c r="N788" i="18" l="1"/>
  <c r="S787" i="18"/>
  <c r="N789" i="18" l="1"/>
  <c r="S788" i="18"/>
  <c r="N790" i="18" l="1"/>
  <c r="S789" i="18"/>
  <c r="N791" i="18" l="1"/>
  <c r="S790" i="18"/>
  <c r="N792" i="18" l="1"/>
  <c r="S791" i="18"/>
  <c r="N793" i="18" l="1"/>
  <c r="S792" i="18"/>
  <c r="N794" i="18" l="1"/>
  <c r="S793" i="18"/>
  <c r="N795" i="18" l="1"/>
  <c r="S794" i="18"/>
  <c r="N796" i="18" l="1"/>
  <c r="S795" i="18"/>
  <c r="N797" i="18" l="1"/>
  <c r="S796" i="18"/>
  <c r="N798" i="18" l="1"/>
  <c r="S797" i="18"/>
  <c r="N799" i="18" l="1"/>
  <c r="S798" i="18"/>
  <c r="N800" i="18" l="1"/>
  <c r="S799" i="18"/>
  <c r="N801" i="18" l="1"/>
  <c r="S800" i="18"/>
  <c r="N802" i="18" l="1"/>
  <c r="S801" i="18"/>
  <c r="N803" i="18" l="1"/>
  <c r="S802" i="18"/>
  <c r="N804" i="18" l="1"/>
  <c r="S803" i="18"/>
  <c r="N805" i="18" l="1"/>
  <c r="S804" i="18"/>
  <c r="N806" i="18" l="1"/>
  <c r="S805" i="18"/>
  <c r="N807" i="18" l="1"/>
  <c r="S806" i="18"/>
  <c r="N808" i="18" l="1"/>
  <c r="S807" i="18"/>
  <c r="N809" i="18" l="1"/>
  <c r="S808" i="18"/>
  <c r="N810" i="18" l="1"/>
  <c r="S809" i="18"/>
  <c r="N811" i="18" l="1"/>
  <c r="S810" i="18"/>
  <c r="N812" i="18" l="1"/>
  <c r="S811" i="18"/>
  <c r="N813" i="18" l="1"/>
  <c r="S812" i="18"/>
  <c r="N814" i="18" l="1"/>
  <c r="S813" i="18"/>
  <c r="N815" i="18" l="1"/>
  <c r="S814" i="18"/>
  <c r="N816" i="18" l="1"/>
  <c r="S815" i="18"/>
  <c r="N817" i="18" l="1"/>
  <c r="S816" i="18"/>
  <c r="N818" i="18" l="1"/>
  <c r="S817" i="18"/>
  <c r="N819" i="18" l="1"/>
  <c r="S818" i="18"/>
  <c r="N820" i="18" l="1"/>
  <c r="S819" i="18"/>
  <c r="N821" i="18" l="1"/>
  <c r="S820" i="18"/>
  <c r="N822" i="18" l="1"/>
  <c r="S821" i="18"/>
  <c r="N823" i="18" l="1"/>
  <c r="S822" i="18"/>
  <c r="N824" i="18" l="1"/>
  <c r="S823" i="18"/>
  <c r="N825" i="18" l="1"/>
  <c r="S824" i="18"/>
  <c r="N826" i="18" l="1"/>
  <c r="S825" i="18"/>
  <c r="N827" i="18" l="1"/>
  <c r="S826" i="18"/>
  <c r="N828" i="18" l="1"/>
  <c r="S827" i="18"/>
  <c r="N829" i="18" l="1"/>
  <c r="S828" i="18"/>
  <c r="N830" i="18" l="1"/>
  <c r="S829" i="18"/>
  <c r="N831" i="18" l="1"/>
  <c r="S830" i="18"/>
  <c r="N832" i="18" l="1"/>
  <c r="S831" i="18"/>
  <c r="N833" i="18" l="1"/>
  <c r="S832" i="18"/>
  <c r="N834" i="18" l="1"/>
  <c r="S833" i="18"/>
  <c r="N835" i="18" l="1"/>
  <c r="S834" i="18"/>
  <c r="N836" i="18" l="1"/>
  <c r="S835" i="18"/>
  <c r="N837" i="18" l="1"/>
  <c r="S836" i="18"/>
  <c r="N838" i="18" l="1"/>
  <c r="S837" i="18"/>
  <c r="N839" i="18" l="1"/>
  <c r="S838" i="18"/>
  <c r="N840" i="18" l="1"/>
  <c r="S839" i="18"/>
  <c r="N841" i="18" l="1"/>
  <c r="S840" i="18"/>
  <c r="N842" i="18" l="1"/>
  <c r="S841" i="18"/>
  <c r="N843" i="18" l="1"/>
  <c r="S842" i="18"/>
  <c r="N844" i="18" l="1"/>
  <c r="S843" i="18"/>
  <c r="N845" i="18" l="1"/>
  <c r="S844" i="18"/>
  <c r="N846" i="18" l="1"/>
  <c r="S845" i="18"/>
  <c r="N847" i="18" l="1"/>
  <c r="S846" i="18"/>
  <c r="N848" i="18" l="1"/>
  <c r="S847" i="18"/>
  <c r="N849" i="18" l="1"/>
  <c r="S848" i="18"/>
  <c r="N850" i="18" l="1"/>
  <c r="S849" i="18"/>
  <c r="N851" i="18" l="1"/>
  <c r="S850" i="18"/>
  <c r="N852" i="18" l="1"/>
  <c r="S851" i="18"/>
  <c r="N853" i="18" l="1"/>
  <c r="S852" i="18"/>
  <c r="N854" i="18" l="1"/>
  <c r="S853" i="18"/>
  <c r="N855" i="18" l="1"/>
  <c r="S854" i="18"/>
  <c r="N856" i="18" l="1"/>
  <c r="S855" i="18"/>
  <c r="N857" i="18" l="1"/>
  <c r="S856" i="18"/>
  <c r="N858" i="18" l="1"/>
  <c r="S857" i="18"/>
  <c r="N859" i="18" l="1"/>
  <c r="S858" i="18"/>
  <c r="N860" i="18" l="1"/>
  <c r="S859" i="18"/>
  <c r="N861" i="18" l="1"/>
  <c r="S860" i="18"/>
  <c r="N862" i="18" l="1"/>
  <c r="S861" i="18"/>
  <c r="N863" i="18" l="1"/>
  <c r="S862" i="18"/>
  <c r="N864" i="18" l="1"/>
  <c r="S863" i="18"/>
  <c r="N865" i="18" l="1"/>
  <c r="S864" i="18"/>
  <c r="N866" i="18" l="1"/>
  <c r="S865" i="18"/>
  <c r="N867" i="18" l="1"/>
  <c r="S866" i="18"/>
  <c r="N868" i="18" l="1"/>
  <c r="S867" i="18"/>
  <c r="N869" i="18" l="1"/>
  <c r="S868" i="18"/>
  <c r="N870" i="18" l="1"/>
  <c r="S869" i="18"/>
  <c r="N871" i="18" l="1"/>
  <c r="S870" i="18"/>
  <c r="N872" i="18" l="1"/>
  <c r="S871" i="18"/>
  <c r="J910" i="18" s="1" a="1"/>
  <c r="J910" i="18" s="1"/>
  <c r="N910" i="18" s="1"/>
  <c r="S910" i="18" s="1"/>
  <c r="J911" i="18" s="1" a="1"/>
  <c r="J911" i="18" s="1"/>
  <c r="N911" i="18" s="1"/>
  <c r="S911" i="18" s="1"/>
  <c r="N873" i="18" l="1"/>
  <c r="S872" i="18"/>
  <c r="N874" i="18" l="1"/>
  <c r="S874" i="18" s="1"/>
  <c r="S873" i="18"/>
  <c r="H3730"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<sst xmlns="http://schemas.openxmlformats.org/spreadsheetml/2006/main" count="64367" uniqueCount="16471">
  <si>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</si>
  <si>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</si>
  <si>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</si>
  <si>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</si>
  <si>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</si>
  <si>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</si>
  <si>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</si>
  <si>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</si>
  <si>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</si>
  <si>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</si>
  <si>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</si>
  <si>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</si>
  <si>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</si>
  <si>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</si>
  <si>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</si>
  <si>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</si>
  <si>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</si>
  <si>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</si>
  <si>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</si>
  <si>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</si>
  <si>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</si>
  <si>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</si>
  <si>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</si>
  <si>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</si>
  <si>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</si>
  <si>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</si>
  <si>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</si>
  <si>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</si>
  <si>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</si>
  <si>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</si>
  <si>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</si>
  <si>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</si>
  <si>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</si>
  <si>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</si>
  <si>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</si>
  <si>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</si>
  <si>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</si>
  <si>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</si>
  <si>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</si>
  <si>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</si>
  <si>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</si>
  <si>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</si>
  <si>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</si>
  <si>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</si>
  <si>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</si>
  <si>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</si>
  <si>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</si>
  <si>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</si>
  <si>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</si>
  <si>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</si>
  <si>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</si>
  <si>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</si>
  <si>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</si>
  <si>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</si>
  <si>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</si>
  <si>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</si>
  <si>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</si>
  <si>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</si>
  <si>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</si>
  <si>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</si>
  <si>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</si>
  <si>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</si>
  <si>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</si>
  <si>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</si>
  <si>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</si>
  <si>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</si>
  <si>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</si>
  <si>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</si>
  <si>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</si>
  <si>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</si>
  <si>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</si>
  <si>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</si>
  <si>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</si>
  <si>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</si>
  <si>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</si>
  <si>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</si>
  <si>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</si>
  <si>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</si>
  <si>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</si>
  <si>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</si>
  <si>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</si>
  <si>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</si>
  <si>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</si>
  <si>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</si>
  <si>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</si>
  <si>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</si>
  <si>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</si>
  <si>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</si>
  <si>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</si>
  <si>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</si>
  <si>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</si>
  <si>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</si>
  <si>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</si>
  <si>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</si>
  <si>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</si>
  <si>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</si>
  <si>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</si>
  <si>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</si>
  <si>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</si>
  <si>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</si>
  <si>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</si>
  <si>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</si>
  <si>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</si>
  <si>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</si>
  <si>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</si>
  <si>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</si>
  <si>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</si>
  <si>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</si>
  <si>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</si>
  <si>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</si>
  <si>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</si>
  <si>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</si>
  <si>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</si>
  <si>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</si>
  <si>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</si>
  <si>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</si>
  <si>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</si>
  <si>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</si>
  <si>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</si>
  <si>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</si>
  <si>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</si>
  <si>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</si>
  <si>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</si>
  <si>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</si>
  <si>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</si>
  <si>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</si>
  <si>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</si>
  <si>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</si>
  <si>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</si>
  <si>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</si>
  <si>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</si>
  <si>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</si>
  <si>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</si>
  <si>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</si>
  <si>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</si>
  <si>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</si>
  <si>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</si>
  <si>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</si>
  <si>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</si>
  <si>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</si>
  <si>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</si>
  <si>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</si>
  <si>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</si>
  <si>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</si>
  <si>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</si>
  <si>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</si>
  <si>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</si>
  <si>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</si>
  <si>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</si>
  <si>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</si>
  <si>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</si>
  <si>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</si>
  <si>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</si>
  <si>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</si>
  <si>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</si>
  <si>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</si>
  <si>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</si>
  <si>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</si>
  <si>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</si>
  <si>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</si>
  <si>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</si>
  <si>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</si>
  <si>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</si>
  <si>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</si>
  <si>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</si>
  <si>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</si>
  <si>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</si>
  <si>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</si>
  <si>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</si>
  <si>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</si>
  <si>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</si>
  <si>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</si>
  <si>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</si>
  <si>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</si>
  <si>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</si>
  <si>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</si>
  <si>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</si>
  <si>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</si>
  <si>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</si>
  <si>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</si>
  <si>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</si>
  <si>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</si>
  <si>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</si>
  <si>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</si>
  <si>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</si>
  <si>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</si>
  <si>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</si>
  <si>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</si>
  <si>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</si>
  <si>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</si>
  <si>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</si>
  <si>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</si>
  <si>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</si>
  <si>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</si>
  <si>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</si>
  <si>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</si>
  <si>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</si>
  <si>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</si>
  <si>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</si>
  <si>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</si>
  <si>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</si>
  <si>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</si>
  <si>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</si>
  <si>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</si>
  <si>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</si>
  <si>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</si>
  <si>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</si>
  <si>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</si>
  <si>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</si>
  <si>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</si>
  <si>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</si>
  <si>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</si>
  <si>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</si>
  <si>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</si>
  <si>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</si>
  <si>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</si>
  <si>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</si>
  <si>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</si>
  <si>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</si>
  <si>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</si>
  <si>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</si>
  <si>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</si>
  <si>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</si>
  <si>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</si>
  <si>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</si>
  <si>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</si>
  <si>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</si>
  <si>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</si>
  <si>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</si>
  <si>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</si>
  <si>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</si>
  <si>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</si>
  <si>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</si>
  <si>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</si>
  <si>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</si>
  <si>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</si>
  <si>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</si>
  <si>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</si>
  <si>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</si>
  <si>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</si>
  <si>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</si>
  <si>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</si>
  <si>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</si>
  <si>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</si>
  <si>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</si>
  <si>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</si>
  <si>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</si>
  <si>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</si>
  <si>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</si>
  <si>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</si>
  <si>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</si>
  <si>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</si>
  <si>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</si>
  <si>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</si>
  <si>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</si>
  <si>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</si>
  <si>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</si>
  <si>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</si>
  <si>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</si>
  <si>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</si>
  <si>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</si>
  <si>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</si>
  <si>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</si>
  <si>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</si>
  <si>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</si>
  <si>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</si>
  <si>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</si>
  <si>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</si>
  <si>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</si>
  <si>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</si>
  <si>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</si>
  <si>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</si>
  <si>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</si>
  <si>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</si>
  <si>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</si>
  <si>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</si>
  <si>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</si>
  <si>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</si>
  <si>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</si>
  <si>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</si>
  <si>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</si>
  <si>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</si>
  <si>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</si>
  <si>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</si>
  <si>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</si>
  <si>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</si>
  <si>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</si>
  <si>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</si>
  <si>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</si>
  <si>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</si>
  <si>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</si>
  <si>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</si>
  <si>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</si>
  <si>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</si>
  <si>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</si>
  <si>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</si>
  <si>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</si>
  <si>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</si>
  <si>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</si>
  <si>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</si>
  <si>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</si>
  <si>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</si>
  <si>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</si>
  <si>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</si>
  <si>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</si>
  <si>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</si>
  <si>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</si>
  <si>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</si>
  <si>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</si>
  <si>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</si>
  <si>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</si>
  <si>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</si>
  <si>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</si>
  <si>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</si>
  <si>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</si>
  <si>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</si>
  <si>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</si>
  <si>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</si>
  <si>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</si>
  <si>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</si>
  <si>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</si>
  <si>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</si>
  <si>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</si>
  <si>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</si>
  <si>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</si>
  <si>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</si>
  <si>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</si>
  <si>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</si>
  <si>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</si>
  <si>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</si>
  <si>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</si>
  <si>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</si>
  <si>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</si>
  <si>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</si>
  <si>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</si>
  <si>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</si>
  <si>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</si>
  <si>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</si>
  <si>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</si>
  <si>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</si>
  <si>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</si>
  <si>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</si>
  <si>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</si>
  <si>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</si>
  <si>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</si>
  <si>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</si>
  <si>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</si>
  <si>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</si>
  <si>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</si>
  <si>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</si>
  <si>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</si>
  <si>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</si>
  <si>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</si>
  <si>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</si>
  <si>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</si>
  <si>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</si>
  <si>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</si>
  <si>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</si>
  <si>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</si>
  <si>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</si>
  <si>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</si>
  <si>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</si>
  <si>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</si>
  <si>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</si>
  <si>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</si>
  <si>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</si>
  <si>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</si>
  <si>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</si>
  <si>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</si>
  <si>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</si>
  <si>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</si>
  <si>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</si>
  <si>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</si>
  <si>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</si>
  <si>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</si>
  <si>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</si>
  <si>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</si>
  <si>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</si>
  <si>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</si>
  <si>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</si>
  <si>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</si>
  <si>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</si>
  <si>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</si>
  <si>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</si>
  <si>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</si>
  <si>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</si>
  <si>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</si>
  <si>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</si>
  <si>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</si>
  <si>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</si>
  <si>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</si>
  <si>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</si>
  <si>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</si>
  <si>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</si>
  <si>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</si>
  <si>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</si>
  <si>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</si>
  <si>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</si>
  <si>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</si>
  <si>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</si>
  <si>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</si>
  <si>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</si>
  <si>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</si>
  <si>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</si>
  <si>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</si>
  <si>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</si>
  <si>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</si>
  <si>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</si>
  <si>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</si>
  <si>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</si>
  <si>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</si>
  <si>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</si>
  <si>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</si>
  <si>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</si>
  <si>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</si>
  <si>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</si>
  <si>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</si>
  <si>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</si>
  <si>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</si>
  <si>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</si>
  <si>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</si>
  <si>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</si>
  <si>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</si>
  <si>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</si>
  <si>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</si>
  <si>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</si>
  <si>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</si>
  <si>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</si>
  <si>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</si>
  <si>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</si>
  <si>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</si>
  <si>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</si>
  <si>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</si>
  <si>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</si>
  <si>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</si>
  <si>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</si>
  <si>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</si>
  <si>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</si>
  <si>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</si>
  <si>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</si>
  <si>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</si>
  <si>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</si>
  <si>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</si>
  <si>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</si>
  <si>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</si>
  <si>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</si>
  <si>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</si>
  <si>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</si>
  <si>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</si>
  <si>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</si>
  <si>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</si>
  <si>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</si>
  <si>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</si>
  <si>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</si>
  <si>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</si>
  <si>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</si>
  <si>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</si>
  <si>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</si>
  <si>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</si>
  <si>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</si>
  <si>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</si>
  <si>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</si>
  <si>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</si>
  <si>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</si>
  <si>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</si>
  <si>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</si>
  <si>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</si>
  <si>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</si>
  <si>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</si>
  <si>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</si>
  <si>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</si>
  <si>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</si>
  <si>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</si>
  <si>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</si>
  <si>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</si>
  <si>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</si>
  <si>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</si>
  <si>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</si>
  <si>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</si>
  <si>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</si>
  <si>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</si>
  <si>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</si>
  <si>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</si>
  <si>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</si>
  <si>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</si>
  <si>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</si>
  <si>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</si>
  <si>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</si>
  <si>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</si>
  <si>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</si>
  <si>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</si>
  <si>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</si>
  <si>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</si>
  <si>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</si>
  <si>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</si>
  <si>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</si>
  <si>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</si>
  <si>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</si>
  <si>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</si>
  <si>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</si>
  <si>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</si>
  <si>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</si>
  <si>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</si>
  <si>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</si>
  <si>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</si>
  <si>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</si>
  <si>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</si>
  <si>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</si>
  <si>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</si>
  <si>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</si>
  <si>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</si>
  <si>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</si>
  <si>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</si>
  <si>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</si>
  <si>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</si>
  <si>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</si>
  <si>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</si>
  <si>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</si>
  <si>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</si>
  <si>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</si>
  <si>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</si>
  <si>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</si>
  <si>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</si>
  <si>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</si>
  <si>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</si>
  <si>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</si>
  <si>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</si>
  <si>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</si>
  <si>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</si>
  <si>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</si>
  <si>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</si>
  <si>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</si>
  <si>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</si>
  <si>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</si>
  <si>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</si>
  <si>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</si>
  <si>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</si>
  <si>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</si>
  <si>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</si>
  <si>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</si>
  <si>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</si>
  <si>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</si>
  <si>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</si>
  <si>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</si>
  <si>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</si>
  <si>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</si>
  <si>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</si>
  <si>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</si>
  <si>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</si>
  <si>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</si>
  <si>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</si>
  <si>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</si>
  <si>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</si>
  <si>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</si>
  <si>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</si>
  <si>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</si>
  <si>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</si>
  <si>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</si>
  <si>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</si>
  <si>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</si>
  <si>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</si>
  <si>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</si>
  <si>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</si>
  <si>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</si>
  <si>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</si>
  <si>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</si>
  <si>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</si>
  <si>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</si>
  <si>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</si>
  <si>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</si>
  <si>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</si>
  <si>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</si>
  <si>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</si>
  <si>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</si>
  <si>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</si>
  <si>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</si>
  <si>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</si>
  <si>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</si>
  <si>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</si>
  <si>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</si>
  <si>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</si>
  <si>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</si>
  <si>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</si>
  <si>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</si>
  <si>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</si>
  <si>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</si>
  <si>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</si>
  <si>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</si>
  <si>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</si>
  <si>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</si>
  <si>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</si>
  <si>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</si>
  <si>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</si>
  <si>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</si>
  <si>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</si>
  <si>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</si>
  <si>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</si>
  <si>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</si>
  <si>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</si>
  <si>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</si>
  <si>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</si>
  <si>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</si>
  <si>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</si>
  <si>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</si>
  <si>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</si>
  <si>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</si>
  <si>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</si>
  <si>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</si>
  <si>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</si>
  <si>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</si>
  <si>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</si>
  <si>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</si>
  <si>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</si>
  <si>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</si>
  <si>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</si>
  <si>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</si>
  <si>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</si>
  <si>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</si>
  <si>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</si>
  <si>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</si>
  <si>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</si>
  <si>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</si>
  <si>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</si>
  <si>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</si>
  <si>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</si>
  <si>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</si>
  <si>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</si>
  <si>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</si>
  <si>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</si>
  <si>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</si>
  <si>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</si>
  <si>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</si>
  <si>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</si>
  <si>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</si>
  <si>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</si>
  <si>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</si>
  <si>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</si>
  <si>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</si>
  <si>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</si>
  <si>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</si>
  <si>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</si>
  <si>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</si>
  <si>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</si>
  <si>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</si>
  <si>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</si>
  <si>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</si>
  <si>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</si>
  <si>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</si>
  <si>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</si>
  <si>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</si>
  <si>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</si>
  <si>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</si>
  <si>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</si>
  <si>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</si>
  <si>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</si>
  <si>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</si>
  <si>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</si>
  <si>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</si>
  <si>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</si>
  <si>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</si>
  <si>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</si>
  <si>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</si>
  <si>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</si>
  <si>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</si>
  <si>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</si>
  <si>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</si>
  <si>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</si>
  <si>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</si>
  <si>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</si>
  <si>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</si>
  <si>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</si>
  <si>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</si>
  <si>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</si>
  <si>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</si>
  <si>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</si>
  <si>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</si>
  <si>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</si>
  <si>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</si>
  <si>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</si>
  <si>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</si>
  <si>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</si>
  <si>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</si>
  <si>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</si>
  <si>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</si>
  <si>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</si>
  <si>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</si>
  <si>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</si>
  <si>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</si>
  <si>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</si>
  <si>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</si>
  <si>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</si>
  <si>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</si>
  <si>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</si>
  <si>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</si>
  <si>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</si>
  <si>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</si>
  <si>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</si>
  <si>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</si>
  <si>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</si>
  <si>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</si>
  <si>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</si>
  <si>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</si>
  <si>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</si>
  <si>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</si>
  <si>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</si>
  <si>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</si>
  <si>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</si>
  <si>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</si>
  <si>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</si>
  <si>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</si>
  <si>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</si>
  <si>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</si>
  <si>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</si>
  <si>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</si>
  <si>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</si>
  <si>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</si>
  <si>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</si>
  <si>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</si>
  <si>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</si>
  <si>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</si>
  <si>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</si>
  <si>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</si>
  <si>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</si>
  <si>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</si>
  <si>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</si>
  <si>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</si>
  <si>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</si>
  <si>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</si>
  <si>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</si>
  <si>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</si>
  <si>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</si>
  <si>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</si>
  <si>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</si>
  <si>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</si>
  <si>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</si>
  <si>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</si>
  <si>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</si>
  <si>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</si>
  <si>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</si>
  <si>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</si>
  <si>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</si>
  <si>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</si>
  <si>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</si>
  <si>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</si>
  <si>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</si>
  <si>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</si>
  <si>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</si>
  <si>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</si>
  <si>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</si>
  <si>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</si>
  <si>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</si>
  <si>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</si>
  <si>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</si>
  <si>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</si>
  <si>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</si>
  <si>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</si>
  <si>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</si>
  <si>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</si>
  <si>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</si>
  <si>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</si>
  <si>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</si>
  <si>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</si>
  <si>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</si>
  <si>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</si>
  <si>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</si>
  <si>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</si>
  <si>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</si>
  <si>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</si>
  <si>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</si>
  <si>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</si>
  <si>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</si>
  <si>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</si>
  <si>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</si>
  <si>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</si>
  <si>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</si>
  <si>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</si>
  <si>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</si>
  <si>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</si>
  <si>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</si>
  <si>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</si>
  <si>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</si>
  <si>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</si>
  <si>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</si>
  <si>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</si>
  <si>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</si>
  <si>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</si>
  <si>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</si>
  <si>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</si>
  <si>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</si>
  <si>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</si>
  <si>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</si>
  <si>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</si>
  <si>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</si>
  <si>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</si>
  <si>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</si>
  <si>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</si>
  <si>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</si>
  <si>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</si>
  <si>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</si>
  <si>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</si>
  <si>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</si>
  <si>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</si>
  <si>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</si>
  <si>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</si>
  <si>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</si>
  <si>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</si>
  <si>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</si>
  <si>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</si>
  <si>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</si>
  <si>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</si>
  <si>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</si>
  <si>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</si>
  <si>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</si>
  <si>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</si>
  <si>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</si>
  <si>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</si>
  <si>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</si>
  <si>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</si>
  <si>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</si>
  <si>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</si>
  <si>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</si>
  <si>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</si>
  <si>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</si>
  <si>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</si>
  <si>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</si>
  <si>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</si>
  <si>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</si>
  <si>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</si>
  <si>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</si>
  <si>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</si>
  <si>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</si>
  <si>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</si>
  <si>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</si>
  <si>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</si>
  <si>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</si>
  <si>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</si>
  <si>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</si>
  <si>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</si>
  <si>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</si>
  <si>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</si>
  <si>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</si>
  <si>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</si>
  <si>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</si>
  <si>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</si>
  <si>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</si>
  <si>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</si>
  <si>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</si>
  <si>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</si>
  <si>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</si>
  <si>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</si>
  <si>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</si>
  <si>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</si>
  <si>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</si>
  <si>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</si>
  <si>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</si>
  <si>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</si>
  <si>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</si>
  <si>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</si>
  <si>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</si>
  <si>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</si>
  <si>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</si>
  <si>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</si>
  <si>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</si>
  <si>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</si>
  <si>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</si>
  <si>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</si>
  <si>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</si>
  <si>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</si>
  <si>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</si>
  <si>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</si>
  <si>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</si>
  <si>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</si>
  <si>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</si>
  <si>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</si>
  <si>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</si>
  <si>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</si>
  <si>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</si>
  <si>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</si>
  <si>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</si>
  <si>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</si>
  <si>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</si>
  <si>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</si>
  <si>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</si>
  <si>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</si>
  <si>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</si>
  <si>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</si>
  <si>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</si>
  <si>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</si>
  <si>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</si>
  <si>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</si>
  <si>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</si>
  <si>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</si>
  <si>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</si>
  <si>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</si>
  <si>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</si>
  <si>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</si>
  <si>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</si>
  <si>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</si>
  <si>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</si>
  <si>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</si>
  <si>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</si>
  <si>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</si>
  <si>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</si>
  <si>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</si>
  <si>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</si>
  <si>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</si>
  <si>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</si>
  <si>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</si>
  <si>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</si>
  <si>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</si>
  <si>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</si>
  <si>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</si>
  <si>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</si>
  <si>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</si>
  <si>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</si>
  <si>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</si>
  <si>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</si>
  <si>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</si>
  <si>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</si>
  <si>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</si>
  <si>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</si>
  <si>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</si>
  <si>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</si>
  <si>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</si>
  <si>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</si>
  <si>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</si>
  <si>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</si>
  <si>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</si>
  <si>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</si>
  <si>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</si>
  <si>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</si>
  <si>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</si>
  <si>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</si>
  <si>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</si>
  <si>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</si>
  <si>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</si>
  <si>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</si>
  <si>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</si>
  <si>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</si>
  <si>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</si>
  <si>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</si>
  <si>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</si>
  <si>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</si>
  <si>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</si>
  <si>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</si>
  <si>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</si>
  <si>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</si>
  <si>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</si>
  <si>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</si>
  <si>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</si>
  <si>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</si>
  <si>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</si>
  <si>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</si>
  <si>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</si>
  <si>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</si>
  <si>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</si>
  <si>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</si>
  <si>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</si>
  <si>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</si>
  <si>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</si>
  <si>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</si>
  <si>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</si>
  <si>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</si>
  <si>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</si>
  <si>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</si>
  <si>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</si>
  <si>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</si>
  <si>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</si>
  <si>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</si>
  <si>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</si>
  <si>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</si>
  <si>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</si>
  <si>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</si>
  <si>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</si>
  <si>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</si>
  <si>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</si>
  <si>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</si>
  <si>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</si>
  <si>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</si>
  <si>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</si>
  <si>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</si>
  <si>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</si>
  <si>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</si>
  <si>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</si>
  <si>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</si>
  <si>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</si>
  <si>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</si>
  <si>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</si>
  <si>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</si>
  <si>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</si>
  <si>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</si>
  <si>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</si>
  <si>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</si>
  <si>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</si>
  <si>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</si>
  <si>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</si>
  <si>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</si>
  <si>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</si>
  <si>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</si>
  <si>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</si>
  <si>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</si>
  <si>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</si>
  <si>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</si>
  <si>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</si>
  <si>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</si>
  <si>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</si>
  <si>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</si>
  <si>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</si>
  <si>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</si>
  <si>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</si>
  <si>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</si>
  <si>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</si>
  <si>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</si>
  <si>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</si>
  <si>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</si>
  <si>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</si>
  <si>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</si>
  <si>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</si>
  <si>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</si>
  <si>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</si>
  <si>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</si>
  <si>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</si>
  <si>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</si>
  <si>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</si>
  <si>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</si>
  <si>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</si>
  <si>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</si>
  <si>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</si>
  <si>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</si>
  <si>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</si>
  <si>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</si>
  <si>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</si>
  <si>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</si>
  <si>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</si>
  <si>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</si>
  <si>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</si>
  <si>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</si>
  <si>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</si>
  <si>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</si>
  <si>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</si>
  <si>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</si>
  <si>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</si>
  <si>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</si>
  <si>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</si>
  <si>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</si>
  <si>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</si>
  <si>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</si>
  <si>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</si>
  <si>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</si>
  <si>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</si>
  <si>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</si>
  <si>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</si>
  <si>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</si>
  <si>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</si>
  <si>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</si>
  <si>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</si>
  <si>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</si>
  <si>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</si>
  <si>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</si>
  <si>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</si>
  <si>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</si>
  <si>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</si>
  <si>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</si>
  <si>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</si>
  <si>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</si>
  <si>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</si>
  <si>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</si>
  <si>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</si>
  <si>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</si>
  <si>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</si>
  <si>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</si>
  <si>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</si>
  <si>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</si>
  <si>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</si>
  <si>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</si>
  <si>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</si>
  <si>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</si>
  <si>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</si>
  <si>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</si>
  <si>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</si>
  <si>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</si>
  <si>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</si>
  <si>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</si>
  <si>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</si>
  <si>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</si>
  <si>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</si>
  <si>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</si>
  <si>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</si>
  <si>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</si>
  <si>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</si>
  <si>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</si>
  <si>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</si>
  <si>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</si>
  <si>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</si>
  <si>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</si>
  <si>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</si>
  <si>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</si>
  <si>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</si>
  <si>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</si>
  <si>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</si>
  <si>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</si>
  <si>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</si>
  <si>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</si>
  <si>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</si>
  <si>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</si>
  <si>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</si>
  <si>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</si>
  <si>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</si>
  <si>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</si>
  <si>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</si>
  <si>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</si>
  <si>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</si>
  <si>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</si>
  <si>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</si>
  <si>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</si>
  <si>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</si>
  <si>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</si>
  <si>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</si>
  <si>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</si>
  <si>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</si>
  <si>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</si>
  <si>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</si>
  <si>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</si>
  <si>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</si>
  <si>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</si>
  <si>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</si>
  <si>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</si>
  <si>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</si>
  <si>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</si>
  <si>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</si>
  <si>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</si>
  <si>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</si>
  <si>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</si>
  <si>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</si>
  <si>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</si>
  <si>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</si>
  <si>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</si>
  <si>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</si>
  <si>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</si>
  <si>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</si>
  <si>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</si>
  <si>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</si>
  <si>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</si>
  <si>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</si>
  <si>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</si>
  <si>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</si>
  <si>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</si>
  <si>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</si>
  <si>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</si>
  <si>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</si>
  <si>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</si>
  <si>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</si>
  <si>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</si>
  <si>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</si>
  <si>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</si>
  <si>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</si>
  <si>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</si>
  <si>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</si>
  <si>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</si>
  <si>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</si>
  <si>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</si>
  <si>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</si>
  <si>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</si>
  <si>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</si>
  <si>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</si>
  <si>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</si>
  <si>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</si>
  <si>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</si>
  <si>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</si>
  <si>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</si>
  <si>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</si>
  <si>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</si>
  <si>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</si>
  <si>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</si>
  <si>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</si>
  <si>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</si>
  <si>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</si>
  <si>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</si>
  <si>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</si>
  <si>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</si>
  <si>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</si>
  <si>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</si>
  <si>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</si>
  <si>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</si>
  <si>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</si>
  <si>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</si>
  <si>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</si>
  <si>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</si>
  <si>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</si>
  <si>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</si>
  <si>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</si>
  <si>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</si>
  <si>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</si>
  <si>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</si>
  <si>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</si>
  <si>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</si>
  <si>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</si>
  <si>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</si>
  <si>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</si>
  <si>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</si>
  <si>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</si>
  <si>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</si>
  <si>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</si>
  <si>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</si>
  <si>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</si>
  <si>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</si>
  <si>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</si>
  <si>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</si>
  <si>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</si>
  <si>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</si>
  <si>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</si>
  <si>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</si>
  <si>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</si>
  <si>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</si>
  <si>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</si>
  <si>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</si>
  <si>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</si>
  <si>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</si>
  <si>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</si>
  <si>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</si>
  <si>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</si>
  <si>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</si>
  <si>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</si>
  <si>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</si>
  <si>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</si>
  <si>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</si>
  <si>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</si>
  <si>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</si>
  <si>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</si>
  <si>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</si>
  <si>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</si>
  <si>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</si>
  <si>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</si>
  <si>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</si>
  <si>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</si>
  <si>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</si>
  <si>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</si>
  <si>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</si>
  <si>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</si>
  <si>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</si>
  <si>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</si>
  <si>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</si>
  <si>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</si>
  <si>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</si>
  <si>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</si>
  <si>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</si>
  <si>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</si>
  <si>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</si>
  <si>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</si>
  <si>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</si>
  <si>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</si>
  <si>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</si>
  <si>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</si>
  <si>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</si>
  <si>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</si>
  <si>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</si>
  <si>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</si>
  <si>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</si>
  <si>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</si>
  <si>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</si>
  <si>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</si>
  <si>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</si>
  <si>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</si>
  <si>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</si>
  <si>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</si>
  <si>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</si>
  <si>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</si>
  <si>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</si>
  <si>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</si>
  <si>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</si>
  <si>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</si>
  <si>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</si>
  <si>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</si>
  <si>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</si>
  <si>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</si>
  <si>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</si>
  <si>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</si>
  <si>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</si>
  <si>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</si>
  <si>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</si>
  <si>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</si>
  <si>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</si>
  <si>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</si>
  <si>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</si>
  <si>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</si>
  <si>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</si>
  <si>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</si>
  <si>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</si>
  <si>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</si>
  <si>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</si>
  <si>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</si>
  <si>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</si>
  <si>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</si>
  <si>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</si>
  <si>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</si>
  <si>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</si>
  <si>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</si>
  <si>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</si>
  <si>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</si>
  <si>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</si>
  <si>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</si>
  <si>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</si>
  <si>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</si>
  <si>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</si>
  <si>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</si>
  <si>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</si>
  <si>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</si>
  <si>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</si>
  <si>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</si>
  <si>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</si>
  <si>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</si>
  <si>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</si>
  <si>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</si>
  <si>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</si>
  <si>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</si>
  <si>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</si>
  <si>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</si>
  <si>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</si>
  <si>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</si>
  <si>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</si>
  <si>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</si>
  <si>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</si>
  <si>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</si>
  <si>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</si>
  <si>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</si>
  <si>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</si>
  <si>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</si>
  <si>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</si>
  <si>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</si>
  <si>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</si>
  <si>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</si>
  <si>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</si>
  <si>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</si>
  <si>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</si>
  <si>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</si>
  <si>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</si>
  <si>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</si>
  <si>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</si>
  <si>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</si>
  <si>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</si>
  <si>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</si>
  <si>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</si>
  <si>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</si>
  <si>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</si>
  <si>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</si>
  <si>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</si>
  <si>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</si>
  <si>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</si>
  <si>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</si>
  <si>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</si>
  <si>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</si>
  <si>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</si>
  <si>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</si>
  <si>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</si>
  <si>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</si>
  <si>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</si>
  <si>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</si>
  <si>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</si>
  <si>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</si>
  <si>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</si>
  <si>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</si>
  <si>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</si>
  <si>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</si>
  <si>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</si>
  <si>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</si>
  <si>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</si>
  <si>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</si>
  <si>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</si>
  <si>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</si>
  <si>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</si>
  <si>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</si>
  <si>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</si>
  <si>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</si>
  <si>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</si>
  <si>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</si>
  <si>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</si>
  <si>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</si>
  <si>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</si>
  <si>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</si>
  <si>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</si>
  <si>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</si>
  <si>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</si>
  <si>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</si>
  <si>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</si>
  <si>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</si>
  <si>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</si>
  <si>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</si>
  <si>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</si>
  <si>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</si>
  <si>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</si>
  <si>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</si>
  <si>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</si>
  <si>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</si>
  <si>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</si>
  <si>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</si>
  <si>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</si>
  <si>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</si>
  <si>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</si>
  <si>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</si>
  <si>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</si>
  <si>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</si>
  <si>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</si>
  <si>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</si>
  <si>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</si>
  <si>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</si>
  <si>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</si>
  <si>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</si>
  <si>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</si>
  <si>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</si>
  <si>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</si>
  <si>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</si>
  <si>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</si>
  <si>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</si>
  <si>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</si>
  <si>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</si>
  <si>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</si>
  <si>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</si>
  <si>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</si>
  <si>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</si>
  <si>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</si>
  <si>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</si>
  <si>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</si>
  <si>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</si>
  <si>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</si>
  <si>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</si>
  <si>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</si>
  <si>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</si>
  <si>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</si>
  <si>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</si>
  <si>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</si>
  <si>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</si>
  <si>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</si>
  <si>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</si>
  <si>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</si>
  <si>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</si>
  <si>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</si>
  <si>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</si>
  <si>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</si>
  <si>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</si>
  <si>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</si>
  <si>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</si>
  <si>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</si>
  <si>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</si>
  <si>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</si>
  <si>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</si>
  <si>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</si>
  <si>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</si>
  <si>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</si>
  <si>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</si>
  <si>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</si>
  <si>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</si>
  <si>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</si>
  <si>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</si>
  <si>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</si>
  <si>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</si>
  <si>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</si>
  <si>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</si>
  <si>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</si>
  <si>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</si>
  <si>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</si>
  <si>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</si>
  <si>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</si>
  <si>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</si>
  <si>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</si>
  <si>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</si>
  <si>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</si>
  <si>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</si>
  <si>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</si>
  <si>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</si>
  <si>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</si>
  <si>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</si>
  <si>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</si>
  <si>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</si>
  <si>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</si>
  <si>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</si>
  <si>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</si>
  <si>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</si>
  <si>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</si>
  <si>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</si>
  <si>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</si>
  <si>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</si>
  <si>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</si>
  <si>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</si>
  <si>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</si>
  <si>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</si>
  <si>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</si>
  <si>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</si>
  <si>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</si>
  <si>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</si>
  <si>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</si>
  <si>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</si>
  <si>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</si>
  <si>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</si>
  <si>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</si>
  <si>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</si>
  <si>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</si>
  <si>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</si>
  <si>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</si>
  <si>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</si>
  <si>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</si>
  <si>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</si>
  <si>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</si>
  <si>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</si>
  <si>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</si>
  <si>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</si>
  <si>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</si>
  <si>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</si>
  <si>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</si>
  <si>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</si>
  <si>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</si>
  <si>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</si>
  <si>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</si>
  <si>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</si>
  <si>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</si>
  <si>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</si>
  <si>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</si>
  <si>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</si>
  <si>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</si>
  <si>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</si>
  <si>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</si>
  <si>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</si>
  <si>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</si>
  <si>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</si>
  <si>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</si>
  <si>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</si>
  <si>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</si>
  <si>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</si>
  <si>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</si>
  <si>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</si>
  <si>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</si>
  <si>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</si>
  <si>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</si>
  <si>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</si>
  <si>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</si>
  <si>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</si>
  <si>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</si>
  <si>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</si>
  <si>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</si>
  <si>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</si>
  <si>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</si>
  <si>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</si>
  <si>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</si>
  <si>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</si>
  <si>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</si>
  <si>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</si>
  <si>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</si>
  <si>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</si>
  <si>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</si>
  <si>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</si>
  <si>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</si>
  <si>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</si>
  <si>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</si>
  <si>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</si>
  <si>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</si>
  <si>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</si>
  <si>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</si>
  <si>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</si>
  <si>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</si>
  <si>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</si>
  <si>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</si>
  <si>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</si>
  <si>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</si>
  <si>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</si>
  <si>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</si>
  <si>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</si>
  <si>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</si>
  <si>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</si>
  <si>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</si>
  <si>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</si>
  <si>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</si>
  <si>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</si>
  <si>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</si>
  <si>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</si>
  <si>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</si>
  <si>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</si>
  <si>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</si>
  <si>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</si>
  <si>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</si>
  <si>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</si>
  <si>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</si>
  <si>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</si>
  <si>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</si>
  <si>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</si>
  <si>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</si>
  <si>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</si>
  <si>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</si>
  <si>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</si>
  <si>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</si>
  <si>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</si>
  <si>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</si>
  <si>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</si>
  <si>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</si>
  <si>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</si>
  <si>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</si>
  <si>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</si>
  <si>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</si>
  <si>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</si>
  <si>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</si>
  <si>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</si>
  <si>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</si>
  <si>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</si>
  <si>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</si>
  <si>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</si>
  <si>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</si>
  <si>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</si>
  <si>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</si>
  <si>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</si>
  <si>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</si>
  <si>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</si>
  <si>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</si>
  <si>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</si>
  <si>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</si>
  <si>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</si>
  <si>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</si>
  <si>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</si>
  <si>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</si>
  <si>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</si>
  <si>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</si>
  <si>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</si>
  <si>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</si>
  <si>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</si>
  <si>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</si>
  <si>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</si>
  <si>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</si>
  <si>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</si>
  <si>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</si>
  <si>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</si>
  <si>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</si>
  <si>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</si>
  <si>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</si>
  <si>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</si>
  <si>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</si>
  <si>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</si>
  <si>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</si>
  <si>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</si>
  <si>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</si>
  <si>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</si>
  <si>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</si>
  <si>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</si>
  <si>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</si>
  <si>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</si>
  <si>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</si>
  <si>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</si>
  <si>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</si>
  <si>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</si>
  <si>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</si>
  <si>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</si>
  <si>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</si>
  <si>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</si>
  <si>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</si>
  <si>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</si>
  <si>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</si>
  <si>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</si>
  <si>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</si>
  <si>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</si>
  <si>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</si>
  <si>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</si>
  <si>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</si>
  <si>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</si>
  <si>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</si>
  <si>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</si>
  <si>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</si>
  <si>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</si>
  <si>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</si>
  <si>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</si>
  <si>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</si>
  <si>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</si>
  <si>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</si>
  <si>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</si>
  <si>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</si>
  <si>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</si>
  <si>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</si>
  <si>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</si>
  <si>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</si>
  <si>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</si>
  <si>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</si>
  <si>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</si>
  <si>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</si>
  <si>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</si>
  <si>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</si>
  <si>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</si>
  <si>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</si>
  <si>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</si>
  <si>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</si>
  <si>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</si>
  <si>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</si>
  <si>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</si>
  <si>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</si>
  <si>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</si>
  <si>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</si>
  <si>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</si>
  <si>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</si>
  <si>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</si>
  <si>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</si>
  <si>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</si>
  <si>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</si>
  <si>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</si>
  <si>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</si>
  <si>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</si>
  <si>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</si>
  <si>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</si>
  <si>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</si>
  <si>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</si>
  <si>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</si>
  <si>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</si>
  <si>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</si>
  <si>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</si>
  <si>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</si>
  <si>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</si>
  <si>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</si>
  <si>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</si>
  <si>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</si>
  <si>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</si>
  <si>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</si>
  <si>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</si>
  <si>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</si>
  <si>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</si>
  <si>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</si>
  <si>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</si>
  <si>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</si>
  <si>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</si>
  <si>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</si>
  <si>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</si>
  <si>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</si>
  <si>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</si>
  <si>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</si>
  <si>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</si>
  <si>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</si>
  <si>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</si>
  <si>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</si>
  <si>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</si>
  <si>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</si>
  <si>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</si>
  <si>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</si>
  <si>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</si>
  <si>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</si>
  <si>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</si>
  <si>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</si>
  <si>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</si>
  <si>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</si>
  <si>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</si>
  <si>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</si>
  <si>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</si>
  <si>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</si>
  <si>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</si>
  <si>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</si>
  <si>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</si>
  <si>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</si>
  <si>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</si>
  <si>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</si>
  <si>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</si>
  <si>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</si>
  <si>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</si>
  <si>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</si>
  <si>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</si>
  <si>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</si>
  <si>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</si>
  <si>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</si>
  <si>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</si>
  <si>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</si>
  <si>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</si>
  <si>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</si>
  <si>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</si>
  <si>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</si>
  <si>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</si>
  <si>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</si>
  <si>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</si>
  <si>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</si>
  <si>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</si>
  <si>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</si>
  <si>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</si>
  <si>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</si>
  <si>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</si>
  <si>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</si>
  <si>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</si>
  <si>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</si>
  <si>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</si>
  <si>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</si>
  <si>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</si>
  <si>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</si>
  <si>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</si>
  <si>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</si>
  <si>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</si>
  <si>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</si>
  <si>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</si>
  <si>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</si>
  <si>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</si>
  <si>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</si>
  <si>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</si>
  <si>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</si>
  <si>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</si>
  <si>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</si>
  <si>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</si>
  <si>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</si>
  <si>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</si>
  <si>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</si>
  <si>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</si>
  <si>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</si>
  <si>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</si>
  <si>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</si>
  <si>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</si>
  <si>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</si>
  <si>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</si>
  <si>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</si>
  <si>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</si>
  <si>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</si>
  <si>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</si>
  <si>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</si>
  <si>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</si>
  <si>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</si>
  <si>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</si>
  <si>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</si>
  <si>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</si>
  <si>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</si>
  <si>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</si>
  <si>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</si>
  <si>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</si>
  <si>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</si>
  <si>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</si>
  <si>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</si>
  <si>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</si>
  <si>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</si>
  <si>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</si>
  <si>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</si>
  <si>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</si>
  <si>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</si>
  <si>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</si>
  <si>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</si>
  <si>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</si>
  <si>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</si>
  <si>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</si>
  <si>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</si>
  <si>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</si>
  <si>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</si>
  <si>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</si>
  <si>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</si>
  <si>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</si>
  <si>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</si>
  <si>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</si>
  <si>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</si>
  <si>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</si>
  <si>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</si>
  <si>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</si>
  <si>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</si>
  <si>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</si>
  <si>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</si>
  <si>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</si>
  <si>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</si>
  <si>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</si>
  <si>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</si>
  <si>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</si>
  <si>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</si>
  <si>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</si>
  <si>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</si>
  <si>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</si>
  <si>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</si>
  <si>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</si>
  <si>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</si>
  <si>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</si>
  <si>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</si>
  <si>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</si>
  <si>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</si>
  <si>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</si>
  <si>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</si>
  <si>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</si>
  <si>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</si>
  <si>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</si>
  <si>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</si>
  <si>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</si>
  <si>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</si>
  <si>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</si>
  <si>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</si>
  <si>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</si>
  <si>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</si>
  <si>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</si>
  <si>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</si>
  <si>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</si>
  <si>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</si>
  <si>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</si>
  <si>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</si>
  <si>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</si>
  <si>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</si>
  <si>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</si>
  <si>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</si>
  <si>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</si>
  <si>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</si>
  <si>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</si>
  <si>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</si>
  <si>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</si>
  <si>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</si>
  <si>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</si>
  <si>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</si>
  <si>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</si>
  <si>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</si>
  <si>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</si>
  <si>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</si>
  <si>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</si>
  <si>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</si>
  <si>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</si>
  <si>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</si>
  <si>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</si>
  <si>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</si>
  <si>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</si>
  <si>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</si>
  <si>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</si>
  <si>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</si>
  <si>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</si>
  <si>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</si>
  <si>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</si>
  <si>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</si>
  <si>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</si>
  <si>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</si>
  <si>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</si>
  <si>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</si>
  <si>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</si>
  <si>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</si>
  <si>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</si>
  <si>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</si>
  <si>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</si>
  <si>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</si>
  <si>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</si>
  <si>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</si>
  <si>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</si>
  <si>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</si>
  <si>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</si>
  <si>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</si>
  <si>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</si>
  <si>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</si>
  <si>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</si>
  <si>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</si>
  <si>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</si>
  <si>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</si>
  <si>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</si>
  <si>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</si>
  <si>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</si>
  <si>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</si>
  <si>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</si>
  <si>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</si>
  <si>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</si>
  <si>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</si>
  <si>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</si>
  <si>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</si>
  <si>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</si>
  <si>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</si>
  <si>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</si>
  <si>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</si>
  <si>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</si>
  <si>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</si>
  <si>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</si>
  <si>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</si>
  <si>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</si>
  <si>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</si>
  <si>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</si>
  <si>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</si>
  <si>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</si>
  <si>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</si>
  <si>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</si>
  <si>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</si>
  <si>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</si>
  <si>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</si>
  <si>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</si>
  <si>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</si>
  <si>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</si>
  <si>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</si>
  <si>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</si>
  <si>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</si>
  <si>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</si>
  <si>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</si>
  <si>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</si>
  <si>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</si>
  <si>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</si>
  <si>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</si>
  <si>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</si>
  <si>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</si>
  <si>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</si>
  <si>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</si>
  <si>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</si>
  <si>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</si>
  <si>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</si>
  <si>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</si>
  <si>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</si>
  <si>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</si>
  <si>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</si>
  <si>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</si>
  <si>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</si>
  <si>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</si>
  <si>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</si>
  <si>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</si>
  <si>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</si>
  <si>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</si>
  <si>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</si>
  <si>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</si>
  <si>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</si>
  <si>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</si>
  <si>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</si>
  <si>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</si>
  <si>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</si>
  <si>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</si>
  <si>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</si>
  <si>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</si>
  <si>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</si>
  <si>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</si>
  <si>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</si>
  <si>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</si>
  <si>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</si>
  <si>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</si>
  <si>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</si>
  <si>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</si>
  <si>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</si>
  <si>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</si>
  <si>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</si>
  <si>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</si>
  <si>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</si>
  <si>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</si>
  <si>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</si>
  <si>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</si>
  <si>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</si>
  <si>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</si>
  <si>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</si>
  <si>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</si>
  <si>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</si>
  <si>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</si>
  <si>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</si>
  <si>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</si>
  <si>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</si>
  <si>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</si>
  <si>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</si>
  <si>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</si>
  <si>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</si>
  <si>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</si>
  <si>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</si>
  <si>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</si>
  <si>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</si>
  <si>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</si>
  <si>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</si>
  <si>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</si>
  <si>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</si>
  <si>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</si>
  <si>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</si>
  <si>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</si>
  <si>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</si>
  <si>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</si>
  <si>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</si>
  <si>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</si>
  <si>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</si>
  <si>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</si>
  <si>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</si>
  <si>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</si>
  <si>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</si>
  <si>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</si>
  <si>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</si>
  <si>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</si>
  <si>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</si>
  <si>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</si>
  <si>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</si>
  <si>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</si>
  <si>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</si>
  <si>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</si>
  <si>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</si>
  <si>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</si>
  <si>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</si>
  <si>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</si>
  <si>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</si>
  <si>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</si>
  <si>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</si>
  <si>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</si>
  <si>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</si>
  <si>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</si>
  <si>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</si>
  <si>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</si>
  <si>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</si>
  <si>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</si>
  <si>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</si>
  <si>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</si>
  <si>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</si>
  <si>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</si>
  <si>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</si>
  <si>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</si>
  <si>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</si>
  <si>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</si>
  <si>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</si>
  <si>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</si>
  <si>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</si>
  <si>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</si>
  <si>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</si>
  <si>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</si>
  <si>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</si>
  <si>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</si>
  <si>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</si>
  <si>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</si>
  <si>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</si>
  <si>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</si>
  <si>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</si>
  <si>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</si>
  <si>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</si>
  <si>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</si>
  <si>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</si>
  <si>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</si>
  <si>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</si>
  <si>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</si>
  <si>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</si>
  <si>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</si>
  <si>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</si>
  <si>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</si>
  <si>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</si>
  <si>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</si>
  <si>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</si>
  <si>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</si>
  <si>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</si>
  <si>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</si>
  <si>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</si>
  <si>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</si>
  <si>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</si>
  <si>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</si>
  <si>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</si>
  <si>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</si>
  <si>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</si>
  <si>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</si>
  <si>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</si>
  <si>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</si>
  <si>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</si>
  <si>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</si>
  <si>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</si>
  <si>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</si>
  <si>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</si>
  <si>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</si>
  <si>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</si>
  <si>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</si>
  <si>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</si>
  <si>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</si>
  <si>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</si>
  <si>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</si>
  <si>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</si>
  <si>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</si>
  <si>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</si>
  <si>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</si>
  <si>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</si>
  <si>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</si>
  <si>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</si>
  <si>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</si>
  <si>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</si>
  <si>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</si>
  <si>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</si>
  <si>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</si>
  <si>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</si>
  <si>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</si>
  <si>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</si>
  <si>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</si>
  <si>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</si>
  <si>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</si>
  <si>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</si>
  <si>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</si>
  <si>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</si>
  <si>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</si>
  <si>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</si>
  <si>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</si>
  <si>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</si>
  <si>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</si>
  <si>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</si>
  <si>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</si>
  <si>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</si>
  <si>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</si>
  <si>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</si>
  <si>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</si>
  <si>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</si>
  <si>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</si>
  <si>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</si>
  <si>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</si>
  <si>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</si>
  <si>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</si>
  <si>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</si>
  <si>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</si>
  <si>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</si>
  <si>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</si>
  <si>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</si>
  <si>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</si>
  <si>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</si>
  <si>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</si>
  <si>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</si>
  <si>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</si>
  <si>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</si>
  <si>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</si>
  <si>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</si>
  <si>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</si>
  <si>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</si>
  <si>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</si>
  <si>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</si>
  <si>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</si>
  <si>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</si>
  <si>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</si>
  <si>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</si>
  <si>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</si>
  <si>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</si>
  <si>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</si>
  <si>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</si>
  <si>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</si>
  <si>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</si>
  <si>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</si>
  <si>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</si>
  <si>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</si>
  <si>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</si>
  <si>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</si>
  <si>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</si>
  <si>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</si>
  <si>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</si>
  <si>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</si>
  <si>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</si>
  <si>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</si>
  <si>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</si>
  <si>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</si>
  <si>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</si>
  <si>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</si>
  <si>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</si>
  <si>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</si>
  <si>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</si>
  <si>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</si>
  <si>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</si>
  <si>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</si>
  <si>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</si>
  <si>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</si>
  <si>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</si>
  <si>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</si>
  <si>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</si>
  <si>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</si>
  <si>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</si>
  <si>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</si>
  <si>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</si>
  <si>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</si>
  <si>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</si>
  <si>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</si>
  <si>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</si>
  <si>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</si>
  <si>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</si>
  <si>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</si>
  <si>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</si>
  <si>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</si>
  <si>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</si>
  <si>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</si>
  <si>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</si>
  <si>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</si>
  <si>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</si>
  <si>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</si>
  <si>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</si>
  <si>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</si>
  <si>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</si>
  <si>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</si>
  <si>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</si>
  <si>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</si>
  <si>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</si>
  <si>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</si>
  <si>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</si>
  <si>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</si>
  <si>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</si>
  <si>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</si>
  <si>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</si>
  <si>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</si>
  <si>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</si>
  <si>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</si>
  <si>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</si>
  <si>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</si>
  <si>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</si>
  <si>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</si>
  <si>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</si>
  <si>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</si>
  <si>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</si>
  <si>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</si>
  <si>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</si>
  <si>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</si>
  <si>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</si>
  <si>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</si>
  <si>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</si>
  <si>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</si>
  <si>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</si>
  <si>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</si>
  <si>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</si>
  <si>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</si>
  <si>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</si>
  <si>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</si>
  <si>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</si>
  <si>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</si>
  <si>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</si>
  <si>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</si>
  <si>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</si>
  <si>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</si>
  <si>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</si>
  <si>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</si>
  <si>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</si>
  <si>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</si>
  <si>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</si>
  <si>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</si>
  <si>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</si>
  <si>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</si>
  <si>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</si>
  <si>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</si>
  <si>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</si>
  <si>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</si>
  <si>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</si>
  <si>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</si>
  <si>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</si>
  <si>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</si>
  <si>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</si>
  <si>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</si>
  <si>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</si>
  <si>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</si>
  <si>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</si>
  <si>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</si>
  <si>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</si>
  <si>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</si>
  <si>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</si>
  <si>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</si>
  <si>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</si>
  <si>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</si>
  <si>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</si>
  <si>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</si>
  <si>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</si>
  <si>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</si>
  <si>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</si>
  <si>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</si>
  <si>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</si>
  <si>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</si>
  <si>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</si>
  <si>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</si>
  <si>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</si>
  <si>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</si>
  <si>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</si>
  <si>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</si>
  <si>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</si>
  <si>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</si>
  <si>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</si>
  <si>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</si>
  <si>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</si>
  <si>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</si>
  <si>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</si>
  <si>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</si>
  <si>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</si>
  <si>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</si>
  <si>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</si>
  <si>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</si>
  <si>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</si>
  <si>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</si>
  <si>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</si>
  <si>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</si>
  <si>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</si>
  <si>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</si>
  <si>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</si>
  <si>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</si>
  <si>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</si>
  <si>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</si>
  <si>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</si>
  <si>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</si>
  <si>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</si>
  <si>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</si>
  <si>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</si>
  <si>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</si>
  <si>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</si>
  <si>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</si>
  <si>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</si>
  <si>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</si>
  <si>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</si>
  <si>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</si>
  <si>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</si>
  <si>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</si>
  <si>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</si>
  <si>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</si>
  <si>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</si>
  <si>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</si>
  <si>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</si>
  <si>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</si>
  <si>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</si>
  <si>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</si>
  <si>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</si>
  <si>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</si>
  <si>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</si>
  <si>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</si>
  <si>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</si>
  <si>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</si>
  <si>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</si>
  <si>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</si>
  <si>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</si>
  <si>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</si>
  <si>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</si>
  <si>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</si>
  <si>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</si>
  <si>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</si>
  <si>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</si>
  <si>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</si>
  <si>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</si>
  <si>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</si>
  <si>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</si>
  <si>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</si>
  <si>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</si>
  <si>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</si>
  <si>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</si>
  <si>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</si>
  <si>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</si>
  <si>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</si>
  <si>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</si>
  <si>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</si>
  <si>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</si>
  <si>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</si>
  <si>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</si>
  <si>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</si>
  <si>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</si>
  <si>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</si>
  <si>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</si>
  <si>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</si>
  <si>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</si>
  <si>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</si>
  <si>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</si>
  <si>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</si>
  <si>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</si>
  <si>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</si>
  <si>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</si>
  <si>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</si>
  <si>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</si>
  <si>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</si>
  <si>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</si>
  <si>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</si>
  <si>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</si>
  <si>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</si>
  <si>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</si>
  <si>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</si>
  <si>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</si>
  <si>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</si>
  <si>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</si>
  <si>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</si>
  <si>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</si>
  <si>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</si>
  <si>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</si>
  <si>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</si>
  <si>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</si>
  <si>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</si>
  <si>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</si>
  <si>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</si>
  <si>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</si>
  <si>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</si>
  <si>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</si>
  <si>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</si>
  <si>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</si>
  <si>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</si>
  <si>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</si>
  <si>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</si>
  <si>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</si>
  <si>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</si>
  <si>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</si>
  <si>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</si>
  <si>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</si>
  <si>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</si>
  <si>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</si>
  <si>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</si>
  <si>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</si>
  <si>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</si>
  <si>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</si>
  <si>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</si>
  <si>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</si>
  <si>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</si>
  <si>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</si>
  <si>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</si>
  <si>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</si>
  <si>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</si>
  <si>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</si>
  <si>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</si>
  <si>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</si>
  <si>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</si>
  <si>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</si>
  <si>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</si>
  <si>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</si>
  <si>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</si>
  <si>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</si>
  <si>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</si>
  <si>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</si>
  <si>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</si>
  <si>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</si>
  <si>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</si>
  <si>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</si>
  <si>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</si>
  <si>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</si>
  <si>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</si>
  <si>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</si>
  <si>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</si>
  <si>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</si>
  <si>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</si>
  <si>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</si>
  <si>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</si>
  <si>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</si>
  <si>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</si>
  <si>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</si>
  <si>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</si>
  <si>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</si>
  <si>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</si>
  <si>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</si>
  <si>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</si>
  <si>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</si>
  <si>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</si>
  <si>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</si>
  <si>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</si>
  <si>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</si>
  <si>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</si>
  <si>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</si>
  <si>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</si>
  <si>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</si>
  <si>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</si>
  <si>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</si>
  <si>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</si>
  <si>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</si>
  <si>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</si>
  <si>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</si>
  <si>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</si>
  <si>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</si>
  <si>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</si>
  <si>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</si>
  <si>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</si>
  <si>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</si>
  <si>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</si>
  <si>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</si>
  <si>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</si>
  <si>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</si>
  <si>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</si>
  <si>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</si>
  <si>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</si>
  <si>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</si>
  <si>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</si>
  <si>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</si>
  <si>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</si>
  <si>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</si>
  <si>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</si>
  <si>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</si>
  <si>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</si>
  <si>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</si>
  <si>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</si>
  <si>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</si>
  <si>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</si>
  <si>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</si>
  <si>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</si>
  <si>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</si>
  <si>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</si>
  <si>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</si>
  <si>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</si>
  <si>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</si>
  <si>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</si>
  <si>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</si>
  <si>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</si>
  <si>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</si>
  <si>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</si>
  <si>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</si>
  <si>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</si>
  <si>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</si>
  <si>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</si>
  <si>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</si>
  <si>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</si>
  <si>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</si>
  <si>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</si>
  <si>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</si>
  <si>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</si>
  <si>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</si>
  <si>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</si>
  <si>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</si>
  <si>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</si>
  <si>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</si>
  <si>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</si>
  <si>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</si>
  <si>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</si>
  <si>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</si>
  <si>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</si>
  <si>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</si>
  <si>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</si>
  <si>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</si>
  <si>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</si>
  <si>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</si>
  <si>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</si>
  <si>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</si>
  <si>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</si>
  <si>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</si>
  <si>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</si>
  <si>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</si>
  <si>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</si>
  <si>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</si>
  <si>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</si>
  <si>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</si>
  <si>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</si>
  <si>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</si>
  <si>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</si>
  <si>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</si>
  <si>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</si>
  <si>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</si>
  <si>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</si>
  <si>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</si>
  <si>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</si>
  <si>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</si>
  <si>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</si>
  <si>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</si>
  <si>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</si>
  <si>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</si>
  <si>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</si>
  <si>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</si>
  <si>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</si>
  <si>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</si>
  <si>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</si>
  <si>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</si>
  <si>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</si>
  <si>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</si>
  <si>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</si>
  <si>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</si>
  <si>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</si>
  <si>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</si>
  <si>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</si>
  <si>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</si>
  <si>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</si>
  <si>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</si>
  <si>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</si>
  <si>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</si>
  <si>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</si>
  <si>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</si>
  <si>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</si>
  <si>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</si>
  <si>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</si>
  <si>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</si>
  <si>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</si>
  <si>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</si>
  <si>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</si>
  <si>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</si>
  <si>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</si>
  <si>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</si>
  <si>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</si>
  <si>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</si>
  <si>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</si>
  <si>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</si>
  <si>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</si>
  <si>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</si>
  <si>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</si>
  <si>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</si>
  <si>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</si>
  <si>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</si>
  <si>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</si>
  <si>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</si>
  <si>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</si>
  <si>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</si>
  <si>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</si>
  <si>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</si>
  <si>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</si>
  <si>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</si>
  <si>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</si>
  <si>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</si>
  <si>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</si>
  <si>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</si>
  <si>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</si>
  <si>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</si>
  <si>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</si>
  <si>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</si>
  <si>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</si>
  <si>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</si>
  <si>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</si>
  <si>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</si>
  <si>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</si>
  <si>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</si>
  <si>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</si>
  <si>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</si>
  <si>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</si>
  <si>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</si>
  <si>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</si>
  <si>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</si>
  <si>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</si>
  <si>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</si>
  <si>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</si>
  <si>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</si>
  <si>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</si>
  <si>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</si>
  <si>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</si>
  <si>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</si>
  <si>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</si>
  <si>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</si>
  <si>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</si>
  <si>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</si>
  <si>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</si>
  <si>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</si>
  <si>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</si>
  <si>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</si>
  <si>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</si>
  <si>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</si>
  <si>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</si>
  <si>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</si>
  <si>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</si>
  <si>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</si>
  <si>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</si>
  <si>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</si>
  <si>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</si>
  <si>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</si>
  <si>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</si>
  <si>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</si>
  <si>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</si>
  <si>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</si>
  <si>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</si>
  <si>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</si>
  <si>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</si>
  <si>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</si>
  <si>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</si>
  <si>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</si>
  <si>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</si>
  <si>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</si>
  <si>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</si>
  <si>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</si>
  <si>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</si>
  <si>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</si>
  <si>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</si>
  <si>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</si>
  <si>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</si>
  <si>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</si>
  <si>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</si>
  <si>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</si>
  <si>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</si>
  <si>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</si>
  <si>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</si>
  <si>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</si>
  <si>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</si>
  <si>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</si>
  <si>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</si>
  <si>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</si>
  <si>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</si>
  <si>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</si>
  <si>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</si>
  <si>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</si>
  <si>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</si>
  <si>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</si>
  <si>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</si>
  <si>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</si>
  <si>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</si>
  <si>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</si>
  <si>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</si>
  <si>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</si>
  <si>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</si>
  <si>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</si>
  <si>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</si>
  <si>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</si>
  <si>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</si>
  <si>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</si>
  <si>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</si>
  <si>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</si>
  <si>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</si>
  <si>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</si>
  <si>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</si>
  <si>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</si>
  <si>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</si>
  <si>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</si>
  <si>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</si>
  <si>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</si>
  <si>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</si>
  <si>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</si>
  <si>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</si>
  <si>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</si>
  <si>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</si>
  <si>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</si>
  <si>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</si>
  <si>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</si>
  <si>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</si>
  <si>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</si>
  <si>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</si>
  <si>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</si>
  <si>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</si>
  <si>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</si>
  <si>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</si>
  <si>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</si>
  <si>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</si>
  <si>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</si>
  <si>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</si>
  <si>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</si>
  <si>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</si>
  <si>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</si>
  <si>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</si>
  <si>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</si>
  <si>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</si>
  <si>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</si>
  <si>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</si>
  <si>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</si>
  <si>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</si>
  <si>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</si>
  <si>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</si>
  <si>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</si>
  <si>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</si>
  <si>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</si>
  <si>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</si>
  <si>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</si>
  <si>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</si>
  <si>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</si>
  <si>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</si>
  <si>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</si>
  <si>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</si>
  <si>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</si>
  <si>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</si>
  <si>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</si>
  <si>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</si>
  <si>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</si>
  <si>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</si>
  <si>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</si>
  <si>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</si>
  <si>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</si>
  <si>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</si>
  <si>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</si>
  <si>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</si>
  <si>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</si>
  <si>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</si>
  <si>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</si>
  <si>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</si>
  <si>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</si>
  <si>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</si>
  <si>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</si>
  <si>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</si>
  <si>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</si>
  <si>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</si>
  <si>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</si>
  <si>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</si>
  <si>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</si>
  <si>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</si>
  <si>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</si>
  <si>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</si>
  <si>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</si>
  <si>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</si>
  <si>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</si>
  <si>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</si>
  <si>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</si>
  <si>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</si>
  <si>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</si>
  <si>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</si>
  <si>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</si>
  <si>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</si>
  <si>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</si>
  <si>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</si>
  <si>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</si>
  <si>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</si>
  <si>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</si>
  <si>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</si>
  <si>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</si>
  <si>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</si>
  <si>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</si>
  <si>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</si>
  <si>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</si>
  <si>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</si>
  <si>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</si>
  <si>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</si>
  <si>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</si>
  <si>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</si>
  <si>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</si>
  <si>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</si>
  <si>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</si>
  <si>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</si>
  <si>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</si>
  <si>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</si>
  <si>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</si>
  <si>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</si>
  <si>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</si>
  <si>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</si>
  <si>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</si>
  <si>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</si>
  <si>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</si>
  <si>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</si>
  <si>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</si>
  <si>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</si>
  <si>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</si>
  <si>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</si>
  <si>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</si>
  <si>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</si>
  <si>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</si>
  <si>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</si>
  <si>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</si>
  <si>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</si>
  <si>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</si>
  <si>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</si>
  <si>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</si>
  <si>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</si>
  <si>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</si>
  <si>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</si>
  <si>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</si>
  <si>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</si>
  <si>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</si>
  <si>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</si>
  <si>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</si>
  <si>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</si>
  <si>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</si>
  <si>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</si>
  <si>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</si>
  <si>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</si>
  <si>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</si>
  <si>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</si>
  <si>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</si>
  <si>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</si>
  <si>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</si>
  <si>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</si>
  <si>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</si>
  <si>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</si>
  <si>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</si>
  <si>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</si>
  <si>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</si>
  <si>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</si>
  <si>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</si>
  <si>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</si>
  <si>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</si>
  <si>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</si>
  <si>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</si>
  <si>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</si>
  <si>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</si>
  <si>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</si>
  <si>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</si>
  <si>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</si>
  <si>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</si>
  <si>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</si>
  <si>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</si>
  <si>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</si>
  <si>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</si>
  <si>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</si>
  <si>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</si>
  <si>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</si>
  <si>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</si>
  <si>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</si>
  <si>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</si>
  <si>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</si>
  <si>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</si>
  <si>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</si>
  <si>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</si>
  <si>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</si>
  <si>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</si>
  <si>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</si>
  <si>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</si>
  <si>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</si>
  <si>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</si>
  <si>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</si>
  <si>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</si>
  <si>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</si>
  <si>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</si>
  <si>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</si>
  <si>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</si>
  <si>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</si>
  <si>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</si>
  <si>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</si>
  <si>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</si>
  <si>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</si>
  <si>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</si>
  <si>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</si>
  <si>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</si>
  <si>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</si>
  <si>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</si>
  <si>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</si>
  <si>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</si>
  <si>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</si>
  <si>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</si>
  <si>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</si>
  <si>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</si>
  <si>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</si>
  <si>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</si>
  <si>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</si>
  <si>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</si>
  <si>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</si>
  <si>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</si>
  <si>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</si>
  <si>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</si>
  <si>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</si>
  <si>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</si>
  <si>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</si>
  <si>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</si>
  <si>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</si>
  <si>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</si>
  <si>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</si>
  <si>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</si>
  <si>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</si>
  <si>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</si>
  <si>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</si>
  <si>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</si>
  <si>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</si>
  <si>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</si>
  <si>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</si>
  <si>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</si>
  <si>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</si>
  <si>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</si>
  <si>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</si>
  <si>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</si>
  <si>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</si>
  <si>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</si>
  <si>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</si>
  <si>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</si>
  <si>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</si>
  <si>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</si>
  <si>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</si>
  <si>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</si>
  <si>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</si>
  <si>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</si>
  <si>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</si>
  <si>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</si>
  <si>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</si>
  <si>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</si>
  <si>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</si>
  <si>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</si>
  <si>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</si>
  <si>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</si>
  <si>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</si>
  <si>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</si>
  <si>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</si>
  <si>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</si>
  <si>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</si>
  <si>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</si>
  <si>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</si>
  <si>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</si>
  <si>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</si>
  <si>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</si>
  <si>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</si>
  <si>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</si>
  <si>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</si>
  <si>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</si>
  <si>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</si>
  <si>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</si>
  <si>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</si>
  <si>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</si>
  <si>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</si>
  <si>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</si>
  <si>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</si>
  <si>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</si>
  <si>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</si>
  <si>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</si>
  <si>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</si>
  <si>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</si>
  <si>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</si>
  <si>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</si>
  <si>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</si>
  <si>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</si>
  <si>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</si>
  <si>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</si>
  <si>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</si>
  <si>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</si>
  <si>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</si>
  <si>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</si>
  <si>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</si>
  <si>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</si>
  <si>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</si>
  <si>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</si>
  <si>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</si>
  <si>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</si>
  <si>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</si>
  <si>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</si>
  <si>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</si>
  <si>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</si>
  <si>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</si>
  <si>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</si>
  <si>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</si>
  <si>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</si>
  <si>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</si>
  <si>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</si>
  <si>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</si>
  <si>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</si>
  <si>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</si>
  <si>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</si>
  <si>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</si>
  <si>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</si>
  <si>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</si>
  <si>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</si>
  <si>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</si>
  <si>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</si>
  <si>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</si>
  <si>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</si>
  <si>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</si>
  <si>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</si>
  <si>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</si>
  <si>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</si>
  <si>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</si>
  <si>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</si>
  <si>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</si>
  <si>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</si>
  <si>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</si>
  <si>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</si>
  <si>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</si>
  <si>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</si>
  <si>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</si>
  <si>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</si>
  <si>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</si>
  <si>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</si>
  <si>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</si>
  <si>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</si>
  <si>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</si>
  <si>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</si>
  <si>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</si>
  <si>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</si>
  <si>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</si>
  <si>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</si>
  <si>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</si>
  <si>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</si>
  <si>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</si>
  <si>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</si>
  <si>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</si>
  <si>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</si>
  <si>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</si>
  <si>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</si>
  <si>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</si>
  <si>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</si>
  <si>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</si>
  <si>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</si>
  <si>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</si>
  <si>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</si>
  <si>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</si>
  <si>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</si>
  <si>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</si>
  <si>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</si>
  <si>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</si>
  <si>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</si>
  <si>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</si>
  <si>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</si>
  <si>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</si>
  <si>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</si>
  <si>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</si>
  <si>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</si>
  <si>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</si>
  <si>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</si>
  <si>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</si>
  <si>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</si>
  <si>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</si>
  <si>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</si>
  <si>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</si>
  <si>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</si>
  <si>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</si>
  <si>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</si>
  <si>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</si>
  <si>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</si>
  <si>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</si>
  <si>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</si>
  <si>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</si>
  <si>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</si>
  <si>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</si>
  <si>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</si>
  <si>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</si>
  <si>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</si>
  <si>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</si>
  <si>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</si>
  <si>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</si>
  <si>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</si>
  <si>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</si>
  <si>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</si>
  <si>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</si>
  <si>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</si>
  <si>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</si>
  <si>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</si>
  <si>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</si>
  <si>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</si>
  <si>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</si>
  <si>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</si>
  <si>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</si>
  <si>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</si>
  <si>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</si>
  <si>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</si>
  <si>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</si>
  <si>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</si>
  <si>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</si>
  <si>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</si>
  <si>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</si>
  <si>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</si>
  <si>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</si>
  <si>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</si>
  <si>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</si>
  <si>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</si>
  <si>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</si>
  <si>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</si>
  <si>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</si>
  <si>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</si>
  <si>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</si>
  <si>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</si>
  <si>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</si>
  <si>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</si>
  <si>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</si>
  <si>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</si>
  <si>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</si>
  <si>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</si>
  <si>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</si>
  <si>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</si>
  <si>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</si>
  <si>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</si>
  <si>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</si>
  <si>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</si>
  <si>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</si>
  <si>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</si>
  <si>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</si>
  <si>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</si>
  <si>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</si>
  <si>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</si>
  <si>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</si>
  <si>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</si>
  <si>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</si>
  <si>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</si>
  <si>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</si>
  <si>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</si>
  <si>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</si>
  <si>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</si>
  <si>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</si>
  <si>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</si>
  <si>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</si>
  <si>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</si>
  <si>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</si>
  <si>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</si>
  <si>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</si>
  <si>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</si>
  <si>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</si>
  <si>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</si>
  <si>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</si>
  <si>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</si>
  <si>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</si>
  <si>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</si>
  <si>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</si>
  <si>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</si>
  <si>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</si>
  <si>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</si>
  <si>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</si>
  <si>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</si>
  <si>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</si>
  <si>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</si>
  <si>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</si>
  <si>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</si>
  <si>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</si>
  <si>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</si>
  <si>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</si>
  <si>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</si>
  <si>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</si>
  <si>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</si>
  <si>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</si>
  <si>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</si>
  <si>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</si>
  <si>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</si>
  <si>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</si>
  <si>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</si>
  <si>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</si>
  <si>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</si>
  <si>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</si>
  <si>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</si>
  <si>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</si>
  <si>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</si>
  <si>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</si>
  <si>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</si>
  <si>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</si>
  <si>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</si>
  <si>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</si>
  <si>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</si>
  <si>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</si>
  <si>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</si>
  <si>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</si>
  <si>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</si>
  <si>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</si>
  <si>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</si>
  <si>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</si>
  <si>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</si>
  <si>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</si>
  <si>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</si>
  <si>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</si>
  <si>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</si>
  <si>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</si>
  <si>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</si>
  <si>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</si>
  <si>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</si>
  <si>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</si>
  <si>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</si>
  <si>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</si>
  <si>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</si>
  <si>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</si>
  <si>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</si>
  <si>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</si>
  <si>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</si>
  <si>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</si>
  <si>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</si>
  <si>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</si>
  <si>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</si>
  <si>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</si>
  <si>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</si>
  <si>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</si>
  <si>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</si>
  <si>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</si>
  <si>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</si>
  <si>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</si>
  <si>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</si>
  <si>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</si>
  <si>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</si>
  <si>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</si>
  <si>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</si>
  <si>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</si>
  <si>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</si>
  <si>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</si>
  <si>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</si>
  <si>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</si>
  <si>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</si>
  <si>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</si>
  <si>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</si>
  <si>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</si>
  <si>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</si>
  <si>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</si>
  <si>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</si>
  <si>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</si>
  <si>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</si>
  <si>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</si>
  <si>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</si>
  <si>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</si>
  <si>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</si>
  <si>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</si>
  <si>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</si>
  <si>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</si>
  <si>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</si>
  <si>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</si>
  <si>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</si>
  <si>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</si>
  <si>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</si>
  <si>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</si>
  <si>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</si>
  <si>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</si>
  <si>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</si>
  <si>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</si>
  <si>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</si>
  <si>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</si>
  <si>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</si>
  <si>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</si>
  <si>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</si>
  <si>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</si>
  <si>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</si>
  <si>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</si>
  <si>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</si>
  <si>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</si>
  <si>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</si>
  <si>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</si>
  <si>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</si>
  <si>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</si>
  <si>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</si>
  <si>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</si>
  <si>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</si>
  <si>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</si>
  <si>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</si>
  <si>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</si>
  <si>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</si>
  <si>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</si>
  <si>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</si>
  <si>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</si>
  <si>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</si>
  <si>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</si>
  <si>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</si>
  <si>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</si>
  <si>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</si>
  <si>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</si>
  <si>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</si>
  <si>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</si>
  <si>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</si>
  <si>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</si>
  <si>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</si>
  <si>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</si>
  <si>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</si>
  <si>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</si>
  <si>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</si>
  <si>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</si>
  <si>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</si>
  <si>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</si>
  <si>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</si>
  <si>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</si>
  <si>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</si>
  <si>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</si>
  <si>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</si>
  <si>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</si>
  <si>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</si>
  <si>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</si>
  <si>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</si>
  <si>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</si>
  <si>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</si>
  <si>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</si>
  <si>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</si>
  <si>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</si>
  <si>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</si>
  <si>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</si>
  <si>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</si>
  <si>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</si>
  <si>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</si>
  <si>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</si>
  <si>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</si>
  <si>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</si>
  <si>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</si>
  <si>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</si>
  <si>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</si>
  <si>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</si>
  <si>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</si>
  <si>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</si>
  <si>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</si>
  <si>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</si>
  <si>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</si>
  <si>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</si>
  <si>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</si>
  <si>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</si>
  <si>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</si>
  <si>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</si>
  <si>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</si>
  <si>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</si>
  <si>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</si>
  <si>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</si>
  <si>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</si>
  <si>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</si>
  <si>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</si>
  <si>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</si>
  <si>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</si>
  <si>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</si>
  <si>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</si>
  <si>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</si>
  <si>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</si>
  <si>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</si>
  <si>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</si>
  <si>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</si>
  <si>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</si>
  <si>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</si>
  <si>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</si>
  <si>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</si>
  <si>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</si>
  <si>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</si>
  <si>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</si>
  <si>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</si>
  <si>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</si>
  <si>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</si>
  <si>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</si>
  <si>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</si>
  <si>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</si>
  <si>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</si>
  <si>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</si>
  <si>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</si>
  <si>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</si>
  <si>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</si>
  <si>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</si>
  <si>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</si>
  <si>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</si>
  <si>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</si>
  <si>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</si>
  <si>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</si>
  <si>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</si>
  <si>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</si>
  <si>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</si>
  <si>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</si>
  <si>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</si>
  <si>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</si>
  <si>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</si>
  <si>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</si>
  <si>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</si>
  <si>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</si>
  <si>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</si>
  <si>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</si>
  <si>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</si>
  <si>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</si>
  <si>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</si>
  <si>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</si>
  <si>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</si>
  <si>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</si>
  <si>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</si>
  <si>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</si>
  <si>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</si>
  <si>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</si>
  <si>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</si>
  <si>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</si>
  <si>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</si>
  <si>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</si>
  <si>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</si>
  <si>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</si>
  <si>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</si>
  <si>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</si>
  <si>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</si>
  <si>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</si>
  <si>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</si>
  <si>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</si>
  <si>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</si>
  <si>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</si>
  <si>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</si>
  <si>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</si>
  <si>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</si>
  <si>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</si>
  <si>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</si>
  <si>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</si>
  <si>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</si>
  <si>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</si>
  <si>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</si>
  <si>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</si>
  <si>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</si>
  <si>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</si>
  <si>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</si>
  <si>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</si>
  <si>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</si>
  <si>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</si>
  <si>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</si>
  <si>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</si>
  <si>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</si>
  <si>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</si>
  <si>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</si>
  <si>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</si>
  <si>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</si>
  <si>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</si>
  <si>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</si>
  <si>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</si>
  <si>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</si>
  <si>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</si>
  <si>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</si>
  <si>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</si>
  <si>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</si>
  <si>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</si>
  <si>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</si>
  <si>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</si>
  <si>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</si>
  <si>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</si>
  <si>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</si>
  <si>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</si>
  <si>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</si>
  <si>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</si>
  <si>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</si>
  <si>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</si>
  <si>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</si>
  <si>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</si>
  <si>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</si>
  <si>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</si>
  <si>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</si>
  <si>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</si>
  <si>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</si>
  <si>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</si>
  <si>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</si>
  <si>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</si>
  <si>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</si>
  <si>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</si>
  <si>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</si>
  <si>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</si>
  <si>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</si>
  <si>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</si>
  <si>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</si>
  <si>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</si>
  <si>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</si>
  <si>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</si>
  <si>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</si>
  <si>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</si>
  <si>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</si>
  <si>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</si>
  <si>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</si>
  <si>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</si>
  <si>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</si>
  <si>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</si>
  <si>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</si>
  <si>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</si>
  <si>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</si>
  <si>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</si>
  <si>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</si>
  <si>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</si>
  <si>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</si>
  <si>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</si>
  <si>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</si>
  <si>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</si>
  <si>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</si>
  <si>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</si>
  <si>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</si>
  <si>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</si>
  <si>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</si>
  <si>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</si>
  <si>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</si>
  <si>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</si>
  <si>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</si>
  <si>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</si>
  <si>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</si>
  <si>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</si>
  <si>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</si>
  <si>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</si>
  <si>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</si>
  <si>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</si>
  <si>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</si>
  <si>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</si>
  <si>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</si>
  <si>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</si>
  <si>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</si>
  <si>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</si>
  <si>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</si>
  <si>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</si>
  <si>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</si>
  <si>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</si>
  <si>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</si>
  <si>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</si>
  <si>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</si>
  <si>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</si>
  <si>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</si>
  <si>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</si>
  <si>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</si>
  <si>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</si>
  <si>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</si>
  <si>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</si>
  <si>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</si>
  <si>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</si>
  <si>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</si>
  <si>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</si>
  <si>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</si>
  <si>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</si>
  <si>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</si>
  <si>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</si>
  <si>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</si>
  <si>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</si>
  <si>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</si>
  <si>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</si>
  <si>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</si>
  <si>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</si>
  <si>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</si>
  <si>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</si>
  <si>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</si>
  <si>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</si>
  <si>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</si>
  <si>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</si>
  <si>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</si>
  <si>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</si>
  <si>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</si>
  <si>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</si>
  <si>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</si>
  <si>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</si>
  <si>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</si>
  <si>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</si>
  <si>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</si>
  <si>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</si>
  <si>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</si>
  <si>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</si>
  <si>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</si>
  <si>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</si>
  <si>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</si>
  <si>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</si>
  <si>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</si>
  <si>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</si>
  <si>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</si>
  <si>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</si>
  <si>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</si>
  <si>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</si>
  <si>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</si>
  <si>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</si>
  <si>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</si>
  <si>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</si>
  <si>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</si>
  <si>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</si>
  <si>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</si>
  <si>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</si>
  <si>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</si>
  <si>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</si>
  <si>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</si>
  <si>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</si>
  <si>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</si>
  <si>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</si>
  <si>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</si>
  <si>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</si>
  <si>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</si>
  <si>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</si>
  <si>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</si>
  <si>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</si>
  <si>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</si>
  <si>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</si>
  <si>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</si>
  <si>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</si>
  <si>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</si>
  <si>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</si>
  <si>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</si>
  <si>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</si>
  <si>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</si>
  <si>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</si>
  <si>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</si>
  <si>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</si>
  <si>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</si>
  <si>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</si>
  <si>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</si>
  <si>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</si>
  <si>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</si>
  <si>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</si>
  <si>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</si>
  <si>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</si>
  <si>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</si>
  <si>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</si>
  <si>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</si>
  <si>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</si>
  <si>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</si>
  <si>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</si>
  <si>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</si>
  <si>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</si>
  <si>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</si>
  <si>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</si>
  <si>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</si>
  <si>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</si>
  <si>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</si>
  <si>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</si>
  <si>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</si>
  <si>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</si>
  <si>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</si>
  <si>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</si>
  <si>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</si>
  <si>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</si>
  <si>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</si>
  <si>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</si>
  <si>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</si>
  <si>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</si>
  <si>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</si>
  <si>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</si>
  <si>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</si>
  <si>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</si>
  <si>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</si>
  <si>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</si>
  <si>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</si>
  <si>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</si>
  <si>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</si>
  <si>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</si>
  <si>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</si>
  <si>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</si>
  <si>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</si>
  <si>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</si>
  <si>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</si>
  <si>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</si>
  <si>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</si>
  <si>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</si>
  <si>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</si>
  <si>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</si>
  <si>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</si>
  <si>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</si>
  <si>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</si>
  <si>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</si>
  <si>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</si>
  <si>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</si>
  <si>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</si>
  <si>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</si>
  <si>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</si>
  <si>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</si>
  <si>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</si>
  <si>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</si>
  <si>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</si>
  <si>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</si>
  <si>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</si>
  <si>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</si>
  <si>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</si>
  <si>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</si>
  <si>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</si>
  <si>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</si>
  <si>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</si>
  <si>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</si>
  <si>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</si>
  <si>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</si>
  <si>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</si>
  <si>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</si>
  <si>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</si>
  <si>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</si>
  <si>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</si>
  <si>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</si>
  <si>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</si>
  <si>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</si>
  <si>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</si>
  <si>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</si>
  <si>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</si>
  <si>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</si>
  <si>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</si>
  <si>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</si>
  <si>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</si>
  <si>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</si>
  <si>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</si>
  <si>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</si>
  <si>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</si>
  <si>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</si>
  <si>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</si>
  <si>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</si>
  <si>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</si>
  <si>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</si>
  <si>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</si>
  <si>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</si>
  <si>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</si>
  <si>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</si>
  <si>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</si>
  <si>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</si>
  <si>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</si>
  <si>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</si>
  <si>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</si>
  <si>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</si>
  <si>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</si>
  <si>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</si>
  <si>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</si>
  <si>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</si>
  <si>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</si>
  <si>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</si>
  <si>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</si>
  <si>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</si>
  <si>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</si>
  <si>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</si>
  <si>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</si>
  <si>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</si>
  <si>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</si>
  <si>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</si>
  <si>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</si>
  <si>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</si>
  <si>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</si>
  <si>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</si>
  <si>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</si>
  <si>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</si>
  <si>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</si>
  <si>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</si>
  <si>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</si>
  <si>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</si>
  <si>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</si>
  <si>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</si>
  <si>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</si>
  <si>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</si>
  <si>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</si>
  <si>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</si>
  <si>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</si>
  <si>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</si>
  <si>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</si>
  <si>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</si>
  <si>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</si>
  <si>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</si>
  <si>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</si>
  <si>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</si>
  <si>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</si>
  <si>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</si>
  <si>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</si>
  <si>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</si>
  <si>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</si>
  <si>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</si>
  <si>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</si>
  <si>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</si>
  <si>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</si>
  <si>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</si>
  <si>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</si>
  <si>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</si>
  <si>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</si>
  <si>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</si>
  <si>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</si>
  <si>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</si>
  <si>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</si>
  <si>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</si>
  <si>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</si>
  <si>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</si>
  <si>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</si>
  <si>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</si>
  <si>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</si>
  <si>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</si>
  <si>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</si>
  <si>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</si>
  <si>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</si>
  <si>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</si>
  <si>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</si>
  <si>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</si>
  <si>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</si>
  <si>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</si>
  <si>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</si>
  <si>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</si>
  <si>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</si>
  <si>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</si>
  <si>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</si>
  <si>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</si>
  <si>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</si>
  <si>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</si>
  <si>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</si>
  <si>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</si>
  <si>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</si>
  <si>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</si>
  <si>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</si>
  <si>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</si>
  <si>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</si>
  <si>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</si>
  <si>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</si>
  <si>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</si>
  <si>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</si>
  <si>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</si>
  <si>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</si>
  <si>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</si>
  <si>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</si>
  <si>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</si>
  <si>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</si>
  <si>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</si>
  <si>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</si>
  <si>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</si>
  <si>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</si>
  <si>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</si>
  <si>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</si>
  <si>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</si>
  <si>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</si>
  <si>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</si>
  <si>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</si>
  <si>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</si>
  <si>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</si>
  <si>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</si>
  <si>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</si>
  <si>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</si>
  <si>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</si>
  <si>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</si>
  <si>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</si>
  <si>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</si>
  <si>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</si>
  <si>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</si>
  <si>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</si>
  <si>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</si>
  <si>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</si>
  <si>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</si>
  <si>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</si>
  <si>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</si>
  <si>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</si>
  <si>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</si>
  <si>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</si>
  <si>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</si>
  <si>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</si>
  <si>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</si>
  <si>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</si>
  <si>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</si>
  <si>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</si>
  <si>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</si>
  <si>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</si>
  <si>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</si>
  <si>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</si>
  <si>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</si>
  <si>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</si>
  <si>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</si>
  <si>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</si>
  <si>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</si>
  <si>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</si>
  <si>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</si>
  <si>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</si>
  <si>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</si>
  <si>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</si>
  <si>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</si>
  <si>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</si>
  <si>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</si>
  <si>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</si>
  <si>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</si>
  <si>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</si>
  <si>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</si>
  <si>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</si>
  <si>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</si>
  <si>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</si>
  <si>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</si>
  <si>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</si>
  <si>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</si>
  <si>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</si>
  <si>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</si>
  <si>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</si>
  <si>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</si>
  <si>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</si>
  <si>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</si>
  <si>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</si>
  <si>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</si>
  <si>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</si>
  <si>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</si>
  <si>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</si>
  <si>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</si>
  <si>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</si>
  <si>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</si>
  <si>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</si>
  <si>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</si>
  <si>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</si>
  <si>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</si>
  <si>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</si>
  <si>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</si>
  <si>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</si>
  <si>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</si>
  <si>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</si>
  <si>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</si>
  <si>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</si>
  <si>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</si>
  <si>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</si>
  <si>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</si>
  <si>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</si>
  <si>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</si>
  <si>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</si>
  <si>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</si>
  <si>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</si>
  <si>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</si>
  <si>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</si>
  <si>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</si>
  <si>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</si>
  <si>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</si>
  <si>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</si>
  <si>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</si>
  <si>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</si>
  <si>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</si>
  <si>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</si>
  <si>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</si>
  <si>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</si>
  <si>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</si>
  <si>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</si>
  <si>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</si>
  <si>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</si>
  <si>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</si>
  <si>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</si>
  <si>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</si>
  <si>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</si>
  <si>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</si>
  <si>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</si>
  <si>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</si>
  <si>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</si>
  <si>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</si>
  <si>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</si>
  <si>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</si>
  <si>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</si>
  <si>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</si>
  <si>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</si>
  <si>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</si>
  <si>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</si>
  <si>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</si>
  <si>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</si>
  <si>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</si>
  <si>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</si>
  <si>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</si>
  <si>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</si>
  <si>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</si>
  <si>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</si>
  <si>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</si>
  <si>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</si>
  <si>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</si>
  <si>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</si>
  <si>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</si>
  <si>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</si>
  <si>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</si>
  <si>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</si>
  <si>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</si>
  <si>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</si>
  <si>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</si>
  <si>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</si>
  <si>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</si>
  <si>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</si>
  <si>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</si>
  <si>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</si>
  <si>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</si>
  <si>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</si>
  <si>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</si>
  <si>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</si>
  <si>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</si>
  <si>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</si>
  <si>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</si>
  <si>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</si>
  <si>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</si>
  <si>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</si>
  <si>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</si>
  <si>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</si>
  <si>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</si>
  <si>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</si>
  <si>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</si>
  <si>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</si>
  <si>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</si>
  <si>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</si>
  <si>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</si>
  <si>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</si>
  <si>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</si>
  <si>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</si>
  <si>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</si>
  <si>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</si>
  <si>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</si>
  <si>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</si>
  <si>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</si>
  <si>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</si>
  <si>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</si>
  <si>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</si>
  <si>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</si>
  <si>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</si>
  <si>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</si>
  <si>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</si>
  <si>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</si>
  <si>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</si>
  <si>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</si>
  <si>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</si>
  <si>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</si>
  <si>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</si>
  <si>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</si>
  <si>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</si>
  <si>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</si>
  <si>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</si>
  <si>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</si>
  <si>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</si>
  <si>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</si>
  <si>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</si>
  <si>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</si>
  <si>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</si>
  <si>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</si>
  <si>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</si>
  <si>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</si>
  <si>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</si>
  <si>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</si>
  <si>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</si>
  <si>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</si>
  <si>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</si>
  <si>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</si>
  <si>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</si>
  <si>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</si>
  <si>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</si>
  <si>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</si>
  <si>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</si>
  <si>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</si>
  <si>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</si>
  <si>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</si>
  <si>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</si>
  <si>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</si>
  <si>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</si>
  <si>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</si>
  <si>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</si>
  <si>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</si>
  <si>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</si>
  <si>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</si>
  <si>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</si>
  <si>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</si>
  <si>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</si>
  <si>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</si>
  <si>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</si>
  <si>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</si>
  <si>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</si>
  <si>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</si>
  <si>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</si>
  <si>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</si>
  <si>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</si>
  <si>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</si>
  <si>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</si>
  <si>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</si>
  <si>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</si>
  <si>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</si>
  <si>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</si>
  <si>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</si>
  <si>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</si>
  <si>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</si>
  <si>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</si>
  <si>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</si>
  <si>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</si>
  <si>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</si>
  <si>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</si>
  <si>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</si>
  <si>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</si>
  <si>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</si>
  <si>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</si>
  <si>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</si>
  <si>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</si>
  <si>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</si>
  <si>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</si>
  <si>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</si>
  <si>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</si>
  <si>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</si>
  <si>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</si>
  <si>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</si>
  <si>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</si>
  <si>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</si>
  <si>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</si>
  <si>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</si>
  <si>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</si>
  <si>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</si>
  <si>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</si>
  <si>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</si>
  <si>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</si>
  <si>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</si>
  <si>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</si>
  <si>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</si>
  <si>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</si>
  <si>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</si>
  <si>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</si>
  <si>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</si>
  <si>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</si>
  <si>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</si>
  <si>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</si>
  <si>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</si>
  <si>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</si>
  <si>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</si>
  <si>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</si>
  <si>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</si>
  <si>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</si>
  <si>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</si>
  <si>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</si>
  <si>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</si>
  <si>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</si>
  <si>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</si>
  <si>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</si>
  <si>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</si>
  <si>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</si>
  <si>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</si>
  <si>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</si>
  <si>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</si>
  <si>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</si>
  <si>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</si>
  <si>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</si>
  <si>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</si>
  <si>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</si>
  <si>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</si>
  <si>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</si>
  <si>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</si>
  <si>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</si>
  <si>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</si>
  <si>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</si>
  <si>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</si>
  <si>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</si>
  <si>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</si>
  <si>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</si>
  <si>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</si>
  <si>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</si>
  <si>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</si>
  <si>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</si>
  <si>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</si>
  <si>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</si>
  <si>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</si>
  <si>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</si>
  <si>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</si>
  <si>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</si>
  <si>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</si>
  <si>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</si>
  <si>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</si>
  <si>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</si>
  <si>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</si>
  <si>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</si>
  <si>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</si>
  <si>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</si>
  <si>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</si>
  <si>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</si>
  <si>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</si>
  <si>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</si>
  <si>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</si>
  <si>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</si>
  <si>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</si>
  <si>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</si>
  <si>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</si>
  <si>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</si>
  <si>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</si>
  <si>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</si>
  <si>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</si>
  <si>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</si>
  <si>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</si>
  <si>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</si>
  <si>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</si>
  <si>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</si>
  <si>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</si>
  <si>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</si>
  <si>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</si>
  <si>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</si>
  <si>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</si>
  <si>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</si>
  <si>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</si>
  <si>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</si>
  <si>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</si>
  <si>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</si>
  <si>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</si>
  <si>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</si>
  <si>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</si>
  <si>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</si>
  <si>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</si>
  <si>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</si>
  <si>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</si>
  <si>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</si>
  <si>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</si>
  <si>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</si>
  <si>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</si>
  <si>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</si>
  <si>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</si>
  <si>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</si>
  <si>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</si>
  <si>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</si>
  <si>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</si>
  <si>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</si>
  <si>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</si>
  <si>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</si>
  <si>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</si>
  <si>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</si>
  <si>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</si>
  <si>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</si>
  <si>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</si>
  <si>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</si>
  <si>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</si>
  <si>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</si>
  <si>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</si>
  <si>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</si>
  <si>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</si>
  <si>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</si>
  <si>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</si>
  <si>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</si>
  <si>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</si>
  <si>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</si>
  <si>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</si>
  <si>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</si>
  <si>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</si>
  <si>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</si>
  <si>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</si>
  <si>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</si>
  <si>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</si>
  <si>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</si>
  <si>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</si>
  <si>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</si>
  <si>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</si>
  <si>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</si>
  <si>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</si>
  <si>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</si>
  <si>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</si>
  <si>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</si>
  <si>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</si>
  <si>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</si>
  <si>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</si>
  <si>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</si>
  <si>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</si>
  <si>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</si>
  <si>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</si>
  <si>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</si>
  <si>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</si>
  <si>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</si>
  <si>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</si>
  <si>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</si>
  <si>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</si>
  <si>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</si>
  <si>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</si>
  <si>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</si>
  <si>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</si>
  <si>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</si>
  <si>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</si>
  <si>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</si>
  <si>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</si>
  <si>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</si>
  <si>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</si>
  <si>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</si>
  <si>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</si>
  <si>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</si>
  <si>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</si>
  <si>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</si>
  <si>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</si>
  <si>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</si>
  <si>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</si>
  <si>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</si>
  <si>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</si>
  <si>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</si>
  <si>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</si>
  <si>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</si>
  <si>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</si>
  <si>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</si>
  <si>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</si>
  <si>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</si>
  <si>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</si>
  <si>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</si>
  <si>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</si>
  <si>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</si>
  <si>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</si>
  <si>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</si>
  <si>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</si>
  <si>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</si>
  <si>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</si>
  <si>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</si>
  <si>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</si>
  <si>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</si>
  <si>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</si>
  <si>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</si>
  <si>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</si>
  <si>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</si>
  <si>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</si>
  <si>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</si>
  <si>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</si>
  <si>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</si>
  <si>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</si>
  <si>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</si>
  <si>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</si>
  <si>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</si>
  <si>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</si>
  <si>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</si>
  <si>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</si>
  <si>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</si>
  <si>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</si>
  <si>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</si>
  <si>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</si>
  <si>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</si>
  <si>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</si>
  <si>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</si>
  <si>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</si>
  <si>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</si>
  <si>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</si>
  <si>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</si>
  <si>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</si>
  <si>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</si>
  <si>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</si>
  <si>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</si>
  <si>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</si>
  <si>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</si>
  <si>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</si>
  <si>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</si>
  <si>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</si>
  <si>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</si>
  <si>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</si>
  <si>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</si>
  <si>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</si>
  <si>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</si>
  <si>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</si>
  <si>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</si>
  <si>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</si>
  <si>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</si>
  <si>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</si>
  <si>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</si>
  <si>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</si>
  <si>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</si>
  <si>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</si>
  <si>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</si>
  <si>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</si>
  <si>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</si>
  <si>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</si>
  <si>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</si>
  <si>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</si>
  <si>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</si>
  <si>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</si>
  <si>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</si>
  <si>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</si>
  <si>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</si>
  <si>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</si>
  <si>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</si>
  <si>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</si>
  <si>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</si>
  <si>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</si>
  <si>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</si>
  <si>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</si>
  <si>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</si>
  <si>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</si>
  <si>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</si>
  <si>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</si>
  <si>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</si>
  <si>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</si>
  <si>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</si>
  <si>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</si>
  <si>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</si>
  <si>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</si>
  <si>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</si>
  <si>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</si>
  <si>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</si>
  <si>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</si>
  <si>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</si>
  <si>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</si>
  <si>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</si>
  <si>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</si>
  <si>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</si>
  <si>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</si>
  <si>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</si>
  <si>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</si>
  <si>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</si>
  <si>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</si>
  <si>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</si>
  <si>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</si>
  <si>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</si>
  <si>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</si>
  <si>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</si>
  <si>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</si>
  <si>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</si>
  <si>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</si>
  <si>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</si>
  <si>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</si>
  <si>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</si>
  <si>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</si>
  <si>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</si>
  <si>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</si>
  <si>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</si>
  <si>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</si>
  <si>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</si>
  <si>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</si>
  <si>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</si>
  <si>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</si>
  <si>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</si>
  <si>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</si>
  <si>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</si>
  <si>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</si>
  <si>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</si>
  <si>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</si>
  <si>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</si>
  <si>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</si>
  <si>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</si>
  <si>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</si>
  <si>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</si>
  <si>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</si>
  <si>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</si>
  <si>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</si>
  <si>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</si>
  <si>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</si>
  <si>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</si>
  <si>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</si>
  <si>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</si>
  <si>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</si>
  <si>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</si>
  <si>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</si>
  <si>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</si>
  <si>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</si>
  <si>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</si>
  <si>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</si>
  <si>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</si>
  <si>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</si>
  <si>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</si>
  <si>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</si>
  <si>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</si>
  <si>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</si>
  <si>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</si>
  <si>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</si>
  <si>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</si>
  <si>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</si>
  <si>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</si>
  <si>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</si>
  <si>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</si>
  <si>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</si>
  <si>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</si>
  <si>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</si>
  <si>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</si>
  <si>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</si>
  <si>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</si>
  <si>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</si>
  <si>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</si>
  <si>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</si>
  <si>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</si>
  <si>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</si>
  <si>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</si>
  <si>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</si>
  <si>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</si>
  <si>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</si>
  <si>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</si>
  <si>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</si>
  <si>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</si>
  <si>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</si>
  <si>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</si>
  <si>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</si>
  <si>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</si>
  <si>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</si>
  <si>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</si>
  <si>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</si>
  <si>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</si>
  <si>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</si>
  <si>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</si>
  <si>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</si>
  <si>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</si>
  <si>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</si>
  <si>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</si>
  <si>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</si>
  <si>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</si>
  <si>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</si>
  <si>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</si>
  <si>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</si>
  <si>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</si>
  <si>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</si>
  <si>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</si>
  <si>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</si>
  <si>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</si>
  <si>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</si>
  <si>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</si>
  <si>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</si>
  <si>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</si>
  <si>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</si>
  <si>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</si>
  <si>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</si>
  <si>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</si>
  <si>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</si>
  <si>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</si>
  <si>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</si>
  <si>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</si>
  <si>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</si>
  <si>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</si>
  <si>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</si>
  <si>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</si>
  <si>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</si>
  <si>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</si>
  <si>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</si>
  <si>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</si>
  <si>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</si>
  <si>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</si>
  <si>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</si>
  <si>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</si>
  <si>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</si>
  <si>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</si>
  <si>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</si>
  <si>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</si>
  <si>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</si>
  <si>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</si>
  <si>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</si>
  <si>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</si>
  <si>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</si>
  <si>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</si>
  <si>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</si>
  <si>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</si>
  <si>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</si>
  <si>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</si>
  <si>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</si>
  <si>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</si>
  <si>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</si>
  <si>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</si>
  <si>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</si>
  <si>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</si>
  <si>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</si>
  <si>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</si>
  <si>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</si>
  <si>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</si>
  <si>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</si>
  <si>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</si>
  <si>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</si>
  <si>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</si>
  <si>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</si>
  <si>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</si>
  <si>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</si>
  <si>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</si>
  <si>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</si>
  <si>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</si>
  <si>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</si>
  <si>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</si>
  <si>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</si>
  <si>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</si>
  <si>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</si>
  <si>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</si>
  <si>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</si>
  <si>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</si>
  <si>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</si>
  <si>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</si>
  <si>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</si>
  <si>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</si>
  <si>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</si>
  <si>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</si>
  <si>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</si>
  <si>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</si>
  <si>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</si>
  <si>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</si>
  <si>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</si>
  <si>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</si>
  <si>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</si>
  <si>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</si>
  <si>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</si>
  <si>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</si>
  <si>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</si>
  <si>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</si>
  <si>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</si>
  <si>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</si>
  <si>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</si>
  <si>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</si>
  <si>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</si>
  <si>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</si>
  <si>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</si>
  <si>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</si>
  <si>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</si>
  <si>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</si>
  <si>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</si>
  <si>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</si>
  <si>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</si>
  <si>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</si>
  <si>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</si>
  <si>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</si>
  <si>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</si>
  <si>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</si>
  <si>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</si>
  <si>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</si>
  <si>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</si>
  <si>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</si>
  <si>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</si>
  <si>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</si>
  <si>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</si>
  <si>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</si>
  <si>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</si>
  <si>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</si>
  <si>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</si>
  <si>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</si>
  <si>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</si>
  <si>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</si>
  <si>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</si>
  <si>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</si>
  <si>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</si>
  <si>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</si>
  <si>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</si>
  <si>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</si>
  <si>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</si>
  <si>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</si>
  <si>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</si>
  <si>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</si>
  <si>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</si>
  <si>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</si>
  <si>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</si>
  <si>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</si>
  <si>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</si>
  <si>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</si>
  <si>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</si>
  <si>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</si>
  <si>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</si>
  <si>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</si>
  <si>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</si>
  <si>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</si>
  <si>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</si>
  <si>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</si>
  <si>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</si>
  <si>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</si>
  <si>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</si>
  <si>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</si>
  <si>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</si>
  <si>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</si>
  <si>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</si>
  <si>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</si>
  <si>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</si>
  <si>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</si>
  <si>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</si>
  <si>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</si>
  <si>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</si>
  <si>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</si>
  <si>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</si>
  <si>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</si>
  <si>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</si>
  <si>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</si>
  <si>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</si>
  <si>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</si>
  <si>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</si>
  <si>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</si>
  <si>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</si>
  <si>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</si>
  <si>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</si>
  <si>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</si>
  <si>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</si>
  <si>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</si>
  <si>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</si>
  <si>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</si>
  <si>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</si>
  <si>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</si>
  <si>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</si>
  <si>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</si>
  <si>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</si>
  <si>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</si>
  <si>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</si>
  <si>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</si>
  <si>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</si>
  <si>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</si>
  <si>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</si>
  <si>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</si>
  <si>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</si>
  <si>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</si>
  <si>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</si>
  <si>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</si>
  <si>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</si>
  <si>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</si>
  <si>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</si>
  <si>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</si>
  <si>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</si>
  <si>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</si>
  <si>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</si>
  <si>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</si>
  <si>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</si>
  <si>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</si>
  <si>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</si>
  <si>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</si>
  <si>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</si>
  <si>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</si>
  <si>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</si>
  <si>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</si>
  <si>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</si>
  <si>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</si>
  <si>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</si>
  <si>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</si>
  <si>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</si>
  <si>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</si>
  <si>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</si>
  <si>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</si>
  <si>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</si>
  <si>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</si>
  <si>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</si>
  <si>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</si>
  <si>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</si>
  <si>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</si>
  <si>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</si>
  <si>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</si>
  <si>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</si>
  <si>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</si>
  <si>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</si>
  <si>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</si>
  <si>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</si>
  <si>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</si>
  <si>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</si>
  <si>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</si>
  <si>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</si>
  <si>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</si>
  <si>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</si>
  <si>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</si>
  <si>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</si>
  <si>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</si>
  <si>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</si>
  <si>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</si>
  <si>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</si>
  <si>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</si>
  <si>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</si>
  <si>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</si>
  <si>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</si>
  <si>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</si>
  <si>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</si>
  <si>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</si>
  <si>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</si>
  <si>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</si>
  <si>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</si>
  <si>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</si>
  <si>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</si>
  <si>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</si>
  <si>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</si>
  <si>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</si>
  <si>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</si>
  <si>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</si>
  <si>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</si>
  <si>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</si>
  <si>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</si>
  <si>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</si>
  <si>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</si>
  <si>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</si>
  <si>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</si>
  <si>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</si>
  <si>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</si>
  <si>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</si>
  <si>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</si>
  <si>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</si>
  <si>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</si>
  <si>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</si>
  <si>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</si>
  <si>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</si>
  <si>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</si>
  <si>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</si>
  <si>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</si>
  <si>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</si>
  <si>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</si>
  <si>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</si>
  <si>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</si>
  <si>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</si>
  <si>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</si>
  <si>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</si>
  <si>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</si>
  <si>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</si>
  <si>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</si>
  <si>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</si>
  <si>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</si>
  <si>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</si>
  <si>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</si>
  <si>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</si>
  <si>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</si>
  <si>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</si>
  <si>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</si>
  <si>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</si>
  <si>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</si>
  <si>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</si>
  <si>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</si>
  <si>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</si>
  <si>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</si>
  <si>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</si>
  <si>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</si>
  <si>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</si>
  <si>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</si>
  <si>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</si>
  <si>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</si>
  <si>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</si>
  <si>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</si>
  <si>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</si>
  <si>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</si>
  <si>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</si>
  <si>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</si>
  <si>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</si>
  <si>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</si>
  <si>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</si>
  <si>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</si>
  <si>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</si>
  <si>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</si>
  <si>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</si>
  <si>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</si>
  <si>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</si>
  <si>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</si>
  <si>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</si>
  <si>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</si>
  <si>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</si>
  <si>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</si>
  <si>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</si>
  <si>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</si>
  <si>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</si>
  <si>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</si>
  <si>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</si>
  <si>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</si>
  <si>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</si>
  <si>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</si>
  <si>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</si>
  <si>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</si>
  <si>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</si>
  <si>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</si>
  <si>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</si>
  <si>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</si>
  <si>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</si>
  <si>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</si>
  <si>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</si>
  <si>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</si>
  <si>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</si>
  <si>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</si>
  <si>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</si>
  <si>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</si>
  <si>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</si>
  <si>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</si>
  <si>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</si>
  <si>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</si>
  <si>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</si>
  <si>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</si>
  <si>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</si>
  <si>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</si>
  <si>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</si>
  <si>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</si>
  <si>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</si>
  <si>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</si>
  <si>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</si>
  <si>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</si>
  <si>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</si>
  <si>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</si>
  <si>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</si>
  <si>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</si>
  <si>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</si>
  <si>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</si>
  <si>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</si>
  <si>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</si>
  <si>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</si>
  <si>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</si>
  <si>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</si>
  <si>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</si>
  <si>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</si>
  <si>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</si>
  <si>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</si>
  <si>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</si>
  <si>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</si>
  <si>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</si>
  <si>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</si>
  <si>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</si>
  <si>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</si>
  <si>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</si>
  <si>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</si>
  <si>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</si>
  <si>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</si>
  <si>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</si>
  <si>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</si>
  <si>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</si>
  <si>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</si>
  <si>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</si>
  <si>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</si>
  <si>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</si>
  <si>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</si>
  <si>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</si>
  <si>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</si>
  <si>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</si>
  <si>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</si>
  <si>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</si>
  <si>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</si>
  <si>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</si>
  <si>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</si>
  <si>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</si>
  <si>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</si>
  <si>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</si>
  <si>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</si>
  <si>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</si>
  <si>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</si>
  <si>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</si>
  <si>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</si>
  <si>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</si>
  <si>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</si>
  <si>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</si>
  <si>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</si>
  <si>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</si>
  <si>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</si>
  <si>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</si>
  <si>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</si>
  <si>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</si>
  <si>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</si>
  <si>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</si>
  <si>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</si>
  <si>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</si>
  <si>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</si>
  <si>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</si>
  <si>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</si>
  <si>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</si>
  <si>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</si>
  <si>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</si>
  <si>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</si>
  <si>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</si>
  <si>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</si>
  <si>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</si>
  <si>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</si>
  <si>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</si>
  <si>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</si>
  <si>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</si>
  <si>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</si>
  <si>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</si>
  <si>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</si>
  <si>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</si>
  <si>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</si>
  <si>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</si>
  <si>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</si>
  <si>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</si>
  <si>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</si>
  <si>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</si>
  <si>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</si>
  <si>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</si>
  <si>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</si>
  <si>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</si>
  <si>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</si>
  <si>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</si>
  <si>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</si>
  <si>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</si>
  <si>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</si>
  <si>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</si>
  <si>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</si>
  <si>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</si>
  <si>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</si>
  <si>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</si>
  <si>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</si>
  <si>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</si>
  <si>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</si>
  <si>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</si>
  <si>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</si>
  <si>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</si>
  <si>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</si>
  <si>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</si>
  <si>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</si>
  <si>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</si>
  <si>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</si>
  <si>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</si>
  <si>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</si>
  <si>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</si>
  <si>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</si>
  <si>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</si>
  <si>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</si>
  <si>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</si>
  <si>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</si>
  <si>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</si>
  <si>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</si>
  <si>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</si>
  <si>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</si>
  <si>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</si>
  <si>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</si>
  <si>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</si>
  <si>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</si>
  <si>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</si>
  <si>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</si>
  <si>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</si>
  <si>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</si>
  <si>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</si>
  <si>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</si>
  <si>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</si>
  <si>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</si>
  <si>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</si>
  <si>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</si>
  <si>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</si>
  <si>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</si>
  <si>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</si>
  <si>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</si>
  <si>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</si>
  <si>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</si>
  <si>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</si>
  <si>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</si>
  <si>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</si>
  <si>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</si>
  <si>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</si>
  <si>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</si>
  <si>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</si>
  <si>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</si>
  <si>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</si>
  <si>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</si>
  <si>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</si>
  <si>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</si>
  <si>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</si>
  <si>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</si>
  <si>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</si>
  <si>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</si>
  <si>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</si>
  <si>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</si>
  <si>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</si>
  <si>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</si>
  <si>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</si>
  <si>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</si>
  <si>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</si>
  <si>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</si>
  <si>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</si>
  <si>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</si>
  <si>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</si>
  <si>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</si>
  <si>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</si>
  <si>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</si>
  <si>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</si>
  <si>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</si>
  <si>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</si>
  <si>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</si>
  <si>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</si>
  <si>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</si>
  <si>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</si>
  <si>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</si>
  <si>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</si>
  <si>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</si>
  <si>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</si>
  <si>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</si>
  <si>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</si>
  <si>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</si>
  <si>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</si>
  <si>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</si>
  <si>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</si>
  <si>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</si>
  <si>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</si>
  <si>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</si>
  <si>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</si>
  <si>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</si>
  <si>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</si>
  <si>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</si>
  <si>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</si>
  <si>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</si>
  <si>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</si>
  <si>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</si>
  <si>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</si>
  <si>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</si>
  <si>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</si>
  <si>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</si>
  <si>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</si>
  <si>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</si>
  <si>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</si>
  <si>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</si>
  <si>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</si>
  <si>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</si>
  <si>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</si>
  <si>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</si>
  <si>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</si>
  <si>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</si>
  <si>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</si>
  <si>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</si>
  <si>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</si>
  <si>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</si>
  <si>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</si>
  <si>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</si>
  <si>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</si>
  <si>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</si>
  <si>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</si>
  <si>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</si>
  <si>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</si>
  <si>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</si>
  <si>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</si>
  <si>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</si>
  <si>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</si>
  <si>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</si>
  <si>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</si>
  <si>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</si>
  <si>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</si>
  <si>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</si>
  <si>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</si>
  <si>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</si>
  <si>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</si>
  <si>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</si>
  <si>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</si>
  <si>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</si>
  <si>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</si>
  <si>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</si>
  <si>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</si>
  <si>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</si>
  <si>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</si>
  <si>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</si>
  <si>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</si>
  <si>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</si>
  <si>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</si>
  <si>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</si>
  <si>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</si>
  <si>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</si>
  <si>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</si>
  <si>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</si>
  <si>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</si>
  <si>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</si>
  <si>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</si>
  <si>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</si>
  <si>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</si>
  <si>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</si>
  <si>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</si>
  <si>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</si>
  <si>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</si>
  <si>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</si>
  <si>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</si>
  <si>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</si>
  <si>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</si>
  <si>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</si>
  <si>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</si>
  <si>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</si>
  <si>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</si>
  <si>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</si>
  <si>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</si>
  <si>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</si>
  <si>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</si>
  <si>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</si>
  <si>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</si>
  <si>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</si>
  <si>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</si>
  <si>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</si>
  <si>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</si>
  <si>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</si>
  <si>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</si>
  <si>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</si>
  <si>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</si>
  <si>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</si>
  <si>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</si>
  <si>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</si>
  <si>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</si>
  <si>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</si>
  <si>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</si>
  <si>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</si>
  <si>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</si>
  <si>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</si>
  <si>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</si>
  <si>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</si>
  <si>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</si>
  <si>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</si>
  <si>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</si>
  <si>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</si>
  <si>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</si>
  <si>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</si>
  <si>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</si>
  <si>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</si>
  <si>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</si>
  <si>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</si>
  <si>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</si>
  <si>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</si>
  <si>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</si>
  <si>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</si>
  <si>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</si>
  <si>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</si>
  <si>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</si>
  <si>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</si>
  <si>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</si>
  <si>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</si>
  <si>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</si>
  <si>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</si>
  <si>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</si>
  <si>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</si>
  <si>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</si>
  <si>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</si>
  <si>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</si>
  <si>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</si>
  <si>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</si>
  <si>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</si>
  <si>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</si>
  <si>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</si>
  <si>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</si>
  <si>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</si>
  <si>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</si>
  <si>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</si>
  <si>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</si>
  <si>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</si>
  <si>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</si>
  <si>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</si>
  <si>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</si>
  <si>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</si>
  <si>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</si>
  <si>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</si>
  <si>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</si>
  <si>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</si>
  <si>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</si>
  <si>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</si>
  <si>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</si>
  <si>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</si>
  <si>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</si>
  <si>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</si>
  <si>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</si>
  <si>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</si>
  <si>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</si>
  <si>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</si>
  <si>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</si>
  <si>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</si>
  <si>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</si>
  <si>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</si>
  <si>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</si>
  <si>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</si>
  <si>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</si>
  <si>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</si>
  <si>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</si>
  <si>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</si>
  <si>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</si>
  <si>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</si>
  <si>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</si>
  <si>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</si>
  <si>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</si>
  <si>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</si>
  <si>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</si>
  <si>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</si>
  <si>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</si>
  <si>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</si>
  <si>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</si>
  <si>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</si>
  <si>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</si>
  <si>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</si>
  <si>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</si>
  <si>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</si>
  <si>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</si>
  <si>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</si>
  <si>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</si>
  <si>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</si>
  <si>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</si>
  <si>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</si>
  <si>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</si>
  <si>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</si>
  <si>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</si>
  <si>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</si>
  <si>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</si>
  <si>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</si>
  <si>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</si>
  <si>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</si>
  <si>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</si>
  <si>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</si>
  <si>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</si>
  <si>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</si>
  <si>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</si>
  <si>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</si>
  <si>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</si>
  <si>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</si>
  <si>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</si>
  <si>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</si>
  <si>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</si>
  <si>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</si>
  <si>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</si>
  <si>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</si>
  <si>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</si>
  <si>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</si>
  <si>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</si>
  <si>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</si>
  <si>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</si>
  <si>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</si>
  <si>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</si>
  <si>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</si>
  <si>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</si>
  <si>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</si>
  <si>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</si>
  <si>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</si>
  <si>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</si>
  <si>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</si>
  <si>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</si>
  <si>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</si>
  <si>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</si>
  <si>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</si>
  <si>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</si>
  <si>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</si>
  <si>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</si>
  <si>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</si>
  <si>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</si>
  <si>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</si>
  <si>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</si>
  <si>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</si>
  <si>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</si>
  <si>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</si>
  <si>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</si>
  <si>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</si>
  <si>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</si>
  <si>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</si>
  <si>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</si>
  <si>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</si>
  <si>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</si>
  <si>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</si>
  <si>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</si>
  <si>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</si>
  <si>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</si>
  <si>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</si>
  <si>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</si>
  <si>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</si>
  <si>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</si>
  <si>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</si>
  <si>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</si>
  <si>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</si>
  <si>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</si>
  <si>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</si>
  <si>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</si>
  <si>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</si>
  <si>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</si>
  <si>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</si>
  <si>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</si>
  <si>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</si>
  <si>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</si>
  <si>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</si>
  <si>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</si>
  <si>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</si>
  <si>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</si>
  <si>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</si>
  <si>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</si>
  <si>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</si>
  <si>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</si>
  <si>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</si>
  <si>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</si>
  <si>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</si>
  <si>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</si>
  <si>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</si>
  <si>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</si>
  <si>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</si>
  <si>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</si>
  <si>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</si>
  <si>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</si>
  <si>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</si>
  <si>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</si>
  <si>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</si>
  <si>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</si>
  <si>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</si>
  <si>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</si>
  <si>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</si>
  <si>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</si>
  <si>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</si>
  <si>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</si>
  <si>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</si>
  <si>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</si>
  <si>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</si>
  <si>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</si>
  <si>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</si>
  <si>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</si>
  <si>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</si>
  <si>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</si>
  <si>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</si>
  <si>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</si>
  <si>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</si>
  <si>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</si>
  <si>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</si>
  <si>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</si>
  <si>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</si>
  <si>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</si>
  <si>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</si>
  <si>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</si>
  <si>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</si>
  <si>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</si>
  <si>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</si>
  <si>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</si>
  <si>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</si>
  <si>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</si>
  <si>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</si>
  <si>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</si>
  <si>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</si>
  <si>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</si>
  <si>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</si>
  <si>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</si>
  <si>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</si>
  <si>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</si>
  <si>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</si>
  <si>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</si>
  <si>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</si>
  <si>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</si>
  <si>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</si>
  <si>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</si>
  <si>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</si>
  <si>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</si>
  <si>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</si>
  <si>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</si>
  <si>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</si>
  <si>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</si>
  <si>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</si>
  <si>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</si>
  <si>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</si>
  <si>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</si>
  <si>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</si>
  <si>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</si>
  <si>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</si>
  <si>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</si>
  <si>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</si>
  <si>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</si>
  <si>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</si>
  <si>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</si>
  <si>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</si>
  <si>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</si>
  <si>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</si>
  <si>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</si>
  <si>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</si>
  <si>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</si>
  <si>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</si>
  <si>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</si>
  <si>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</si>
  <si>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</si>
  <si>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</si>
  <si>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</si>
  <si>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</si>
  <si>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</si>
  <si>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</si>
  <si>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</si>
  <si>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</si>
  <si>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</si>
  <si>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</si>
  <si>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</si>
  <si>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</si>
  <si>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</si>
  <si>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</si>
  <si>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</si>
  <si>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</si>
  <si>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</si>
  <si>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</si>
  <si>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</si>
  <si>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</si>
  <si>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</si>
  <si>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</si>
  <si>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</si>
  <si>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</si>
  <si>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</si>
  <si>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</si>
  <si>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</si>
  <si>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</si>
  <si>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</si>
  <si>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</si>
  <si>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</si>
  <si>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</si>
  <si>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</si>
  <si>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</si>
  <si>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</si>
  <si>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</si>
  <si>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</si>
  <si>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</si>
  <si>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</si>
  <si>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</si>
  <si>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</si>
  <si>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</si>
  <si>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</si>
  <si>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</si>
  <si>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</si>
  <si>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</si>
  <si>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</si>
  <si>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</si>
  <si>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</si>
  <si>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</si>
  <si>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</si>
  <si>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</si>
  <si>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</si>
  <si>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</si>
  <si>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</si>
  <si>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</si>
  <si>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</si>
  <si>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</si>
  <si>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</si>
  <si>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</si>
  <si>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</si>
  <si>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</si>
  <si>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</si>
  <si>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</si>
  <si>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</si>
  <si>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</si>
  <si>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</si>
  <si>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</si>
  <si>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</si>
  <si>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</si>
  <si>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</si>
  <si>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</si>
  <si>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</si>
  <si>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</si>
  <si>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</si>
  <si>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</si>
  <si>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</si>
  <si>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</si>
  <si>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</si>
  <si>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</si>
  <si>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</si>
  <si>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</si>
  <si>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</si>
  <si>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</si>
  <si>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</si>
  <si>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</si>
  <si>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</si>
  <si>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</si>
  <si>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</si>
  <si>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</si>
  <si>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</si>
  <si>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</si>
  <si>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</si>
  <si>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</si>
  <si>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</si>
  <si>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</si>
  <si>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</si>
  <si>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</si>
  <si>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</si>
  <si>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</si>
  <si>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</si>
  <si>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</si>
  <si>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</si>
  <si>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</si>
  <si>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</si>
  <si>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</si>
  <si>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</si>
  <si>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</si>
  <si>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</si>
  <si>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</si>
  <si>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</si>
  <si>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</si>
  <si>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</si>
  <si>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</si>
  <si>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</si>
  <si>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</si>
  <si>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</si>
  <si>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</si>
  <si>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</si>
  <si>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</si>
  <si>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</si>
  <si>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</si>
  <si>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</si>
  <si>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</si>
  <si>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</si>
  <si>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</si>
  <si>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</si>
  <si>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</si>
  <si>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</si>
  <si>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</si>
  <si>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</si>
  <si>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</si>
  <si>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</si>
  <si>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</si>
  <si>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</si>
  <si>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</si>
  <si>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</si>
  <si>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</si>
  <si>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</si>
  <si>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</si>
  <si>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</si>
  <si>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</si>
  <si>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</si>
  <si>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</si>
  <si>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</si>
  <si>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</si>
  <si>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</si>
  <si>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</si>
  <si>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</si>
  <si>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</si>
  <si>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</si>
  <si>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</si>
  <si>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</si>
  <si>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</si>
  <si>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</si>
  <si>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</si>
  <si>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</si>
  <si>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</si>
  <si>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</si>
  <si>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</si>
  <si>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</si>
  <si>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</si>
  <si>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</si>
  <si>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</si>
  <si>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</si>
  <si>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</si>
  <si>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</si>
  <si>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</si>
  <si>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</si>
  <si>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</si>
  <si>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</si>
  <si>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</si>
  <si>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</si>
  <si>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</si>
  <si>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</si>
  <si>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</si>
  <si>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</si>
  <si>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</si>
  <si>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</si>
  <si>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</si>
  <si>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</si>
  <si>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</si>
  <si>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</si>
  <si>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</si>
  <si>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</si>
  <si>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</si>
  <si>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</si>
  <si>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</si>
  <si>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</si>
  <si>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</si>
  <si>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</si>
  <si>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</si>
  <si>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</si>
  <si>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</si>
  <si>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</si>
  <si>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</si>
  <si>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</si>
  <si>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</si>
  <si>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</si>
  <si>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</si>
  <si>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</si>
  <si>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</si>
  <si>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</si>
  <si>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</si>
  <si>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</si>
  <si>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</si>
  <si>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</si>
  <si>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</si>
  <si>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</si>
  <si>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</si>
  <si>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</si>
  <si>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</si>
  <si>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</si>
  <si>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</si>
  <si>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</si>
  <si>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</si>
  <si>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</si>
  <si>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</si>
  <si>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</si>
  <si>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</si>
  <si>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</si>
  <si>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</si>
  <si>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</si>
  <si>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</si>
  <si>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</si>
  <si>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</si>
  <si>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</si>
  <si>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</si>
  <si>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</si>
  <si>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</si>
  <si>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</si>
  <si>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</si>
  <si>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</si>
  <si>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</si>
  <si>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</si>
  <si>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</si>
  <si>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</si>
  <si>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</si>
  <si>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</si>
  <si>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</si>
  <si>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</si>
  <si>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</si>
  <si>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</si>
  <si>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</si>
  <si>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</si>
  <si>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</si>
  <si>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</si>
  <si>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</si>
  <si>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</si>
  <si>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</si>
  <si>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</si>
  <si>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</si>
  <si>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</si>
  <si>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</si>
  <si>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</si>
  <si>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</si>
  <si>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</si>
  <si>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</si>
  <si>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</si>
  <si>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</si>
  <si>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</si>
  <si>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</si>
  <si>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</si>
  <si>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</si>
  <si>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</si>
  <si>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</si>
  <si>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</si>
  <si>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</si>
  <si>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</si>
  <si>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</si>
  <si>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</si>
  <si>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</si>
  <si>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</si>
  <si>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</si>
  <si>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</si>
  <si>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</si>
  <si>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</si>
  <si>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</si>
  <si>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</si>
  <si>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</si>
  <si>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</si>
  <si>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</si>
  <si>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</si>
  <si>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</si>
  <si>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</si>
  <si>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</si>
  <si>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</si>
  <si>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</si>
  <si>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</si>
  <si>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</si>
  <si>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</si>
  <si>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</si>
  <si>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</si>
  <si>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</si>
  <si>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</si>
  <si>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</si>
  <si>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</si>
  <si>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</si>
  <si>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</si>
  <si>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</si>
  <si>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</si>
  <si>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</si>
  <si>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</si>
  <si>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</si>
  <si>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</si>
  <si>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</si>
  <si>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</si>
  <si>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</si>
  <si>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</si>
  <si>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</si>
  <si>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</si>
  <si>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</si>
  <si>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</si>
  <si>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</si>
  <si>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</si>
  <si>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</si>
  <si>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</si>
  <si>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</si>
  <si>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</si>
  <si>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</si>
  <si>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</si>
  <si>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</si>
  <si>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</si>
  <si>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</si>
  <si>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</si>
  <si>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</si>
  <si>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</si>
  <si>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</si>
  <si>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</si>
  <si>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</si>
  <si>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</si>
  <si>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</si>
  <si>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</si>
  <si>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</si>
  <si>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</si>
  <si>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</si>
  <si>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</si>
  <si>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</si>
  <si>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</si>
  <si>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</si>
  <si>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</si>
  <si>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</si>
  <si>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</si>
  <si>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</si>
  <si>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</si>
  <si>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</si>
  <si>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</si>
  <si>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</si>
  <si>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</si>
  <si>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</si>
  <si>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</si>
  <si>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</si>
  <si>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</si>
  <si>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</si>
  <si>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</si>
  <si>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</si>
  <si>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</si>
  <si>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</si>
  <si>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</si>
  <si>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</si>
  <si>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</si>
  <si>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</si>
  <si>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</si>
  <si>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</si>
  <si>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</si>
  <si>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</si>
  <si>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</si>
  <si>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</si>
  <si>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</si>
  <si>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</si>
  <si>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</si>
  <si>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</si>
  <si>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</si>
  <si>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</si>
  <si>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</si>
  <si>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</si>
  <si>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</si>
  <si>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</si>
  <si>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</si>
  <si>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</si>
  <si>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</si>
  <si>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</si>
  <si>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</si>
  <si>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</si>
  <si>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</si>
  <si>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</si>
  <si>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</si>
  <si>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</si>
  <si>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</si>
  <si>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</si>
  <si>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</si>
  <si>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</si>
  <si>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</si>
  <si>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</si>
  <si>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</si>
  <si>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</si>
  <si>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</si>
  <si>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</si>
  <si>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</si>
  <si>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</si>
  <si>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</si>
  <si>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</si>
  <si>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</si>
  <si>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</si>
  <si>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</si>
  <si>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</si>
  <si>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</si>
  <si>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</si>
  <si>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</si>
  <si>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</si>
  <si>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</si>
  <si>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</si>
  <si>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</si>
  <si>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</si>
  <si>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</si>
  <si>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</si>
  <si>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</si>
  <si>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</si>
  <si>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</si>
  <si>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</si>
  <si>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</si>
  <si>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</si>
  <si>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</si>
  <si>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</si>
  <si>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</si>
  <si>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</si>
  <si>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</si>
  <si>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</si>
  <si>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</si>
  <si>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</si>
  <si>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</si>
  <si>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</si>
  <si>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</si>
  <si>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</si>
  <si>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</si>
  <si>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</si>
  <si>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</si>
  <si>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</si>
  <si>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</si>
  <si>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</si>
  <si>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</si>
  <si>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</si>
  <si>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</si>
  <si>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</si>
  <si>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</si>
  <si>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</si>
  <si>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</si>
  <si>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</si>
  <si>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</si>
  <si>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</si>
  <si>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</si>
  <si>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</si>
  <si>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</si>
  <si>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</si>
  <si>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</si>
  <si>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</si>
  <si>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</si>
  <si>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</si>
  <si>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</si>
  <si>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</si>
  <si>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</si>
  <si>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</si>
  <si>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</si>
  <si>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</si>
  <si>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</si>
  <si>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</si>
  <si>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</si>
  <si>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</si>
  <si>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</si>
  <si>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</si>
  <si>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</si>
  <si>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</si>
  <si>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</si>
  <si>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</si>
  <si>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</si>
  <si>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</si>
  <si>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</si>
  <si>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</si>
  <si>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</si>
  <si>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</si>
  <si>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</si>
  <si>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</si>
  <si>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</si>
  <si>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</si>
  <si>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</si>
  <si>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</si>
  <si>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</si>
  <si>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</si>
  <si>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</si>
  <si>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</si>
  <si>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</si>
  <si>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</si>
  <si>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</si>
  <si>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</si>
  <si>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</si>
  <si>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</si>
  <si>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</si>
  <si>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</si>
  <si>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</si>
  <si>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</si>
  <si>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</si>
  <si>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</si>
  <si>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</si>
  <si>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</si>
  <si>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</si>
  <si>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</si>
  <si>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</si>
  <si>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</si>
  <si>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</si>
  <si>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</si>
  <si>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</si>
  <si>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</si>
  <si>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</si>
  <si>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</si>
  <si>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</si>
  <si>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</si>
  <si>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</si>
  <si>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</si>
  <si>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</si>
  <si>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</si>
  <si>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</si>
  <si>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</si>
  <si>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</si>
  <si>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</si>
  <si>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</si>
  <si>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</si>
  <si>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</si>
  <si>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</si>
  <si>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</si>
  <si>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</si>
  <si>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</si>
  <si>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</si>
  <si>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</si>
  <si>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</si>
  <si>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</si>
  <si>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</si>
  <si>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</si>
  <si>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</si>
  <si>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</si>
  <si>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</si>
  <si>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</si>
  <si>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</si>
  <si>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</si>
  <si>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</si>
  <si>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</si>
  <si>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</si>
  <si>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</si>
  <si>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</si>
  <si>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</si>
  <si>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</si>
  <si>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</si>
  <si>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</si>
  <si>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</si>
  <si>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</si>
  <si>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</si>
  <si>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</si>
  <si>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</si>
  <si>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</si>
  <si>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</si>
  <si>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</si>
  <si>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</si>
  <si>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</si>
  <si>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</si>
  <si>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</si>
  <si>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</si>
  <si>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</si>
  <si>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</si>
  <si>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</si>
  <si>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</si>
  <si>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</si>
  <si>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</si>
  <si>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</si>
  <si>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</si>
  <si>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</si>
  <si>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</si>
  <si>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</si>
  <si>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</si>
  <si>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</si>
  <si>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</si>
  <si>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</si>
  <si>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</si>
  <si>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</si>
  <si>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</si>
  <si>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</si>
  <si>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</si>
  <si>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</si>
  <si>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</si>
  <si>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</si>
  <si>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</si>
  <si>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</si>
  <si>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</si>
  <si>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</si>
  <si>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</si>
  <si>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</si>
  <si>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</si>
  <si>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</si>
  <si>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</si>
  <si>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</si>
  <si>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</si>
  <si>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</si>
  <si>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</si>
  <si>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</si>
  <si>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</si>
  <si>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</si>
  <si>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</si>
  <si>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</si>
  <si>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</si>
  <si>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</si>
  <si>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</si>
  <si>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</si>
  <si>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</si>
  <si>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</si>
  <si>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</si>
  <si>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</si>
  <si>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</si>
  <si>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</si>
  <si>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</si>
  <si>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</si>
  <si>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</si>
  <si>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</si>
  <si>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</si>
  <si>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</si>
  <si>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</si>
  <si>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</si>
  <si>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</si>
  <si>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</si>
  <si>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</si>
  <si>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</si>
  <si>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</si>
  <si>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</si>
  <si>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</si>
  <si>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</si>
  <si>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</si>
  <si>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</si>
  <si>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</si>
  <si>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</si>
  <si>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</si>
  <si>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</si>
  <si>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</si>
  <si>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</si>
  <si>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</si>
  <si>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</si>
  <si>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</si>
  <si>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</si>
  <si>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</si>
  <si>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</si>
  <si>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</si>
  <si>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</si>
  <si>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</si>
  <si>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</si>
  <si>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</si>
  <si>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</si>
  <si>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</si>
  <si>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</si>
  <si>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</si>
  <si>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</si>
  <si>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</si>
  <si>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</si>
  <si>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</si>
  <si>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</si>
  <si>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</si>
  <si>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</si>
  <si>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</si>
  <si>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</si>
  <si>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</si>
  <si>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</si>
  <si>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</si>
  <si>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</si>
  <si>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</si>
  <si>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</si>
  <si>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</si>
  <si>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</si>
  <si>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</si>
  <si>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</si>
  <si>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</si>
  <si>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</si>
  <si>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</si>
  <si>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</si>
  <si>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</si>
  <si>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</si>
  <si>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</si>
  <si>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</si>
  <si>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</si>
  <si>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</si>
  <si>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</si>
  <si>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</si>
  <si>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</si>
  <si>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</si>
  <si>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</si>
  <si>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</si>
  <si>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</si>
  <si>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</si>
  <si>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</si>
  <si>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</si>
  <si>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</si>
  <si>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</si>
  <si>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</si>
  <si>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</si>
  <si>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</si>
  <si>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</si>
  <si>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</si>
  <si>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</si>
  <si>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</si>
  <si>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</si>
  <si>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</si>
  <si>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</si>
  <si>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</si>
  <si>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</si>
  <si>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</si>
  <si>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</si>
  <si>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</si>
  <si>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</si>
  <si>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</si>
  <si>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</si>
  <si>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</si>
  <si>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</si>
  <si>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</si>
  <si>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</si>
  <si>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</si>
  <si>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</si>
  <si>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</si>
  <si>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</si>
  <si>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</si>
  <si>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</si>
  <si>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</si>
  <si>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</si>
  <si>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</si>
  <si>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</si>
  <si>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</si>
  <si>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</si>
  <si>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</si>
  <si>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</si>
  <si>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</si>
  <si>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</si>
  <si>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</si>
  <si>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</si>
  <si>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</si>
  <si>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</si>
  <si>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</si>
  <si>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</si>
  <si>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</si>
  <si>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</si>
  <si>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</si>
  <si>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</si>
  <si>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</si>
  <si>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</si>
  <si>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</si>
  <si>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</si>
  <si>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</si>
  <si>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</si>
  <si>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</si>
  <si>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</si>
  <si>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</si>
  <si>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</si>
  <si>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</si>
  <si>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</si>
  <si>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</si>
  <si>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</si>
  <si>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</si>
  <si>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</si>
  <si>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</si>
  <si>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</si>
  <si>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</si>
  <si>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</si>
  <si>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</si>
  <si>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</si>
  <si>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</si>
  <si>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</si>
  <si>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</si>
  <si>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</si>
  <si>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</si>
  <si>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</si>
  <si>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</si>
  <si>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</si>
  <si>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</si>
  <si>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</si>
  <si>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</si>
  <si>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</si>
  <si>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</si>
  <si>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</si>
  <si>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</si>
  <si>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</si>
  <si>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</si>
  <si>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</si>
  <si>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</si>
  <si>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</si>
  <si>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</si>
  <si>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</si>
  <si>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</si>
  <si>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</si>
  <si>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</si>
  <si>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</si>
  <si>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</si>
  <si>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</si>
  <si>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</si>
  <si>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</si>
  <si>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</si>
  <si>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</si>
  <si>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</si>
  <si>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</si>
  <si>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</si>
  <si>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</si>
  <si>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</si>
  <si>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</si>
  <si>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</si>
  <si>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</si>
  <si>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</si>
  <si>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</si>
  <si>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</si>
  <si>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</si>
  <si>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</si>
  <si>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</si>
  <si>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</si>
  <si>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</si>
  <si>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</si>
  <si>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</si>
  <si>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</si>
  <si>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</si>
  <si>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</si>
  <si>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</si>
  <si>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</si>
  <si>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</si>
  <si>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</si>
  <si>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</si>
  <si>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</si>
  <si>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</si>
  <si>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</si>
  <si>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</si>
  <si>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</si>
  <si>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</si>
  <si>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</si>
  <si>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</si>
  <si>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</si>
  <si>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</si>
  <si>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</si>
  <si>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</si>
  <si>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</si>
  <si>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</si>
  <si>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</si>
  <si>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</si>
  <si>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</si>
  <si>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</si>
  <si>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</si>
  <si>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</si>
  <si>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</si>
  <si>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</si>
  <si>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</si>
  <si>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</si>
  <si>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</si>
  <si>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</si>
  <si>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</si>
  <si>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</si>
  <si>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</si>
  <si>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</si>
  <si>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</si>
  <si>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</si>
  <si>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</si>
  <si>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</si>
  <si>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</si>
  <si>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</si>
  <si>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</si>
  <si>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</si>
  <si>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</si>
  <si>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</si>
  <si>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</si>
  <si>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</si>
  <si>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</si>
  <si>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</si>
  <si>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</si>
  <si>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</si>
  <si>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</si>
  <si>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</si>
  <si>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</si>
  <si>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</si>
  <si>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</si>
  <si>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</si>
  <si>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</si>
  <si>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</si>
  <si>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</si>
  <si>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</si>
  <si>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</si>
  <si>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</si>
  <si>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</si>
  <si>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</si>
  <si>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</si>
  <si>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</si>
  <si>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</si>
  <si>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</si>
  <si>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</si>
  <si>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</si>
  <si>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</si>
  <si>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</si>
  <si>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</si>
  <si>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</si>
  <si>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</si>
  <si>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</si>
  <si>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</si>
  <si>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</si>
  <si>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</si>
  <si>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</si>
  <si>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</si>
  <si>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</si>
  <si>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</si>
  <si>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</si>
  <si>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</si>
  <si>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</si>
  <si>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</si>
  <si>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</si>
  <si>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</si>
  <si>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</si>
  <si>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</si>
  <si>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</si>
  <si>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</si>
  <si>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</si>
  <si>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</si>
  <si>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</si>
  <si>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</si>
  <si>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</si>
  <si>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</si>
  <si>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</si>
  <si>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</si>
  <si>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</si>
  <si>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</si>
  <si>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</si>
  <si>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</si>
  <si>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</si>
  <si>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</si>
  <si>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</si>
  <si>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</si>
  <si>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</si>
  <si>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</si>
  <si>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</si>
  <si>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</si>
  <si>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</si>
  <si>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</si>
  <si>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</si>
  <si>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</si>
  <si>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</si>
  <si>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</si>
  <si>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</si>
  <si>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</si>
  <si>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</si>
  <si>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</si>
  <si>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</si>
  <si>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</si>
  <si>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</si>
  <si>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</si>
  <si>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</si>
  <si>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</si>
  <si>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</si>
  <si>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</si>
  <si>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</si>
  <si>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</si>
  <si>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</si>
  <si>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</si>
  <si>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</si>
  <si>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</si>
  <si>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</si>
  <si>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</si>
  <si>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</si>
  <si>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</si>
  <si>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</si>
  <si>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</si>
  <si>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</si>
  <si>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</si>
  <si>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</si>
  <si>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</si>
  <si>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</si>
  <si>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</si>
  <si>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</si>
  <si>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</si>
  <si>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</si>
  <si>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</si>
  <si>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</si>
  <si>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</si>
  <si>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</si>
  <si>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</si>
  <si>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</si>
  <si>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</si>
  <si>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</si>
  <si>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</si>
  <si>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</si>
  <si>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</si>
  <si>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</si>
  <si>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</si>
  <si>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</si>
  <si>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</si>
  <si>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</si>
  <si>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</si>
  <si>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</si>
  <si>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</si>
  <si>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</si>
  <si>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</si>
  <si>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</si>
  <si>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</si>
  <si>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</si>
  <si>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</si>
  <si>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</si>
  <si>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</si>
  <si>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</si>
  <si>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</si>
  <si>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</si>
  <si>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</si>
  <si>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</si>
  <si>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</si>
  <si>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</si>
  <si>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</si>
  <si>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</si>
  <si>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</si>
  <si>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</si>
  <si>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</si>
  <si>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</si>
  <si>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</si>
  <si>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</si>
  <si>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</si>
  <si>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</si>
  <si>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</si>
  <si>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</si>
  <si>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</si>
  <si>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</si>
  <si>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</si>
  <si>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</si>
  <si>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</si>
  <si>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</si>
  <si>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</si>
  <si>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</si>
  <si>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</si>
  <si>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</si>
  <si>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</si>
  <si>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</si>
  <si>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</si>
  <si>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</si>
  <si>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</si>
  <si>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</si>
  <si>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</si>
  <si>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</si>
  <si>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</si>
  <si>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</si>
  <si>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</si>
  <si>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</si>
  <si>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</si>
  <si>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</si>
  <si>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</si>
  <si>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</si>
  <si>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</si>
  <si>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</si>
  <si>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</si>
  <si>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</si>
  <si>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</si>
  <si>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</si>
  <si>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</si>
  <si>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</si>
  <si>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</si>
  <si>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</si>
  <si>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</si>
  <si>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</si>
  <si>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</si>
  <si>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</si>
  <si>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</si>
  <si>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</si>
  <si>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</si>
  <si>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</si>
  <si>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</si>
  <si>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</si>
  <si>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</si>
  <si>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</si>
  <si>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</si>
  <si>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</si>
  <si>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</si>
  <si>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</si>
  <si>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</si>
  <si>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</si>
  <si>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</si>
  <si>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</si>
  <si>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</si>
  <si>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</si>
  <si>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</si>
  <si>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</si>
  <si>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</si>
  <si>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</si>
  <si>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</si>
  <si>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</si>
  <si>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</si>
  <si>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</si>
  <si>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</si>
  <si>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</si>
  <si>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</si>
  <si>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</si>
  <si>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</si>
  <si>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</si>
  <si>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</si>
  <si>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</si>
  <si>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</si>
  <si>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</si>
  <si>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</si>
  <si>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</si>
  <si>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</si>
  <si>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</si>
  <si>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</si>
  <si>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</si>
  <si>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</si>
  <si>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</si>
  <si>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</si>
  <si>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</si>
  <si>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</si>
  <si>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</si>
  <si>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</si>
  <si>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</si>
  <si>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</si>
  <si>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</si>
  <si>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</si>
  <si>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</si>
  <si>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</si>
  <si>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</si>
  <si>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</si>
  <si>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</si>
  <si>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</si>
  <si>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</si>
  <si>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</si>
  <si>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</si>
  <si>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</si>
  <si>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</si>
  <si>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</si>
  <si>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</si>
  <si>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</si>
  <si>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</si>
  <si>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</si>
  <si>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</si>
  <si>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</si>
  <si>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</si>
  <si>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</si>
  <si>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</si>
  <si>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</si>
  <si>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</si>
  <si>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</si>
  <si>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</si>
  <si>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</si>
  <si>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</si>
  <si>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</si>
  <si>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</si>
  <si>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</si>
  <si>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</si>
  <si>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</si>
  <si>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</si>
  <si>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</si>
  <si>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</si>
  <si>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</si>
  <si>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</si>
  <si>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</si>
  <si>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</si>
  <si>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</si>
  <si>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</si>
  <si>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</si>
  <si>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</si>
  <si>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</si>
  <si>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</si>
  <si>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</si>
  <si>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</si>
  <si>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</si>
  <si>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</si>
  <si>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</si>
  <si>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</si>
  <si>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</si>
  <si>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</si>
  <si>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</si>
  <si>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</si>
  <si>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</si>
  <si>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</si>
  <si>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</si>
  <si>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</si>
  <si>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</si>
  <si>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</si>
  <si>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</si>
  <si>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</si>
  <si>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</si>
  <si>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</si>
  <si>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</si>
  <si>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</si>
  <si>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</si>
  <si>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</si>
  <si>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</si>
  <si>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</si>
  <si>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</si>
  <si>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</si>
  <si>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</si>
  <si>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</si>
  <si>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</si>
  <si>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</si>
  <si>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</si>
  <si>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</si>
  <si>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</si>
  <si>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</si>
  <si>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</si>
  <si>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</si>
  <si>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</si>
  <si>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</si>
  <si>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</si>
  <si>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</si>
  <si>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</si>
  <si>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</si>
  <si>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</si>
  <si>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</si>
  <si>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</si>
  <si>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</si>
  <si>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</si>
  <si>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</si>
  <si>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</si>
  <si>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</si>
  <si>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</si>
  <si>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</si>
  <si>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</si>
  <si>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</si>
  <si>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</si>
  <si>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</si>
  <si>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</si>
  <si>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</si>
  <si>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</si>
  <si>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</si>
  <si>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</si>
  <si>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</si>
  <si>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</si>
  <si>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</si>
  <si>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</si>
  <si>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</si>
  <si>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</si>
  <si>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</si>
  <si>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</si>
  <si>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</si>
  <si>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</si>
  <si>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</si>
  <si>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</si>
  <si>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</si>
  <si>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</si>
  <si>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</si>
  <si>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</si>
  <si>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</si>
  <si>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</si>
  <si>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</si>
  <si>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</si>
  <si>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</si>
  <si>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</si>
  <si>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</si>
  <si>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</si>
  <si>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</si>
  <si>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</si>
  <si>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</si>
  <si>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</si>
  <si>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</si>
  <si>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</si>
  <si>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</si>
  <si>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</si>
  <si>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</si>
  <si>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</si>
  <si>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</si>
  <si>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</si>
  <si>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</si>
  <si>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</si>
  <si>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</si>
  <si>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</si>
  <si>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</si>
  <si>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</si>
  <si>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</si>
  <si>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</si>
  <si>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</si>
  <si>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</si>
  <si>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</si>
  <si>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</si>
  <si>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</si>
  <si>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</si>
  <si>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</si>
  <si>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</si>
  <si>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</si>
  <si>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</si>
  <si>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</si>
  <si>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</si>
  <si>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</si>
  <si>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</si>
  <si>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</si>
  <si>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</si>
  <si>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</si>
  <si>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</si>
  <si>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</si>
  <si>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</si>
  <si>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</si>
  <si>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</si>
  <si>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</si>
  <si>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</si>
  <si>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</si>
  <si>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</si>
  <si>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</si>
  <si>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</si>
  <si>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</si>
  <si>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</si>
  <si>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</si>
  <si>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</si>
  <si>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</si>
  <si>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</si>
  <si>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</si>
  <si>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</si>
  <si>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</si>
  <si>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</si>
  <si>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</si>
  <si>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</si>
  <si>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</si>
  <si>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</si>
  <si>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</si>
  <si>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</si>
  <si>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</si>
  <si>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</si>
  <si>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</si>
  <si>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</si>
  <si>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</si>
  <si>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</si>
  <si>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</si>
  <si>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</si>
  <si>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</si>
  <si>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</si>
  <si>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</si>
  <si>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</si>
  <si>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</si>
  <si>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</si>
  <si>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</si>
  <si>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</si>
  <si>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</si>
  <si>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</si>
  <si>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</si>
  <si>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</si>
  <si>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</si>
  <si>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</si>
  <si>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</si>
  <si>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</si>
  <si>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</si>
  <si>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</si>
  <si>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</si>
  <si>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</si>
  <si>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</si>
  <si>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</si>
  <si>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</si>
  <si>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</si>
  <si>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</si>
  <si>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</si>
  <si>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</si>
  <si>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</si>
  <si>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</si>
  <si>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</si>
  <si>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</si>
  <si>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</si>
  <si>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</si>
  <si>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</si>
  <si>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</si>
  <si>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</si>
  <si>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</si>
  <si>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</si>
  <si>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</si>
  <si>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</si>
  <si>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</si>
  <si>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</si>
  <si>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</si>
  <si>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</si>
  <si>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</si>
  <si>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</si>
  <si>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</si>
  <si>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</si>
  <si>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</si>
  <si>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</si>
  <si>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</si>
  <si>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</si>
  <si>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</si>
  <si>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</si>
  <si>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</si>
  <si>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</si>
  <si>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</si>
  <si>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</si>
  <si>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</si>
  <si>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</si>
  <si>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</si>
  <si>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</si>
  <si>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</si>
  <si>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</si>
  <si>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</si>
  <si>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</si>
  <si>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</si>
  <si>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</si>
  <si>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</si>
  <si>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</si>
  <si>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</si>
  <si>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</si>
  <si>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</si>
  <si>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</si>
  <si>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</si>
  <si>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</si>
  <si>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</si>
  <si>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</si>
  <si>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</si>
  <si>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</si>
  <si>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</si>
  <si>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</si>
  <si>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</si>
  <si>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</si>
  <si>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</si>
  <si>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</si>
  <si>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</si>
  <si>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</si>
  <si>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</si>
  <si>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</si>
  <si>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</si>
  <si>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</si>
  <si>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</si>
  <si>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</si>
  <si>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</si>
  <si>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</si>
  <si>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</si>
  <si>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</si>
  <si>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</si>
  <si>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</si>
  <si>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</si>
  <si>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</si>
  <si>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</si>
  <si>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</si>
  <si>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</si>
  <si>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</si>
  <si>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</si>
  <si>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</si>
  <si>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</si>
  <si>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</si>
  <si>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</si>
  <si>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</si>
  <si>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</si>
  <si>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</si>
  <si>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</si>
  <si>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</si>
  <si>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</si>
  <si>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</si>
  <si>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</si>
  <si>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</si>
  <si>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</si>
  <si>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</si>
  <si>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</si>
  <si>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</si>
  <si>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</si>
  <si>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</si>
  <si>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</si>
  <si>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</si>
  <si>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</si>
  <si>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</si>
  <si>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</si>
  <si>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</si>
  <si>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</si>
  <si>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</si>
  <si>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</si>
  <si>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</si>
  <si>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</si>
  <si>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</si>
  <si>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</si>
  <si>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</si>
  <si>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</si>
  <si>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</si>
  <si>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</si>
  <si>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</si>
  <si>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</si>
  <si>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</si>
  <si>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</si>
  <si>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</si>
  <si>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</si>
  <si>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</si>
  <si>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</si>
  <si>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</si>
  <si>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</si>
  <si>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</si>
  <si>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</si>
  <si>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</si>
  <si>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</si>
  <si>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</si>
  <si>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</si>
  <si>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</si>
  <si>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</si>
  <si>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</si>
  <si>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</si>
  <si>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</si>
  <si>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</si>
  <si>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</si>
  <si>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</si>
  <si>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</si>
  <si>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</si>
  <si>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</si>
  <si>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</si>
  <si>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</si>
  <si>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</si>
  <si>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</si>
  <si>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</si>
  <si>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</si>
  <si>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</si>
  <si>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</si>
  <si>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</si>
  <si>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</si>
  <si>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</si>
  <si>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</si>
  <si>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</si>
  <si>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</si>
  <si>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</si>
  <si>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</si>
  <si>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</si>
  <si>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</si>
  <si>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</si>
  <si>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</si>
  <si>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</si>
  <si>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</si>
  <si>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</si>
  <si>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</si>
  <si>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</si>
  <si>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</si>
  <si>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</si>
  <si>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</si>
  <si>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</si>
  <si>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</si>
  <si>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</si>
  <si>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</si>
  <si>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</si>
  <si>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</si>
  <si>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</si>
  <si>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</si>
  <si>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</si>
  <si>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</si>
  <si>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</si>
  <si>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</si>
  <si>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</si>
  <si>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</si>
  <si>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</si>
  <si>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</si>
  <si>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</si>
  <si>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</si>
  <si>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</si>
  <si>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</si>
  <si>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</si>
  <si>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</si>
  <si>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</si>
  <si>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</si>
  <si>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</si>
  <si>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</si>
  <si>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</si>
  <si>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</si>
  <si>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</si>
  <si>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</si>
  <si>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</si>
  <si>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</si>
  <si>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</si>
  <si>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</si>
  <si>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</si>
  <si>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</si>
  <si>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</si>
  <si>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</si>
  <si>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</si>
  <si>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</si>
  <si>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</si>
  <si>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</si>
  <si>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</si>
  <si>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</si>
  <si>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</si>
  <si>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</si>
  <si>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</si>
  <si>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</si>
  <si>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</si>
  <si>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</si>
  <si>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</si>
  <si>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</si>
  <si>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</si>
  <si>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</si>
  <si>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</si>
  <si>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</si>
  <si>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</si>
  <si>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</si>
  <si>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</si>
  <si>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</si>
  <si>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</si>
  <si>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</si>
  <si>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</si>
  <si>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</si>
  <si>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</si>
  <si>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</si>
  <si>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</si>
  <si>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</si>
  <si>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</si>
  <si>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</si>
  <si>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</si>
  <si>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</si>
  <si>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</si>
  <si>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</si>
  <si>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</si>
  <si>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</si>
  <si>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</si>
  <si>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</si>
  <si>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</si>
  <si>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</si>
  <si>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</si>
  <si>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</si>
  <si>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</si>
  <si>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</si>
  <si>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</si>
  <si>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</si>
  <si>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</si>
  <si>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</si>
  <si>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</si>
  <si>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</si>
  <si>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</si>
  <si>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</si>
  <si>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</si>
  <si>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</si>
  <si>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</si>
  <si>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</si>
  <si>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</si>
  <si>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</si>
  <si>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</si>
  <si>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</si>
  <si>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</si>
  <si>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</si>
  <si>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</si>
  <si>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</si>
  <si>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</si>
  <si>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</si>
  <si>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</si>
  <si>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</si>
  <si>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</si>
  <si>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</si>
  <si>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</si>
  <si>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</si>
  <si>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</si>
  <si>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</si>
  <si>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</si>
  <si>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</si>
  <si>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</si>
  <si>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</si>
  <si>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</si>
  <si>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</si>
  <si>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</si>
  <si>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</si>
  <si>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</si>
  <si>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</si>
  <si>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</si>
  <si>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</si>
  <si>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</si>
  <si>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</si>
  <si>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</si>
  <si>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</si>
  <si>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</si>
  <si>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</si>
  <si>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</si>
  <si>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</si>
  <si>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</si>
  <si>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</si>
  <si>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</si>
  <si>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</si>
  <si>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</si>
  <si>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</si>
  <si>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</si>
  <si>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</si>
  <si>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</si>
  <si>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</si>
  <si>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</si>
  <si>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</si>
  <si>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</si>
  <si>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</si>
  <si>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</si>
  <si>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</si>
  <si>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</si>
  <si>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</si>
  <si>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</si>
  <si>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</si>
  <si>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</si>
  <si>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</si>
  <si>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</si>
  <si>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</si>
  <si>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</si>
  <si>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</si>
  <si>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</si>
  <si>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</si>
  <si>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</si>
  <si>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</si>
  <si>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</si>
  <si>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</si>
  <si>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</si>
  <si>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</si>
  <si>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</si>
  <si>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</si>
  <si>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</si>
  <si>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</si>
  <si>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</si>
  <si>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</si>
  <si>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</si>
  <si>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</si>
  <si>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</si>
  <si>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</si>
  <si>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</si>
  <si>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</si>
  <si>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</si>
  <si>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</si>
  <si>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</si>
  <si>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</si>
  <si>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</si>
  <si>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</si>
  <si>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</si>
  <si>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</si>
  <si>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</si>
  <si>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</si>
  <si>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</si>
  <si>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</si>
  <si>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</si>
  <si>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</si>
  <si>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</si>
  <si>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</si>
  <si>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</si>
  <si>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</si>
  <si>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</si>
  <si>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</si>
  <si>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</si>
  <si>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</si>
  <si>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</si>
  <si>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</si>
  <si>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</si>
  <si>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</si>
  <si>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</si>
  <si>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</si>
  <si>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</si>
  <si>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</si>
  <si>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</si>
  <si>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</si>
  <si>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</si>
  <si>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</si>
  <si>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</si>
  <si>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</si>
  <si>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</si>
  <si>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</si>
  <si>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</si>
  <si>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</si>
  <si>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</si>
  <si>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</si>
  <si>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</si>
  <si>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</si>
  <si>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</si>
  <si>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</si>
  <si>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</si>
  <si>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</si>
  <si>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</si>
  <si>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</si>
  <si>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</si>
  <si>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</si>
  <si>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</si>
  <si>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</si>
  <si>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</si>
  <si>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</si>
  <si>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</si>
  <si>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</si>
  <si>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</si>
  <si>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</si>
  <si>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</si>
  <si>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</si>
  <si>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</si>
  <si>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</si>
  <si>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</si>
  <si>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</si>
  <si>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</si>
  <si>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</si>
  <si>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</si>
  <si>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</si>
  <si>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</si>
  <si>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</si>
  <si>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</si>
  <si>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</si>
  <si>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</si>
  <si>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</si>
  <si>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</si>
  <si>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</si>
  <si>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</si>
  <si>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</si>
  <si>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</si>
  <si>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</si>
  <si>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</si>
  <si>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</si>
  <si>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</si>
  <si>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</si>
  <si>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</si>
  <si>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</si>
  <si>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</si>
  <si>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</si>
  <si>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</si>
  <si>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</si>
  <si>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</si>
  <si>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</si>
  <si>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</si>
  <si>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</si>
  <si>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</si>
  <si>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</si>
  <si>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</si>
  <si>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</si>
  <si>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</si>
  <si>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</si>
  <si>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</si>
  <si>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</si>
  <si>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</si>
  <si>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</si>
  <si>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</si>
  <si>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</si>
  <si>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</si>
  <si>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</si>
  <si>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</si>
  <si>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</si>
  <si>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</si>
  <si>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</si>
  <si>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</si>
  <si>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</si>
  <si>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</si>
  <si>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</si>
  <si>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</si>
  <si>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</si>
  <si>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</si>
  <si>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</si>
  <si>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</si>
  <si>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</si>
  <si>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</si>
  <si>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</si>
  <si>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</si>
  <si>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</si>
  <si>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</si>
  <si>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</si>
  <si>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</si>
  <si>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</si>
  <si>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</si>
  <si>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</si>
  <si>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</si>
  <si>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</si>
  <si>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</si>
  <si>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</si>
  <si>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</si>
  <si>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</si>
  <si>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</si>
  <si>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</si>
  <si>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</si>
  <si>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</si>
  <si>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</si>
  <si>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</si>
  <si>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</si>
  <si>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</si>
  <si>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</si>
  <si>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</si>
  <si>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</si>
  <si>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</si>
  <si>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</si>
  <si>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</si>
  <si>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</si>
  <si>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</si>
  <si>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</si>
  <si>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</si>
  <si>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</si>
  <si>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</si>
  <si>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</si>
  <si>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</si>
  <si>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</si>
  <si>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</si>
  <si>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</si>
  <si>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</si>
  <si>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</si>
  <si>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</si>
  <si>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</si>
  <si>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</si>
  <si>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</si>
  <si>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</si>
  <si>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</si>
  <si>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</si>
  <si>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</si>
  <si>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</si>
  <si>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</si>
  <si>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</si>
  <si>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</si>
  <si>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</si>
  <si>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</si>
  <si>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</si>
  <si>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</si>
  <si>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</si>
  <si>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</si>
  <si>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</si>
  <si>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</si>
  <si>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</si>
  <si>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</si>
  <si>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</si>
  <si>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</si>
  <si>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</si>
  <si>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</si>
  <si>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</si>
  <si>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</si>
  <si>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</si>
  <si>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</si>
  <si>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</si>
  <si>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</si>
  <si>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</si>
  <si>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</si>
  <si>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</si>
  <si>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</si>
  <si>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</si>
  <si>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</si>
  <si>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</si>
  <si>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</si>
  <si>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</si>
  <si>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</si>
  <si>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</si>
  <si>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</si>
  <si>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</si>
  <si>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</si>
  <si>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</si>
  <si>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</si>
  <si>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</si>
  <si>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</si>
  <si>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</si>
  <si>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</si>
  <si>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</si>
  <si>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</si>
  <si>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</si>
  <si>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</si>
  <si>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</si>
  <si>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</si>
  <si>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</si>
  <si>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</si>
  <si>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</si>
  <si>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</si>
  <si>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</si>
  <si>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</si>
  <si>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</si>
  <si>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</si>
  <si>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</si>
  <si>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</si>
  <si>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</si>
  <si>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</si>
  <si>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</si>
  <si>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</si>
  <si>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</si>
  <si>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</si>
  <si>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</si>
  <si>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</si>
  <si>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</si>
  <si>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</si>
  <si>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</si>
  <si>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</si>
  <si>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</si>
  <si>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</si>
  <si>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</si>
  <si>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</si>
  <si>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</si>
  <si>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</si>
  <si>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</si>
  <si>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</si>
  <si>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</si>
  <si>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</si>
  <si>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</si>
  <si>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</si>
  <si>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</si>
  <si>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</si>
  <si>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</si>
  <si>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</si>
  <si>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</si>
  <si>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</si>
  <si>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</si>
  <si>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</si>
  <si>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</si>
  <si>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</si>
  <si>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</si>
  <si>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</si>
  <si>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</si>
  <si>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</si>
  <si>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</si>
  <si>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</si>
  <si>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</si>
  <si>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</si>
  <si>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</si>
  <si>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</si>
  <si>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</si>
  <si>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</si>
  <si>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</si>
  <si>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</si>
  <si>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</si>
  <si>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</si>
  <si>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</si>
  <si>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</si>
  <si>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</si>
  <si>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</si>
  <si>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</si>
  <si>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</si>
  <si>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</si>
  <si>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</si>
  <si>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</si>
  <si>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</si>
  <si>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</si>
  <si>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</si>
  <si>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</si>
  <si>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</si>
  <si>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</si>
  <si>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</si>
  <si>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</si>
  <si>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</si>
  <si>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</si>
  <si>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</si>
  <si>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</si>
  <si>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</si>
  <si>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</si>
  <si>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</si>
  <si>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</si>
  <si>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</si>
  <si>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</si>
  <si>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</si>
  <si>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</si>
  <si>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</si>
  <si>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</si>
  <si>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</si>
  <si>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</si>
  <si>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</si>
  <si>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</si>
  <si>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</si>
  <si>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</si>
  <si>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</si>
  <si>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</si>
  <si>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</si>
  <si>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</si>
  <si>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</si>
  <si>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</si>
  <si>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</si>
  <si>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</si>
  <si>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</si>
  <si>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</si>
  <si>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</si>
  <si>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</si>
  <si>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</si>
  <si>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</si>
  <si>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</si>
  <si>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</si>
  <si>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</si>
  <si>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</si>
  <si>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</si>
  <si>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</si>
  <si>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</si>
  <si>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</si>
  <si>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</si>
  <si>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</si>
  <si>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</si>
  <si>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</si>
  <si>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</si>
  <si>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</si>
  <si>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</si>
  <si>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</si>
  <si>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</si>
  <si>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</si>
  <si>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</si>
  <si>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</si>
  <si>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</si>
  <si>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</si>
  <si>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</si>
  <si>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</si>
  <si>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</si>
  <si>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</si>
  <si>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</si>
  <si>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</si>
  <si>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</si>
  <si>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</si>
  <si>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</si>
  <si>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</si>
  <si>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</si>
  <si>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</si>
  <si>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</si>
  <si>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</si>
  <si>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</si>
  <si>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</si>
  <si>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</si>
  <si>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</si>
  <si>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</si>
  <si>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</si>
  <si>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</si>
  <si>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</si>
  <si>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</si>
  <si>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</si>
  <si>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</si>
  <si>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</si>
  <si>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</si>
  <si>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</si>
  <si>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</si>
  <si>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</si>
  <si>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</si>
  <si>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</si>
  <si>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</si>
  <si>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</si>
  <si>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</si>
  <si>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</si>
  <si>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</si>
  <si>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</si>
  <si>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</si>
  <si>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</si>
  <si>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</si>
  <si>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</si>
  <si>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</si>
  <si>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</si>
  <si>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</si>
  <si>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</si>
  <si>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</si>
  <si>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</si>
  <si>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</si>
  <si>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</si>
  <si>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</si>
  <si>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</si>
  <si>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</si>
  <si>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</si>
  <si>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</si>
  <si>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</si>
  <si>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</si>
  <si>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</si>
  <si>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</si>
  <si>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</si>
  <si>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</si>
  <si>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</si>
  <si>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</si>
  <si>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</si>
  <si>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</si>
  <si>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</si>
  <si>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</si>
  <si>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</si>
  <si>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</si>
  <si>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</si>
  <si>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</si>
  <si>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</si>
  <si>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</si>
  <si>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</si>
  <si>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</si>
  <si>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</si>
  <si>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</si>
  <si>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</si>
  <si>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</si>
  <si>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</si>
  <si>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</si>
  <si>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</si>
  <si>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</si>
  <si>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</si>
  <si>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</si>
  <si>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</si>
  <si>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</si>
  <si>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</si>
  <si>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</si>
  <si>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</si>
  <si>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</si>
  <si>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</si>
  <si>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</si>
  <si>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</si>
  <si>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</si>
  <si>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</si>
  <si>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</si>
  <si>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</si>
  <si>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</si>
  <si>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</si>
  <si>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</si>
  <si>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</si>
  <si>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</si>
  <si>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</si>
  <si>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</si>
  <si>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</si>
  <si>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</si>
  <si>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</si>
  <si>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</si>
  <si>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</si>
  <si>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</si>
  <si>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</si>
  <si>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</si>
  <si>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</si>
  <si>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</si>
  <si>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</si>
  <si>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</si>
  <si>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</si>
  <si>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</si>
  <si>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</si>
  <si>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</si>
  <si>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</si>
  <si>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</si>
  <si>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</si>
  <si>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</si>
  <si>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</si>
  <si>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</si>
  <si>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</si>
  <si>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</si>
  <si>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</si>
  <si>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</si>
  <si>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</si>
  <si>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</si>
  <si>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</si>
  <si>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</si>
  <si>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</si>
  <si>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</si>
  <si>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</si>
  <si>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</si>
  <si>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</si>
  <si>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</si>
  <si>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</si>
  <si>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</si>
  <si>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</si>
  <si>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</si>
  <si>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</si>
  <si>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</si>
  <si>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</si>
  <si>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</si>
  <si>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</si>
  <si>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</si>
  <si>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</si>
  <si>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</si>
  <si>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</si>
  <si>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</si>
  <si>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</si>
  <si>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</si>
  <si>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</si>
  <si>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</si>
  <si>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</si>
  <si>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</si>
  <si>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</si>
  <si>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</si>
  <si>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</si>
  <si>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</si>
  <si>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</si>
  <si>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</si>
  <si>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</si>
  <si>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</si>
  <si>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</si>
  <si>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</si>
  <si>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</si>
  <si>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</si>
  <si>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</si>
  <si>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</si>
  <si>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</si>
  <si>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</si>
  <si>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</si>
  <si>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</si>
  <si>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</si>
  <si>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</si>
  <si>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</si>
  <si>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</si>
  <si>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</si>
  <si>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</si>
  <si>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</si>
  <si>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</si>
  <si>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</si>
  <si>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</si>
  <si>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</si>
  <si>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</si>
  <si>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</si>
  <si>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</si>
  <si>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</si>
  <si>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</si>
  <si>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</si>
  <si>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</si>
  <si>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</si>
  <si>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</si>
  <si>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</si>
  <si>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</si>
  <si>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</si>
  <si>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</si>
  <si>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</si>
  <si>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</si>
  <si>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</si>
  <si>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</si>
  <si>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</si>
  <si>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</si>
  <si>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</si>
  <si>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</si>
  <si>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</si>
  <si>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</si>
  <si>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</si>
  <si>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</si>
  <si>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</si>
  <si>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</si>
  <si>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</si>
  <si>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</si>
  <si>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</si>
  <si>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</si>
  <si>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</si>
  <si>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</si>
  <si>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</si>
  <si>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</si>
  <si>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</si>
  <si>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</si>
  <si>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</si>
  <si>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</si>
  <si>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</si>
  <si>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</si>
  <si>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</si>
  <si>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</si>
  <si>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</si>
  <si>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</si>
  <si>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</si>
  <si>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</si>
  <si>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</si>
  <si>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</si>
  <si>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</si>
  <si>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</si>
  <si>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</si>
  <si>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</si>
  <si>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</si>
  <si>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</si>
  <si>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</si>
  <si>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</si>
  <si>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</si>
  <si>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</si>
  <si>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</si>
  <si>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</si>
  <si>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</si>
  <si>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</si>
  <si>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</si>
  <si>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</si>
  <si>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</si>
  <si>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</si>
  <si>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</si>
  <si>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</si>
  <si>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</si>
  <si>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</si>
  <si>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</si>
  <si>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</si>
  <si>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</si>
  <si>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</si>
  <si>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</si>
  <si>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</si>
  <si>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</si>
  <si>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</si>
  <si>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</si>
  <si>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</si>
  <si>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</si>
  <si>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</si>
  <si>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</si>
  <si>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</si>
  <si>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</si>
  <si>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</si>
  <si>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</si>
  <si>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</si>
  <si>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</si>
  <si>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</si>
  <si>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</si>
  <si>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</si>
  <si>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</si>
  <si>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</si>
  <si>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</si>
  <si>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</si>
  <si>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</si>
  <si>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</si>
  <si>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</si>
  <si>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</si>
  <si>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</si>
  <si>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</si>
  <si>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</si>
  <si>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</si>
  <si>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</si>
  <si>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</si>
  <si>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</si>
  <si>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</si>
  <si>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</si>
  <si>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</si>
  <si>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</si>
  <si>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</si>
  <si>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</si>
  <si>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</si>
  <si>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</si>
  <si>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</si>
  <si>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</si>
  <si>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</si>
  <si>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</si>
  <si>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</si>
  <si>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</si>
  <si>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</si>
  <si>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</si>
  <si>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</si>
  <si>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</si>
  <si>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</si>
  <si>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</si>
  <si>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</si>
  <si>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</si>
  <si>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</si>
  <si>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</si>
  <si>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</si>
  <si>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</si>
  <si>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</si>
  <si>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</si>
  <si>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</si>
  <si>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</si>
  <si>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</si>
  <si>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</si>
  <si>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</si>
  <si>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</si>
  <si>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</si>
  <si>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</si>
  <si>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</si>
  <si>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</si>
  <si>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</si>
  <si>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</si>
  <si>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</si>
  <si>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</si>
  <si>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</si>
  <si>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</si>
  <si>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</si>
  <si>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</si>
  <si>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</si>
  <si>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</si>
  <si>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</si>
  <si>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</si>
  <si>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</si>
  <si>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</si>
  <si>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</si>
  <si>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</si>
  <si>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</si>
  <si>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</si>
  <si>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</si>
  <si>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</si>
  <si>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</si>
  <si>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</si>
  <si>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</si>
  <si>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</si>
  <si>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</si>
  <si>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</si>
  <si>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</si>
  <si>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</si>
  <si>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</si>
  <si>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</si>
  <si>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</si>
  <si>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</si>
  <si>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</si>
  <si>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</si>
  <si>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</si>
  <si>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</si>
  <si>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</si>
  <si>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</si>
  <si>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</si>
  <si>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</si>
  <si>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</si>
  <si>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</si>
  <si>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</si>
  <si>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</si>
  <si>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</si>
  <si>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</si>
  <si>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</si>
  <si>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</si>
  <si>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</si>
  <si>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</si>
  <si>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</si>
  <si>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</si>
  <si>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</si>
  <si>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</si>
  <si>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</si>
  <si>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</si>
  <si>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</si>
  <si>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</si>
  <si>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</si>
  <si>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</si>
  <si>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</si>
  <si>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</si>
  <si>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</si>
  <si>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</si>
  <si>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</si>
  <si>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</si>
  <si>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</si>
  <si>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</si>
  <si>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</si>
  <si>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</si>
  <si>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</si>
  <si>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</si>
  <si>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</si>
  <si>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</si>
  <si>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</si>
  <si>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</si>
  <si>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</si>
  <si>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</si>
  <si>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</si>
  <si>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</si>
  <si>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</si>
  <si>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</si>
  <si>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</si>
  <si>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</si>
  <si>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</si>
  <si>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</si>
  <si>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</si>
  <si>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</si>
  <si>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</si>
  <si>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</si>
  <si>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</si>
  <si>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</si>
  <si>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</si>
  <si>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</si>
  <si>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</si>
  <si>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</si>
  <si>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</si>
  <si>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</si>
  <si>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</si>
  <si>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</si>
  <si>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</si>
  <si>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</si>
  <si>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</si>
  <si>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</si>
  <si>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</si>
  <si>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</si>
  <si>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</si>
  <si>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</si>
  <si>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</si>
  <si>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</si>
  <si>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</si>
  <si>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</si>
  <si>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</si>
  <si>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</si>
  <si>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</si>
  <si>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</si>
  <si>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</si>
  <si>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</si>
  <si>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</si>
  <si>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</si>
  <si>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</si>
  <si>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</si>
  <si>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</si>
  <si>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</si>
  <si>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</si>
  <si>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</si>
  <si>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</si>
  <si>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</si>
  <si>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</si>
  <si>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</si>
  <si>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</si>
  <si>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</si>
  <si>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</si>
  <si>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</si>
  <si>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</si>
  <si>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</si>
  <si>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</si>
  <si>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</si>
  <si>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</si>
  <si>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</si>
  <si>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</si>
  <si>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</si>
  <si>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</si>
  <si>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</si>
  <si>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</si>
  <si>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</si>
  <si>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</si>
  <si>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</si>
  <si>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</si>
  <si>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</si>
  <si>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</si>
  <si>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</si>
  <si>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</si>
  <si>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</si>
  <si>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</si>
  <si>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</si>
  <si>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</si>
  <si>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</si>
  <si>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</si>
  <si>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</si>
  <si>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</si>
  <si>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</si>
  <si>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</si>
  <si>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</si>
  <si>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</si>
  <si>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</si>
  <si>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</si>
  <si>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</si>
  <si>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</si>
  <si>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</si>
  <si>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</si>
  <si>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</si>
  <si>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</si>
  <si>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</si>
  <si>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</si>
  <si>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</si>
  <si>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</si>
  <si>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</si>
  <si>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</si>
  <si>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</si>
  <si>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</si>
  <si>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</si>
  <si>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</si>
  <si>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</si>
  <si>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</si>
  <si>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</si>
  <si>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</si>
  <si>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</si>
  <si>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</si>
  <si>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</si>
  <si>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</si>
  <si>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</si>
  <si>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</si>
  <si>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</si>
  <si>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</si>
  <si>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</si>
  <si>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</si>
  <si>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</si>
  <si>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</si>
  <si>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</si>
  <si>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</si>
  <si>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</si>
  <si>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</si>
  <si>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</si>
  <si>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</si>
  <si>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</si>
  <si>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</si>
  <si>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</si>
  <si>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</si>
  <si>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</si>
  <si>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</si>
  <si>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</si>
  <si>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</si>
  <si>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</si>
  <si>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</si>
  <si>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</si>
  <si>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</si>
  <si>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</si>
  <si>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</si>
  <si>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</si>
  <si>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</si>
  <si>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</si>
  <si>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</si>
  <si>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</si>
  <si>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</si>
  <si>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</si>
  <si>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</si>
  <si>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</si>
  <si>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</si>
  <si>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</si>
  <si>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</si>
  <si>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</si>
  <si>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</si>
  <si>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</si>
  <si>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</si>
  <si>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</si>
  <si>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</si>
  <si>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</si>
  <si>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</si>
  <si>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</si>
  <si>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</si>
  <si>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</si>
  <si>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</si>
  <si>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</si>
  <si>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</si>
  <si>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</si>
  <si>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</si>
  <si>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</si>
  <si>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</si>
  <si>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</si>
  <si>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</si>
  <si>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</si>
  <si>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</si>
  <si>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</si>
  <si>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</si>
  <si>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</si>
  <si>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</si>
  <si>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</si>
  <si>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</si>
  <si>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</si>
  <si>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</si>
  <si>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</si>
  <si>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</si>
  <si>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</si>
  <si>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</si>
  <si>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</si>
  <si>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</si>
  <si>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</si>
  <si>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</si>
  <si>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</si>
  <si>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</si>
  <si>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</si>
  <si>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</si>
  <si>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</si>
  <si>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</si>
  <si>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</si>
  <si>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</si>
  <si>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</si>
  <si>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</si>
  <si>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</si>
  <si>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</si>
  <si>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</si>
  <si>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</si>
  <si>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</si>
  <si>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</si>
  <si>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</si>
  <si>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</si>
  <si>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</si>
  <si>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</si>
  <si>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</si>
  <si>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</si>
  <si>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</si>
  <si>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</si>
  <si>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</si>
  <si>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</si>
  <si>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</si>
  <si>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</si>
  <si>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</si>
  <si>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</si>
  <si>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</si>
  <si>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</si>
  <si>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</si>
  <si>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</si>
  <si>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</si>
  <si>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</si>
  <si>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</si>
  <si>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</si>
  <si>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</si>
  <si>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</si>
  <si>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</si>
  <si>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</si>
  <si>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</si>
  <si>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</si>
  <si>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</si>
  <si>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</si>
  <si>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</si>
  <si>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</si>
  <si>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</si>
  <si>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</si>
  <si>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</si>
  <si>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</si>
  <si>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</si>
  <si>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</si>
  <si>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</si>
  <si>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</si>
  <si>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</si>
  <si>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</si>
  <si>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</si>
  <si>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</si>
  <si>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</si>
  <si>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</si>
  <si>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</si>
  <si>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</si>
  <si>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</si>
  <si>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</si>
  <si>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</si>
  <si>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</si>
  <si>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</si>
  <si>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</si>
  <si>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</si>
  <si>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</si>
  <si>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</si>
  <si>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</si>
  <si>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</si>
  <si>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</si>
  <si>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</si>
  <si>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</si>
  <si>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</si>
  <si>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</si>
  <si>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</si>
  <si>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</si>
  <si>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</si>
  <si>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</si>
  <si>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</si>
  <si>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</si>
  <si>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</si>
  <si>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</si>
  <si>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</si>
  <si>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</si>
  <si>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</si>
  <si>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</si>
  <si>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</si>
  <si>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</si>
  <si>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</si>
  <si>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</si>
  <si>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</si>
  <si>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</si>
  <si>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</si>
  <si>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</si>
  <si>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</si>
  <si>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</si>
  <si>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</si>
  <si>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</si>
  <si>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</si>
  <si>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</si>
  <si>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</si>
  <si>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</si>
  <si>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</si>
  <si>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</si>
  <si>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</si>
  <si>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</si>
  <si>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</si>
  <si>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</si>
  <si>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</si>
  <si>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</si>
  <si>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</si>
  <si>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</si>
  <si>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</si>
  <si>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</si>
  <si>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</si>
  <si>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</si>
  <si>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</si>
  <si>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</si>
  <si>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</si>
  <si>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</si>
  <si>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</si>
  <si>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</si>
  <si>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</si>
  <si>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</si>
  <si>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</si>
  <si>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</si>
  <si>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</si>
  <si>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</si>
  <si>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</si>
  <si>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</si>
  <si>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</si>
  <si>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</si>
  <si>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</si>
  <si>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</si>
  <si>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</si>
  <si>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</si>
  <si>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</si>
  <si>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</si>
  <si>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</si>
  <si>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</si>
  <si>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</si>
  <si>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</si>
  <si>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</si>
  <si>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</si>
  <si>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</si>
  <si>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</si>
  <si>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</si>
  <si>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</si>
  <si>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</si>
  <si>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</si>
  <si>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</si>
  <si>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</si>
  <si>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</si>
  <si>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</si>
  <si>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</si>
  <si>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</si>
  <si>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</si>
  <si>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</si>
  <si>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</si>
  <si>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</si>
  <si>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</si>
  <si>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</si>
  <si>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</si>
  <si>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</si>
  <si>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</si>
  <si>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</si>
  <si>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</si>
  <si>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</si>
  <si>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</si>
  <si>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</si>
  <si>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</si>
  <si>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</si>
  <si>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</si>
  <si>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</si>
  <si>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</si>
  <si>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</si>
  <si>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</si>
  <si>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</si>
  <si>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</si>
  <si>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</si>
  <si>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</si>
  <si>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</si>
  <si>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</si>
  <si>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</si>
  <si>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</si>
  <si>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</si>
  <si>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</si>
  <si>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</si>
  <si>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</si>
  <si>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</si>
  <si>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</si>
  <si>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</si>
  <si>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</si>
  <si>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</si>
  <si>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</si>
  <si>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</si>
  <si>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</si>
  <si>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</si>
  <si>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</si>
  <si>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</si>
  <si>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</si>
  <si>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</si>
  <si>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</si>
  <si>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</si>
  <si>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</si>
  <si>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</si>
  <si>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</si>
  <si>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</si>
  <si>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</si>
  <si>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</si>
  <si>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</si>
  <si>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</si>
  <si>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</si>
  <si>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</si>
  <si>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</si>
  <si>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</si>
  <si>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</si>
  <si>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</si>
  <si>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</si>
  <si>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</si>
  <si>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</si>
  <si>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</si>
  <si>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</si>
  <si>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</si>
  <si>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</si>
  <si>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</si>
  <si>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</si>
  <si>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</si>
  <si>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</si>
  <si>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</si>
  <si>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</si>
  <si>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</si>
  <si>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</si>
  <si>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</si>
  <si>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</si>
  <si>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</si>
  <si>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</si>
  <si>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</si>
  <si>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</si>
  <si>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</si>
  <si>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</si>
  <si>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</si>
  <si>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</si>
  <si>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</si>
  <si>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</si>
  <si>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</si>
  <si>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</si>
  <si>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</si>
  <si>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</si>
  <si>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</si>
  <si>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</si>
  <si>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</si>
  <si>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</si>
  <si>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</si>
  <si>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</si>
  <si>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</si>
  <si>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</si>
  <si>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</si>
  <si>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</si>
  <si>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</si>
  <si>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</si>
  <si>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</si>
  <si>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</si>
  <si>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</si>
  <si>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</si>
  <si>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</si>
  <si>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</si>
  <si>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</si>
  <si>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</si>
  <si>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</si>
  <si>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</si>
  <si>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</si>
  <si>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</si>
  <si>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</si>
  <si>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</si>
  <si>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</si>
  <si>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</si>
  <si>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</si>
  <si>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</si>
  <si>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</si>
  <si>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</si>
  <si>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</si>
  <si>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</si>
  <si>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</si>
  <si>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</si>
  <si>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</si>
  <si>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</si>
  <si>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</si>
  <si>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</si>
  <si>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</si>
  <si>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</si>
  <si>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</si>
  <si>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</si>
  <si>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</si>
  <si>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</si>
  <si>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</si>
  <si>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</si>
  <si>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</si>
  <si>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</si>
  <si>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</si>
  <si>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</si>
  <si>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</si>
  <si>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</si>
  <si>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</si>
  <si>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</si>
  <si>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</si>
  <si>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</si>
  <si>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</si>
  <si>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</si>
  <si>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</si>
  <si>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</si>
  <si>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</si>
  <si>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</si>
  <si>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</si>
  <si>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</si>
  <si>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</si>
  <si>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</si>
  <si>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</si>
  <si>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</si>
  <si>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</si>
  <si>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</si>
  <si>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</si>
  <si>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</si>
  <si>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</si>
  <si>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</si>
  <si>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</si>
  <si>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</si>
  <si>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</si>
  <si>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</si>
  <si>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</si>
  <si>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</si>
  <si>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</si>
  <si>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</si>
  <si>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</si>
  <si>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</si>
  <si>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</si>
  <si>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</si>
  <si>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</si>
  <si>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</si>
  <si>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</si>
  <si>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</si>
  <si>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</si>
  <si>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</si>
  <si>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</si>
  <si>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</si>
  <si>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</si>
  <si>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</si>
  <si>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</si>
  <si>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</si>
  <si>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</si>
  <si>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</si>
  <si>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</si>
  <si>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</si>
  <si>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</si>
  <si>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</si>
  <si>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</si>
  <si>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</si>
  <si>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</si>
  <si>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</si>
  <si>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</si>
  <si>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</si>
  <si>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</si>
  <si>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</si>
  <si>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</si>
  <si>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</si>
  <si>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</si>
  <si>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</si>
  <si>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</si>
  <si>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</si>
  <si>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</si>
  <si>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</si>
  <si>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</si>
  <si>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</si>
  <si>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</si>
  <si>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</si>
  <si>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</si>
  <si>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</si>
  <si>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</si>
  <si>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</si>
  <si>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</si>
  <si>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</si>
  <si>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</si>
  <si>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</si>
  <si>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</si>
  <si>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</si>
  <si>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</si>
  <si>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</si>
  <si>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</si>
  <si>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</si>
  <si>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</si>
  <si>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</si>
  <si>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</si>
  <si>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</si>
  <si>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</si>
  <si>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</si>
  <si>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</si>
  <si>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</si>
  <si>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</si>
  <si>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</si>
  <si>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</si>
  <si>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</si>
  <si>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</si>
  <si>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</si>
  <si>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</si>
  <si>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</si>
  <si>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</si>
  <si>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</si>
  <si>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</si>
  <si>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</si>
  <si>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</si>
  <si>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</si>
  <si>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</si>
  <si>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</si>
  <si>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</si>
  <si>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</si>
  <si>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</si>
  <si>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</si>
  <si>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</si>
  <si>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</si>
  <si>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</si>
  <si>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</si>
  <si>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</si>
  <si>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</si>
  <si>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</si>
  <si>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</si>
  <si>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</si>
  <si>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</si>
  <si>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</si>
  <si>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</si>
  <si>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</si>
  <si>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</si>
  <si>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</si>
  <si>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</si>
  <si>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</si>
  <si>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</si>
  <si>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</si>
  <si>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</si>
  <si>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</si>
  <si>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</si>
  <si>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</si>
  <si>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</si>
  <si>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</si>
  <si>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</si>
  <si>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</si>
  <si>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</si>
  <si>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</si>
  <si>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</si>
  <si>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</si>
  <si>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</si>
  <si>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</si>
  <si>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</si>
  <si>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</si>
  <si>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</si>
  <si>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</si>
  <si>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</si>
  <si>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</si>
  <si>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</si>
  <si>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</si>
  <si>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</si>
  <si>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</si>
  <si>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</si>
  <si>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</si>
  <si>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</si>
  <si>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</si>
  <si>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</si>
  <si>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</si>
  <si>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</si>
  <si>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</si>
  <si>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</si>
  <si>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</si>
  <si>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</si>
  <si>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</si>
  <si>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</si>
  <si>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</si>
  <si>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</si>
  <si>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</si>
  <si>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</si>
  <si>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</si>
  <si>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</si>
  <si>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</si>
  <si>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</si>
  <si>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</si>
  <si>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</si>
  <si>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</si>
  <si>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</si>
  <si>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</si>
  <si>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</si>
  <si>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</si>
  <si>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</si>
  <si>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</si>
  <si>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</si>
  <si>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</si>
  <si>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</si>
  <si>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</si>
  <si>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</si>
  <si>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</si>
  <si>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</si>
  <si>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</si>
  <si>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</si>
  <si>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</si>
  <si>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</si>
  <si>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</si>
  <si>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</si>
  <si>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</si>
  <si>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</si>
  <si>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</si>
  <si>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</si>
  <si>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</si>
  <si>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</si>
  <si>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</si>
  <si>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</si>
  <si>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</si>
  <si>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</si>
  <si>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</si>
  <si>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</si>
  <si>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</si>
  <si>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</si>
  <si>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</si>
  <si>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</si>
  <si>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</si>
  <si>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</si>
  <si>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</si>
  <si>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</si>
  <si>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</si>
  <si>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</si>
  <si>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</si>
  <si>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</si>
  <si>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</si>
  <si>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</si>
  <si>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</si>
  <si>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</si>
  <si>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</si>
  <si>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</si>
  <si>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</si>
  <si>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</si>
  <si>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</si>
  <si>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</si>
  <si>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</si>
  <si>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</si>
  <si>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</si>
  <si>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</si>
  <si>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</si>
  <si>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</si>
  <si>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</si>
  <si>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</si>
  <si>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</si>
  <si>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</si>
  <si>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</si>
  <si>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</si>
  <si>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</si>
  <si>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</si>
  <si>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</si>
  <si>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</si>
  <si>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</si>
  <si>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</si>
  <si>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</si>
  <si>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</si>
  <si>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</si>
  <si>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</si>
  <si>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</si>
  <si>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</si>
  <si>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</si>
  <si>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</si>
  <si>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</si>
  <si>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</si>
  <si>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</si>
  <si>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</si>
  <si>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</si>
  <si>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</si>
  <si>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</si>
  <si>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</si>
  <si>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</si>
  <si>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</si>
  <si>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</si>
  <si>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</si>
  <si>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</si>
  <si>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</si>
  <si>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</si>
  <si>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</si>
  <si>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</si>
  <si>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</si>
  <si>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</si>
  <si>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</si>
  <si>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</si>
  <si>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</si>
  <si>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</si>
  <si>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</si>
  <si>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</si>
  <si>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</si>
  <si>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</si>
  <si>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</si>
  <si>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</si>
  <si>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</si>
  <si>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</si>
  <si>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</si>
  <si>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</si>
  <si>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</si>
  <si>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</si>
  <si>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</si>
  <si>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</si>
  <si>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</si>
  <si>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</si>
  <si>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</si>
  <si>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</si>
  <si>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</si>
  <si>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</si>
  <si>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</si>
  <si>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</si>
  <si>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</si>
  <si>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</si>
  <si>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</si>
  <si>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</si>
  <si>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</si>
  <si>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</si>
  <si>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</si>
  <si>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</si>
  <si>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</si>
  <si>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</si>
  <si>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</si>
  <si>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</si>
  <si>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</si>
  <si>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</si>
  <si>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</si>
  <si>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</si>
  <si>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</si>
  <si>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</si>
  <si>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</si>
  <si>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</si>
  <si>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</si>
  <si>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</si>
  <si>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</si>
  <si>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</si>
  <si>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</si>
  <si>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</si>
  <si>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</si>
  <si>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</si>
  <si>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</si>
  <si>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</si>
  <si>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</si>
  <si>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</si>
  <si>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</si>
  <si>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</si>
  <si>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</si>
  <si>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</si>
  <si>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</si>
  <si>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</si>
  <si>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</si>
  <si>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</si>
  <si>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</si>
  <si>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</si>
  <si>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</si>
  <si>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</si>
  <si>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</si>
  <si>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</si>
  <si>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</si>
  <si>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</si>
  <si>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</si>
  <si>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</si>
  <si>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</si>
  <si>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</si>
  <si>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</si>
  <si>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</si>
  <si>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</si>
  <si>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</si>
  <si>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</si>
  <si>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</si>
  <si>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</si>
  <si>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</si>
  <si>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</si>
  <si>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</si>
  <si>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</si>
  <si>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</si>
  <si>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</si>
  <si>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</si>
  <si>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</si>
  <si>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</si>
  <si>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</si>
  <si>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</si>
  <si>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</si>
  <si>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</si>
  <si>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</si>
  <si>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</si>
  <si>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</si>
  <si>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</si>
  <si>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</si>
  <si>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</si>
  <si>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</si>
  <si>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</si>
  <si>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</si>
  <si>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</si>
  <si>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</si>
  <si>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</si>
  <si>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</si>
  <si>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</si>
  <si>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</si>
  <si>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</si>
  <si>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</si>
  <si>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</si>
  <si>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</si>
  <si>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</si>
  <si>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</si>
  <si>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</si>
  <si>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</si>
  <si>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</si>
  <si>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</si>
  <si>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</si>
  <si>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</si>
  <si>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</si>
  <si>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</si>
  <si>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</si>
  <si>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</si>
  <si>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</si>
  <si>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</si>
  <si>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</si>
  <si>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</si>
  <si>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</si>
  <si>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</si>
  <si>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</si>
  <si>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</si>
  <si>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</si>
  <si>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</si>
  <si>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</si>
  <si>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</si>
  <si>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</si>
  <si>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</si>
  <si>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</si>
  <si>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</si>
  <si>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</si>
  <si>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</si>
  <si>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</si>
  <si>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</si>
  <si>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</si>
  <si>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</si>
  <si>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</si>
  <si>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</si>
  <si>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</si>
  <si>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</si>
  <si>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</si>
  <si>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</si>
  <si>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</si>
  <si>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</si>
  <si>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</si>
  <si>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</si>
  <si>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</si>
  <si>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</si>
  <si>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</si>
  <si>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</si>
  <si>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</si>
  <si>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</si>
  <si>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</si>
  <si>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</si>
  <si>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</si>
  <si>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</si>
  <si>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</si>
  <si>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</si>
  <si>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</si>
  <si>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</si>
  <si>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</si>
  <si>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</si>
  <si>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</si>
  <si>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</si>
  <si>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</si>
  <si>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</si>
  <si>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</si>
  <si>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</si>
  <si>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</si>
  <si>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</si>
  <si>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</si>
  <si>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</si>
  <si>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</si>
  <si>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</si>
  <si>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</si>
  <si>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</si>
  <si>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</si>
  <si>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</si>
  <si>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</si>
  <si>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</si>
  <si>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</si>
  <si>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</si>
  <si>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</si>
  <si>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</si>
  <si>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</si>
  <si>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</si>
  <si>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</si>
  <si>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</si>
  <si>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</si>
  <si>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</si>
  <si>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</si>
  <si>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</si>
  <si>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</si>
  <si>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</si>
  <si>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</si>
  <si>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</si>
  <si>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</si>
  <si>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</si>
  <si>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</si>
  <si>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</si>
  <si>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</si>
  <si>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</si>
  <si>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</si>
  <si>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</si>
  <si>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</si>
  <si>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</si>
  <si>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</si>
  <si>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</si>
  <si>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</si>
  <si>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</si>
  <si>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</si>
  <si>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</si>
  <si>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</si>
  <si>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</si>
  <si>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</si>
  <si>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</si>
  <si>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</si>
  <si>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</si>
  <si>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</si>
  <si>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</si>
  <si>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</si>
  <si>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</si>
  <si>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</si>
  <si>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</si>
  <si>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</si>
  <si>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</si>
  <si>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</si>
  <si>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</si>
  <si>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</si>
  <si>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</si>
  <si>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</si>
  <si>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</si>
  <si>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</si>
  <si>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</si>
  <si>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</si>
  <si>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</si>
  <si>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</si>
  <si>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</si>
  <si>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</si>
  <si>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</si>
  <si>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</si>
  <si>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</si>
  <si>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</si>
  <si>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</si>
  <si>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</si>
  <si>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</si>
  <si>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</si>
  <si>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</si>
  <si>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</si>
  <si>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</si>
  <si>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</si>
  <si>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</si>
  <si>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</si>
  <si>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</si>
  <si>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</si>
  <si>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</si>
  <si>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</si>
  <si>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</si>
  <si>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</si>
  <si>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</si>
  <si>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</si>
  <si>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</si>
  <si>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</si>
  <si>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</si>
  <si>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</si>
  <si>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</si>
  <si>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</si>
  <si>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</si>
  <si>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</si>
  <si>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</si>
  <si>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</si>
  <si>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</si>
  <si>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</si>
  <si>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</si>
  <si>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</si>
  <si>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</si>
  <si>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</si>
  <si>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</si>
  <si>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</si>
  <si>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</si>
  <si>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</si>
  <si>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</si>
  <si>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</si>
  <si>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</si>
  <si>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</si>
  <si>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</si>
  <si>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</si>
  <si>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</si>
  <si>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</si>
  <si>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</si>
  <si>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</si>
  <si>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</si>
  <si>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</si>
  <si>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</si>
  <si>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</si>
  <si>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</si>
  <si>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</si>
  <si>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</si>
  <si>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</si>
  <si>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</si>
  <si>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</si>
  <si>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</si>
  <si>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</si>
  <si>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</si>
  <si>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</si>
  <si>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</si>
  <si>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</si>
  <si>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</si>
  <si>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</si>
  <si>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</si>
  <si>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</si>
  <si>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</si>
  <si>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</si>
  <si>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</si>
  <si>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</si>
  <si>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</si>
  <si>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</si>
  <si>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</si>
  <si>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</si>
  <si>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</si>
  <si>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</si>
  <si>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</si>
  <si>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</si>
  <si>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</si>
  <si>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</si>
  <si>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</si>
  <si>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</si>
  <si>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</si>
  <si>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</si>
  <si>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</si>
  <si>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</si>
  <si>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</si>
  <si>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</si>
  <si>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</si>
  <si>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</si>
  <si>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</si>
  <si>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</si>
  <si>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</si>
  <si>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</si>
  <si>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</si>
  <si>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</si>
  <si>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</si>
  <si>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</si>
  <si>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</si>
  <si>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</si>
  <si>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</si>
  <si>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</si>
  <si>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</si>
  <si>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</si>
  <si>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</si>
  <si>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</si>
  <si>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</si>
  <si>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</si>
  <si>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</si>
  <si>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</si>
  <si>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</si>
  <si>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</si>
  <si>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</si>
  <si>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</si>
  <si>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</si>
  <si>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</si>
  <si>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</si>
  <si>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</si>
  <si>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</si>
  <si>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</si>
  <si>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</si>
  <si>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</si>
  <si>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</si>
  <si>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</si>
  <si>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</si>
  <si>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</si>
  <si>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</si>
  <si>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</si>
  <si>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</si>
  <si>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</si>
  <si>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</si>
  <si>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</si>
  <si>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</si>
  <si>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</si>
  <si>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</si>
  <si>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</si>
  <si>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</si>
  <si>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</si>
  <si>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</si>
  <si>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</si>
  <si>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</si>
  <si>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</si>
  <si>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</si>
  <si>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</si>
  <si>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</si>
  <si>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</si>
  <si>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</si>
  <si>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</si>
  <si>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</si>
  <si>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</si>
  <si>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</si>
  <si>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</si>
  <si>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</si>
  <si>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</si>
  <si>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</si>
  <si>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</si>
  <si>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</si>
  <si>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</si>
  <si>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</si>
  <si>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</si>
  <si>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</si>
  <si>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</si>
  <si>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</si>
  <si>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</si>
  <si>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</si>
  <si>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</si>
  <si>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</si>
  <si>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</si>
  <si>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</si>
  <si>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</si>
  <si>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</si>
  <si>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</si>
  <si>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</si>
  <si>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</si>
  <si>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</si>
  <si>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</si>
  <si>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</si>
  <si>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</si>
  <si>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</si>
  <si>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</si>
  <si>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</si>
  <si>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</si>
  <si>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</si>
  <si>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</si>
  <si>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</si>
  <si>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</si>
  <si>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</si>
  <si>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</si>
  <si>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</si>
  <si>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</si>
  <si>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</si>
  <si>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</si>
  <si>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</si>
  <si>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</si>
  <si>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</si>
  <si>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</si>
  <si>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</si>
  <si>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</si>
  <si>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</si>
  <si>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</si>
  <si>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</si>
  <si>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</si>
  <si>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</si>
  <si>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</si>
  <si>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</si>
  <si>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</si>
  <si>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</si>
  <si>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</si>
  <si>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</si>
  <si>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</si>
  <si>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</si>
  <si>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</si>
  <si>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</si>
  <si>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</si>
  <si>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</si>
  <si>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</si>
  <si>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</si>
  <si>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</si>
  <si>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</si>
  <si>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</si>
  <si>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</si>
  <si>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</si>
  <si>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</si>
  <si>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</si>
  <si>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</si>
  <si>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</si>
  <si>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</si>
  <si>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</si>
  <si>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</si>
  <si>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</si>
  <si>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</si>
  <si>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</si>
  <si>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</si>
  <si>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</si>
  <si>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</si>
  <si>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</si>
  <si>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</si>
  <si>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</si>
  <si>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</si>
  <si>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</si>
  <si>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</si>
  <si>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</si>
  <si>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</si>
  <si>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</si>
  <si>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</si>
  <si>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</si>
  <si>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</si>
  <si>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</si>
  <si>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</si>
  <si>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</si>
  <si>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</si>
  <si>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</si>
  <si>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</si>
  <si>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</si>
  <si>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</si>
  <si>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</si>
  <si>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</si>
  <si>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</si>
  <si>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</si>
  <si>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</si>
  <si>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</si>
  <si>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</si>
  <si>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</si>
  <si>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</si>
  <si>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</si>
  <si>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</si>
  <si>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</si>
  <si>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</si>
  <si>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</si>
  <si>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</si>
  <si>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</si>
  <si>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</si>
  <si>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</si>
  <si>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</si>
  <si>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</si>
  <si>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</si>
  <si>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</si>
  <si>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</si>
  <si>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</si>
  <si>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</si>
  <si>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</si>
  <si>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</si>
  <si>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</si>
  <si>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</si>
  <si>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</si>
  <si>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</si>
  <si>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</si>
  <si>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</si>
  <si>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</si>
  <si>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</si>
  <si>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</si>
  <si>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</si>
  <si>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</si>
  <si>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</si>
  <si>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</si>
  <si>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</si>
  <si>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</si>
  <si>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</si>
  <si>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</si>
  <si>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</si>
  <si>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</si>
  <si>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</si>
  <si>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</si>
  <si>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</si>
  <si>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</si>
  <si>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</si>
  <si>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</si>
  <si>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</si>
  <si>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</si>
  <si>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</si>
  <si>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</si>
  <si>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</si>
  <si>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</si>
  <si>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</si>
  <si>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</si>
  <si>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</si>
  <si>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</si>
  <si>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</si>
  <si>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</si>
  <si>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</si>
  <si>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</si>
  <si>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</si>
  <si>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</si>
  <si>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</si>
  <si>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</si>
  <si>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</si>
  <si>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</si>
  <si>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</si>
  <si>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</si>
  <si>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</si>
  <si>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</si>
  <si>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</si>
  <si>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</si>
  <si>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</si>
  <si>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</si>
  <si>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</si>
  <si>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</si>
  <si>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</si>
  <si>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</si>
  <si>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</si>
  <si>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</si>
  <si>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</si>
  <si>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</si>
  <si>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</si>
  <si>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</si>
  <si>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</si>
  <si>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</si>
  <si>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</si>
  <si>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</si>
  <si>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</si>
  <si>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</si>
  <si>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</si>
  <si>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</si>
  <si>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</si>
  <si>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</si>
  <si>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</si>
  <si>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</si>
  <si>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</si>
  <si>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</si>
  <si>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</si>
  <si>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</si>
  <si>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</si>
  <si>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</si>
  <si>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</si>
  <si>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</si>
  <si>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</si>
  <si>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</si>
  <si>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</si>
  <si>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</si>
  <si>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</si>
  <si>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</si>
  <si>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</si>
  <si>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</si>
  <si>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</si>
  <si>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</si>
  <si>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</si>
  <si>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</si>
  <si>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</si>
  <si>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</si>
  <si>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</si>
  <si>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</si>
  <si>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</si>
  <si>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</si>
  <si>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</si>
  <si>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</si>
  <si>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</si>
  <si>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</si>
  <si>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</si>
  <si>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</si>
  <si>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</si>
  <si>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</si>
  <si>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</si>
  <si>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</si>
  <si>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</si>
  <si>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</si>
  <si>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</si>
  <si>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</si>
  <si>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</si>
  <si>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</si>
  <si>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</si>
  <si>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</si>
  <si>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</si>
  <si>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</si>
  <si>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</si>
  <si>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</si>
  <si>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</si>
  <si>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</si>
  <si>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</si>
  <si>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</si>
  <si>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</si>
  <si>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</si>
  <si>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</si>
  <si>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</si>
  <si>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</si>
  <si>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</si>
  <si>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</si>
  <si>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</si>
  <si>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</si>
  <si>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</si>
  <si>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</si>
  <si>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</si>
  <si>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</si>
  <si>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</si>
  <si>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</si>
  <si>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</si>
  <si>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</si>
  <si>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</si>
  <si>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</si>
  <si>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</si>
  <si>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</si>
  <si>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</si>
  <si>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</si>
  <si>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</si>
  <si>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</si>
  <si>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</si>
  <si>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</si>
  <si>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</si>
  <si>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</si>
  <si>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</si>
  <si>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</si>
  <si>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</si>
  <si>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</si>
  <si>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</si>
  <si>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</si>
  <si>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</si>
  <si>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</si>
  <si>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</si>
  <si>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</si>
  <si>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</si>
  <si>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</si>
  <si>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</si>
  <si>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</si>
  <si>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</si>
  <si>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</si>
  <si>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</si>
  <si>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</si>
  <si>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</si>
  <si>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</si>
  <si>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</si>
  <si>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</si>
  <si>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</si>
  <si>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</si>
  <si>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</si>
  <si>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</si>
  <si>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</si>
  <si>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</si>
  <si>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</si>
  <si>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</si>
  <si>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</si>
  <si>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</si>
  <si>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</si>
  <si>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</si>
  <si>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</si>
  <si>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</si>
  <si>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</si>
  <si>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</si>
  <si>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</si>
  <si>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</si>
  <si>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</si>
  <si>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</si>
  <si>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</si>
  <si>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</si>
  <si>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</si>
  <si>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</si>
  <si>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</si>
  <si>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</si>
  <si>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</si>
  <si>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</si>
  <si>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</si>
  <si>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</si>
  <si>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</si>
  <si>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</si>
  <si>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</si>
  <si>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</si>
  <si>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</si>
  <si>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</si>
  <si>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</si>
  <si>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</si>
  <si>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</si>
  <si>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</si>
  <si>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</si>
  <si>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</si>
  <si>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</si>
  <si>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</si>
  <si>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</si>
  <si>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</si>
  <si>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</si>
  <si>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</si>
  <si>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</si>
  <si>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</si>
  <si>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</si>
  <si>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</si>
  <si>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</si>
  <si>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</si>
  <si>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</si>
  <si>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</si>
  <si>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</si>
  <si>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</si>
  <si>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</si>
  <si>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</si>
  <si>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</si>
  <si>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</si>
  <si>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</si>
  <si>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</si>
  <si>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</si>
  <si>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</si>
  <si>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</si>
  <si>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</si>
  <si>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</si>
  <si>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</si>
  <si>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</si>
  <si>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</si>
  <si>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</si>
  <si>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</si>
  <si>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</si>
  <si>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</si>
  <si>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</si>
  <si>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</si>
  <si>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</si>
  <si>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</si>
  <si>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</si>
  <si>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</si>
  <si>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</si>
  <si>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</si>
  <si>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</si>
  <si>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</si>
  <si>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</si>
  <si>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</si>
  <si>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</si>
  <si>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</si>
  <si>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</si>
  <si>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</si>
  <si>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</si>
  <si>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</si>
  <si>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</si>
  <si>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</si>
  <si>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</si>
  <si>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</si>
  <si>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</si>
  <si>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</si>
  <si>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</si>
  <si>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</si>
  <si>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</si>
  <si>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</si>
  <si>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</si>
  <si>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</si>
  <si>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</si>
  <si>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</si>
  <si>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</si>
  <si>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</si>
  <si>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</si>
  <si>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</si>
  <si>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</si>
  <si>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</si>
  <si>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</si>
  <si>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</si>
  <si>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</si>
  <si>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</si>
  <si>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</si>
  <si>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</si>
  <si>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</si>
  <si>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</si>
  <si>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</si>
  <si>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</si>
  <si>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</si>
  <si>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</si>
  <si>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</si>
  <si>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</si>
  <si>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</si>
  <si>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</si>
  <si>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</si>
  <si>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</si>
  <si>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</si>
  <si>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</si>
  <si>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</si>
  <si>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</si>
  <si>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</si>
  <si>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</si>
  <si>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</si>
  <si>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</si>
  <si>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</si>
  <si>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</si>
  <si>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</si>
  <si>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</si>
  <si>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</si>
  <si>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</si>
  <si>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</si>
  <si>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</si>
  <si>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</si>
  <si>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</si>
  <si>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</si>
  <si>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</si>
  <si>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</si>
  <si>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</si>
  <si>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</si>
  <si>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</si>
  <si>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</si>
  <si>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</si>
  <si>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</si>
  <si>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</si>
  <si>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</si>
  <si>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</si>
  <si>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</si>
  <si>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</si>
  <si>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</si>
  <si>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</si>
  <si>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</si>
  <si>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</si>
  <si>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</si>
  <si>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</si>
  <si>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</si>
  <si>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</si>
  <si>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</si>
  <si>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</si>
  <si>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</si>
  <si>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</si>
  <si>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</si>
  <si>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</si>
  <si>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</si>
  <si>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</si>
  <si>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</si>
  <si>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</si>
  <si>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</si>
  <si>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</si>
  <si>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</si>
  <si>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</si>
  <si>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</si>
  <si>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</si>
  <si>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</si>
  <si>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</si>
  <si>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</si>
  <si>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</si>
  <si>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</si>
  <si>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</si>
  <si>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</si>
  <si>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</si>
  <si>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</si>
  <si>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</si>
  <si>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</si>
  <si>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</si>
  <si>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</si>
  <si>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</si>
  <si>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</si>
  <si>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</si>
  <si>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</si>
  <si>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</si>
  <si>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</si>
  <si>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</si>
  <si>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</si>
  <si>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</si>
  <si>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</si>
  <si>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</si>
  <si>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</si>
  <si>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</si>
  <si>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</si>
  <si>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</si>
  <si>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</si>
  <si>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</si>
  <si>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</si>
  <si>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</si>
  <si>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</si>
  <si>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</si>
  <si>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</si>
  <si>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</si>
  <si>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</si>
  <si>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</si>
  <si>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</si>
  <si>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</si>
  <si>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</si>
  <si>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</si>
  <si>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</si>
  <si>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</si>
  <si>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</si>
  <si>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</si>
  <si>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</si>
  <si>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</si>
  <si>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</si>
  <si>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</si>
  <si>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</si>
  <si>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</si>
  <si>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</si>
  <si>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</si>
  <si>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</si>
  <si>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</si>
  <si>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</si>
  <si>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</si>
  <si>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</si>
  <si>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</si>
  <si>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</si>
  <si>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</si>
  <si>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</si>
  <si>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</si>
  <si>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</si>
  <si>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</si>
  <si>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</si>
  <si>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</si>
  <si>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</si>
  <si>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</si>
  <si>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</si>
  <si>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</si>
  <si>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</si>
  <si>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</si>
  <si>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</si>
  <si>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</si>
  <si>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</si>
  <si>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</si>
  <si>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</si>
  <si>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</si>
  <si>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</si>
  <si>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</si>
  <si>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</si>
  <si>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</si>
  <si>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</si>
  <si>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</si>
  <si>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</si>
  <si>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</si>
  <si>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</si>
  <si>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</si>
  <si>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</si>
  <si>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</si>
  <si>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</si>
  <si>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</si>
  <si>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</si>
  <si>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</si>
  <si>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</si>
  <si>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</si>
  <si>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</si>
  <si>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</si>
  <si>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</si>
  <si>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</si>
  <si>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</si>
  <si>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</si>
  <si>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</si>
  <si>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</si>
  <si>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</si>
  <si>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</si>
  <si>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</si>
  <si>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</si>
  <si>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</si>
  <si>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</si>
  <si>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</si>
  <si>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</si>
  <si>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</si>
  <si>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</si>
  <si>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</si>
  <si>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</si>
  <si>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</si>
  <si>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</si>
  <si>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</si>
  <si>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</si>
  <si>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</si>
  <si>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</si>
  <si>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</si>
  <si>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</si>
  <si>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</si>
  <si>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</si>
  <si>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</si>
  <si>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</si>
  <si>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</si>
  <si>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</si>
  <si>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</si>
  <si>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</si>
  <si>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</si>
  <si>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</si>
  <si>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</si>
  <si>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</si>
  <si>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</si>
  <si>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</si>
  <si>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</si>
  <si>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</si>
  <si>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</si>
  <si>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</si>
  <si>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</si>
  <si>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</si>
  <si>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</si>
  <si>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</si>
  <si>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</si>
  <si>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</si>
  <si>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</si>
  <si>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</si>
  <si>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</si>
  <si>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</si>
  <si>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</si>
  <si>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</si>
  <si>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</si>
  <si>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</si>
  <si>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</si>
  <si>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</si>
  <si>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</si>
  <si>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</si>
  <si>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</si>
  <si>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</si>
  <si>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</si>
  <si>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</si>
  <si>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</si>
  <si>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</si>
  <si>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</si>
  <si>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</si>
  <si>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</si>
  <si>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</si>
  <si>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</si>
  <si>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</si>
  <si>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</si>
  <si>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</si>
  <si>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</si>
  <si>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</si>
  <si>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</si>
  <si>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</si>
  <si>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</si>
  <si>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</si>
  <si>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</si>
  <si>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</si>
  <si>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</si>
  <si>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</si>
  <si>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</si>
  <si>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</si>
  <si>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</si>
  <si>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</si>
  <si>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</si>
  <si>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</si>
  <si>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</si>
  <si>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</si>
  <si>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</si>
  <si>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</si>
  <si>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</si>
  <si>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</si>
  <si>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</si>
  <si>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</si>
  <si>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</si>
  <si>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</si>
  <si>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</si>
  <si>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</si>
  <si>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</si>
  <si>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</si>
  <si>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</si>
  <si>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</si>
  <si>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</si>
  <si>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</si>
  <si>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</si>
  <si>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</si>
  <si>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</si>
  <si>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</si>
  <si>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</si>
  <si>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</si>
  <si>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</si>
  <si>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</si>
  <si>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</si>
  <si>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</si>
  <si>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</si>
  <si>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</si>
  <si>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</si>
  <si>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</si>
  <si>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</si>
  <si>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</si>
  <si>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</si>
  <si>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</si>
  <si>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</si>
  <si>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</si>
  <si>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</si>
  <si>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</si>
  <si>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</si>
  <si>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</si>
  <si>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</si>
  <si>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</si>
  <si>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</si>
  <si>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</si>
  <si>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</si>
  <si>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</si>
  <si>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</si>
  <si>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</si>
  <si>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</si>
  <si>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</si>
  <si>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</si>
  <si>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</si>
  <si>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</si>
  <si>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</si>
  <si>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</si>
  <si>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</si>
  <si>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</si>
  <si>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</si>
  <si>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</si>
  <si>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</si>
  <si>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</si>
  <si>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</si>
  <si>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</si>
  <si>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</si>
  <si>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</si>
  <si>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</si>
  <si>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</si>
  <si>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</si>
  <si>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</si>
  <si>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</si>
  <si>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</si>
  <si>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</si>
  <si>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</si>
  <si>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</si>
  <si>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</si>
  <si>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</si>
  <si>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</si>
  <si>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</si>
  <si>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</si>
  <si>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</si>
  <si>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</si>
  <si>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</si>
  <si>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</si>
  <si>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</si>
  <si>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</si>
  <si>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</si>
  <si>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</si>
  <si>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</si>
  <si>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</si>
  <si>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</si>
  <si>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</si>
  <si>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</si>
  <si>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</si>
  <si>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</si>
  <si>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</si>
  <si>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</si>
  <si>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</si>
  <si>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</si>
  <si>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</si>
  <si>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</si>
  <si>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</si>
  <si>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</si>
  <si>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</si>
  <si>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</si>
  <si>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</si>
  <si>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</si>
  <si>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</si>
  <si>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</si>
  <si>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</si>
  <si>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</si>
  <si>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</si>
  <si>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</si>
  <si>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</si>
  <si>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</si>
  <si>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</si>
  <si>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</si>
  <si>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</si>
  <si>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</si>
  <si>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</si>
  <si>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</si>
  <si>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</si>
  <si>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</si>
  <si>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</si>
  <si>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</si>
  <si>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</si>
  <si>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</si>
  <si>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</si>
  <si>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</si>
  <si>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</si>
  <si>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</si>
  <si>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</si>
  <si>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</si>
  <si>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</si>
  <si>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</si>
  <si>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</si>
  <si>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</si>
  <si>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</si>
  <si>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</si>
  <si>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</si>
  <si>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</si>
  <si>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</si>
  <si>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</si>
  <si>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</si>
  <si>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</si>
  <si>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</si>
  <si>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</si>
  <si>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</si>
  <si>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</si>
  <si>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</si>
  <si>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</si>
  <si>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</si>
  <si>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</si>
  <si>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</si>
  <si>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</si>
  <si>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</si>
  <si>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</si>
  <si>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</si>
  <si>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</si>
  <si>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</si>
  <si>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</si>
  <si>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</si>
  <si>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</si>
  <si>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</si>
  <si>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</si>
  <si>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</si>
  <si>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</si>
  <si>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</si>
  <si>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</si>
  <si>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</si>
  <si>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</si>
  <si>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</si>
  <si>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</si>
  <si>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</si>
  <si>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</si>
  <si>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</si>
  <si>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</si>
  <si>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</si>
  <si>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</si>
  <si>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</si>
  <si>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</si>
  <si>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</si>
  <si>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</si>
  <si>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</si>
  <si>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</si>
  <si>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</si>
  <si>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</si>
  <si>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</si>
  <si>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</si>
  <si>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</si>
  <si>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</si>
  <si>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</si>
  <si>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</si>
  <si>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</si>
  <si>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</si>
  <si>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</si>
  <si>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</si>
  <si>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</si>
  <si>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</si>
  <si>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</si>
  <si>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</si>
  <si>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</si>
  <si>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</si>
  <si>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</si>
  <si>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</si>
  <si>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</si>
  <si>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</si>
  <si>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</si>
  <si>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</si>
  <si>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</si>
  <si>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</si>
  <si>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</si>
  <si>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</si>
  <si>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</si>
  <si>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</si>
  <si>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</si>
  <si>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</si>
  <si>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</si>
  <si>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</si>
  <si>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</si>
  <si>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</si>
  <si>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</si>
  <si>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</si>
  <si>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</si>
  <si>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</si>
  <si>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</si>
  <si>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</si>
  <si>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</si>
  <si>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</si>
  <si>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</si>
  <si>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</si>
  <si>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</si>
  <si>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</si>
  <si>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</si>
  <si>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</si>
  <si>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</si>
  <si>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</si>
  <si>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</si>
  <si>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</si>
  <si>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</si>
  <si>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</si>
  <si>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</si>
  <si>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</si>
  <si>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</si>
  <si>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</si>
  <si>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</si>
  <si>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</si>
  <si>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</si>
  <si>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</si>
  <si>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</si>
  <si>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</si>
  <si>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</si>
  <si>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</si>
  <si>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</si>
  <si>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</si>
  <si>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</si>
  <si>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</si>
  <si>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</si>
  <si>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</si>
  <si>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</si>
  <si>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</si>
  <si>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</si>
  <si>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</si>
  <si>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</si>
  <si>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</si>
  <si>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</si>
  <si>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</si>
  <si>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</si>
  <si>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</si>
  <si>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</si>
  <si>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</si>
  <si>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</si>
  <si>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</si>
  <si>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</si>
  <si>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</si>
  <si>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</si>
  <si>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</si>
  <si>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</si>
  <si>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</si>
  <si>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</si>
  <si>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</si>
  <si>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</si>
  <si>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</si>
  <si>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</si>
  <si>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</si>
  <si>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</si>
  <si>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</si>
  <si>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</si>
  <si>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</si>
  <si>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</si>
  <si>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</si>
  <si>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</si>
  <si>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</si>
  <si>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</si>
  <si>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</si>
  <si>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</si>
  <si>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</si>
  <si>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</si>
  <si>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</si>
  <si>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</si>
  <si>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</si>
  <si>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</si>
  <si>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</si>
  <si>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</si>
  <si>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</si>
  <si>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</si>
  <si>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</si>
  <si>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</si>
  <si>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</si>
  <si>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</si>
  <si>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</si>
  <si>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</si>
  <si>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</si>
  <si>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</si>
  <si>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</si>
  <si>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</si>
  <si>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</si>
  <si>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</si>
  <si>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</si>
  <si>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</si>
  <si>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</si>
  <si>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</si>
  <si>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</si>
  <si>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</si>
  <si>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</si>
  <si>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</si>
  <si>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</si>
  <si>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</si>
  <si>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</si>
  <si>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</si>
  <si>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</si>
  <si>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</si>
  <si>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</si>
  <si>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</si>
  <si>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</si>
  <si>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</si>
  <si>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</si>
  <si>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</si>
  <si>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</si>
  <si>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</si>
  <si>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</si>
  <si>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</si>
  <si>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</si>
  <si>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</si>
  <si>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</si>
  <si>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</si>
  <si>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</si>
  <si>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</si>
  <si>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</si>
  <si>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</si>
  <si>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</si>
  <si>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</si>
  <si>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</si>
  <si>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</si>
  <si>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</si>
  <si>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</si>
  <si>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</si>
  <si>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</si>
  <si>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</si>
  <si>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</si>
  <si>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</si>
  <si>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</si>
  <si>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</si>
  <si>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</si>
  <si>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</si>
  <si>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</si>
  <si>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</si>
  <si>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</si>
  <si>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</si>
  <si>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</si>
  <si>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</si>
  <si>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</si>
  <si>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</si>
  <si>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</si>
  <si>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</si>
  <si>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</si>
  <si>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</si>
  <si>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</si>
  <si>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</si>
  <si>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</si>
  <si>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</si>
  <si>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</si>
  <si>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</si>
  <si>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</si>
  <si>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</si>
  <si>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</si>
  <si>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</si>
  <si>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</si>
  <si>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</si>
  <si>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</si>
  <si>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</si>
  <si>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</si>
  <si>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</si>
  <si>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</si>
  <si>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</si>
  <si>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</si>
  <si>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</si>
  <si>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</si>
  <si>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</si>
  <si>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</si>
  <si>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</si>
  <si>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</si>
  <si>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</si>
  <si>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</si>
  <si>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</si>
  <si>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</si>
  <si>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</si>
  <si>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</si>
  <si>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</si>
  <si>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</si>
  <si>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</si>
  <si>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</si>
  <si>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</si>
  <si>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</si>
  <si>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</si>
  <si>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</si>
  <si>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</si>
  <si>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</si>
  <si>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</si>
  <si>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</si>
  <si>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</si>
  <si>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</si>
  <si>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</si>
  <si>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</si>
  <si>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</si>
  <si>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</si>
  <si>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</si>
  <si>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</si>
  <si>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</si>
  <si>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</si>
  <si>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</si>
  <si>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</si>
  <si>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</si>
  <si>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</si>
  <si>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</si>
  <si>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</si>
  <si>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</si>
  <si>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</si>
  <si>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</si>
  <si>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</si>
  <si>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</si>
  <si>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</si>
  <si>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</si>
  <si>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</si>
  <si>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</si>
  <si>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</si>
  <si>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</si>
  <si>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</si>
  <si>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</si>
  <si>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</si>
  <si>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</si>
  <si>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</si>
  <si>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</si>
  <si>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</si>
  <si>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</si>
  <si>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</si>
  <si>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</si>
  <si>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</si>
  <si>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</si>
  <si>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</si>
  <si>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</si>
  <si>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</si>
  <si>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</si>
  <si>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</si>
  <si>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</si>
  <si>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</si>
  <si>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</si>
  <si>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</si>
  <si>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</si>
  <si>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</si>
  <si>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</si>
  <si>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</si>
  <si>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</si>
  <si>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</si>
  <si>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</si>
  <si>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</si>
  <si>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</si>
  <si>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</si>
  <si>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</si>
  <si>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</si>
  <si>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</si>
  <si>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</si>
  <si>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</si>
  <si>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</si>
  <si>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</si>
  <si>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</si>
  <si>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</si>
  <si>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</si>
  <si>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</si>
  <si>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</si>
  <si>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</si>
  <si>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</si>
  <si>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</si>
  <si>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</si>
  <si>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</si>
  <si>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</si>
  <si>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</si>
  <si>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</si>
  <si>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</si>
  <si>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</si>
  <si>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</si>
  <si>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</si>
  <si>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</si>
  <si>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</si>
  <si>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</si>
  <si>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</si>
  <si>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</si>
  <si>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</si>
  <si>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</si>
  <si>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</si>
  <si>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</si>
  <si>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</si>
  <si>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</si>
  <si>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</si>
  <si>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</si>
  <si>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</si>
  <si>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</si>
  <si>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</si>
  <si>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</si>
  <si>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</si>
  <si>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</si>
  <si>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</si>
  <si>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</si>
  <si>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</si>
  <si>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</si>
  <si>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</si>
  <si>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</si>
  <si>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</si>
  <si>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</si>
  <si>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</si>
  <si>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</si>
  <si>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</si>
  <si>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</si>
  <si>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</si>
  <si>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</si>
  <si>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</si>
  <si>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</si>
  <si>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</si>
  <si>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</si>
  <si>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</si>
  <si>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</si>
  <si>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</si>
  <si>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</si>
  <si>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</si>
  <si>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</si>
  <si>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</si>
  <si>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</si>
  <si>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</si>
  <si>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</si>
  <si>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</si>
  <si>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</si>
  <si>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</si>
  <si>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</si>
  <si>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</si>
  <si>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</si>
  <si>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</si>
  <si>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</si>
  <si>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</si>
  <si>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</si>
  <si>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</si>
  <si>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</si>
  <si>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</si>
  <si>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</si>
  <si>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</si>
  <si>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</si>
  <si>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</si>
  <si>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</si>
  <si>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</si>
  <si>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</si>
  <si>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</si>
  <si>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</si>
  <si>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</si>
  <si>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</si>
  <si>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</si>
  <si>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</si>
  <si>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</si>
  <si>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</si>
  <si>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</si>
  <si>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</si>
  <si>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</si>
  <si>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</si>
  <si>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</si>
  <si>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</si>
  <si>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</si>
  <si>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</si>
  <si>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</si>
  <si>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</si>
  <si>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</si>
  <si>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</si>
  <si>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</si>
  <si>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</si>
  <si>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</si>
  <si>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</si>
  <si>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</si>
  <si>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</si>
  <si>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</si>
  <si>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</si>
  <si>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</si>
  <si>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</si>
  <si>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</si>
  <si>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</si>
  <si>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</si>
  <si>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</si>
  <si>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</si>
  <si>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</si>
  <si>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</si>
  <si>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</si>
  <si>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</si>
  <si>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</si>
  <si>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</si>
  <si>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</si>
  <si>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</si>
  <si>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</si>
  <si>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</si>
  <si>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</si>
  <si>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</si>
  <si>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</si>
  <si>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</si>
  <si>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</si>
  <si>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</si>
  <si>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</si>
  <si>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</si>
  <si>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</si>
  <si>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</si>
  <si>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</si>
  <si>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</si>
  <si>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</si>
  <si>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</si>
  <si>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</si>
  <si>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</si>
  <si>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</si>
  <si>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</si>
  <si>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</si>
  <si>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</si>
  <si>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</si>
  <si>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</si>
  <si>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</si>
  <si>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</si>
  <si>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</si>
  <si>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</si>
  <si>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</si>
  <si>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</si>
  <si>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</si>
  <si>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</si>
  <si>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</si>
  <si>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</si>
  <si>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</si>
  <si>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</si>
  <si>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</si>
  <si>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</si>
  <si>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</si>
  <si>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</si>
  <si>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</si>
  <si>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</si>
  <si>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</si>
  <si>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</si>
  <si>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</si>
  <si>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</si>
  <si>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</si>
  <si>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</si>
  <si>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</si>
  <si>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</si>
  <si>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</si>
  <si>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</si>
  <si>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</si>
  <si>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</si>
  <si>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</si>
  <si>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</si>
  <si>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</si>
  <si>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</si>
  <si>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</si>
  <si>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</si>
  <si>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</si>
  <si>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</si>
  <si>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</si>
  <si>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</si>
  <si>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</si>
  <si>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</si>
  <si>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</si>
  <si>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</si>
  <si>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</si>
  <si>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</si>
  <si>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</si>
  <si>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</si>
  <si>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</si>
  <si>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</si>
  <si>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</si>
  <si>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</si>
  <si>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</si>
  <si>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</si>
  <si>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</si>
  <si>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</si>
  <si>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</si>
  <si>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</si>
  <si>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</si>
  <si>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</si>
  <si>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</si>
  <si>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</si>
  <si>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</si>
  <si>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</si>
  <si>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</si>
  <si>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</si>
  <si>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</si>
  <si>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</si>
  <si>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</si>
  <si>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</si>
  <si>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</si>
  <si>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</si>
  <si>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</si>
  <si>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</si>
  <si>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</si>
  <si>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</si>
  <si>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</si>
  <si>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</si>
  <si>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</si>
  <si>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</si>
  <si>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</si>
  <si>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</si>
  <si>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</si>
  <si>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</si>
  <si>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</si>
  <si>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</si>
  <si>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</si>
  <si>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</si>
  <si>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</si>
  <si>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</si>
  <si>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</si>
  <si>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</si>
  <si>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</si>
  <si>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</si>
  <si>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</si>
  <si>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</si>
  <si>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</si>
  <si>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</si>
  <si>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</si>
  <si>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</si>
  <si>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</si>
  <si>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</si>
  <si>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</si>
  <si>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</si>
  <si>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</si>
  <si>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</si>
  <si>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</si>
  <si>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</si>
  <si>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</si>
  <si>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</si>
  <si>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</si>
  <si>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</si>
  <si>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</si>
  <si>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</si>
  <si>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</si>
  <si>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</si>
  <si>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</si>
  <si>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</si>
  <si>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</si>
  <si>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</si>
  <si>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</si>
  <si>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</si>
  <si>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</si>
  <si>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</si>
  <si>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</si>
  <si>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</si>
  <si>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</si>
  <si>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</si>
  <si>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</si>
  <si>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</si>
  <si>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</si>
  <si>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</si>
  <si>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</si>
  <si>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</si>
  <si>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</si>
  <si>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</si>
  <si>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</si>
  <si>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</si>
  <si>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</si>
  <si>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</si>
  <si>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</si>
  <si>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</si>
  <si>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</si>
  <si>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</si>
  <si>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</si>
  <si>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</si>
  <si>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</si>
  <si>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</si>
  <si>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</si>
  <si>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</si>
  <si>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</si>
  <si>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</si>
  <si>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</si>
  <si>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</si>
  <si>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</si>
  <si>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</si>
  <si>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</si>
  <si>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</si>
  <si>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</si>
  <si>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</si>
  <si>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</si>
  <si>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</si>
  <si>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</si>
  <si>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</si>
  <si>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</si>
  <si>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</si>
  <si>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</si>
  <si>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</si>
  <si>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</si>
  <si>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</si>
  <si>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</si>
  <si>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</si>
  <si>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</si>
  <si>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</si>
  <si>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</si>
  <si>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</si>
  <si>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</si>
  <si>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</si>
  <si>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</si>
  <si>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</si>
  <si>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</si>
  <si>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</si>
  <si>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</si>
  <si>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</si>
  <si>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</si>
  <si>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</si>
  <si>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</si>
  <si>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</si>
  <si>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</si>
  <si>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</si>
  <si>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</si>
  <si>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</si>
  <si>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</si>
  <si>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</si>
  <si>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</si>
  <si>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</si>
  <si>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</si>
  <si>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</si>
  <si>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</si>
  <si>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</si>
  <si>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</si>
  <si>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</si>
  <si>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</si>
  <si>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</si>
  <si>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</si>
  <si>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</si>
  <si>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</si>
  <si>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</si>
  <si>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</si>
  <si>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</si>
  <si>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</si>
  <si>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</si>
  <si>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</si>
  <si>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</si>
  <si>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</si>
  <si>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</si>
  <si>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</si>
  <si>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</si>
  <si>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</si>
  <si>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</si>
  <si>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</si>
  <si>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</si>
  <si>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</si>
  <si>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</si>
  <si>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</si>
  <si>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</si>
  <si>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</si>
  <si>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</si>
  <si>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</si>
  <si>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</si>
  <si>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</si>
  <si>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</si>
  <si>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</si>
  <si>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</si>
  <si>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</si>
  <si>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</si>
  <si>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</si>
  <si>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</si>
  <si>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</si>
  <si>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</si>
  <si>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</si>
  <si>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</si>
  <si>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</si>
  <si>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</si>
  <si>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</si>
  <si>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</si>
  <si>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</si>
  <si>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</si>
  <si>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</si>
  <si>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</si>
  <si>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</si>
  <si>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</si>
  <si>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</si>
  <si>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</si>
  <si>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</si>
  <si>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</si>
  <si>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</si>
  <si>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</si>
  <si>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</si>
  <si>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</si>
  <si>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</si>
  <si>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</si>
  <si>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</si>
  <si>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</si>
  <si>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</si>
  <si>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</si>
  <si>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</si>
  <si>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</si>
  <si>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</si>
  <si>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</si>
  <si>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</si>
  <si>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</si>
  <si>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</si>
  <si>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</si>
  <si>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</si>
  <si>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</si>
  <si>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</si>
  <si>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</si>
  <si>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</si>
  <si>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</si>
  <si>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</si>
  <si>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</si>
  <si>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</si>
  <si>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</si>
  <si>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</si>
  <si>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</si>
  <si>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</si>
  <si>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</si>
  <si>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</si>
  <si>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</si>
  <si>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</si>
  <si>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</si>
  <si>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</si>
  <si>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</si>
  <si>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</si>
  <si>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</si>
  <si>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</si>
  <si>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</si>
  <si>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</si>
  <si>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</si>
  <si>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</si>
  <si>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</si>
  <si>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</si>
  <si>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</si>
  <si>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</si>
  <si>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</si>
  <si>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</si>
  <si>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</si>
  <si>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</si>
  <si>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</si>
  <si>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</si>
  <si>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</si>
  <si>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</si>
  <si>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</si>
  <si>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</si>
  <si>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</si>
  <si>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</si>
  <si>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</si>
  <si>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</si>
  <si>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</si>
  <si>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</si>
  <si>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</si>
  <si>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</si>
  <si>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</si>
  <si>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</si>
  <si>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</si>
  <si>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</si>
  <si>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</si>
  <si>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</si>
  <si>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</si>
  <si>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</si>
  <si>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</si>
  <si>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</si>
  <si>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</si>
  <si>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</si>
  <si>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</si>
  <si>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</si>
  <si>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</si>
  <si>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</si>
  <si>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</si>
  <si>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</si>
  <si>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</si>
  <si>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</si>
  <si>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</si>
  <si>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</si>
  <si>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</si>
  <si>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</si>
  <si>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</si>
  <si>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</si>
  <si>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</si>
  <si>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</si>
  <si>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</si>
  <si>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</si>
  <si>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</si>
  <si>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</si>
  <si>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</si>
  <si>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</si>
  <si>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</si>
  <si>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</si>
  <si>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</si>
  <si>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</si>
  <si>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</si>
  <si>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</si>
  <si>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</si>
  <si>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</si>
  <si>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</si>
  <si>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</si>
  <si>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</si>
  <si>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</si>
  <si>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</si>
  <si>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</si>
  <si>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</si>
  <si>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</si>
  <si>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</si>
  <si>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</si>
  <si>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</si>
  <si>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</si>
  <si>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</si>
  <si>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</si>
  <si>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</si>
  <si>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</si>
  <si>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</si>
  <si>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</si>
  <si>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</si>
  <si>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</si>
  <si>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</si>
  <si>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</si>
  <si>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</si>
  <si>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</si>
  <si>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</si>
  <si>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</si>
  <si>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</si>
  <si>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</si>
  <si>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</si>
  <si>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</si>
  <si>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</si>
  <si>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</si>
  <si>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</si>
  <si>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</si>
  <si>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</si>
  <si>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</si>
  <si>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</si>
  <si>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</si>
  <si>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</si>
  <si>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</si>
  <si>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</si>
  <si>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</si>
  <si>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</si>
  <si>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</si>
  <si>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</si>
  <si>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</si>
  <si>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</si>
  <si>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</si>
  <si>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</si>
  <si>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</si>
  <si>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</si>
  <si>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</si>
  <si>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</si>
  <si>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</si>
  <si>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</si>
  <si>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</si>
  <si>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</si>
  <si>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</si>
  <si>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</si>
  <si>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</si>
  <si>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</si>
  <si>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</si>
  <si>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</si>
  <si>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</si>
  <si>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</si>
  <si>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</si>
  <si>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</si>
  <si>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</si>
  <si>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</si>
  <si>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</si>
  <si>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</si>
  <si>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</si>
  <si>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</si>
  <si>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</si>
  <si>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</si>
  <si>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</si>
  <si>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</si>
  <si>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</si>
  <si>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</si>
  <si>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</si>
  <si>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</si>
  <si>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</si>
  <si>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</si>
  <si>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</si>
  <si>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</si>
  <si>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</si>
  <si>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</si>
  <si>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</si>
  <si>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</si>
  <si>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</si>
  <si>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</si>
  <si>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</si>
  <si>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</si>
  <si>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</si>
  <si>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</si>
  <si>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</si>
  <si>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</si>
  <si>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</si>
  <si>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</si>
  <si>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</si>
  <si>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</si>
  <si>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</si>
  <si>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</si>
  <si>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</si>
  <si>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</si>
  <si>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</si>
  <si>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</si>
  <si>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</si>
  <si>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</si>
  <si>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</si>
  <si>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</si>
  <si>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</si>
  <si>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</si>
  <si>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</si>
  <si>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</si>
  <si>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</si>
  <si>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</si>
  <si>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</si>
  <si>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</si>
  <si>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</si>
  <si>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</si>
  <si>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</si>
  <si>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</si>
  <si>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</si>
  <si>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</si>
  <si>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</si>
  <si>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</si>
  <si>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</si>
  <si>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</si>
  <si>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</si>
  <si>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</si>
  <si>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</si>
  <si>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</si>
  <si>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</si>
  <si>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</si>
  <si>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</si>
  <si>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</si>
  <si>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</si>
  <si>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</si>
  <si>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</si>
  <si>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</si>
  <si>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</si>
  <si>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</si>
  <si>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</si>
  <si>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</si>
  <si>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</si>
  <si>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</si>
  <si>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</si>
  <si>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</si>
  <si>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</si>
  <si>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</si>
  <si>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</si>
  <si>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</si>
  <si>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</si>
  <si>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</si>
  <si>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</si>
  <si>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</si>
  <si>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</si>
  <si>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</si>
  <si>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</si>
  <si>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</si>
  <si>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</si>
  <si>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</si>
  <si>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</si>
  <si>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</si>
  <si>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</si>
  <si>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</si>
  <si>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</si>
  <si>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</si>
  <si>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</si>
  <si>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</si>
  <si>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</si>
  <si>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</si>
  <si>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</si>
  <si>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</si>
  <si>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</si>
  <si>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</si>
  <si>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</si>
  <si>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</si>
  <si>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</si>
  <si>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</si>
  <si>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</si>
  <si>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</si>
  <si>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</si>
  <si>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</si>
  <si>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</si>
  <si>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</si>
  <si>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</si>
  <si>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</si>
  <si>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</si>
  <si>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</si>
  <si>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</si>
  <si>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</si>
  <si>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</si>
  <si>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</si>
  <si>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</si>
  <si>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</si>
  <si>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</si>
  <si>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</si>
  <si>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</si>
  <si>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</si>
  <si>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</si>
  <si>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</si>
  <si>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</si>
  <si>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</si>
  <si>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</si>
  <si>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</si>
  <si>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</si>
  <si>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</si>
  <si>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</si>
  <si>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</si>
  <si>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</si>
  <si>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</si>
  <si>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</si>
  <si>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</si>
  <si>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</si>
  <si>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</si>
  <si>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</si>
  <si>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</si>
  <si>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</si>
  <si>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</si>
  <si>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</si>
  <si>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</si>
  <si>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</si>
  <si>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</si>
  <si>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</si>
  <si>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</si>
  <si>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</si>
  <si>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</si>
  <si>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</si>
  <si>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</si>
  <si>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</si>
  <si>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</si>
  <si>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</si>
  <si>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</si>
  <si>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</si>
  <si>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</si>
  <si>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</si>
  <si>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</si>
  <si>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</si>
  <si>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</si>
  <si>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</si>
  <si>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</si>
  <si>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</si>
  <si>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</si>
  <si>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</si>
  <si>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</si>
  <si>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</si>
  <si>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</si>
  <si>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</si>
  <si>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</si>
  <si>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</si>
  <si>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</si>
  <si>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</si>
  <si>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</si>
  <si>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</si>
  <si>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</si>
  <si>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</si>
  <si>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</si>
  <si>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</si>
  <si>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</si>
  <si>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</si>
  <si>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</si>
  <si>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</si>
  <si>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</si>
  <si>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</si>
  <si>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</si>
  <si>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</si>
  <si>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</si>
  <si>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</si>
  <si>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</si>
  <si>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</si>
  <si>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</si>
  <si>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</si>
  <si>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</si>
  <si>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</si>
  <si>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</si>
  <si>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</si>
  <si>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</si>
  <si>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</si>
  <si>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</si>
  <si>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</si>
  <si>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</si>
  <si>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</si>
  <si>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</si>
  <si>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</si>
  <si>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</si>
  <si>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</si>
  <si>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</si>
  <si>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</si>
  <si>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</si>
  <si>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</si>
  <si>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</si>
  <si>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</si>
  <si>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</si>
  <si>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</si>
  <si>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</si>
  <si>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</si>
  <si>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</si>
  <si>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</si>
  <si>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</si>
  <si>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</si>
  <si>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</si>
  <si>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</si>
  <si>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</si>
  <si>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</si>
  <si>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</si>
  <si>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</si>
  <si>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</si>
  <si>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</si>
  <si>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</si>
  <si>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</si>
  <si>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</si>
  <si>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</si>
  <si>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</si>
  <si>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</si>
  <si>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</si>
  <si>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</si>
  <si>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</si>
  <si>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</si>
  <si>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</si>
  <si>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</si>
  <si>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</si>
  <si>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</si>
  <si>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</si>
  <si>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</si>
  <si>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</si>
  <si>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</si>
  <si>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</si>
  <si>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</si>
  <si>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</si>
  <si>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</si>
  <si>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</si>
  <si>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</si>
  <si>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</si>
  <si>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</si>
  <si>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</si>
  <si>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</si>
  <si>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</si>
  <si>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</si>
  <si>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</si>
  <si>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</si>
  <si>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</si>
  <si>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</si>
  <si>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</si>
  <si>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</si>
  <si>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</si>
  <si>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</si>
  <si>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</si>
  <si>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</si>
  <si>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</si>
  <si>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</si>
  <si>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</si>
  <si>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</si>
  <si>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</si>
  <si>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</si>
  <si>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</si>
  <si>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</si>
  <si>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</si>
  <si>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</si>
  <si>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</si>
  <si>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</si>
  <si>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</si>
  <si>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</si>
  <si>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</si>
  <si>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</si>
  <si>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</si>
  <si>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</si>
  <si>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</si>
  <si>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</si>
  <si>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</si>
  <si>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</si>
  <si>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</si>
  <si>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</si>
  <si>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</si>
  <si>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</si>
  <si>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</si>
  <si>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</si>
  <si>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</si>
  <si>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</si>
  <si>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</si>
  <si>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</si>
  <si>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</si>
  <si>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</si>
  <si>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</si>
  <si>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</si>
  <si>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</si>
  <si>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</si>
  <si>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</si>
  <si>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</si>
  <si>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</si>
  <si>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</si>
  <si>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</si>
  <si>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</si>
  <si>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</si>
  <si>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</si>
  <si>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</si>
  <si>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</si>
  <si>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</si>
  <si>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</si>
  <si>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</si>
  <si>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</si>
  <si>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</si>
  <si>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</si>
  <si>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</si>
  <si>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</si>
  <si>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</si>
  <si>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</si>
  <si>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</si>
  <si>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</si>
  <si>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</si>
  <si>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</si>
  <si>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</si>
  <si>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</si>
  <si>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</si>
  <si>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</si>
  <si>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</si>
  <si>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</si>
  <si>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</si>
  <si>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</si>
  <si>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</si>
  <si>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</si>
  <si>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</si>
  <si>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</si>
  <si>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</si>
  <si>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</si>
  <si>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</si>
  <si>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</si>
  <si>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</si>
  <si>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</si>
  <si>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</si>
  <si>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</si>
  <si>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</si>
  <si>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</si>
  <si>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</si>
  <si>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</si>
  <si>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</si>
  <si>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</si>
  <si>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</si>
  <si>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</si>
  <si>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</si>
  <si>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</si>
  <si>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</si>
  <si>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</si>
  <si>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</si>
  <si>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</si>
  <si>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</si>
  <si>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</si>
  <si>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</si>
  <si>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</si>
  <si>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</si>
  <si>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</si>
  <si>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</si>
  <si>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</si>
  <si>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</si>
  <si>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</si>
  <si>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</si>
  <si>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</si>
  <si>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</si>
  <si>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</si>
  <si>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</si>
  <si>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</si>
  <si>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</si>
  <si>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</si>
  <si>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</si>
  <si>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</si>
  <si>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</si>
  <si>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</si>
  <si>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</si>
  <si>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</si>
  <si>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</si>
  <si>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</si>
  <si>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</si>
  <si>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</si>
  <si>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</si>
  <si>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</si>
  <si>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</si>
  <si>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</si>
  <si>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</si>
  <si>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</si>
  <si>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</si>
  <si>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</si>
  <si>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</si>
  <si>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</si>
  <si>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</si>
  <si>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</si>
  <si>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</si>
  <si>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</si>
  <si>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</si>
  <si>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</si>
  <si>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</si>
  <si>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</si>
  <si>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</si>
  <si>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</si>
  <si>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</si>
  <si>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</si>
  <si>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</si>
  <si>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</si>
  <si>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</si>
  <si>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</si>
  <si>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</si>
  <si>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</si>
  <si>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</si>
  <si>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</si>
  <si>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</si>
  <si>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</si>
  <si>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</si>
  <si>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</si>
  <si>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</si>
  <si>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</si>
  <si>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</si>
  <si>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</si>
  <si>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</si>
  <si>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</si>
  <si>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</si>
  <si>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</si>
  <si>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</si>
  <si>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</si>
  <si>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</si>
  <si>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</si>
  <si>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</si>
  <si>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</si>
  <si>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</si>
  <si>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</si>
  <si>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</si>
  <si>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</si>
  <si>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</si>
  <si>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</si>
  <si>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</si>
  <si>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</si>
  <si>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</si>
  <si>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</si>
  <si>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</si>
  <si>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</si>
  <si>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</si>
  <si>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</si>
  <si>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</si>
  <si>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</si>
  <si>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</si>
  <si>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</si>
  <si>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</si>
  <si>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</si>
  <si>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</si>
  <si>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</si>
  <si>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</si>
  <si>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</si>
  <si>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</si>
  <si>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</si>
  <si>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</si>
  <si>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</si>
  <si>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</si>
  <si>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</si>
  <si>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</si>
  <si>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</si>
  <si>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</si>
  <si>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</si>
  <si>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</si>
  <si>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</si>
  <si>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</si>
  <si>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</si>
  <si>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</si>
  <si>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</si>
  <si>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</si>
  <si>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</si>
  <si>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</si>
  <si>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</si>
  <si>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</si>
  <si>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</si>
  <si>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</si>
  <si>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</si>
  <si>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</si>
  <si>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</si>
  <si>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</si>
  <si>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</si>
  <si>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</si>
  <si>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</si>
  <si>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</si>
  <si>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</si>
  <si>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</si>
  <si>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</si>
  <si>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</si>
  <si>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</si>
  <si>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</si>
  <si>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</si>
  <si>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</si>
  <si>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</si>
  <si>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</si>
  <si>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</si>
  <si>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</si>
  <si>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</si>
  <si>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</si>
  <si>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</si>
  <si>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</si>
  <si>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</si>
  <si>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</si>
  <si>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</si>
  <si>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</si>
  <si>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</si>
  <si>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</si>
  <si>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</si>
  <si>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</si>
  <si>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</si>
  <si>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</si>
  <si>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</si>
  <si>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</si>
  <si>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</si>
  <si>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</si>
  <si>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</si>
  <si>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</si>
  <si>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</si>
  <si>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</si>
  <si>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</si>
  <si>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</si>
  <si>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</si>
  <si>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</si>
  <si>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</si>
  <si>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</si>
  <si>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</si>
  <si>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</si>
  <si>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</si>
  <si>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</si>
  <si>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</si>
  <si>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</si>
  <si>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</si>
  <si>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</si>
  <si>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</si>
  <si>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</si>
  <si>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</si>
  <si>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</si>
  <si>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</si>
  <si>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</si>
  <si>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</si>
  <si>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</si>
  <si>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</si>
  <si>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</si>
  <si>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</si>
  <si>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</si>
  <si>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</si>
  <si>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</si>
  <si>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</si>
  <si>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</si>
  <si>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</si>
  <si>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</si>
  <si>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</si>
  <si>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</si>
  <si>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</si>
  <si>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</si>
  <si>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</si>
  <si>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</si>
  <si>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</si>
  <si>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</si>
  <si>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</si>
  <si>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</si>
  <si>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</si>
  <si>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</si>
  <si>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</si>
  <si>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</si>
  <si>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</si>
  <si>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</si>
  <si>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</si>
  <si>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</si>
  <si>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</si>
  <si>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</si>
  <si>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</si>
  <si>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</si>
  <si>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</si>
  <si>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</si>
  <si>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</si>
  <si>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</si>
  <si>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</si>
  <si>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</si>
  <si>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</si>
  <si>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</si>
  <si>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</si>
  <si>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</si>
  <si>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</si>
  <si>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</si>
  <si>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</si>
  <si>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</si>
  <si>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</si>
  <si>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</si>
  <si>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</si>
  <si>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</si>
  <si>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</si>
  <si>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</si>
  <si>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</si>
  <si>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</si>
  <si>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</si>
  <si>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</si>
  <si>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</si>
  <si>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</si>
  <si>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</si>
  <si>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</si>
  <si>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</si>
  <si>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</si>
  <si>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</si>
  <si>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</si>
  <si>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</si>
  <si>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</si>
  <si>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</si>
  <si>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</si>
  <si>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</si>
  <si>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</si>
  <si>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</si>
  <si>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</si>
  <si>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</si>
  <si>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</si>
  <si>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</si>
  <si>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</si>
  <si>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</si>
  <si>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</si>
  <si>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</si>
  <si>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</si>
  <si>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</si>
  <si>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</si>
  <si>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</si>
  <si>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</si>
  <si>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</si>
  <si>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</si>
  <si>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</si>
  <si>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</si>
  <si>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</si>
  <si>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</si>
  <si>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</si>
  <si>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</si>
  <si>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</si>
  <si>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</si>
  <si>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</si>
  <si>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</si>
  <si>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</si>
  <si>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</si>
  <si>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</si>
  <si>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</si>
  <si>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</si>
  <si>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</si>
  <si>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</si>
  <si>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</si>
  <si>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</si>
  <si>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</si>
  <si>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</si>
  <si>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</si>
  <si>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</si>
  <si>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</si>
  <si>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</si>
  <si>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</si>
  <si>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</si>
  <si>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</si>
  <si>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</si>
  <si>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</si>
  <si>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</si>
  <si>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</si>
  <si>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</si>
  <si>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</si>
  <si>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</si>
  <si>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</si>
  <si>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</si>
  <si>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</si>
  <si>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</si>
  <si>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</si>
  <si>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</si>
  <si>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</si>
  <si>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</si>
  <si>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</si>
  <si>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</si>
  <si>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</si>
  <si>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</si>
  <si>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</si>
  <si>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</si>
  <si>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</si>
  <si>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</si>
  <si>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</si>
  <si>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</si>
  <si>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</si>
  <si>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</si>
  <si>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</si>
  <si>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</si>
  <si>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</si>
  <si>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</si>
  <si>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</si>
  <si>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</si>
  <si>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</si>
  <si>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</si>
  <si>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</si>
  <si>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</si>
  <si>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</si>
  <si>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</si>
  <si>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</si>
  <si>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</si>
  <si>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</si>
  <si>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</si>
  <si>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</si>
  <si>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</si>
  <si>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</si>
  <si>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</si>
  <si>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</si>
  <si>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</si>
  <si>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</si>
  <si>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</si>
  <si>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</si>
  <si>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</si>
  <si>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</si>
  <si>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</si>
  <si>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</si>
  <si>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</si>
  <si>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</si>
  <si>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</si>
  <si>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</si>
  <si>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</si>
  <si>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</si>
  <si>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</si>
  <si>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</si>
  <si>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</si>
  <si>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</si>
  <si>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</si>
  <si>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</si>
  <si>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</si>
  <si>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</si>
  <si>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</si>
  <si>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</si>
  <si>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</si>
  <si>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</si>
  <si>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</si>
  <si>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</si>
  <si>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</si>
  <si>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</si>
  <si>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</si>
  <si>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</si>
  <si>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</si>
  <si>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</si>
  <si>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</si>
  <si>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</si>
  <si>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</si>
  <si>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</si>
  <si>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</si>
  <si>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</si>
  <si>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</si>
  <si>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</si>
  <si>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</si>
  <si>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</si>
  <si>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</si>
  <si>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</si>
  <si>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</si>
  <si>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</si>
  <si>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</si>
  <si>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</si>
  <si>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</si>
  <si>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</si>
  <si>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</si>
  <si>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</si>
  <si>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</si>
  <si>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</si>
  <si>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</si>
  <si>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</si>
  <si>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</si>
  <si>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</si>
  <si>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</si>
  <si>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</si>
  <si>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</si>
  <si>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</si>
  <si>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</si>
  <si>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</si>
  <si>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</si>
  <si>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</si>
  <si>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</si>
  <si>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</si>
  <si>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</si>
  <si>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</si>
  <si>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</si>
  <si>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</si>
  <si>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</si>
  <si>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</si>
  <si>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</si>
  <si>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</si>
  <si>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</si>
  <si>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</si>
  <si>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</si>
  <si>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</si>
  <si>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</si>
  <si>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</si>
  <si>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</si>
  <si>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</si>
  <si>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</si>
  <si>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</si>
  <si>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</si>
  <si>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</si>
  <si>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</si>
  <si>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</si>
  <si>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</si>
  <si>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</si>
  <si>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</si>
  <si>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</si>
  <si>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</si>
  <si>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</si>
  <si>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</si>
  <si>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</si>
  <si>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</si>
  <si>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</si>
  <si>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</si>
  <si>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</si>
  <si>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</si>
  <si>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</si>
  <si>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</si>
  <si>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</si>
  <si>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</si>
  <si>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</si>
  <si>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</si>
  <si>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</si>
  <si>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</si>
  <si>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</si>
  <si>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</si>
  <si>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</si>
  <si>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</si>
  <si>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</si>
  <si>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</si>
  <si>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</si>
  <si>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</si>
  <si>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</si>
  <si>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</si>
  <si>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</si>
  <si>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</si>
  <si>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</si>
  <si>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</si>
  <si>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</si>
  <si>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</si>
  <si>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</si>
  <si>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</si>
  <si>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</si>
  <si>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</si>
  <si>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</si>
  <si>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</si>
  <si>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</si>
  <si>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</si>
  <si>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</si>
  <si>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</si>
  <si>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</si>
  <si>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</si>
  <si>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</si>
  <si>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</si>
  <si>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</si>
  <si>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</si>
  <si>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</si>
  <si>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</si>
  <si>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</si>
  <si>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</si>
  <si>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</si>
  <si>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</si>
  <si>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</si>
  <si>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</si>
  <si>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</si>
  <si>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</si>
  <si>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</si>
  <si>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</si>
  <si>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</si>
  <si>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</si>
  <si>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</si>
  <si>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</si>
  <si>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</si>
  <si>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</si>
  <si>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</si>
  <si>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</si>
  <si>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</si>
  <si>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</si>
  <si>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</si>
  <si>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</si>
  <si>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</si>
  <si>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</si>
  <si>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</si>
  <si>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</si>
  <si>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</si>
  <si>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</si>
  <si>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</si>
  <si>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</si>
  <si>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</si>
  <si>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</si>
  <si>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</si>
  <si>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</si>
  <si>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</si>
  <si>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</si>
  <si>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</si>
  <si>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</si>
  <si>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</si>
  <si>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</si>
  <si>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</si>
  <si>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</si>
  <si>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</si>
  <si>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</si>
  <si>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</si>
  <si>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</si>
  <si>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</si>
  <si>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</si>
  <si>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</si>
  <si>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</si>
  <si>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</si>
  <si>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</si>
  <si>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</si>
  <si>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</si>
  <si>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</si>
  <si>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</si>
  <si>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</si>
  <si>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</si>
  <si>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</si>
  <si>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</si>
  <si>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</si>
  <si>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</si>
  <si>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</si>
  <si>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</si>
  <si>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</si>
  <si>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</si>
  <si>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</si>
  <si>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</si>
  <si>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</si>
  <si>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</si>
  <si>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</si>
  <si>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</si>
  <si>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</si>
  <si>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</si>
  <si>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</si>
  <si>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</si>
  <si>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</si>
  <si>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</si>
  <si>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</si>
  <si>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</si>
  <si>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</si>
  <si>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</si>
  <si>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</si>
  <si>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</si>
  <si>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</si>
  <si>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</si>
  <si>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</si>
  <si>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</si>
  <si>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</si>
  <si>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</si>
  <si>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</si>
  <si>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</si>
  <si>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</si>
  <si>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</si>
  <si>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</si>
  <si>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</si>
  <si>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</si>
  <si>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</si>
  <si>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</si>
  <si>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</si>
  <si>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</si>
  <si>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</si>
  <si>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</si>
  <si>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</si>
  <si>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</si>
  <si>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</si>
  <si>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</si>
  <si>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</si>
  <si>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</si>
  <si>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</si>
  <si>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</si>
  <si>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</si>
  <si>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</si>
  <si>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</si>
  <si>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</si>
  <si>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</si>
  <si>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</si>
  <si>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</si>
  <si>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</si>
  <si>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</si>
  <si>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</si>
  <si>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</si>
  <si>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</si>
  <si>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</si>
  <si>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</si>
  <si>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</si>
  <si>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</si>
  <si>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</si>
  <si>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</si>
  <si>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</si>
  <si>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</si>
  <si>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</si>
  <si>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</si>
  <si>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</si>
  <si>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</si>
  <si>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</si>
  <si>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</si>
  <si>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</si>
  <si>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</si>
  <si>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</si>
  <si>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</si>
  <si>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</si>
  <si>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</si>
  <si>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</si>
  <si>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</si>
  <si>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</si>
  <si>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</si>
  <si>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</si>
  <si>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</si>
  <si>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</si>
  <si>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</si>
  <si>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</si>
  <si>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</si>
  <si>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</si>
  <si>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</si>
  <si>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</si>
  <si>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</si>
  <si>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</si>
  <si>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</si>
  <si>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</si>
  <si>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</si>
  <si>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</si>
  <si>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</si>
  <si>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</si>
  <si>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</si>
  <si>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</si>
  <si>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</si>
  <si>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</si>
  <si>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</si>
  <si>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</si>
  <si>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</si>
  <si>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</si>
  <si>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</si>
  <si>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</si>
  <si>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</si>
  <si>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</si>
  <si>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</si>
  <si>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</si>
  <si>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</si>
  <si>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</si>
  <si>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</si>
  <si>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</si>
  <si>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</si>
  <si>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</si>
  <si>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</si>
  <si>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</si>
  <si>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</si>
  <si>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</si>
  <si>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</si>
  <si>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</si>
  <si>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</si>
  <si>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</si>
  <si>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</si>
  <si>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</si>
  <si>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</si>
  <si>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</si>
  <si>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</si>
  <si>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</si>
  <si>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</si>
  <si>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</si>
  <si>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</si>
  <si>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</si>
  <si>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</si>
  <si>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</si>
  <si>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</si>
  <si>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</si>
  <si>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</si>
  <si>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</si>
  <si>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</si>
  <si>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</si>
  <si>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</si>
  <si>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</si>
  <si>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</si>
  <si>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</si>
  <si>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</si>
  <si>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</si>
  <si>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</si>
  <si>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</si>
  <si>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</si>
  <si>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</si>
  <si>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</si>
  <si>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</si>
  <si>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</si>
  <si>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</si>
  <si>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</si>
  <si>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</si>
  <si>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</si>
  <si>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</si>
  <si>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</si>
  <si>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</si>
  <si>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</si>
  <si>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</si>
  <si>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</si>
  <si>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</si>
  <si>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</si>
  <si>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</si>
  <si>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</si>
  <si>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</si>
  <si>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</si>
  <si>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</si>
  <si>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</si>
  <si>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</si>
  <si>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</si>
  <si>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</si>
  <si>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</si>
  <si>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</si>
  <si>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</si>
  <si>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</si>
  <si>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</si>
  <si>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</si>
  <si>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</si>
  <si>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</si>
  <si>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</si>
  <si>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</si>
  <si>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</si>
  <si>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</si>
  <si>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</si>
  <si>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</si>
  <si>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</si>
  <si>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</si>
  <si>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</si>
  <si>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</si>
  <si>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</si>
  <si>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</si>
  <si>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</si>
  <si>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</si>
  <si>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</si>
  <si>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</si>
  <si>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</si>
  <si>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</si>
  <si>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</si>
  <si>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</si>
  <si>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</si>
  <si>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</si>
  <si>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</si>
  <si>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</si>
  <si>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</si>
  <si>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</si>
  <si>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</si>
  <si>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</si>
  <si>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</si>
  <si>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</si>
  <si>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</si>
  <si>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</si>
  <si>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</si>
  <si>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</si>
  <si>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</si>
  <si>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</si>
  <si>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</si>
  <si>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</si>
  <si>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</si>
  <si>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</si>
  <si>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</si>
  <si>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</si>
  <si>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</si>
  <si>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</si>
  <si>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</si>
  <si>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</si>
  <si>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</si>
  <si>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</si>
  <si>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</si>
  <si>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</si>
  <si>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</si>
  <si>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</si>
  <si>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</si>
  <si>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</si>
  <si>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</si>
  <si>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</si>
  <si>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</si>
  <si>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</si>
  <si>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</si>
  <si>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</si>
  <si>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</si>
  <si>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</si>
  <si>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</si>
  <si>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</si>
  <si>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</si>
  <si>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</si>
  <si>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</si>
  <si>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</si>
  <si>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</si>
  <si>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</si>
  <si>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</si>
  <si>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</si>
  <si>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</si>
  <si>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</si>
  <si>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</si>
  <si>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</si>
  <si>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</si>
  <si>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</si>
  <si>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</si>
  <si>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</si>
  <si>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</si>
  <si>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</si>
  <si>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</si>
  <si>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</si>
  <si>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</si>
  <si>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</si>
  <si>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</si>
  <si>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</si>
  <si>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</si>
  <si>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</si>
  <si>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</si>
  <si>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</si>
  <si>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</si>
  <si>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</si>
  <si>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</si>
  <si>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</si>
  <si>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</si>
  <si>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</si>
  <si>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</si>
  <si>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</si>
  <si>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</si>
  <si>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</si>
  <si>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</si>
  <si>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</si>
  <si>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</si>
  <si>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</si>
  <si>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</si>
  <si>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</si>
  <si>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</si>
  <si>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</si>
  <si>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</si>
  <si>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</si>
  <si>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</si>
  <si>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</si>
  <si>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</si>
  <si>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</si>
  <si>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</si>
  <si>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</si>
  <si>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</si>
  <si>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</si>
  <si>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</si>
  <si>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</si>
  <si>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</si>
  <si>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</si>
  <si>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</si>
  <si>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</si>
  <si>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</si>
  <si>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</si>
  <si>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</si>
  <si>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</si>
  <si>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</si>
  <si>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</si>
  <si>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</si>
  <si>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</si>
  <si>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</si>
  <si>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</si>
  <si>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</si>
  <si>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</si>
  <si>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</si>
  <si>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</si>
  <si>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</si>
  <si>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</si>
  <si>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</si>
  <si>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</si>
  <si>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</si>
  <si>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</si>
  <si>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</si>
  <si>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</si>
  <si>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</si>
  <si>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</si>
  <si>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</si>
  <si>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</si>
  <si>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</si>
  <si>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</si>
  <si>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</si>
  <si>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</si>
  <si>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</si>
  <si>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</si>
  <si>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</si>
  <si>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</si>
  <si>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</si>
  <si>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</si>
  <si>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</si>
  <si>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</si>
  <si>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</si>
  <si>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</si>
  <si>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</si>
  <si>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</si>
  <si>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</si>
  <si>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</si>
  <si>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</si>
  <si>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</si>
  <si>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</si>
  <si>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</si>
  <si>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</si>
  <si>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</si>
  <si>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</si>
  <si>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</si>
  <si>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</si>
  <si>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</si>
  <si>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</si>
  <si>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</si>
  <si>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</si>
  <si>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</si>
  <si>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</si>
  <si>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</si>
  <si>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</si>
  <si>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</si>
  <si>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</si>
  <si>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</si>
  <si>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</si>
  <si>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</si>
  <si>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</si>
  <si>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</si>
  <si>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</si>
  <si>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</si>
  <si>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</si>
  <si>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</si>
  <si>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</si>
  <si>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</si>
  <si>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</si>
  <si>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</si>
  <si>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</si>
  <si>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</si>
  <si>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</si>
  <si>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</si>
  <si>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</si>
  <si>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</si>
  <si>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</si>
  <si>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</si>
  <si>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</si>
  <si>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</si>
  <si>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</si>
  <si>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</si>
  <si>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</si>
  <si>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</si>
  <si>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</si>
  <si>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</si>
  <si>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</si>
  <si>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</si>
  <si>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</si>
  <si>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</si>
  <si>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</si>
  <si>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</si>
  <si>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</si>
  <si>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</si>
  <si>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</si>
  <si>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</si>
  <si>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</si>
  <si>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</si>
  <si>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</si>
  <si>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</si>
  <si>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</si>
  <si>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</si>
  <si>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</si>
  <si>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</si>
  <si>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</si>
  <si>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</si>
  <si>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</si>
  <si>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</si>
  <si>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</si>
  <si>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</si>
  <si>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</si>
  <si>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</si>
  <si>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</si>
  <si>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</si>
  <si>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</si>
  <si>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</si>
  <si>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</si>
  <si>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</si>
  <si>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</si>
  <si>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</si>
  <si>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</si>
  <si>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</si>
  <si>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</si>
  <si>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</si>
  <si>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</si>
  <si>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</si>
  <si>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</si>
  <si>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</si>
  <si>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</si>
  <si>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</si>
  <si>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</si>
  <si>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</si>
  <si>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</si>
  <si>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</si>
  <si>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</si>
  <si>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</si>
  <si>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</si>
  <si>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</si>
  <si>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</si>
  <si>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</si>
  <si>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</si>
  <si>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</si>
  <si>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</si>
  <si>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</si>
  <si>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</si>
  <si>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</si>
  <si>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</si>
  <si>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</si>
  <si>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</si>
  <si>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</si>
  <si>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</si>
  <si>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</si>
  <si>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</si>
  <si>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</si>
  <si>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</si>
  <si>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</si>
  <si>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</si>
  <si>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</si>
  <si>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</si>
  <si>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</si>
  <si>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</si>
  <si>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</si>
  <si>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</si>
  <si>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</si>
  <si>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</si>
  <si>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</si>
  <si>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</si>
  <si>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</si>
  <si>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</si>
  <si>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</si>
  <si>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</si>
  <si>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</si>
  <si>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</si>
  <si>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</si>
  <si>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</si>
  <si>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</si>
  <si>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</si>
  <si>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</si>
  <si>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</si>
  <si>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</si>
  <si>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</si>
  <si>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</si>
  <si>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</si>
  <si>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</si>
  <si>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</si>
  <si>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</si>
  <si>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</si>
  <si>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</si>
  <si>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</si>
  <si>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</si>
  <si>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</si>
  <si>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</si>
  <si>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</si>
  <si>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</si>
  <si>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</si>
  <si>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</si>
  <si>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</si>
  <si>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</si>
  <si>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</si>
  <si>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</si>
  <si>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</si>
  <si>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</si>
  <si>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</si>
  <si>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</si>
  <si>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</si>
  <si>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</si>
  <si>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</si>
  <si>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</si>
  <si>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</si>
  <si>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</si>
  <si>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</si>
  <si>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</si>
  <si>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</si>
  <si>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</si>
  <si>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</si>
  <si>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</si>
  <si>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</si>
  <si>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</si>
  <si>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</si>
  <si>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</si>
  <si>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</si>
  <si>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</si>
  <si>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</si>
  <si>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</si>
  <si>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</si>
  <si>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</si>
  <si>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</si>
  <si>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</si>
  <si>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</si>
  <si>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</si>
  <si>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</si>
  <si>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</si>
  <si>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</si>
  <si>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</si>
  <si>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</si>
  <si>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</si>
  <si>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</si>
  <si>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</si>
  <si>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</si>
  <si>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</si>
  <si>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</si>
  <si>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</si>
  <si>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</si>
  <si>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</si>
  <si>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</si>
  <si>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</si>
  <si>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</si>
  <si>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</si>
  <si>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</si>
  <si>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</si>
  <si>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</si>
  <si>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</si>
  <si>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</si>
  <si>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</si>
  <si>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</si>
  <si>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</si>
  <si>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</si>
  <si>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</si>
  <si>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</si>
  <si>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</si>
  <si>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</si>
  <si>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</si>
  <si>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</si>
  <si>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</si>
  <si>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</si>
  <si>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</si>
  <si>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</si>
  <si>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</si>
  <si>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</si>
  <si>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</si>
  <si>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</si>
  <si>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</si>
  <si>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</si>
  <si>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</si>
  <si>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</si>
  <si>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</si>
  <si>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</si>
  <si>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</si>
  <si>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</si>
  <si>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</si>
  <si>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</si>
  <si>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</si>
  <si>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</si>
  <si>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</si>
  <si>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</si>
  <si>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</si>
  <si>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</si>
  <si>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</si>
  <si>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</si>
  <si>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</si>
  <si>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</si>
  <si>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</si>
  <si>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</si>
  <si>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</si>
  <si>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</si>
  <si>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</si>
  <si>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</si>
  <si>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</si>
  <si>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</si>
  <si>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</si>
  <si>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</si>
  <si>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</si>
  <si>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</si>
  <si>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</si>
  <si>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</si>
  <si>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</si>
  <si>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</si>
  <si>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</si>
  <si>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</si>
  <si>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</si>
  <si>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</si>
  <si>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</si>
  <si>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</si>
  <si>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</si>
  <si>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</si>
  <si>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</si>
  <si>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</si>
  <si>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</si>
  <si>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</si>
  <si>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</si>
  <si>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</si>
  <si>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</si>
  <si>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</si>
  <si>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</si>
  <si>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</si>
  <si>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</si>
  <si>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</si>
  <si>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</si>
  <si>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</si>
  <si>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</si>
  <si>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</si>
  <si>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</si>
  <si>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</si>
  <si>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</si>
  <si>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</si>
  <si>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</si>
  <si>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</si>
  <si>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</si>
  <si>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</si>
  <si>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</si>
  <si>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</si>
  <si>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</si>
  <si>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</si>
  <si>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</si>
  <si>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</si>
  <si>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</si>
  <si>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</si>
  <si>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</si>
  <si>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</si>
  <si>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</si>
  <si>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</si>
  <si>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</si>
  <si>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</si>
  <si>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</si>
  <si>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</si>
  <si>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</si>
  <si>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</si>
  <si>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</si>
  <si>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</si>
  <si>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</si>
  <si>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</si>
  <si>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</si>
  <si>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</si>
  <si>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</si>
  <si>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</si>
  <si>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</si>
  <si>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</si>
  <si>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</si>
  <si>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</si>
  <si>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</si>
  <si>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</si>
  <si>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</si>
  <si>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</si>
  <si>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</si>
  <si>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</si>
  <si>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</si>
  <si>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</si>
  <si>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</si>
  <si>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</si>
  <si>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</si>
  <si>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</si>
  <si>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</si>
  <si>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</si>
  <si>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</si>
  <si>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</si>
  <si>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</si>
  <si>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</si>
  <si>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</si>
  <si>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</si>
  <si>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</si>
  <si>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</si>
  <si>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</si>
  <si>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</si>
  <si>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</si>
  <si>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</si>
  <si>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</si>
  <si>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</si>
  <si>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</si>
  <si>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</si>
  <si>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</si>
  <si>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</si>
  <si>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</si>
  <si>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</si>
  <si>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</si>
  <si>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</si>
  <si>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</si>
  <si>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</si>
  <si>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</si>
  <si>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</si>
  <si>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</si>
  <si>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</si>
  <si>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</si>
  <si>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</si>
  <si>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</si>
  <si>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</si>
  <si>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</si>
  <si>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</si>
  <si>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</si>
  <si>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</si>
  <si>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</si>
  <si>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</si>
  <si>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</si>
  <si>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</si>
  <si>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</si>
  <si>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</si>
  <si>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</si>
  <si>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</si>
  <si>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</si>
  <si>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</si>
  <si>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</si>
  <si>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</si>
  <si>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</si>
  <si>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</si>
  <si>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</si>
  <si>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</si>
  <si>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</si>
  <si>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</si>
  <si>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</si>
  <si>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</si>
  <si>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</si>
  <si>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</si>
  <si>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</si>
  <si>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</si>
  <si>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</si>
  <si>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</si>
  <si>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</si>
  <si>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</si>
  <si>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</si>
  <si>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</si>
  <si>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</si>
  <si>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</si>
  <si>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</si>
  <si>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</si>
  <si>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</si>
  <si>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</si>
  <si>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</si>
  <si>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</si>
  <si>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</si>
  <si>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</si>
  <si>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</si>
  <si>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</si>
  <si>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</si>
  <si>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</si>
  <si>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</si>
  <si>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</si>
  <si>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</si>
  <si>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</si>
  <si>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</si>
  <si>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</si>
  <si>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</si>
  <si>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</si>
  <si>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</si>
  <si>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</si>
  <si>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</si>
  <si>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</si>
  <si>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</si>
  <si>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</si>
  <si>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</si>
  <si>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</si>
  <si>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</si>
  <si>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</si>
  <si>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</si>
  <si>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</si>
  <si>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</si>
  <si>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</si>
  <si>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</si>
  <si>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</si>
  <si>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</si>
  <si>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</si>
  <si>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</si>
  <si>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</si>
  <si>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</si>
  <si>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</si>
  <si>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</si>
  <si>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</si>
  <si>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</si>
  <si>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</si>
  <si>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</si>
  <si>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</si>
  <si>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</si>
  <si>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</si>
  <si>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</si>
  <si>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</si>
  <si>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</si>
  <si>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</si>
  <si>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</si>
  <si>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</si>
  <si>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</si>
  <si>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</si>
  <si>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</si>
  <si>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</si>
  <si>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</si>
  <si>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</si>
  <si>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</si>
  <si>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</si>
  <si>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</si>
  <si>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</si>
  <si>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</si>
  <si>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</si>
  <si>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</si>
  <si>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</si>
  <si>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</si>
  <si>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</si>
  <si>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</si>
  <si>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</si>
  <si>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</si>
  <si>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</si>
  <si>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</si>
  <si>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</si>
  <si>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</si>
  <si>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</si>
  <si>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</si>
  <si>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</si>
  <si>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</si>
  <si>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</si>
  <si>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</si>
  <si>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</si>
  <si>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</si>
  <si>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</si>
  <si>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</si>
  <si>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</si>
  <si>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</si>
  <si>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</si>
  <si>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</si>
  <si>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</si>
  <si>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</si>
  <si>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</si>
  <si>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</si>
  <si>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</si>
  <si>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</si>
  <si>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</si>
  <si>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</si>
  <si>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</si>
  <si>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</si>
  <si>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</si>
  <si>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</si>
  <si>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</si>
  <si>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</si>
  <si>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</si>
  <si>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</si>
  <si>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</si>
  <si>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</si>
  <si>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</si>
  <si>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</si>
  <si>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</si>
  <si>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</si>
  <si>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</si>
  <si>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</si>
  <si>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</si>
  <si>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</si>
  <si>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</si>
  <si>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</si>
  <si>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</si>
  <si>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</si>
  <si>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</si>
  <si>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</si>
  <si>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</si>
  <si>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</si>
  <si>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</si>
  <si>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</si>
  <si>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</si>
  <si>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</si>
  <si>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</si>
  <si>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</si>
  <si>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</si>
  <si>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</si>
  <si>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</si>
  <si>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</si>
  <si>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</si>
  <si>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</si>
  <si>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</si>
  <si>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</si>
  <si>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</si>
  <si>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</si>
  <si>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</si>
  <si>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</si>
  <si>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</si>
  <si>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</si>
  <si>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</si>
  <si>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</si>
  <si>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</si>
  <si>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</si>
  <si>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</si>
  <si>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</si>
  <si>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</si>
  <si>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</si>
  <si>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</si>
  <si>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</si>
  <si>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</si>
  <si>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</si>
  <si>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</si>
  <si>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</si>
  <si>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</si>
  <si>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</si>
  <si>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</si>
  <si>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</si>
  <si>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</si>
  <si>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</si>
  <si>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</si>
  <si>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</si>
  <si>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</si>
  <si>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</si>
  <si>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</si>
  <si>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</si>
  <si>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</si>
  <si>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</si>
  <si>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</si>
  <si>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</si>
  <si>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</si>
  <si>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</si>
  <si>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</si>
  <si>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</si>
  <si>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</si>
  <si>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</si>
  <si>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</si>
  <si>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</si>
  <si>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</si>
  <si>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</si>
  <si>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</si>
  <si>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</si>
  <si>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</si>
  <si>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</si>
  <si>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</si>
  <si>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</si>
  <si>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</si>
  <si>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</si>
  <si>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</si>
  <si>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</si>
  <si>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</si>
  <si>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</si>
  <si>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</si>
  <si>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</si>
  <si>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</si>
  <si>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</si>
  <si>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</si>
  <si>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</si>
  <si>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</si>
  <si>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</si>
  <si>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</si>
  <si>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</si>
  <si>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</si>
  <si>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</si>
  <si>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</si>
  <si>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</si>
  <si>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</si>
  <si>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</si>
  <si>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</si>
  <si>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</si>
  <si>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</si>
  <si>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</si>
  <si>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</si>
  <si>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</si>
  <si>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</si>
  <si>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</si>
  <si>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</si>
  <si>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</si>
  <si>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</si>
  <si>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</si>
  <si>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</si>
  <si>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</si>
  <si>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</si>
  <si>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</si>
  <si>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</si>
  <si>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</si>
  <si>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</si>
  <si>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</si>
  <si>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</si>
  <si>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</si>
  <si>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</si>
  <si>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</si>
  <si>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</si>
  <si>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</si>
  <si>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</si>
  <si>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</si>
  <si>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</si>
  <si>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</si>
  <si>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</si>
  <si>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</si>
  <si>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</si>
  <si>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</si>
  <si>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</si>
  <si>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</si>
  <si>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</si>
  <si>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</si>
  <si>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</si>
  <si>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</si>
  <si>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</si>
  <si>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</si>
  <si>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</si>
  <si>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</si>
  <si>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</si>
  <si>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</si>
  <si>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</si>
  <si>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</si>
  <si>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</si>
  <si>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</si>
  <si>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</si>
  <si>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</si>
  <si>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</si>
  <si>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</si>
  <si>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</si>
  <si>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</si>
  <si>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</si>
  <si>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</si>
  <si>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</si>
  <si>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</si>
  <si>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</si>
  <si>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</si>
  <si>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</si>
  <si>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</si>
  <si>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</si>
  <si>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</si>
  <si>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</si>
  <si>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</si>
  <si>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</si>
  <si>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</si>
  <si>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</si>
  <si>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</si>
  <si>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</si>
  <si>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</si>
  <si>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</si>
  <si>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</si>
  <si>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</si>
  <si>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</si>
  <si>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</si>
  <si>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</si>
  <si>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</si>
  <si>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</si>
  <si>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</si>
  <si>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</si>
  <si>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</si>
  <si>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</si>
  <si>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</si>
  <si>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</si>
  <si>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</si>
  <si>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</si>
  <si>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</si>
  <si>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</si>
  <si>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</si>
  <si>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</si>
  <si>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</si>
  <si>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</si>
  <si>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</si>
  <si>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</si>
  <si>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</si>
  <si>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</si>
  <si>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</si>
  <si>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</si>
  <si>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</si>
  <si>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</si>
  <si>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</si>
  <si>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</si>
  <si>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</si>
  <si>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</si>
  <si>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</si>
  <si>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</si>
  <si>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</si>
  <si>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</si>
  <si>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</si>
  <si>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</si>
  <si>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</si>
  <si>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</si>
  <si>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</si>
  <si>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</si>
  <si>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</si>
  <si>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</si>
  <si>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</si>
  <si>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</si>
  <si>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</si>
  <si>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</si>
  <si>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</si>
  <si>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</si>
  <si>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</si>
  <si>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</si>
  <si>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</si>
  <si>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</si>
  <si>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</si>
  <si>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</si>
  <si>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</si>
  <si>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</si>
  <si>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</si>
  <si>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</si>
  <si>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</si>
  <si>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</si>
  <si>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</si>
  <si>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</si>
  <si>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</si>
  <si>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</si>
  <si>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</si>
  <si>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</si>
  <si>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</si>
  <si>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</si>
  <si>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</si>
  <si>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</si>
  <si>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</si>
  <si>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</si>
  <si>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</si>
  <si>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</si>
  <si>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</si>
  <si>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</si>
  <si>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</si>
  <si>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</si>
  <si>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</si>
  <si>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</si>
  <si>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</si>
  <si>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</si>
  <si>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</si>
  <si>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</si>
  <si>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</si>
  <si>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</si>
  <si>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</si>
  <si>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</si>
  <si>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</si>
  <si>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</si>
  <si>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</si>
  <si>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</si>
  <si>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</si>
  <si>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</si>
  <si>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</si>
  <si>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</si>
  <si>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</si>
  <si>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</si>
  <si>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</si>
  <si>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</si>
  <si>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</si>
  <si>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</si>
  <si>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</si>
  <si>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</si>
  <si>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</si>
  <si>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</si>
  <si>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</si>
  <si>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</si>
  <si>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</si>
  <si>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</si>
  <si>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</si>
  <si>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</si>
  <si>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</si>
  <si>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</si>
  <si>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</si>
  <si>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</si>
  <si>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</si>
  <si>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</si>
  <si>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</si>
  <si>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</si>
  <si>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</si>
  <si>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</si>
  <si>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</si>
  <si>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</si>
  <si>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</si>
  <si>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</si>
  <si>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</si>
  <si>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</si>
  <si>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</si>
  <si>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</si>
  <si>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</si>
  <si>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</si>
  <si>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</si>
  <si>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</si>
  <si>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</si>
  <si>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</si>
  <si>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</si>
  <si>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</si>
  <si>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</si>
  <si>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</si>
  <si>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</si>
  <si>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</si>
  <si>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</si>
  <si>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</si>
  <si>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</si>
  <si>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</si>
  <si>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</si>
  <si>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</si>
  <si>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</si>
  <si>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</si>
  <si>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</si>
  <si>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</si>
  <si>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</si>
  <si>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</si>
  <si>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</si>
  <si>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</si>
  <si>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</si>
  <si>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</si>
  <si>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</si>
  <si>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</si>
  <si>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</si>
  <si>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</si>
  <si>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</si>
  <si>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</si>
  <si>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</si>
  <si>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</si>
  <si>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</si>
  <si>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</si>
  <si>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</si>
  <si>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</si>
  <si>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</si>
  <si>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</si>
  <si>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</si>
  <si>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</si>
  <si>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</si>
  <si>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</si>
  <si>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</si>
  <si>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</si>
  <si>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</si>
  <si>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</si>
  <si>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</si>
  <si>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</si>
  <si>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</si>
  <si>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</si>
  <si>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</si>
  <si>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</si>
  <si>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</si>
  <si>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</si>
  <si>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</si>
  <si>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</si>
  <si>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</si>
  <si>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</si>
  <si>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</si>
  <si>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</si>
  <si>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</si>
  <si>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</si>
  <si>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</si>
  <si>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</si>
  <si>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</si>
  <si>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</si>
  <si>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</si>
  <si>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</si>
  <si>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</si>
  <si>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</si>
  <si>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</si>
  <si>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</si>
  <si>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</si>
  <si>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</si>
  <si>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</si>
  <si>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</si>
  <si>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</si>
  <si>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</si>
  <si>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</si>
  <si>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</si>
  <si>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</si>
  <si>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</si>
  <si>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</si>
  <si>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</si>
  <si>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</si>
  <si>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</si>
  <si>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</si>
  <si>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</si>
  <si>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</si>
  <si>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</si>
  <si>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</si>
  <si>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</si>
  <si>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</si>
  <si>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</si>
  <si>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</si>
  <si>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</si>
  <si>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</si>
  <si>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</si>
  <si>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</si>
  <si>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</si>
  <si>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</si>
  <si>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</si>
  <si>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</si>
  <si>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</si>
  <si>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</si>
  <si>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</si>
  <si>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</si>
  <si>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</si>
  <si>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</si>
  <si>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</si>
  <si>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</si>
  <si>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</si>
  <si>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</si>
  <si>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</si>
  <si>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</si>
  <si>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</si>
  <si>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</si>
  <si>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</si>
  <si>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</si>
  <si>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</si>
  <si>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</si>
  <si>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</si>
  <si>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</si>
  <si>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</si>
  <si>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</si>
  <si>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</si>
  <si>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</si>
  <si>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</si>
  <si>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</si>
  <si>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</si>
  <si>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</si>
  <si>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</si>
  <si>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</si>
  <si>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</si>
  <si>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</si>
  <si>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</si>
  <si>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</si>
  <si>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</si>
  <si>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</si>
  <si>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</si>
  <si>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</si>
  <si>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</si>
  <si>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</si>
  <si>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</si>
  <si>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</si>
  <si>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</si>
  <si>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</si>
  <si>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</si>
  <si>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</si>
  <si>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</si>
  <si>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</si>
  <si>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</si>
  <si>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</si>
  <si>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</si>
  <si>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</si>
  <si>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</si>
  <si>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</si>
  <si>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</si>
  <si>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</si>
  <si>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</si>
  <si>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</si>
  <si>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</si>
  <si>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</si>
  <si>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</si>
  <si>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</si>
  <si>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</si>
  <si>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</si>
  <si>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</si>
  <si>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</si>
  <si>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</si>
  <si>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</si>
  <si>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</si>
  <si>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</si>
  <si>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</si>
  <si>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</si>
  <si>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</si>
  <si>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</si>
  <si>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</si>
  <si>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</si>
  <si>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</si>
  <si>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</si>
  <si>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</si>
  <si>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</si>
  <si>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</si>
  <si>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</si>
  <si>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</si>
  <si>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</si>
  <si>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</si>
  <si>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</si>
  <si>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</si>
  <si>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</si>
  <si>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</si>
  <si>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</si>
  <si>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</si>
  <si>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</si>
  <si>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</si>
  <si>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</si>
  <si>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</si>
  <si>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</si>
  <si>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</si>
  <si>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</si>
  <si>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</si>
  <si>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</si>
  <si>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</si>
  <si>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</si>
  <si>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</si>
  <si>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</si>
  <si>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</si>
  <si>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</si>
  <si>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</si>
  <si>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</si>
  <si>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</si>
  <si>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</si>
  <si>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</si>
  <si>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</si>
  <si>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</si>
  <si>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</si>
  <si>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</si>
  <si>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</si>
  <si>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</si>
  <si>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</si>
  <si>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</si>
  <si>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</si>
  <si>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</si>
  <si>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</si>
  <si>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</si>
  <si>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</si>
  <si>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</si>
  <si>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</si>
  <si>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</si>
  <si>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</si>
  <si>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</si>
  <si>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</si>
  <si>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</si>
  <si>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</si>
  <si>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</si>
  <si>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</si>
  <si>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</si>
  <si>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</si>
  <si>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</si>
  <si>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</si>
  <si>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</si>
  <si>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</si>
  <si>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</si>
  <si>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</si>
  <si>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</si>
  <si>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</si>
  <si>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</si>
  <si>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</si>
  <si>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</si>
  <si>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</si>
  <si>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</si>
  <si>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</si>
  <si>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</si>
  <si>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</si>
  <si>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</si>
  <si>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</si>
  <si>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</si>
  <si>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</si>
  <si>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</si>
  <si>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</si>
  <si>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</si>
  <si>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</si>
  <si>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</si>
  <si>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</si>
  <si>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</si>
  <si>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</si>
  <si>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</si>
  <si>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</si>
  <si>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</si>
  <si>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</si>
  <si>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</si>
  <si>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</si>
  <si>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</si>
  <si>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</si>
  <si>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</si>
  <si>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</si>
  <si>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</si>
  <si>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</si>
  <si>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</si>
  <si>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</si>
  <si>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</si>
  <si>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</si>
  <si>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</si>
  <si>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</si>
  <si>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</si>
  <si>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</si>
  <si>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</si>
  <si>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</si>
  <si>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</si>
  <si>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</si>
  <si>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</si>
  <si>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</si>
  <si>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</si>
  <si>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</si>
  <si>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</si>
  <si>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</si>
  <si>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</si>
  <si>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</si>
  <si>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</si>
  <si>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</si>
  <si>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</si>
  <si>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</si>
  <si>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</si>
  <si>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</si>
  <si>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</si>
  <si>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</si>
  <si>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</si>
  <si>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</si>
  <si>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</si>
  <si>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</si>
  <si>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</si>
  <si>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</si>
  <si>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</si>
  <si>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</si>
  <si>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</si>
  <si>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</si>
  <si>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</si>
  <si>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</si>
  <si>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</si>
  <si>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</si>
  <si>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</si>
  <si>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</si>
  <si>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</si>
  <si>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</si>
  <si>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</si>
  <si>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</si>
  <si>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</si>
  <si>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</si>
  <si>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</si>
  <si>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</si>
  <si>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</si>
  <si>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</si>
  <si>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</si>
  <si>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</si>
  <si>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</si>
  <si>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</si>
  <si>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</si>
  <si>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</si>
  <si>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</si>
  <si>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</si>
  <si>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</si>
  <si>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</si>
  <si>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</si>
  <si>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</si>
  <si>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</si>
  <si>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</si>
  <si>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</si>
  <si>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</si>
  <si>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</si>
  <si>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</si>
  <si>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</si>
  <si>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</si>
  <si>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</si>
  <si>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</si>
  <si>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</si>
  <si>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</si>
  <si>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</si>
  <si>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</si>
  <si>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</si>
  <si>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</si>
  <si>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</si>
  <si>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</si>
  <si>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</si>
  <si>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</si>
  <si>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</si>
  <si>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</si>
  <si>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</si>
  <si>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</si>
  <si>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</si>
  <si>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</si>
  <si>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</si>
  <si>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</si>
  <si>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</si>
  <si>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</si>
  <si>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</si>
  <si>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</si>
  <si>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</si>
  <si>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</si>
  <si>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</si>
  <si>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</si>
  <si>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</si>
  <si>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</si>
  <si>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</si>
  <si>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</si>
  <si>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</si>
  <si>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</si>
  <si>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</si>
  <si>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</si>
  <si>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</si>
  <si>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</si>
  <si>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</si>
  <si>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</si>
  <si>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</si>
  <si>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</si>
  <si>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</si>
  <si>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</si>
  <si>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</si>
  <si>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</si>
  <si>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</si>
  <si>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</si>
  <si>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</si>
  <si>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</si>
  <si>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</si>
  <si>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</si>
  <si>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</si>
  <si>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</si>
  <si>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</si>
  <si>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</si>
  <si>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</si>
  <si>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</si>
  <si>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</si>
  <si>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</si>
  <si>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</si>
  <si>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</si>
  <si>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</si>
  <si>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</si>
  <si>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</si>
  <si>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</si>
  <si>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</si>
  <si>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</si>
  <si>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</si>
  <si>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</si>
  <si>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</si>
  <si>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</si>
  <si>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</si>
  <si>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</si>
  <si>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</si>
  <si>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</si>
  <si>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</si>
  <si>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</si>
  <si>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</si>
  <si>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</si>
  <si>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</si>
  <si>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</si>
  <si>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</si>
  <si>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</si>
  <si>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</si>
  <si>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</si>
  <si>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</si>
  <si>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</si>
  <si>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</si>
  <si>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</si>
  <si>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</si>
  <si>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</si>
  <si>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</si>
  <si>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</si>
  <si>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</si>
  <si>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</si>
  <si>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</si>
  <si>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</si>
  <si>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</si>
  <si>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</si>
  <si>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</si>
  <si>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</si>
  <si>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</si>
  <si>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</si>
  <si>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</si>
  <si>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</si>
  <si>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</si>
  <si>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</si>
  <si>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</si>
  <si>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</si>
  <si>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</si>
  <si>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</si>
  <si>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</si>
  <si>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</si>
  <si>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</si>
  <si>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</si>
  <si>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</si>
  <si>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</si>
  <si>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</si>
  <si>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</si>
  <si>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</si>
  <si>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</si>
  <si>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</si>
  <si>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</si>
  <si>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</si>
  <si>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</si>
  <si>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</si>
  <si>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</si>
  <si>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</si>
  <si>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</si>
  <si>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</si>
  <si>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</si>
  <si>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</si>
  <si>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</si>
  <si>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</si>
  <si>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</si>
  <si>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</si>
  <si>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</si>
  <si>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</si>
  <si>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</si>
  <si>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</si>
  <si>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</si>
  <si>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</si>
  <si>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</si>
  <si>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</si>
  <si>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</si>
  <si>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</si>
  <si>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</si>
  <si>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</si>
  <si>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</si>
  <si>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</si>
  <si>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</si>
  <si>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</si>
  <si>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</si>
  <si>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</si>
  <si>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</si>
  <si>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</si>
  <si>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</si>
  <si>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</si>
  <si>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</si>
  <si>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</si>
  <si>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</si>
  <si>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</si>
  <si>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</si>
  <si>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</si>
  <si>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</si>
  <si>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</si>
  <si>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</si>
  <si>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</si>
  <si>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</si>
  <si>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</si>
  <si>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</si>
  <si>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</si>
  <si>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</si>
  <si>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</si>
  <si>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</si>
  <si>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</si>
  <si>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</si>
  <si>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</si>
  <si>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</si>
  <si>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</si>
  <si>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</si>
  <si>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</si>
  <si>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</si>
  <si>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</si>
  <si>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</si>
  <si>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</si>
  <si>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</si>
  <si>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</si>
  <si>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</si>
  <si>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</si>
  <si>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</si>
  <si>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</si>
  <si>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</si>
  <si>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</si>
  <si>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</si>
  <si>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</si>
  <si>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</si>
  <si>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</si>
  <si>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</si>
  <si>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</si>
  <si>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</si>
  <si>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</si>
  <si>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</si>
  <si>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</si>
  <si>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</si>
  <si>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</si>
  <si>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</si>
  <si>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</si>
  <si>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</si>
  <si>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</si>
  <si>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</si>
  <si>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</si>
  <si>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</si>
  <si>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</si>
  <si>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</si>
  <si>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</si>
  <si>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</si>
  <si>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</si>
  <si>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</si>
  <si>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</si>
  <si>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</si>
  <si>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</si>
  <si>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</si>
  <si>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</si>
  <si>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</si>
  <si>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</si>
  <si>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</si>
  <si>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</si>
  <si>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</si>
  <si>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</si>
  <si>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</si>
  <si>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</si>
  <si>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</si>
  <si>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</si>
  <si>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</si>
  <si>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</si>
  <si>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</si>
  <si>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</si>
  <si>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</si>
  <si>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</si>
  <si>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</si>
  <si>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</si>
  <si>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</si>
  <si>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</si>
  <si>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</si>
  <si>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</si>
  <si>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</si>
  <si>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</si>
  <si>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</si>
  <si>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</si>
  <si>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</si>
  <si>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</si>
  <si>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</si>
  <si>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</si>
  <si>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</si>
  <si>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</si>
  <si>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</si>
  <si>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</si>
  <si>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</si>
  <si>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</si>
  <si>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</si>
  <si>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</si>
  <si>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</si>
  <si>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</si>
  <si>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</si>
  <si>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</si>
  <si>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</si>
  <si>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</si>
  <si>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</si>
  <si>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</si>
  <si>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</si>
  <si>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</si>
  <si>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</si>
  <si>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</si>
  <si>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</si>
  <si>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</si>
  <si>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</si>
  <si>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</si>
  <si>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</si>
  <si>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</si>
  <si>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</si>
  <si>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</si>
  <si>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</si>
  <si>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</si>
  <si>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</si>
  <si>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</si>
  <si>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</si>
  <si>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</si>
  <si>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</si>
  <si>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</si>
  <si>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</si>
  <si>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</si>
  <si>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</si>
  <si>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</si>
  <si>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</si>
  <si>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</si>
  <si>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</si>
  <si>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</si>
  <si>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</si>
  <si>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</si>
  <si>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</si>
  <si>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</si>
  <si>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</si>
  <si>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</si>
  <si>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</si>
  <si>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</si>
  <si>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</si>
  <si>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</si>
  <si>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</si>
  <si>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</si>
  <si>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</si>
  <si>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</si>
  <si>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</si>
  <si>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</si>
  <si>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</si>
  <si>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</si>
  <si>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</si>
  <si>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</si>
  <si>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</si>
  <si>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</si>
  <si>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</si>
  <si>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</si>
  <si>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</si>
  <si>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</si>
  <si>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</si>
  <si>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</si>
  <si>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</si>
  <si>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</si>
  <si>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</si>
  <si>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</si>
  <si>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</si>
  <si>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</si>
  <si>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</si>
  <si>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</si>
  <si>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</si>
  <si>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</si>
  <si>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</si>
  <si>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</si>
  <si>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</si>
  <si>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</si>
  <si>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</si>
  <si>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</si>
  <si>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</si>
  <si>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</si>
  <si>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</si>
  <si>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</si>
  <si>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</si>
  <si>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</si>
  <si>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</si>
  <si>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</si>
  <si>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</si>
  <si>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</si>
  <si>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</si>
  <si>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</si>
  <si>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</si>
  <si>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</si>
  <si>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</si>
  <si>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</si>
  <si>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</si>
  <si>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</si>
  <si>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</si>
  <si>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</si>
  <si>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</si>
  <si>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</si>
  <si>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</si>
  <si>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</si>
  <si>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</si>
  <si>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</si>
  <si>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</si>
  <si>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</si>
  <si>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</si>
  <si>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</si>
  <si>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</si>
  <si>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</si>
  <si>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</si>
  <si>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</si>
  <si>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</si>
  <si>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</si>
  <si>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</si>
  <si>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</si>
  <si>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</si>
  <si>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</si>
  <si>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</si>
  <si>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</si>
  <si>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</si>
  <si>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</si>
  <si>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</si>
  <si>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</si>
  <si>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</si>
  <si>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</si>
  <si>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</si>
  <si>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</si>
  <si>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</si>
  <si>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</si>
  <si>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</si>
  <si>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</si>
  <si>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</si>
  <si>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</si>
  <si>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</si>
  <si>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</si>
  <si>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</si>
  <si>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</si>
  <si>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</si>
  <si>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</si>
  <si>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</si>
  <si>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</si>
  <si>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</si>
  <si>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</si>
  <si>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</si>
  <si>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</si>
  <si>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</si>
  <si>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</si>
  <si>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</si>
  <si>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</si>
  <si>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</si>
  <si>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</si>
  <si>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</si>
  <si>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</si>
  <si>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</si>
  <si>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</si>
  <si>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</si>
  <si>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</si>
  <si>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</si>
  <si>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</si>
  <si>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</si>
  <si>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</si>
  <si>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</si>
  <si>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</si>
  <si>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</si>
  <si>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</si>
  <si>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</si>
  <si>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</si>
  <si>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</si>
  <si>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</si>
  <si>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</si>
  <si>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</si>
  <si>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</si>
  <si>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</si>
  <si>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</si>
  <si>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</si>
  <si>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</si>
  <si>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</si>
  <si>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</si>
  <si>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</si>
  <si>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</si>
  <si>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</si>
  <si>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</si>
  <si>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</si>
  <si>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</si>
  <si>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</si>
  <si>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</si>
  <si>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</si>
  <si>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</si>
  <si>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</si>
  <si>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</si>
  <si>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</si>
  <si>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</si>
  <si>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</si>
  <si>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</si>
  <si>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</si>
  <si>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</si>
  <si>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</si>
  <si>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</si>
  <si>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</si>
  <si>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</si>
  <si>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</si>
  <si>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</si>
  <si>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</si>
  <si>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</si>
  <si>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</si>
  <si>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</si>
  <si>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</si>
  <si>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</si>
  <si>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</si>
  <si>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</si>
  <si>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</si>
  <si>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</si>
  <si>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</si>
  <si>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</si>
  <si>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</si>
  <si>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</si>
  <si>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</si>
  <si>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</si>
  <si>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</si>
  <si>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</si>
  <si>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</si>
  <si>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</si>
  <si>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</si>
  <si>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</si>
  <si>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</si>
  <si>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</si>
  <si>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</si>
  <si>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</si>
  <si>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</si>
  <si>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</si>
  <si>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</si>
  <si>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</si>
  <si>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</si>
  <si>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</si>
  <si>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</si>
  <si>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</si>
  <si>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</si>
  <si>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</si>
  <si>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</si>
  <si>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</si>
  <si>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</si>
  <si>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</si>
  <si>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</si>
  <si>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</si>
  <si>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</si>
  <si>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</si>
  <si>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</si>
  <si>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</si>
  <si>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</si>
  <si>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</si>
  <si>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</si>
  <si>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</si>
  <si>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</si>
  <si>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</si>
  <si>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</si>
  <si>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</si>
  <si>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</si>
  <si>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</si>
  <si>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</si>
  <si>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</si>
  <si>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</si>
  <si>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</si>
  <si>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</si>
  <si>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</si>
  <si>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</si>
  <si>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</si>
  <si>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</si>
  <si>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</si>
  <si>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</si>
  <si>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</si>
  <si>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</si>
  <si>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</si>
  <si>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</si>
  <si>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</si>
  <si>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</si>
  <si>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</si>
  <si>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</si>
  <si>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</si>
  <si>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</si>
  <si>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</si>
  <si>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</si>
  <si>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</si>
  <si>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</si>
  <si>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</si>
  <si>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</si>
  <si>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</si>
  <si>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</si>
  <si>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</si>
  <si>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</si>
  <si>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</si>
  <si>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</si>
  <si>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</si>
  <si>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</si>
  <si>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</si>
  <si>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</si>
  <si>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</si>
  <si>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</si>
  <si>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</si>
  <si>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</si>
  <si>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</si>
  <si>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</si>
  <si>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</si>
  <si>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</si>
  <si>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</si>
  <si>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</si>
  <si>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</si>
  <si>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</si>
  <si>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</si>
  <si>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</si>
  <si>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</si>
  <si>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</si>
  <si>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</si>
  <si>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</si>
  <si>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</si>
  <si>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</si>
  <si>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</si>
  <si>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</si>
  <si>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</si>
  <si>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</si>
  <si>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</si>
  <si>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</si>
  <si>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</si>
  <si>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</si>
  <si>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</si>
  <si>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</si>
  <si>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</si>
  <si>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</si>
  <si>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</si>
  <si>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</si>
  <si>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</si>
  <si>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</si>
  <si>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</si>
  <si>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</si>
  <si>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</si>
  <si>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</si>
  <si>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</si>
  <si>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</si>
  <si>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</si>
  <si>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</si>
  <si>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</si>
  <si>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</si>
  <si>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</si>
  <si>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</si>
  <si>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</si>
  <si>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</si>
  <si>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</si>
  <si>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</si>
  <si>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</si>
  <si>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</si>
  <si>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</si>
  <si>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</si>
  <si>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</si>
  <si>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</si>
  <si>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</si>
  <si>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</si>
  <si>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</si>
  <si>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</si>
  <si>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</si>
  <si>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</si>
  <si>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</si>
  <si>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</si>
  <si>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</si>
  <si>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</si>
  <si>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</si>
  <si>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</si>
  <si>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</si>
  <si>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</si>
  <si>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</si>
  <si>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</si>
  <si>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</si>
  <si>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</si>
  <si>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</si>
  <si>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</si>
  <si>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</si>
  <si>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</si>
  <si>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</si>
  <si>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</si>
  <si>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</si>
  <si>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</si>
  <si>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</si>
  <si>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</si>
  <si>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</si>
  <si>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</si>
  <si>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</si>
  <si>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</si>
  <si>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</si>
  <si>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</si>
  <si>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</si>
  <si>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</si>
  <si>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</si>
  <si>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</si>
  <si>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</si>
  <si>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</si>
  <si>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</si>
  <si>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</si>
  <si>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</si>
  <si>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</si>
  <si>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</si>
  <si>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</si>
  <si>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</si>
  <si>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</si>
  <si>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</si>
  <si>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</si>
  <si>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</si>
  <si>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</si>
  <si>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</si>
  <si>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</si>
  <si>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</si>
  <si>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</si>
  <si>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</si>
  <si>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</si>
  <si>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</si>
  <si>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</si>
  <si>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</si>
  <si>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</si>
  <si>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</si>
  <si>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</si>
  <si>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</si>
  <si>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</si>
  <si>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</si>
  <si>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</si>
  <si>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</si>
  <si>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</si>
  <si>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</si>
  <si>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</si>
  <si>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</si>
  <si>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</si>
  <si>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</si>
  <si>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</si>
  <si>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</si>
  <si>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</si>
  <si>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</si>
  <si>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</si>
  <si>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</si>
  <si>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</si>
  <si>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</si>
  <si>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</si>
  <si>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</si>
  <si>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</si>
  <si>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</si>
  <si>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</si>
  <si>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</si>
  <si>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</si>
  <si>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</si>
  <si>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</si>
  <si>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</si>
  <si>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</si>
  <si>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</si>
  <si>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</si>
  <si>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</si>
  <si>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</si>
  <si>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</si>
  <si>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</si>
  <si>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</si>
  <si>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</si>
  <si>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</si>
  <si>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</si>
  <si>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</si>
  <si>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</si>
  <si>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</si>
  <si>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</si>
  <si>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</si>
  <si>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</si>
  <si>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</si>
  <si>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</si>
  <si>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</si>
  <si>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</si>
  <si>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</si>
  <si>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</si>
  <si>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</si>
  <si>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</si>
  <si>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</si>
  <si>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</si>
  <si>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</si>
  <si>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</si>
  <si>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</si>
  <si>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</si>
  <si>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</si>
  <si>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</si>
  <si>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</si>
  <si>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</si>
  <si>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</si>
  <si>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</si>
  <si>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</si>
  <si>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</si>
  <si>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</si>
  <si>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</si>
  <si>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</si>
  <si>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</si>
  <si>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</si>
  <si>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</si>
  <si>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</si>
  <si>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</si>
  <si>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</si>
  <si>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</si>
  <si>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</si>
  <si>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</si>
  <si>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</si>
  <si>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</si>
  <si>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</si>
  <si>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</si>
  <si>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</si>
  <si>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</si>
  <si>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</si>
  <si>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</si>
  <si>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</si>
  <si>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</si>
  <si>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</si>
  <si>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</si>
  <si>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</si>
  <si>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</si>
  <si>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</si>
  <si>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</si>
  <si>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</si>
  <si>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</si>
  <si>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</si>
  <si>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</si>
  <si>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</si>
  <si>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</si>
  <si>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</si>
  <si>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</si>
  <si>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</si>
  <si>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</si>
  <si>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</si>
  <si>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</si>
  <si>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</si>
  <si>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</si>
  <si>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</si>
  <si>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</si>
  <si>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</si>
  <si>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</si>
  <si>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</si>
  <si>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</si>
  <si>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</si>
  <si>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</si>
  <si>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</si>
  <si>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</si>
  <si>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</si>
  <si>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</si>
  <si>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</si>
  <si>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</si>
  <si>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</si>
  <si>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</si>
  <si>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</si>
  <si>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</si>
  <si>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</si>
  <si>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</si>
  <si>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</si>
  <si>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</si>
  <si>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</si>
  <si>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</si>
  <si>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</si>
  <si>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</si>
  <si>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</si>
  <si>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</si>
  <si>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</si>
  <si>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</si>
  <si>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</si>
  <si>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</si>
  <si>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</si>
  <si>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</si>
  <si>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</si>
  <si>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</si>
  <si>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</si>
  <si>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</si>
  <si>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</si>
  <si>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</si>
  <si>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</si>
  <si>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</si>
  <si>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</si>
  <si>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</si>
  <si>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</si>
  <si>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</si>
  <si>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</si>
  <si>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</si>
  <si>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</si>
  <si>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</si>
  <si>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</si>
  <si>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</si>
  <si>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</si>
  <si>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</si>
  <si>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</si>
  <si>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</si>
  <si>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</si>
  <si>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</si>
  <si>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</si>
  <si>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</si>
  <si>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</si>
  <si>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</si>
  <si>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</si>
  <si>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</si>
  <si>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</si>
  <si>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</si>
  <si>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</si>
  <si>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</si>
  <si>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</si>
  <si>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</si>
  <si>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</si>
  <si>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</si>
  <si>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</si>
  <si>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</si>
  <si>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</si>
  <si>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</si>
  <si>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</si>
  <si>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</si>
  <si>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</si>
  <si>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</si>
  <si>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</si>
  <si>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</si>
  <si>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</si>
  <si>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</si>
  <si>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</si>
  <si>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</si>
  <si>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</si>
  <si>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</si>
  <si>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</si>
  <si>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</si>
  <si>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</si>
  <si>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</si>
  <si>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</si>
  <si>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</si>
  <si>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</si>
  <si>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</si>
  <si>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</si>
  <si>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</si>
  <si>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</si>
  <si>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</si>
  <si>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</si>
  <si>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</si>
  <si>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</si>
  <si>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</si>
  <si>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</si>
  <si>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</si>
  <si>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</si>
  <si>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</si>
  <si>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</si>
  <si>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</si>
  <si>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</si>
  <si>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</si>
  <si>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</si>
  <si>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</si>
  <si>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</si>
  <si>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</si>
  <si>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</si>
  <si>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</si>
  <si>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</si>
  <si>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</si>
  <si>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</si>
  <si>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</si>
  <si>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</si>
  <si>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</si>
  <si>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</si>
  <si>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</si>
  <si>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</si>
  <si>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</si>
  <si>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</si>
  <si>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</si>
  <si>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</si>
  <si>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</si>
  <si>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</si>
  <si>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</si>
  <si>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</si>
  <si>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</si>
  <si>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</si>
  <si>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</si>
  <si>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</si>
  <si>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</si>
  <si>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</si>
  <si>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</si>
  <si>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</si>
  <si>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</si>
  <si>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</si>
  <si>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</si>
  <si>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</si>
  <si>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</si>
  <si>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</si>
  <si>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</si>
  <si>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</si>
  <si>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</si>
  <si>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</si>
  <si>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</si>
  <si>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</si>
  <si>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</si>
  <si>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</si>
  <si>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</si>
  <si>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</si>
  <si>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</si>
  <si>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</si>
  <si>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</si>
  <si>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</si>
  <si>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</si>
  <si>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</si>
  <si>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</si>
  <si>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</si>
  <si>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</si>
  <si>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</si>
  <si>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</si>
  <si>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</si>
  <si>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</si>
  <si>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</si>
  <si>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</si>
  <si>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</si>
  <si>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</si>
  <si>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</si>
  <si>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</si>
  <si>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</si>
  <si>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</si>
  <si>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</si>
  <si>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</si>
  <si>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</si>
  <si>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</si>
  <si>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</si>
  <si>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</si>
  <si>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</si>
  <si>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</si>
  <si>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</si>
  <si>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</si>
  <si>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</si>
  <si>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</si>
  <si>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</si>
  <si>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</si>
  <si>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</si>
  <si>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</si>
  <si>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</si>
  <si>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</si>
  <si>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</si>
  <si>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</si>
  <si>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</si>
  <si>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</si>
  <si>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</si>
  <si>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</si>
  <si>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</si>
  <si>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</si>
  <si>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</si>
  <si>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</si>
  <si>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</si>
  <si>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</si>
  <si>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</si>
  <si>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</si>
  <si>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</si>
  <si>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</si>
  <si>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</si>
  <si>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</si>
  <si>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</si>
  <si>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</si>
  <si>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</si>
  <si>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</si>
  <si>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</si>
  <si>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</si>
  <si>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</si>
  <si>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</si>
  <si>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</si>
  <si>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</si>
  <si>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</si>
  <si>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</si>
  <si>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</si>
  <si>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</si>
  <si>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</si>
  <si>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</si>
  <si>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</si>
  <si>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</si>
  <si>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</si>
  <si>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</si>
  <si>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</si>
  <si>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</si>
  <si>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</si>
  <si>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</si>
  <si>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</si>
  <si>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</si>
  <si>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</si>
  <si>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</si>
  <si>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</si>
  <si>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</si>
  <si>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</si>
  <si>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</si>
  <si>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</si>
  <si>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</si>
  <si>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</si>
  <si>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</si>
  <si>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</si>
  <si>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</si>
  <si>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</si>
  <si>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</si>
  <si>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</si>
  <si>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</si>
  <si>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</si>
  <si>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</si>
  <si>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</si>
  <si>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</si>
  <si>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</si>
  <si>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</si>
  <si>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</si>
  <si>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</si>
  <si>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</si>
  <si>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</si>
  <si>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</si>
  <si>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</si>
  <si>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</si>
  <si>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</si>
  <si>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</si>
  <si>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</si>
  <si>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</si>
  <si>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</si>
  <si>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</si>
  <si>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</si>
  <si>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</si>
  <si>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</si>
  <si>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</si>
  <si>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</si>
  <si>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</si>
  <si>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</si>
  <si>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</si>
  <si>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</si>
  <si>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</si>
  <si>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</si>
  <si>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</si>
  <si>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</si>
  <si>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</si>
  <si>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</si>
  <si>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</si>
  <si>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</si>
  <si>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</si>
  <si>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</si>
  <si>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</si>
  <si>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</si>
  <si>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</si>
  <si>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</si>
  <si>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</si>
  <si>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</si>
  <si>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</si>
  <si>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</si>
  <si>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</si>
  <si>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</si>
  <si>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</si>
  <si>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</si>
  <si>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</si>
  <si>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</si>
  <si>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</si>
  <si>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</si>
  <si>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</si>
  <si>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</si>
  <si>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</si>
  <si>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</si>
  <si>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</si>
  <si>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</si>
  <si>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</si>
  <si>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</si>
  <si>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</si>
  <si>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</si>
  <si>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</si>
  <si>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</si>
  <si>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</si>
  <si>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</si>
  <si>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</si>
  <si>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</si>
  <si>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</si>
  <si>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</si>
  <si>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</si>
  <si>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</si>
  <si>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</si>
  <si>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</si>
  <si>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</si>
  <si>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</si>
  <si>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</si>
  <si>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</si>
  <si>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</si>
  <si>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</si>
  <si>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</si>
  <si>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</si>
  <si>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</si>
  <si>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</si>
  <si>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</si>
  <si>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</si>
  <si>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</si>
  <si>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</si>
  <si>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</si>
  <si>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</si>
  <si>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</si>
  <si>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</si>
  <si>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</si>
  <si>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</si>
  <si>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</si>
  <si>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</si>
  <si>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</si>
  <si>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</si>
  <si>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</si>
  <si>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</si>
  <si>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</si>
  <si>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</si>
  <si>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</si>
  <si>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</si>
  <si>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</si>
  <si>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</si>
  <si>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</si>
  <si>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</si>
  <si>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</si>
  <si>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</si>
  <si>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</si>
  <si>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</si>
  <si>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</si>
  <si>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</si>
  <si>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</si>
  <si>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</si>
  <si>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</si>
  <si>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</si>
  <si>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</si>
  <si>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</si>
  <si>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</si>
  <si>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</si>
  <si>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</si>
  <si>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</si>
  <si>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</si>
  <si>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</si>
  <si>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</si>
  <si>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</si>
  <si>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</si>
  <si>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</si>
  <si>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</si>
  <si>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</si>
  <si>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</si>
  <si>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</si>
  <si>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</si>
  <si>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</si>
  <si>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</si>
  <si>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</si>
  <si>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</si>
  <si>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</si>
  <si>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</si>
  <si>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</si>
  <si>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</si>
  <si>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</si>
  <si>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</si>
  <si>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</si>
  <si>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</si>
  <si>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</si>
  <si>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</si>
  <si>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</si>
  <si>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</si>
  <si>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</si>
  <si>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</si>
  <si>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</si>
  <si>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</si>
  <si>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</si>
  <si>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</si>
  <si>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</si>
  <si>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</si>
  <si>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</si>
  <si>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</si>
  <si>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</si>
  <si>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</si>
  <si>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</si>
  <si>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</si>
  <si>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</si>
  <si>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</si>
  <si>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</si>
  <si>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</si>
  <si>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</si>
  <si>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</si>
  <si>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</si>
  <si>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</si>
  <si>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</si>
  <si>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</si>
  <si>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</si>
  <si>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</si>
  <si>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</si>
  <si>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</si>
  <si>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</si>
  <si>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</si>
  <si>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</si>
  <si>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</si>
  <si>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</si>
  <si>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</si>
  <si>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</si>
  <si>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</si>
  <si>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</si>
  <si>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</si>
  <si>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</si>
  <si>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</si>
  <si>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</si>
  <si>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</si>
  <si>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</si>
  <si>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</si>
  <si>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</si>
  <si>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</si>
  <si>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</si>
  <si>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</si>
  <si>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</si>
  <si>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</si>
  <si>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</si>
  <si>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</si>
  <si>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</si>
  <si>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</si>
  <si>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</si>
  <si>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</si>
  <si>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</si>
  <si>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</si>
  <si>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</si>
  <si>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</si>
  <si>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</si>
  <si>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</si>
  <si>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</si>
  <si>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</si>
  <si>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</si>
  <si>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</si>
  <si>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</si>
  <si>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</si>
  <si>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</si>
  <si>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</si>
  <si>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</si>
  <si>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</si>
  <si>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</si>
  <si>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</si>
  <si>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</si>
  <si>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</si>
  <si>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</si>
  <si>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</si>
  <si>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</si>
  <si>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</si>
  <si>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</si>
  <si>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</si>
  <si>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</si>
  <si>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</si>
  <si>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</si>
  <si>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</si>
  <si>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</si>
  <si>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</si>
  <si>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</si>
  <si>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</si>
  <si>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</si>
  <si>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</si>
  <si>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</si>
  <si>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</si>
  <si>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</si>
  <si>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</si>
  <si>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</si>
  <si>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</si>
  <si>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</si>
  <si>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</si>
  <si>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</si>
  <si>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</si>
  <si>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</si>
  <si>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</si>
  <si>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</si>
  <si>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</si>
  <si>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</si>
  <si>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</si>
  <si>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</si>
  <si>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</si>
  <si>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</si>
  <si>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</si>
  <si>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</si>
  <si>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</si>
  <si>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</si>
  <si>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</si>
  <si>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</si>
  <si>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</si>
  <si>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</si>
  <si>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</si>
  <si>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</si>
  <si>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</si>
  <si>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</si>
  <si>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</si>
  <si>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</si>
  <si>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</si>
  <si>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</si>
  <si>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</si>
  <si>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</si>
  <si>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</si>
  <si>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</si>
  <si>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</si>
  <si>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</si>
  <si>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</si>
  <si>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</si>
  <si>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</si>
  <si>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</si>
  <si>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</si>
  <si>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</si>
  <si>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</si>
  <si>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</si>
  <si>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</si>
  <si>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</si>
  <si>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</si>
  <si>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</si>
  <si>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</si>
  <si>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</si>
  <si>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</si>
  <si>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</si>
  <si>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</si>
  <si>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</si>
  <si>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</si>
  <si>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</si>
  <si>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</si>
  <si>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</si>
  <si>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</si>
  <si>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</si>
  <si>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</si>
  <si>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</si>
  <si>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</si>
  <si>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</si>
  <si>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</si>
  <si>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</si>
  <si>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</si>
  <si>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</si>
  <si>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</si>
  <si>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</si>
  <si>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</si>
  <si>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</si>
  <si>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</si>
  <si>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</si>
  <si>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</si>
  <si>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</si>
  <si>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</si>
  <si>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</si>
  <si>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</si>
  <si>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</si>
  <si>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</si>
  <si>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</si>
  <si>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</si>
  <si>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</si>
  <si>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</si>
  <si>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</si>
  <si>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</si>
  <si>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</si>
  <si>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</si>
  <si>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</si>
  <si>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</si>
  <si>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</si>
  <si>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</si>
  <si>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</si>
  <si>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</si>
  <si>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</si>
  <si>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</si>
  <si>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</si>
  <si>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</si>
  <si>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</si>
  <si>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</si>
  <si>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</si>
  <si>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</si>
  <si>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</si>
  <si>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</si>
  <si>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</si>
  <si>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</si>
  <si>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</si>
  <si>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</si>
  <si>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</si>
  <si>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</si>
  <si>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</si>
  <si>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</si>
  <si>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</si>
  <si>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</si>
  <si>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</si>
  <si>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</si>
  <si>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</si>
  <si>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</si>
  <si>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</si>
  <si>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</si>
  <si>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</si>
  <si>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</si>
  <si>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</si>
  <si>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</si>
  <si>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</si>
  <si>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</si>
  <si>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</si>
  <si>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</si>
  <si>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</si>
  <si>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</si>
  <si>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</si>
  <si>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</si>
  <si>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</si>
  <si>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</si>
  <si>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</si>
  <si>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</si>
  <si>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</si>
  <si>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</si>
  <si>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</si>
  <si>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</si>
  <si>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</si>
  <si>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</si>
  <si>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</si>
  <si>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</si>
  <si>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</si>
  <si>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</si>
  <si>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</si>
  <si>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</si>
  <si>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</si>
  <si>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</si>
  <si>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</si>
  <si>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</si>
  <si>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</si>
  <si>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</si>
  <si>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</si>
  <si>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</si>
  <si>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</si>
  <si>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</si>
  <si>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</si>
  <si>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</si>
  <si>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</si>
  <si>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</si>
  <si>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</si>
  <si>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</si>
  <si>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</si>
  <si>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</si>
  <si>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</si>
  <si>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</si>
  <si>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</si>
  <si>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</si>
  <si>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</si>
  <si>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</si>
  <si>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</si>
  <si>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</si>
  <si>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</si>
  <si>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</si>
  <si>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</si>
  <si>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</si>
  <si>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</si>
  <si>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</si>
  <si>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</si>
  <si>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</si>
  <si>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</si>
  <si>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</si>
  <si>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</si>
  <si>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</si>
  <si>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</si>
  <si>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</si>
  <si>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</si>
  <si>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</si>
  <si>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</si>
  <si>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</si>
  <si>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</si>
  <si>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</si>
  <si>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</si>
  <si>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</si>
  <si>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</si>
  <si>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</si>
  <si>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</si>
  <si>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</si>
  <si>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</si>
  <si>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</si>
  <si>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</si>
  <si>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</si>
  <si>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</si>
  <si>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</si>
  <si>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</si>
  <si>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</si>
  <si>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</si>
  <si>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</si>
  <si>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</si>
  <si>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</si>
  <si>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</si>
  <si>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</si>
  <si>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</si>
  <si>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</si>
  <si>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</si>
  <si>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</si>
  <si>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</si>
  <si>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</si>
  <si>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</si>
  <si>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</si>
  <si>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</si>
  <si>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</si>
  <si>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</si>
  <si>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</si>
  <si>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</si>
  <si>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</si>
  <si>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</si>
  <si>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</si>
  <si>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</si>
  <si>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</si>
  <si>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</si>
  <si>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</si>
  <si>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</si>
  <si>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</si>
  <si>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</si>
  <si>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</si>
  <si>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</si>
  <si>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</si>
  <si>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</si>
  <si>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</si>
  <si>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</si>
  <si>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</si>
  <si>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</si>
  <si>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</si>
  <si>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</si>
  <si>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</si>
  <si>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</si>
  <si>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</si>
  <si>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</si>
  <si>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</si>
  <si>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</si>
  <si>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</si>
  <si>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</si>
  <si>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</si>
  <si>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</si>
  <si>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</si>
  <si>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</si>
  <si>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</si>
  <si>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</si>
  <si>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</si>
  <si>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</si>
  <si>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</si>
  <si>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</si>
  <si>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</si>
  <si>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</si>
  <si>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</si>
  <si>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</si>
  <si>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</si>
  <si>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</si>
  <si>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</si>
  <si>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</si>
  <si>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</si>
  <si>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</si>
  <si>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</si>
  <si>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</si>
  <si>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</si>
  <si>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</si>
  <si>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</si>
  <si>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</si>
  <si>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</si>
  <si>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</si>
  <si>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</si>
  <si>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</si>
  <si>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</si>
  <si>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</si>
  <si>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</si>
  <si>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</si>
  <si>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</si>
  <si>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</si>
  <si>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</si>
  <si>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</si>
  <si>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</si>
  <si>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</si>
  <si>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</si>
  <si>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</si>
  <si>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</si>
  <si>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</si>
  <si>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</si>
  <si>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</si>
  <si>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</si>
  <si>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</si>
  <si>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</si>
  <si>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</si>
  <si>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</si>
  <si>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</si>
  <si>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</si>
  <si>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</si>
  <si>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</si>
  <si>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</si>
  <si>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</si>
  <si>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</si>
  <si>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</si>
  <si>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</si>
  <si>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</si>
  <si>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</si>
  <si>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</si>
  <si>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</si>
  <si>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</si>
  <si>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</si>
  <si>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</si>
  <si>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</si>
  <si>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</si>
  <si>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</si>
  <si>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</si>
  <si>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</si>
  <si>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</si>
  <si>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</si>
  <si>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</si>
  <si>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</si>
  <si>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</si>
  <si>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</si>
  <si>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</si>
  <si>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</si>
  <si>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</si>
  <si>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</si>
  <si>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</si>
  <si>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</si>
  <si>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</si>
  <si>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</si>
  <si>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</si>
  <si>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</si>
  <si>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</si>
  <si>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</si>
  <si>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</si>
  <si>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</si>
  <si>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</si>
  <si>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</si>
  <si>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</si>
  <si>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</si>
  <si>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</si>
  <si>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</si>
  <si>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</si>
  <si>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</si>
  <si>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</si>
  <si>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</si>
  <si>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</si>
  <si>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</si>
  <si>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</si>
  <si>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</si>
  <si>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</si>
  <si>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</si>
  <si>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</si>
  <si>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</si>
  <si>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</si>
  <si>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</si>
  <si>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</si>
  <si>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</si>
  <si>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</si>
  <si>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</si>
  <si>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</si>
  <si>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</si>
  <si>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</si>
  <si>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</si>
  <si>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</si>
  <si>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</si>
  <si>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</si>
  <si>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</si>
  <si>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</si>
  <si>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</si>
  <si>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</si>
  <si>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</si>
  <si>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</si>
  <si>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</si>
  <si>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</si>
  <si>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</si>
  <si>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</si>
  <si>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</si>
  <si>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</si>
  <si>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</si>
  <si>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</si>
  <si>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</si>
  <si>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</si>
  <si>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</si>
  <si>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</si>
  <si>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</si>
  <si>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</si>
  <si>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</si>
  <si>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</si>
  <si>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</si>
  <si>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</si>
  <si>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</si>
  <si>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</si>
  <si>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</si>
  <si>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</si>
  <si>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</si>
  <si>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</si>
  <si>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</si>
  <si>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</si>
  <si>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</si>
  <si>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</si>
  <si>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</si>
  <si>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</si>
  <si>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</si>
  <si>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</si>
  <si>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</si>
  <si>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</si>
  <si>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</si>
  <si>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</si>
  <si>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</si>
  <si>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</si>
  <si>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</si>
  <si>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</si>
  <si>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</si>
  <si>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</si>
  <si>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</si>
  <si>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</si>
  <si>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</si>
  <si>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</si>
  <si>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</si>
  <si>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</si>
  <si>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</si>
  <si>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</si>
  <si>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</si>
  <si>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</si>
  <si>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</si>
  <si>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</si>
  <si>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</si>
  <si>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</si>
  <si>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</si>
  <si>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</si>
  <si>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</si>
  <si>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</si>
  <si>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</si>
  <si>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</si>
  <si>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</si>
  <si>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</si>
  <si>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</si>
  <si>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</si>
  <si>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</si>
  <si>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</si>
  <si>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</si>
  <si>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</si>
  <si>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</si>
  <si>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</si>
  <si>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</si>
  <si>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</si>
  <si>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</si>
  <si>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</si>
  <si>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</si>
  <si>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</si>
  <si>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</si>
  <si>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</si>
  <si>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</si>
  <si>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</si>
  <si>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</si>
  <si>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</si>
  <si>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</si>
  <si>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</si>
  <si>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</si>
  <si>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</si>
  <si>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</si>
  <si>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</si>
  <si>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</si>
  <si>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</si>
  <si>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</si>
  <si>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</si>
  <si>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</si>
  <si>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</si>
  <si>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</si>
  <si>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</si>
  <si>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</si>
  <si>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</si>
  <si>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</si>
  <si>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</si>
  <si>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</si>
  <si>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</si>
  <si>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</si>
  <si>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</si>
  <si>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</si>
  <si>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</si>
  <si>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</si>
  <si>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</si>
  <si>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</si>
  <si>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</si>
  <si>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</si>
  <si>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</si>
  <si>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</si>
  <si>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</si>
  <si>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</si>
  <si>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</si>
  <si>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</si>
  <si>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</si>
  <si>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</si>
  <si>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</si>
  <si>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</si>
  <si>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</si>
  <si>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</si>
  <si>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</si>
  <si>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</si>
  <si>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</si>
  <si>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</si>
  <si>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</si>
  <si>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</si>
  <si>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</si>
  <si>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</si>
  <si>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</si>
  <si>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</si>
  <si>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</si>
  <si>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</si>
  <si>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</si>
  <si>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</si>
  <si>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</si>
  <si>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</si>
  <si>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</si>
  <si>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</si>
  <si>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</si>
  <si>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</si>
  <si>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</si>
  <si>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</si>
  <si>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</si>
  <si>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</si>
  <si>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</si>
  <si>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</si>
  <si>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</si>
  <si>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</si>
  <si>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</si>
  <si>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</si>
  <si>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</si>
  <si>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</si>
  <si>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</si>
  <si>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</si>
  <si>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</si>
  <si>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</si>
  <si>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</si>
  <si>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</si>
  <si>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</si>
  <si>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</si>
  <si>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</si>
  <si>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</si>
  <si>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</si>
  <si>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</si>
  <si>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</si>
  <si>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</si>
  <si>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</si>
  <si>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</si>
  <si>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</si>
  <si>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</si>
  <si>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</si>
  <si>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</si>
  <si>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</si>
  <si>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</si>
  <si>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</si>
  <si>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</si>
  <si>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</si>
  <si>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</si>
  <si>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</si>
  <si>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</si>
  <si>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</si>
  <si>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</si>
  <si>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</si>
  <si>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</si>
  <si>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</si>
  <si>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</si>
  <si>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</si>
  <si>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</si>
  <si>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</si>
  <si>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</si>
  <si>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</si>
  <si>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</si>
  <si>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</si>
  <si>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</si>
  <si>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</si>
  <si>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</si>
  <si>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</si>
  <si>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</si>
  <si>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</si>
  <si>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</si>
  <si>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</si>
  <si>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</si>
  <si>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</si>
  <si>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</si>
  <si>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</si>
  <si>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</si>
  <si>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</si>
  <si>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</si>
  <si>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</si>
  <si>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</si>
  <si>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</si>
  <si>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</si>
  <si>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</si>
  <si>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</si>
  <si>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</si>
  <si>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</si>
  <si>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</si>
  <si>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</si>
  <si>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</si>
  <si>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</si>
  <si>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</si>
  <si>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</si>
  <si>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</si>
  <si>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</si>
  <si>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</si>
  <si>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</si>
  <si>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</si>
  <si>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</si>
  <si>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</si>
  <si>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</si>
  <si>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</si>
  <si>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</si>
  <si>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</si>
  <si>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</si>
  <si>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</si>
  <si>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</si>
  <si>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</si>
  <si>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</si>
  <si>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</si>
  <si>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</si>
  <si>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</si>
  <si>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</si>
  <si>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</si>
  <si>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</si>
  <si>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</si>
  <si>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</si>
  <si>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</si>
  <si>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</si>
  <si>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</si>
  <si>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</si>
  <si>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</si>
  <si>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</si>
  <si>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</si>
  <si>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</si>
  <si>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</si>
  <si>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</si>
  <si>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</si>
  <si>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</si>
  <si>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</si>
  <si>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</si>
  <si>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</si>
  <si>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</si>
  <si>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</si>
  <si>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</si>
  <si>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</si>
  <si>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</si>
  <si>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</si>
  <si>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</si>
  <si>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</si>
  <si>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</si>
  <si>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</si>
  <si>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</si>
  <si>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</si>
  <si>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</si>
  <si>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</si>
  <si>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</si>
  <si>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</si>
  <si>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</si>
  <si>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</si>
  <si>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</si>
  <si>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</si>
  <si>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</si>
  <si>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</si>
  <si>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</si>
  <si>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</si>
  <si>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</si>
  <si>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</si>
  <si>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</si>
  <si>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</si>
  <si>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</si>
  <si>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</si>
  <si>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</si>
  <si>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</si>
  <si>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</si>
  <si>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</si>
  <si>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</si>
  <si>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</si>
  <si>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</si>
  <si>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</si>
  <si>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</si>
  <si>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</si>
  <si>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</si>
  <si>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</si>
  <si>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</si>
  <si>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</si>
  <si>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</si>
  <si>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</si>
  <si>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</si>
  <si>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</si>
  <si>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</si>
  <si>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</si>
  <si>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</si>
  <si>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</si>
  <si>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</si>
  <si>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</si>
  <si>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</si>
  <si>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</si>
  <si>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</si>
  <si>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</si>
  <si>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</si>
  <si>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</si>
  <si>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</si>
  <si>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</si>
  <si>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</si>
  <si>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</si>
  <si>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</si>
  <si>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</si>
  <si>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</si>
  <si>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</si>
  <si>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</si>
  <si>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</si>
  <si>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</si>
  <si>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</si>
  <si>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</si>
  <si>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</si>
  <si>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</si>
  <si>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</si>
  <si>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</si>
  <si>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</si>
  <si>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</si>
  <si>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</si>
  <si>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</si>
  <si>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</si>
  <si>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</si>
  <si>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</si>
  <si>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</si>
  <si>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</si>
  <si>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</si>
  <si>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</si>
  <si>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</si>
  <si>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</si>
  <si>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</si>
  <si>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</si>
  <si>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</si>
  <si>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</si>
  <si>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</si>
  <si>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</si>
  <si>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</si>
  <si>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</si>
  <si>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</si>
  <si>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</si>
  <si>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</si>
  <si>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</si>
  <si>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</si>
  <si>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</si>
  <si>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</si>
  <si>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</si>
  <si>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</si>
  <si>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</si>
  <si>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</si>
  <si>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</si>
  <si>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</si>
  <si>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</si>
  <si>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</si>
  <si>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</si>
  <si>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</si>
  <si>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</si>
  <si>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</si>
  <si>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</si>
  <si>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</si>
  <si>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</si>
  <si>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</si>
  <si>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</si>
  <si>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</si>
  <si>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</si>
  <si>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</si>
  <si>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</si>
  <si>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</si>
  <si>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</si>
  <si>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</si>
  <si>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</si>
  <si>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</si>
  <si>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</si>
  <si>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</si>
  <si>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</si>
  <si>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</si>
  <si>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</si>
  <si>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</si>
  <si>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</si>
  <si>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</si>
  <si>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</si>
  <si>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</si>
  <si>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</si>
  <si>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</si>
  <si>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</si>
  <si>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</si>
  <si>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</si>
  <si>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</si>
  <si>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</si>
  <si>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</si>
  <si>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</si>
  <si>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</si>
  <si>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</si>
  <si>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</si>
  <si>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</si>
  <si>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</si>
  <si>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</si>
  <si>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</si>
  <si>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</si>
  <si>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</si>
  <si>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</si>
  <si>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</si>
  <si>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</si>
  <si>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</si>
  <si>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</si>
  <si>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</si>
  <si>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</si>
  <si>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</si>
  <si>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</si>
  <si>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</si>
  <si>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</si>
  <si>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</si>
  <si>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</si>
  <si>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</si>
  <si>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</si>
  <si>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</si>
  <si>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</si>
  <si>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</si>
  <si>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</si>
  <si>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</si>
  <si>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</si>
  <si>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</si>
  <si>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</si>
  <si>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</si>
  <si>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</si>
  <si>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</si>
  <si>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</si>
  <si>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</si>
  <si>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</si>
  <si>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</si>
  <si>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</si>
  <si>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</si>
  <si>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</si>
  <si>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</si>
  <si>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</si>
  <si>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</si>
  <si>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</si>
  <si>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</si>
  <si>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</si>
  <si>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</si>
  <si>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</si>
  <si>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</si>
  <si>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</si>
  <si>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</si>
  <si>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</si>
  <si>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</si>
  <si>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</si>
  <si>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</si>
  <si>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</si>
  <si>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</si>
  <si>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</si>
  <si>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</si>
  <si>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</si>
  <si>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</si>
  <si>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</si>
  <si>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</si>
  <si>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</si>
  <si>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</si>
  <si>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</si>
  <si>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</si>
  <si>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</si>
  <si>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</si>
  <si>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</si>
  <si>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</si>
  <si>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</si>
  <si>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veto override</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</si>
  <si>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</si>
  <si>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</si>
  <si>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</si>
  <si>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</si>
  <si>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</si>
  <si>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</si>
  <si>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</si>
  <si>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</si>
  <si>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</si>
  <si>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</si>
  <si>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</si>
  <si>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</si>
  <si>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</si>
  <si>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</si>
  <si>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</si>
  <si>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</si>
  <si>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</si>
  <si>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</si>
  <si>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</si>
  <si>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</si>
  <si>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</si>
  <si>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</si>
  <si>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</si>
  <si>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</si>
  <si>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</si>
  <si>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</si>
  <si>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</si>
  <si>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</si>
  <si>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</si>
  <si>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</si>
  <si>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</si>
  <si>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</si>
  <si>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</si>
  <si>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</si>
  <si>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</si>
  <si>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</si>
  <si>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</si>
  <si>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</si>
  <si>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</si>
  <si>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</si>
  <si>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</si>
  <si>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</si>
  <si>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</si>
  <si>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</si>
  <si>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</si>
  <si>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</si>
  <si>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</si>
  <si>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</si>
  <si>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</si>
  <si>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</si>
  <si>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</si>
  <si>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</si>
  <si>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</si>
  <si>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</si>
  <si>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</si>
  <si>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</si>
  <si>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</si>
  <si>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</si>
  <si>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</si>
  <si>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</si>
  <si>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</si>
  <si>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</si>
  <si>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</si>
  <si>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</si>
  <si>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</si>
  <si>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</si>
  <si>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</si>
  <si>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</si>
  <si>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</si>
  <si>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</si>
  <si>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</si>
  <si>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</si>
  <si>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</si>
  <si>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</si>
  <si>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</si>
  <si>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</si>
  <si>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</si>
  <si>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</si>
  <si>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</si>
  <si>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</si>
  <si>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</si>
  <si>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</si>
  <si>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</si>
  <si>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</si>
  <si>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</si>
  <si>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</si>
  <si>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</si>
  <si>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</si>
  <si>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</si>
  <si>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</si>
  <si>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</si>
  <si>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</si>
  <si>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</si>
  <si>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</si>
  <si>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</si>
  <si>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</si>
  <si>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</si>
  <si>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</si>
  <si>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</si>
  <si>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</si>
  <si>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</si>
  <si>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</si>
  <si>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</si>
  <si>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</si>
  <si>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</si>
  <si>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</si>
  <si>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</si>
  <si>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</si>
  <si>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</si>
  <si>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</si>
  <si>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</si>
  <si>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</si>
  <si>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</si>
  <si>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</si>
  <si>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</si>
  <si>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</si>
  <si>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</si>
  <si>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</si>
  <si>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</si>
  <si>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</si>
  <si>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</si>
  <si>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</si>
  <si>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</si>
  <si>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</si>
  <si>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</si>
  <si>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</si>
  <si>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</si>
  <si>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</si>
  <si>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</si>
  <si>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</si>
  <si>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</si>
  <si>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</si>
  <si>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</si>
  <si>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</si>
  <si>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</si>
  <si>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</si>
  <si>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</si>
  <si>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</si>
  <si>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</si>
  <si>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</si>
  <si>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</si>
  <si>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</si>
  <si>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</si>
  <si>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</si>
  <si>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</si>
  <si>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</si>
  <si>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</si>
  <si>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</si>
  <si>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</si>
  <si>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</si>
  <si>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</si>
  <si>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</si>
  <si>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</si>
  <si>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</si>
  <si>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</si>
  <si>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</si>
  <si>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</si>
  <si>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</si>
  <si>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</si>
  <si>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</si>
  <si>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</si>
  <si>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</si>
  <si>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</si>
  <si>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</si>
  <si>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</si>
  <si>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</si>
  <si>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</si>
  <si>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</si>
  <si>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</si>
  <si>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</si>
  <si>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</si>
  <si>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</si>
  <si>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</si>
  <si>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</si>
  <si>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</si>
  <si>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</si>
  <si>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</si>
  <si>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</si>
  <si>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</si>
  <si>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</si>
  <si>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</si>
  <si>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</si>
  <si>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</si>
  <si>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</si>
  <si>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</si>
  <si>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</si>
  <si>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</si>
  <si>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</si>
  <si>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</si>
  <si>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</si>
  <si>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</si>
  <si>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</si>
  <si>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</si>
  <si>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</si>
  <si>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</si>
  <si>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</si>
  <si>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</si>
  <si>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</si>
  <si>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</si>
  <si>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</si>
  <si>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</si>
  <si>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</si>
  <si>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</si>
  <si>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</si>
  <si>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</si>
  <si>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</si>
  <si>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</si>
  <si>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</si>
  <si>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</si>
  <si>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</si>
  <si>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</si>
  <si>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</si>
  <si>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</si>
  <si>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</si>
  <si>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</si>
  <si>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</si>
  <si>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</si>
  <si>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</si>
  <si>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</si>
  <si>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</si>
  <si>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</si>
  <si>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</si>
  <si>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</si>
  <si>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</si>
  <si>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</si>
  <si>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</si>
  <si>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</si>
  <si>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</si>
  <si>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</si>
  <si>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</si>
  <si>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</si>
  <si>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</si>
  <si>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</si>
  <si>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</si>
  <si>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</si>
  <si>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</si>
  <si>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</si>
  <si>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</si>
  <si>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</si>
  <si>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</si>
  <si>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</si>
  <si>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</si>
  <si>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</si>
  <si>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</si>
  <si>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</si>
  <si>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</si>
  <si>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</si>
  <si>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</si>
  <si>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</si>
  <si>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</si>
  <si>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</si>
  <si>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</si>
  <si>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</si>
  <si>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</si>
  <si>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</si>
  <si>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</si>
  <si>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</si>
  <si>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</si>
  <si>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</si>
  <si>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</si>
  <si>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</si>
  <si>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</si>
  <si>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</si>
  <si>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</si>
  <si>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</si>
  <si>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</si>
  <si>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</si>
  <si>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</si>
  <si>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</si>
  <si>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</si>
  <si>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</si>
  <si>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</si>
  <si>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</si>
  <si>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</si>
  <si>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</si>
  <si>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</si>
  <si>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</si>
  <si>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</si>
  <si>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</si>
  <si>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</si>
  <si>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</si>
  <si>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</si>
  <si>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</si>
  <si>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</si>
  <si>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</si>
  <si>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</si>
  <si>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</si>
  <si>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</si>
  <si>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</si>
  <si>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</si>
  <si>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</si>
  <si>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</si>
  <si>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</si>
  <si>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</si>
  <si>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</si>
  <si>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</si>
  <si>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</si>
  <si>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</si>
  <si>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</si>
  <si>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</si>
  <si>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</si>
  <si>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</si>
  <si>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</si>
  <si>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</si>
  <si>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</si>
  <si>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</si>
  <si>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</si>
  <si>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</si>
  <si>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</si>
  <si>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</si>
  <si>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</si>
  <si>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</si>
  <si>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</si>
  <si>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</si>
  <si>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</si>
  <si>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</si>
  <si>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</si>
  <si>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</si>
  <si>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</si>
  <si>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</si>
  <si>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</si>
  <si>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</si>
  <si>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</si>
  <si>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</si>
  <si>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</si>
  <si>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</si>
  <si>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</si>
  <si>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</si>
  <si>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</si>
  <si>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</si>
  <si>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</si>
  <si>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</si>
  <si>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</si>
  <si>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</si>
  <si>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</si>
  <si>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</si>
  <si>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</si>
  <si>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</si>
  <si>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</si>
  <si>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</si>
  <si>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</si>
  <si>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</si>
  <si>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</si>
  <si>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</si>
  <si>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</si>
  <si>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</si>
  <si>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</si>
  <si>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</si>
  <si>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</si>
  <si>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</si>
  <si>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</si>
  <si>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</si>
  <si>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</si>
  <si>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</si>
  <si>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</si>
  <si>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</si>
  <si>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</si>
  <si>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</si>
  <si>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</si>
  <si>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</si>
  <si>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</si>
  <si>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</si>
  <si>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</si>
  <si>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</si>
  <si>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</si>
  <si>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</si>
  <si>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</si>
  <si>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</si>
  <si>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</si>
  <si>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</si>
  <si>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</si>
  <si>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</si>
  <si>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</si>
  <si>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</si>
  <si>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</si>
  <si>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</si>
  <si>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</si>
  <si>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</si>
  <si>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</si>
  <si>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</si>
  <si>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</si>
  <si>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</si>
  <si>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</si>
  <si>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</si>
  <si>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</si>
  <si>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</si>
  <si>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</si>
  <si>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</si>
  <si>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</si>
  <si>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</si>
  <si>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</si>
  <si>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</si>
  <si>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</si>
  <si>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</si>
  <si>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</si>
  <si>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</si>
  <si>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</si>
  <si>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</si>
  <si>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</si>
  <si>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</si>
  <si>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</si>
  <si>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</si>
  <si>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</si>
  <si>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</si>
  <si>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</si>
  <si>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</si>
  <si>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</si>
  <si>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</si>
  <si>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</si>
  <si>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</si>
  <si>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</si>
  <si>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</si>
  <si>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</si>
  <si>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</si>
  <si>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</si>
  <si>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</si>
  <si>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</si>
  <si>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</si>
  <si>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</si>
  <si>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</si>
  <si>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</si>
  <si>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</si>
  <si>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</si>
  <si>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</si>
  <si>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</si>
  <si>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</si>
  <si>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</si>
  <si>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</si>
  <si>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</si>
  <si>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</si>
  <si>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</si>
  <si>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</si>
  <si>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</si>
  <si>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</si>
  <si>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</si>
  <si>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</si>
  <si>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</si>
  <si>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</si>
  <si>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</si>
  <si>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</si>
  <si>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</si>
  <si>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</si>
  <si>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</si>
  <si>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</si>
  <si>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</si>
  <si>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</si>
  <si>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</si>
  <si>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</si>
  <si>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</si>
  <si>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</si>
  <si>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</si>
  <si>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</si>
  <si>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</si>
  <si>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</si>
  <si>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</si>
  <si>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</si>
  <si>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</si>
  <si>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</si>
  <si>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</si>
  <si>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</si>
  <si>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</si>
  <si>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</si>
  <si>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</si>
  <si>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</si>
  <si>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</si>
  <si>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</si>
  <si>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</si>
  <si>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</si>
  <si>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</si>
  <si>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</si>
  <si>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</si>
  <si>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</si>
  <si>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</si>
  <si>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</si>
  <si>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</si>
  <si>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</si>
  <si>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</si>
  <si>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</si>
  <si>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</si>
  <si>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</si>
  <si>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</si>
  <si>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</si>
  <si>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</si>
  <si>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</si>
  <si>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</si>
  <si>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</si>
  <si>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</si>
  <si>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</si>
  <si>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</si>
  <si>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</si>
  <si>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</si>
  <si>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</si>
  <si>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</si>
  <si>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</si>
  <si>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</si>
  <si>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</si>
  <si>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</si>
  <si>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</si>
  <si>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</si>
  <si>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</si>
  <si>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</si>
  <si>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</si>
  <si>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</si>
  <si>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</si>
  <si>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</si>
  <si>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</si>
  <si>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</si>
  <si>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</si>
  <si>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</si>
  <si>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</si>
  <si>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</si>
  <si>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</si>
  <si>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</si>
  <si>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</si>
  <si>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</si>
  <si>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</si>
  <si>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</si>
  <si>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</si>
  <si>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</si>
  <si>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</si>
  <si>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</si>
  <si>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</si>
  <si>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</si>
  <si>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</si>
  <si>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</si>
  <si>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</si>
  <si>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</si>
  <si>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</si>
  <si>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</si>
  <si>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</si>
  <si>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</si>
  <si>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</si>
  <si>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</si>
  <si>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</si>
  <si>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</si>
  <si>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</si>
  <si>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</si>
  <si>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</si>
  <si>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</si>
  <si>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</si>
  <si>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</si>
  <si>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</si>
  <si>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</si>
  <si>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</si>
  <si>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</si>
  <si>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</si>
  <si>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</si>
  <si>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</si>
  <si>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</si>
  <si>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</si>
  <si>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</si>
  <si>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</si>
  <si>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</si>
  <si>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</si>
  <si>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</si>
  <si>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</si>
  <si>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</si>
  <si>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</si>
  <si>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</si>
  <si>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</si>
  <si>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</si>
  <si>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</si>
  <si>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</si>
  <si>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</si>
  <si>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</si>
  <si>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</si>
  <si>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</si>
  <si>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</si>
  <si>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</si>
  <si>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</si>
  <si>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</si>
  <si>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</si>
  <si>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</si>
  <si>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</si>
  <si>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</si>
  <si>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</si>
  <si>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</si>
  <si>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</si>
  <si>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</si>
  <si>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</si>
  <si>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</si>
  <si>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</si>
  <si>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</si>
  <si>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</si>
  <si>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</si>
  <si>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</si>
  <si>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</si>
  <si>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</si>
  <si>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</si>
  <si>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</si>
  <si>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</si>
  <si>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</si>
  <si>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</si>
  <si>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</si>
  <si>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</si>
  <si>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</si>
  <si>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</si>
  <si>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</si>
  <si>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</si>
  <si>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</si>
  <si>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</si>
  <si>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</si>
  <si>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</si>
  <si>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</si>
  <si>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</si>
  <si>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</si>
  <si>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</si>
  <si>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</si>
  <si>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</si>
  <si>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</si>
  <si>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</si>
  <si>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</si>
  <si>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</si>
  <si>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</si>
  <si>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</si>
  <si>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</si>
  <si>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</si>
  <si>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</si>
  <si>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</si>
  <si>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</si>
  <si>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</si>
  <si>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</si>
  <si>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</si>
  <si>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</si>
  <si>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</si>
  <si>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</si>
  <si>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</si>
  <si>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</si>
  <si>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</si>
  <si>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</si>
  <si>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</si>
  <si>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</si>
  <si>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</si>
  <si>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</si>
  <si>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</si>
  <si>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</si>
  <si>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</si>
  <si>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</si>
  <si>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</si>
  <si>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</si>
  <si>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</si>
  <si>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</si>
  <si>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</si>
  <si>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</si>
  <si>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</si>
  <si>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</si>
  <si>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</si>
  <si>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</si>
  <si>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</si>
  <si>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</si>
  <si>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</si>
  <si>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</si>
  <si>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</si>
  <si>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</si>
  <si>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</si>
  <si>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</si>
  <si>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</si>
  <si>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</si>
  <si>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</si>
  <si>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</si>
  <si>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</si>
  <si>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</si>
  <si>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</si>
  <si>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</si>
  <si>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</si>
  <si>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</si>
  <si>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</si>
  <si>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</si>
  <si>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</si>
  <si>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</si>
  <si>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</si>
  <si>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</si>
  <si>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</si>
  <si>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</si>
  <si>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</si>
  <si>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</si>
  <si>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</si>
  <si>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</si>
  <si>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</si>
  <si>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</si>
  <si>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</si>
  <si>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</si>
  <si>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</si>
  <si>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</si>
  <si>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</si>
  <si>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</si>
  <si>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</si>
  <si>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</si>
  <si>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</si>
  <si>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</si>
  <si>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</si>
  <si>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</si>
  <si>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</si>
  <si>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</si>
  <si>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</si>
  <si>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</si>
  <si>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</si>
  <si>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</si>
  <si>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</si>
  <si>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</si>
  <si>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</si>
  <si>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</si>
  <si>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</si>
  <si>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</si>
  <si>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</si>
  <si>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</si>
  <si>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</si>
  <si>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</si>
  <si>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</si>
  <si>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</si>
  <si>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</si>
  <si>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</si>
  <si>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</si>
  <si>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</si>
  <si>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</si>
  <si>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</si>
  <si>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</si>
  <si>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</si>
  <si>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</si>
  <si>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</si>
  <si>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</si>
  <si>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</si>
  <si>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</si>
  <si>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</si>
  <si>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</si>
  <si>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</si>
  <si>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</si>
  <si>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</si>
  <si>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</si>
  <si>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</si>
  <si>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</si>
  <si>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</si>
  <si>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</si>
  <si>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</si>
  <si>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</si>
  <si>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</si>
  <si>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</si>
  <si>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</si>
  <si>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</si>
  <si>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</si>
  <si>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</si>
  <si>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</si>
  <si>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</si>
  <si>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</si>
  <si>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</si>
  <si>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</si>
  <si>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</si>
  <si>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</si>
  <si>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</si>
  <si>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</si>
  <si>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</si>
  <si>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</si>
  <si>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</si>
  <si>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</si>
  <si>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</si>
  <si>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</si>
  <si>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</si>
  <si>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</si>
  <si>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</si>
  <si>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</si>
  <si>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</si>
  <si>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</si>
  <si>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</si>
  <si>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</si>
  <si>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</si>
  <si>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</si>
  <si>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</si>
  <si>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</si>
  <si>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</si>
  <si>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</si>
  <si>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</si>
  <si>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</si>
  <si>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</si>
  <si>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</si>
  <si>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</si>
  <si>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</si>
  <si>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</si>
  <si>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</si>
  <si>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</si>
  <si>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</si>
  <si>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</si>
  <si>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</si>
  <si>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</si>
  <si>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</si>
  <si>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</si>
  <si>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</si>
  <si>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</si>
  <si>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</si>
  <si>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</si>
  <si>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</si>
  <si>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</si>
  <si>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</si>
  <si>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</si>
  <si>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</si>
  <si>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</si>
  <si>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</si>
  <si>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</si>
  <si>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</si>
  <si>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</si>
  <si>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</si>
  <si>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</si>
  <si>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</si>
  <si>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</si>
  <si>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</si>
  <si>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</si>
  <si>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</si>
  <si>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</si>
  <si>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</si>
  <si>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</si>
  <si>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</si>
  <si>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</si>
  <si>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</si>
  <si>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</si>
  <si>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</si>
  <si>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</si>
  <si>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</si>
  <si>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</si>
  <si>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</si>
  <si>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</si>
  <si>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</si>
  <si>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</si>
  <si>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</si>
  <si>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</si>
  <si>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</si>
  <si>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</si>
  <si>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</si>
  <si>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</si>
  <si>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</si>
  <si>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</si>
  <si>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</si>
  <si>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</si>
  <si>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</si>
  <si>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</si>
  <si>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</si>
  <si>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</si>
  <si>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</si>
  <si>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</si>
  <si>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</si>
  <si>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</si>
  <si>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</si>
  <si>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</si>
  <si>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</si>
  <si>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</si>
  <si>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</si>
  <si>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</si>
  <si>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</si>
  <si>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</si>
  <si>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</si>
  <si>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</si>
  <si>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</si>
  <si>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</si>
  <si>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</si>
  <si>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</si>
  <si>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</si>
  <si>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</si>
  <si>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</si>
  <si>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</si>
  <si>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</si>
  <si>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</si>
  <si>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</si>
  <si>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</si>
  <si>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</si>
  <si>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</si>
  <si>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</si>
  <si>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</si>
  <si>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</si>
  <si>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</si>
  <si>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</si>
  <si>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</si>
  <si>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</si>
  <si>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</si>
  <si>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</si>
  <si>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</si>
  <si>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</si>
  <si>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</si>
  <si>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</si>
  <si>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</si>
  <si>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</si>
  <si>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</si>
  <si>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</si>
  <si>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</si>
  <si>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</si>
  <si>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</si>
  <si>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</si>
  <si>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</si>
  <si>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</si>
  <si>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</si>
  <si>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</si>
  <si>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</si>
  <si>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</si>
  <si>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</si>
  <si>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</si>
  <si>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</si>
  <si>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</si>
  <si>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</si>
  <si>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</si>
  <si>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</si>
  <si>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</si>
  <si>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</si>
  <si>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</si>
  <si>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</si>
  <si>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</si>
  <si>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</si>
  <si>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</si>
  <si>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</si>
  <si>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</si>
  <si>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</si>
  <si>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</si>
  <si>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</si>
  <si>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</si>
  <si>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</si>
  <si>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</si>
  <si>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</si>
  <si>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</si>
  <si>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</si>
  <si>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</si>
  <si>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</si>
  <si>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</si>
  <si>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</si>
  <si>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</si>
  <si>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</si>
  <si>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</si>
  <si>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</si>
  <si>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</si>
  <si>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</si>
  <si>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</si>
  <si>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</si>
  <si>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</si>
  <si>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</si>
  <si>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</si>
  <si>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</si>
  <si>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</si>
  <si>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</si>
  <si>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</si>
  <si>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</si>
  <si>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</si>
  <si>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</si>
  <si>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</si>
  <si>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</si>
  <si>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</si>
  <si>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</si>
  <si>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</si>
  <si>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</si>
  <si>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</si>
  <si>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</si>
  <si>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</si>
  <si>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</si>
  <si>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</si>
  <si>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</si>
  <si>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</si>
  <si>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</si>
  <si>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</si>
  <si>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</si>
  <si>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</si>
  <si>
    <t>8ae1fb34-9d89-4b4f-9d5e-0d9a7395d812</t>
  </si>
  <si>
    <t>Shaft</t>
  </si>
  <si>
    <t>tt0162650</t>
  </si>
  <si>
    <t>b5674721-209a-46e0-98b9-a8e5f608fea3</t>
  </si>
  <si>
    <t>tt4463894</t>
  </si>
  <si>
    <t>2fc7641d-0344-41b7-9218-6cf5d9dd11ff</t>
  </si>
  <si>
    <t>tt0067741</t>
  </si>
  <si>
    <t>04aa251a-b6fe-49de-848f-c473baf737a8</t>
  </si>
  <si>
    <t>Shaft in Africa</t>
  </si>
  <si>
    <t>tt0070679</t>
  </si>
  <si>
    <t>ea11ec90-cd24-479e-b112-57d5b2ff291f</t>
  </si>
  <si>
    <t>Shaft's Big Score!</t>
  </si>
  <si>
    <t>tt0069257</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</si>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</sst>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15">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xf numFmtId="0" fontId="0" fillId="0" borderId="0" xfId="0" applyNumberFormat="1"/>
    <xf numFmtId="0" fontId="0" fillId="0" borderId="0" xfId="0" applyFont="1"/>
  </cellXfs>
  <cellStyles count="3">
    <cellStyle name="Normal" xfId="0" builtinId="0"/>
    <cellStyle name="Normal 3" xfId="2" xr:uid="{9178FAF8-9DFF-406D-8505-7FC5809D7D00}"/>
    <cellStyle name="Normal 4" xfId="1" xr:uid="{1A1A6A14-490A-4F22-B69E-81BA09E4D1F3}"/>
  </cellStyles>
  <dxfs count="54">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4" totalsRowShown="0">
  <autoFilter ref="A1:M394"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05" totalsRowShown="0">
  <autoFilter ref="A1:C405"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4" totalsRowShown="0">
  <autoFilter ref="A1:B394"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15" totalsRowShown="0">
  <autoFilter ref="A1:K915"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15" totalsRowShown="0">
  <autoFilter ref="A1:S915"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00" totalsRowShown="0">
  <autoFilter ref="A1:I900"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8" xr3:uid="{358348D6-569C-49B4-842E-16ED064636E5}" name="position" dataDxfId="33"/>
    <tableColumn id="9" xr3:uid="{BE9A27BD-D22F-45D6-BB79-218E4DBCF5BC}" name="questions_w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3" totalsRowShown="0">
  <autoFilter ref="A1:D243"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78" totalsRowShown="0">
  <autoFilter ref="A1:D678"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18" totalsRowShown="0">
  <autoFilter ref="A1:D918"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533" totalsRowShown="0">
  <autoFilter ref="A1:C2533"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3755" totalsRowShown="0">
  <autoFilter ref="A1:U3755" xr:uid="{33FD966C-629A-49EE-B6F4-0BB4649CEB96}"/>
  <tableColumns count="21">
    <tableColumn id="1" xr3:uid="{A68F92DD-6CF8-4BB6-8D3C-3637CBCCC517}" name="draft_id"/>
    <tableColumn id="2" xr3:uid="{EAA0B9C1-3D65-4D97-9C91-136124A19552}" name="draft_title" dataDxfId="22">
      <calculatedColumnFormula>_xlfn.XLOOKUP(draft_picks[[#This Row],[draft_id]],drafts[id],drafts[title])</calculatedColumnFormula>
    </tableColumn>
    <tableColumn id="3" xr3:uid="{9EE8D76B-CB40-4550-AC5A-CF9B70F07CF4}" name="position" dataDxfId="21"/>
    <tableColumn id="4" xr3:uid="{D177E2F5-E43F-4C5F-948B-AC3A942750B2}" name="play_order" dataDxfId="20">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9">
      <calculatedColumnFormula>IF(ISBLANK(draft_picks[[#This Row],[movie_id]]),"",_xlfn.XLOOKUP(draft_picks[[#This Row],[movie_id]],drafts.movies[id],drafts.movies[movie_title]))</calculatedColumnFormula>
    </tableColumn>
    <tableColumn id="7" xr3:uid="{D440A14A-2A2B-4A2B-97BC-53561D66F914}" name="drafter_id" dataDxfId="18"/>
    <tableColumn id="8" xr3:uid="{6D207AC5-CD31-4A77-A5F6-9EB516B7A4AF}" name="drafter_name" dataDxfId="17">
      <calculatedColumnFormula>IF(ISBLANK(draft_picks[[#This Row],[drafter_id]]),"",_xlfn.XLOOKUP(draft_picks[[#This Row],[drafter_id]],drafters[id],drafters[name]))</calculatedColumnFormula>
    </tableColumn>
    <tableColumn id="9" xr3:uid="{79D9824A-7E39-46C4-B95B-E96A8AAE23B4}" name="drafter_team_id" dataDxfId="16"/>
    <tableColumn id="10" xr3:uid="{432D8F66-5A13-42A5-8F5D-0EDBF43945FF}" name="drafter_team_name" dataDxfId="15">
      <calculatedColumnFormula>IF(ISBLANK(draft_picks[[#This Row],[drafter_team_id]]),"",_xlfn.XLOOKUP(draft_picks[[#This Row],[drafter_team_id]],drafter_teams[id],drafter_teams[name]))</calculatedColumnFormula>
    </tableColumn>
    <tableColumn id="11" xr3:uid="{ACC98CAB-10B0-4DB6-B8E2-0620C7F0D03C}" name="veto" dataDxfId="14"/>
    <tableColumn id="12" xr3:uid="{2CBEC808-086E-4CCA-868F-5361D3379F83}" name="veto_drafter_id" dataDxfId="13"/>
    <tableColumn id="13" xr3:uid="{F7B6118B-D6C3-4A32-A9BB-211346A50ADB}" name="veto_drafter_name" dataDxfId="12">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11"/>
    <tableColumn id="19" xr3:uid="{85F25050-E32D-4A9A-8F80-DFF518CE0888}" name="veto_drafter_team_name" dataDxfId="10">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9"/>
    <tableColumn id="15" xr3:uid="{2F4E1944-C367-475A-80FB-7B5B72AC728A}" name="veto_override_drafter_id" dataDxfId="8"/>
    <tableColumn id="16" xr3:uid="{BCA6D253-87D4-4052-908F-952FBBD04AA8}" name="veto_override_drafter_name" dataDxfId="7">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6"/>
    <tableColumn id="20" xr3:uid="{4A30155C-F69F-498B-8700-0B8C62466CEC}" name="veto_override_team_name" dataDxfId="5">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7"/>
  <sheetViews>
    <sheetView workbookViewId="0"/>
  </sheetViews>
  <sheetFormatPr defaultRowHeight="15" x14ac:dyDescent="0.25"/>
  <sheetData>
    <row r="1" spans="1:2" x14ac:dyDescent="0.25">
      <c r="A1">
        <v>0</v>
      </c>
      <c r="B1" t="s">
        <v>15504</v>
      </c>
    </row>
    <row r="2" spans="1:2" x14ac:dyDescent="0.25">
      <c r="A2">
        <v>1</v>
      </c>
      <c r="B2" t="s">
        <v>15505</v>
      </c>
    </row>
    <row r="3" spans="1:2" x14ac:dyDescent="0.25">
      <c r="A3">
        <v>2</v>
      </c>
      <c r="B3" t="s">
        <v>15506</v>
      </c>
    </row>
    <row r="4" spans="1:2" x14ac:dyDescent="0.25">
      <c r="A4">
        <v>3</v>
      </c>
      <c r="B4" t="s">
        <v>15507</v>
      </c>
    </row>
    <row r="5" spans="1:2" x14ac:dyDescent="0.25">
      <c r="A5">
        <v>4</v>
      </c>
      <c r="B5" t="s">
        <v>15508</v>
      </c>
    </row>
    <row r="6" spans="1:2" x14ac:dyDescent="0.25">
      <c r="A6">
        <v>5</v>
      </c>
      <c r="B6" t="s">
        <v>15509</v>
      </c>
    </row>
    <row r="7" spans="1:2" x14ac:dyDescent="0.25">
      <c r="A7">
        <v>6</v>
      </c>
      <c r="B7" t="s">
        <v>15510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15511</v>
      </c>
    </row>
    <row r="2" spans="1:2" x14ac:dyDescent="0.25">
      <c r="A2">
        <v>1</v>
      </c>
      <c r="B2" t="s">
        <v>15512</v>
      </c>
    </row>
    <row r="3" spans="1:2" x14ac:dyDescent="0.25">
      <c r="A3">
        <v>2</v>
      </c>
      <c r="B3" t="s">
        <v>15513</v>
      </c>
    </row>
    <row r="4" spans="1:2" x14ac:dyDescent="0.25">
      <c r="A4">
        <v>3</v>
      </c>
      <c r="B4" t="s">
        <v>15514</v>
      </c>
    </row>
    <row r="5" spans="1:2" x14ac:dyDescent="0.25">
      <c r="A5">
        <v>4</v>
      </c>
      <c r="B5" t="s">
        <v>15515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4"/>
  <sheetViews>
    <sheetView topLeftCell="A4" workbookViewId="0">
      <selection activeCell="A47" sqref="A47"/>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15651</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15647</v>
      </c>
      <c r="B42">
        <v>40</v>
      </c>
      <c r="C42" t="s">
        <v>15503</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16058</v>
      </c>
      <c r="C127" t="s">
        <v>15642</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15532</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0</v>
      </c>
      <c r="F298">
        <v>9</v>
      </c>
      <c r="G298">
        <v>3</v>
      </c>
      <c r="H298">
        <v>0</v>
      </c>
      <c r="I298">
        <v>2</v>
      </c>
      <c r="J298">
        <v>226</v>
      </c>
      <c r="K298">
        <v>3</v>
      </c>
      <c r="L298" t="b">
        <v>0</v>
      </c>
      <c r="M298" t="b">
        <v>0</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15657</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15659</v>
      </c>
      <c r="C388" t="s">
        <v>15498</v>
      </c>
      <c r="D388">
        <v>0</v>
      </c>
      <c r="E388">
        <v>0</v>
      </c>
      <c r="F388">
        <v>7</v>
      </c>
      <c r="G388">
        <v>2</v>
      </c>
      <c r="H388">
        <v>0</v>
      </c>
      <c r="I388">
        <v>2</v>
      </c>
      <c r="J388">
        <v>317</v>
      </c>
      <c r="K388">
        <v>3</v>
      </c>
      <c r="L388" t="b">
        <v>0</v>
      </c>
      <c r="M388" t="b">
        <v>0</v>
      </c>
    </row>
    <row r="389" spans="1:13" x14ac:dyDescent="0.25">
      <c r="A389" t="s">
        <v>15652</v>
      </c>
      <c r="C389" t="s">
        <v>15563</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15660</v>
      </c>
      <c r="C392" t="s">
        <v>15516</v>
      </c>
      <c r="D392">
        <v>1</v>
      </c>
      <c r="E392">
        <v>6</v>
      </c>
      <c r="F392">
        <v>9</v>
      </c>
      <c r="G392">
        <v>3</v>
      </c>
      <c r="H392">
        <v>0</v>
      </c>
      <c r="I392">
        <v>2</v>
      </c>
      <c r="K392">
        <v>3</v>
      </c>
      <c r="L392" t="b">
        <v>1</v>
      </c>
      <c r="M392" t="b">
        <v>1</v>
      </c>
    </row>
    <row r="393" spans="1:13" x14ac:dyDescent="0.25">
      <c r="A393" t="s">
        <v>15656</v>
      </c>
      <c r="C393" t="s">
        <v>15517</v>
      </c>
      <c r="D393">
        <v>1</v>
      </c>
      <c r="E393">
        <v>6</v>
      </c>
      <c r="F393">
        <v>13</v>
      </c>
      <c r="G393">
        <v>4</v>
      </c>
      <c r="H393">
        <v>0</v>
      </c>
      <c r="I393">
        <v>2</v>
      </c>
      <c r="K393">
        <v>3</v>
      </c>
      <c r="L393" t="b">
        <v>1</v>
      </c>
      <c r="M393" t="b">
        <v>1</v>
      </c>
    </row>
    <row r="394" spans="1:13" x14ac:dyDescent="0.25">
      <c r="A394" t="s">
        <v>15649</v>
      </c>
      <c r="C394" t="s">
        <v>15650</v>
      </c>
      <c r="D394">
        <v>0</v>
      </c>
      <c r="E394">
        <v>0</v>
      </c>
      <c r="F394">
        <v>7</v>
      </c>
      <c r="G394">
        <v>2</v>
      </c>
      <c r="H394">
        <v>0</v>
      </c>
      <c r="I394">
        <v>2</v>
      </c>
      <c r="J394">
        <v>319</v>
      </c>
      <c r="K394">
        <v>3</v>
      </c>
      <c r="L394" t="b">
        <v>0</v>
      </c>
      <c r="M394" t="b">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15643</v>
      </c>
      <c r="M1" t="s">
        <v>15644</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15645</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15646</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15647</v>
      </c>
      <c r="B41">
        <v>40</v>
      </c>
      <c r="C41" t="s">
        <v>15503</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15649</v>
      </c>
      <c r="B48">
        <v>47</v>
      </c>
      <c r="C48" t="s">
        <v>15650</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15651</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15652</v>
      </c>
      <c r="B77">
        <v>76</v>
      </c>
      <c r="C77" t="s">
        <v>15563</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15653</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15654</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15656</v>
      </c>
      <c r="B136">
        <v>135</v>
      </c>
      <c r="C136" t="s">
        <v>15517</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15655</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15657</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15658</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15648</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15659</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15662</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15660</v>
      </c>
      <c r="B297">
        <v>296</v>
      </c>
      <c r="C297" t="s">
        <v>15516</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15661</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15663</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05"/>
  <sheetViews>
    <sheetView workbookViewId="0"/>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15657</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15647</v>
      </c>
      <c r="B399" s="2">
        <v>45745</v>
      </c>
      <c r="C399" t="str">
        <f>_xlfn.XLOOKUP(draft_release_dates[[#This Row],[draft_id]],drafts[id],drafts[title])</f>
        <v>James Earl Jones</v>
      </c>
    </row>
    <row r="400" spans="1:3" x14ac:dyDescent="0.25">
      <c r="A400" t="s">
        <v>15659</v>
      </c>
      <c r="B400" s="2">
        <v>45747</v>
      </c>
      <c r="C400" t="str">
        <f>_xlfn.XLOOKUP(draft_release_dates[[#This Row],[draft_id]],drafts[id],drafts[title])</f>
        <v>True Crime Documentaries</v>
      </c>
    </row>
    <row r="401" spans="1:3" x14ac:dyDescent="0.25">
      <c r="A401" t="s">
        <v>15660</v>
      </c>
      <c r="B401" s="2">
        <v>45053</v>
      </c>
      <c r="C401" t="str">
        <f>_xlfn.XLOOKUP(draft_release_dates[[#This Row],[draft_id]],drafts[id],drafts[title])</f>
        <v>Dracula mini-Mega Live</v>
      </c>
    </row>
    <row r="402" spans="1:3" x14ac:dyDescent="0.25">
      <c r="A402" t="s">
        <v>15656</v>
      </c>
      <c r="B402" s="2">
        <v>45013</v>
      </c>
      <c r="C402" t="str">
        <f>_xlfn.XLOOKUP(draft_release_dates[[#This Row],[draft_id]],drafts[id],drafts[title])</f>
        <v>Woods Horror mini-Mega Live</v>
      </c>
    </row>
    <row r="403" spans="1:3" x14ac:dyDescent="0.25">
      <c r="A403" t="s">
        <v>15652</v>
      </c>
      <c r="B403" s="2">
        <v>45754</v>
      </c>
      <c r="C403" t="str">
        <f>_xlfn.XLOOKUP(draft_release_dates[[#This Row],[draft_id]],drafts[id],drafts[title])</f>
        <v>DC Berlantiverse Super Draft</v>
      </c>
    </row>
    <row r="404" spans="1:3" x14ac:dyDescent="0.25">
      <c r="A404" s="5" t="s">
        <v>15649</v>
      </c>
      <c r="B404" s="2">
        <v>45761</v>
      </c>
      <c r="C404" t="str">
        <f>_xlfn.XLOOKUP(draft_release_dates[[#This Row],[draft_id]],drafts[id],drafts[title])</f>
        <v>Tony/ Dan Gilroy</v>
      </c>
    </row>
    <row r="405" spans="1:3" x14ac:dyDescent="0.25">
      <c r="A405" t="s">
        <v>16058</v>
      </c>
      <c r="B405" s="2">
        <v>45757</v>
      </c>
      <c r="C405" t="str">
        <f>_xlfn.XLOOKUP(draft_release_dates[[#This Row],[draft_id]],drafts[id],drafts[title])</f>
        <v>Eddie Egan Franchise mini-Super Draft</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4"/>
  <sheetViews>
    <sheetView workbookViewId="0"/>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15664</v>
      </c>
      <c r="B2" t="s">
        <v>769</v>
      </c>
    </row>
    <row r="3" spans="1:2" x14ac:dyDescent="0.25">
      <c r="A3" t="s">
        <v>15665</v>
      </c>
      <c r="B3" t="s">
        <v>488</v>
      </c>
    </row>
    <row r="4" spans="1:2" x14ac:dyDescent="0.25">
      <c r="A4" t="s">
        <v>15666</v>
      </c>
      <c r="B4" t="s">
        <v>363</v>
      </c>
    </row>
    <row r="5" spans="1:2" x14ac:dyDescent="0.25">
      <c r="A5" t="s">
        <v>15667</v>
      </c>
      <c r="B5" t="s">
        <v>518</v>
      </c>
    </row>
    <row r="6" spans="1:2" x14ac:dyDescent="0.25">
      <c r="A6" t="s">
        <v>15668</v>
      </c>
      <c r="B6" t="s">
        <v>496</v>
      </c>
    </row>
    <row r="7" spans="1:2" x14ac:dyDescent="0.25">
      <c r="A7" t="s">
        <v>15669</v>
      </c>
      <c r="B7" t="s">
        <v>52</v>
      </c>
    </row>
    <row r="8" spans="1:2" x14ac:dyDescent="0.25">
      <c r="A8" t="s">
        <v>15670</v>
      </c>
      <c r="B8" t="s">
        <v>627</v>
      </c>
    </row>
    <row r="9" spans="1:2" x14ac:dyDescent="0.25">
      <c r="A9" t="s">
        <v>15671</v>
      </c>
      <c r="B9" t="s">
        <v>58</v>
      </c>
    </row>
    <row r="10" spans="1:2" x14ac:dyDescent="0.25">
      <c r="A10" t="s">
        <v>15672</v>
      </c>
      <c r="B10" s="1" t="s">
        <v>75</v>
      </c>
    </row>
    <row r="11" spans="1:2" x14ac:dyDescent="0.25">
      <c r="A11" t="s">
        <v>15673</v>
      </c>
      <c r="B11" t="s">
        <v>232</v>
      </c>
    </row>
    <row r="12" spans="1:2" x14ac:dyDescent="0.25">
      <c r="A12" t="s">
        <v>15674</v>
      </c>
      <c r="B12" t="s">
        <v>614</v>
      </c>
    </row>
    <row r="13" spans="1:2" x14ac:dyDescent="0.25">
      <c r="A13" t="s">
        <v>15675</v>
      </c>
      <c r="B13" t="s">
        <v>114</v>
      </c>
    </row>
    <row r="14" spans="1:2" x14ac:dyDescent="0.25">
      <c r="A14" t="s">
        <v>15676</v>
      </c>
      <c r="B14" t="s">
        <v>206</v>
      </c>
    </row>
    <row r="15" spans="1:2" x14ac:dyDescent="0.25">
      <c r="A15" t="s">
        <v>15677</v>
      </c>
      <c r="B15" t="s">
        <v>421</v>
      </c>
    </row>
    <row r="16" spans="1:2" x14ac:dyDescent="0.25">
      <c r="A16" t="s">
        <v>15678</v>
      </c>
      <c r="B16" t="s">
        <v>15656</v>
      </c>
    </row>
    <row r="17" spans="1:2" x14ac:dyDescent="0.25">
      <c r="A17" t="s">
        <v>15679</v>
      </c>
      <c r="B17" t="s">
        <v>562</v>
      </c>
    </row>
    <row r="18" spans="1:2" x14ac:dyDescent="0.25">
      <c r="A18" t="s">
        <v>15680</v>
      </c>
      <c r="B18" t="s">
        <v>709</v>
      </c>
    </row>
    <row r="19" spans="1:2" x14ac:dyDescent="0.25">
      <c r="A19" t="s">
        <v>15681</v>
      </c>
      <c r="B19" t="s">
        <v>492</v>
      </c>
    </row>
    <row r="20" spans="1:2" x14ac:dyDescent="0.25">
      <c r="A20" t="s">
        <v>15682</v>
      </c>
      <c r="B20" t="s">
        <v>90</v>
      </c>
    </row>
    <row r="21" spans="1:2" x14ac:dyDescent="0.25">
      <c r="A21" t="s">
        <v>15683</v>
      </c>
      <c r="B21" t="s">
        <v>683</v>
      </c>
    </row>
    <row r="22" spans="1:2" x14ac:dyDescent="0.25">
      <c r="A22" t="s">
        <v>15684</v>
      </c>
      <c r="B22" t="s">
        <v>616</v>
      </c>
    </row>
    <row r="23" spans="1:2" x14ac:dyDescent="0.25">
      <c r="A23" t="s">
        <v>15685</v>
      </c>
      <c r="B23" t="s">
        <v>746</v>
      </c>
    </row>
    <row r="24" spans="1:2" x14ac:dyDescent="0.25">
      <c r="A24" t="s">
        <v>15686</v>
      </c>
      <c r="B24" t="s">
        <v>40</v>
      </c>
    </row>
    <row r="25" spans="1:2" x14ac:dyDescent="0.25">
      <c r="A25" t="s">
        <v>15687</v>
      </c>
      <c r="B25" t="s">
        <v>340</v>
      </c>
    </row>
    <row r="26" spans="1:2" x14ac:dyDescent="0.25">
      <c r="A26" t="s">
        <v>15688</v>
      </c>
      <c r="B26" t="s">
        <v>65</v>
      </c>
    </row>
    <row r="27" spans="1:2" x14ac:dyDescent="0.25">
      <c r="A27" t="s">
        <v>15689</v>
      </c>
      <c r="B27" t="s">
        <v>548</v>
      </c>
    </row>
    <row r="28" spans="1:2" x14ac:dyDescent="0.25">
      <c r="A28" t="s">
        <v>15690</v>
      </c>
      <c r="B28" t="s">
        <v>15659</v>
      </c>
    </row>
    <row r="29" spans="1:2" x14ac:dyDescent="0.25">
      <c r="A29" t="s">
        <v>15691</v>
      </c>
      <c r="B29" t="s">
        <v>744</v>
      </c>
    </row>
    <row r="30" spans="1:2" x14ac:dyDescent="0.25">
      <c r="A30" t="s">
        <v>15692</v>
      </c>
      <c r="B30" t="s">
        <v>64</v>
      </c>
    </row>
    <row r="31" spans="1:2" x14ac:dyDescent="0.25">
      <c r="A31" t="s">
        <v>15693</v>
      </c>
      <c r="B31" t="s">
        <v>586</v>
      </c>
    </row>
    <row r="32" spans="1:2" x14ac:dyDescent="0.25">
      <c r="A32" t="s">
        <v>15694</v>
      </c>
      <c r="B32" t="s">
        <v>308</v>
      </c>
    </row>
    <row r="33" spans="1:2" x14ac:dyDescent="0.25">
      <c r="A33" t="s">
        <v>15695</v>
      </c>
      <c r="B33" t="s">
        <v>202</v>
      </c>
    </row>
    <row r="34" spans="1:2" x14ac:dyDescent="0.25">
      <c r="A34" t="s">
        <v>15696</v>
      </c>
      <c r="B34" t="s">
        <v>142</v>
      </c>
    </row>
    <row r="35" spans="1:2" x14ac:dyDescent="0.25">
      <c r="A35" t="s">
        <v>15697</v>
      </c>
      <c r="B35" t="s">
        <v>46</v>
      </c>
    </row>
    <row r="36" spans="1:2" x14ac:dyDescent="0.25">
      <c r="A36" t="s">
        <v>15698</v>
      </c>
      <c r="B36" t="s">
        <v>467</v>
      </c>
    </row>
    <row r="37" spans="1:2" x14ac:dyDescent="0.25">
      <c r="A37" t="s">
        <v>15699</v>
      </c>
      <c r="B37" t="s">
        <v>342</v>
      </c>
    </row>
    <row r="38" spans="1:2" x14ac:dyDescent="0.25">
      <c r="A38" t="s">
        <v>15700</v>
      </c>
      <c r="B38" t="s">
        <v>455</v>
      </c>
    </row>
    <row r="39" spans="1:2" x14ac:dyDescent="0.25">
      <c r="A39" t="s">
        <v>15701</v>
      </c>
      <c r="B39" t="s">
        <v>48</v>
      </c>
    </row>
    <row r="40" spans="1:2" x14ac:dyDescent="0.25">
      <c r="A40" t="s">
        <v>15702</v>
      </c>
      <c r="B40" t="s">
        <v>204</v>
      </c>
    </row>
    <row r="41" spans="1:2" x14ac:dyDescent="0.25">
      <c r="A41" t="s">
        <v>15703</v>
      </c>
      <c r="B41" t="s">
        <v>471</v>
      </c>
    </row>
    <row r="42" spans="1:2" x14ac:dyDescent="0.25">
      <c r="A42" t="s">
        <v>15704</v>
      </c>
      <c r="B42" t="s">
        <v>667</v>
      </c>
    </row>
    <row r="43" spans="1:2" x14ac:dyDescent="0.25">
      <c r="A43" t="s">
        <v>15705</v>
      </c>
      <c r="B43" t="s">
        <v>86</v>
      </c>
    </row>
    <row r="44" spans="1:2" x14ac:dyDescent="0.25">
      <c r="A44" t="s">
        <v>15706</v>
      </c>
      <c r="B44" t="s">
        <v>230</v>
      </c>
    </row>
    <row r="45" spans="1:2" x14ac:dyDescent="0.25">
      <c r="A45" t="s">
        <v>15707</v>
      </c>
      <c r="B45" t="s">
        <v>377</v>
      </c>
    </row>
    <row r="46" spans="1:2" x14ac:dyDescent="0.25">
      <c r="A46" t="s">
        <v>15708</v>
      </c>
      <c r="B46" t="s">
        <v>270</v>
      </c>
    </row>
    <row r="47" spans="1:2" x14ac:dyDescent="0.25">
      <c r="A47" t="s">
        <v>15709</v>
      </c>
      <c r="B47" t="s">
        <v>564</v>
      </c>
    </row>
    <row r="48" spans="1:2" x14ac:dyDescent="0.25">
      <c r="A48" t="s">
        <v>15710</v>
      </c>
      <c r="B48" t="s">
        <v>465</v>
      </c>
    </row>
    <row r="49" spans="1:2" x14ac:dyDescent="0.25">
      <c r="A49" t="s">
        <v>15711</v>
      </c>
      <c r="B49" t="s">
        <v>383</v>
      </c>
    </row>
    <row r="50" spans="1:2" x14ac:dyDescent="0.25">
      <c r="A50" t="s">
        <v>15712</v>
      </c>
      <c r="B50" t="s">
        <v>447</v>
      </c>
    </row>
    <row r="51" spans="1:2" x14ac:dyDescent="0.25">
      <c r="A51" t="s">
        <v>15713</v>
      </c>
      <c r="B51" t="s">
        <v>433</v>
      </c>
    </row>
    <row r="52" spans="1:2" x14ac:dyDescent="0.25">
      <c r="A52" t="s">
        <v>15714</v>
      </c>
      <c r="B52" t="s">
        <v>435</v>
      </c>
    </row>
    <row r="53" spans="1:2" x14ac:dyDescent="0.25">
      <c r="A53" t="s">
        <v>15715</v>
      </c>
      <c r="B53" t="s">
        <v>284</v>
      </c>
    </row>
    <row r="54" spans="1:2" x14ac:dyDescent="0.25">
      <c r="A54" t="s">
        <v>15716</v>
      </c>
      <c r="B54" t="s">
        <v>246</v>
      </c>
    </row>
    <row r="55" spans="1:2" x14ac:dyDescent="0.25">
      <c r="A55" s="1" t="s">
        <v>15717</v>
      </c>
      <c r="B55" t="s">
        <v>194</v>
      </c>
    </row>
    <row r="56" spans="1:2" x14ac:dyDescent="0.25">
      <c r="A56" t="s">
        <v>15718</v>
      </c>
      <c r="B56" t="s">
        <v>278</v>
      </c>
    </row>
    <row r="57" spans="1:2" x14ac:dyDescent="0.25">
      <c r="A57" t="s">
        <v>15719</v>
      </c>
      <c r="B57" t="s">
        <v>701</v>
      </c>
    </row>
    <row r="58" spans="1:2" x14ac:dyDescent="0.25">
      <c r="A58" t="s">
        <v>15720</v>
      </c>
      <c r="B58" t="s">
        <v>401</v>
      </c>
    </row>
    <row r="59" spans="1:2" x14ac:dyDescent="0.25">
      <c r="A59" t="s">
        <v>15721</v>
      </c>
      <c r="B59" t="s">
        <v>234</v>
      </c>
    </row>
    <row r="60" spans="1:2" x14ac:dyDescent="0.25">
      <c r="A60" t="s">
        <v>15722</v>
      </c>
      <c r="B60" t="s">
        <v>15651</v>
      </c>
    </row>
    <row r="61" spans="1:2" x14ac:dyDescent="0.25">
      <c r="A61" t="s">
        <v>15723</v>
      </c>
      <c r="B61" t="s">
        <v>685</v>
      </c>
    </row>
    <row r="62" spans="1:2" x14ac:dyDescent="0.25">
      <c r="A62" t="s">
        <v>15724</v>
      </c>
      <c r="B62" t="s">
        <v>576</v>
      </c>
    </row>
    <row r="63" spans="1:2" x14ac:dyDescent="0.25">
      <c r="A63" t="s">
        <v>15725</v>
      </c>
      <c r="B63" t="s">
        <v>262</v>
      </c>
    </row>
    <row r="64" spans="1:2" x14ac:dyDescent="0.25">
      <c r="A64" t="s">
        <v>15726</v>
      </c>
      <c r="B64" t="s">
        <v>445</v>
      </c>
    </row>
    <row r="65" spans="1:2" x14ac:dyDescent="0.25">
      <c r="A65" t="s">
        <v>15727</v>
      </c>
      <c r="B65" t="s">
        <v>116</v>
      </c>
    </row>
    <row r="66" spans="1:2" x14ac:dyDescent="0.25">
      <c r="A66" t="s">
        <v>15728</v>
      </c>
      <c r="B66" t="s">
        <v>136</v>
      </c>
    </row>
    <row r="67" spans="1:2" x14ac:dyDescent="0.25">
      <c r="A67" t="s">
        <v>15729</v>
      </c>
      <c r="B67" t="s">
        <v>407</v>
      </c>
    </row>
    <row r="68" spans="1:2" x14ac:dyDescent="0.25">
      <c r="A68" t="s">
        <v>15730</v>
      </c>
      <c r="B68" t="s">
        <v>221</v>
      </c>
    </row>
    <row r="69" spans="1:2" x14ac:dyDescent="0.25">
      <c r="A69" t="s">
        <v>15731</v>
      </c>
      <c r="B69" t="s">
        <v>338</v>
      </c>
    </row>
    <row r="70" spans="1:2" x14ac:dyDescent="0.25">
      <c r="A70" t="s">
        <v>15732</v>
      </c>
      <c r="B70" s="1" t="s">
        <v>36</v>
      </c>
    </row>
    <row r="71" spans="1:2" x14ac:dyDescent="0.25">
      <c r="A71" t="s">
        <v>15733</v>
      </c>
      <c r="B71" t="s">
        <v>469</v>
      </c>
    </row>
    <row r="72" spans="1:2" x14ac:dyDescent="0.25">
      <c r="A72" t="s">
        <v>15734</v>
      </c>
      <c r="B72" t="s">
        <v>437</v>
      </c>
    </row>
    <row r="73" spans="1:2" x14ac:dyDescent="0.25">
      <c r="A73" t="s">
        <v>15735</v>
      </c>
      <c r="B73" t="s">
        <v>379</v>
      </c>
    </row>
    <row r="74" spans="1:2" x14ac:dyDescent="0.25">
      <c r="A74" t="s">
        <v>15736</v>
      </c>
      <c r="B74" t="s">
        <v>71</v>
      </c>
    </row>
    <row r="75" spans="1:2" x14ac:dyDescent="0.25">
      <c r="A75" t="s">
        <v>15737</v>
      </c>
      <c r="B75" t="s">
        <v>739</v>
      </c>
    </row>
    <row r="76" spans="1:2" x14ac:dyDescent="0.25">
      <c r="A76" t="s">
        <v>15738</v>
      </c>
      <c r="B76" t="s">
        <v>651</v>
      </c>
    </row>
    <row r="77" spans="1:2" x14ac:dyDescent="0.25">
      <c r="A77" t="s">
        <v>15739</v>
      </c>
      <c r="B77" t="s">
        <v>733</v>
      </c>
    </row>
    <row r="78" spans="1:2" x14ac:dyDescent="0.25">
      <c r="A78" t="s">
        <v>15740</v>
      </c>
      <c r="B78" t="s">
        <v>42</v>
      </c>
    </row>
    <row r="79" spans="1:2" x14ac:dyDescent="0.25">
      <c r="A79" t="s">
        <v>15741</v>
      </c>
      <c r="B79" t="s">
        <v>60</v>
      </c>
    </row>
    <row r="80" spans="1:2" x14ac:dyDescent="0.25">
      <c r="A80" t="s">
        <v>15742</v>
      </c>
      <c r="B80" t="s">
        <v>359</v>
      </c>
    </row>
    <row r="81" spans="1:2" x14ac:dyDescent="0.25">
      <c r="A81" t="s">
        <v>15743</v>
      </c>
      <c r="B81" t="s">
        <v>735</v>
      </c>
    </row>
    <row r="82" spans="1:2" x14ac:dyDescent="0.25">
      <c r="A82" t="s">
        <v>15744</v>
      </c>
      <c r="B82" t="s">
        <v>163</v>
      </c>
    </row>
    <row r="83" spans="1:2" x14ac:dyDescent="0.25">
      <c r="A83" t="s">
        <v>15745</v>
      </c>
      <c r="B83" t="s">
        <v>217</v>
      </c>
    </row>
    <row r="84" spans="1:2" x14ac:dyDescent="0.25">
      <c r="A84" t="s">
        <v>15746</v>
      </c>
      <c r="B84" t="s">
        <v>415</v>
      </c>
    </row>
    <row r="85" spans="1:2" x14ac:dyDescent="0.25">
      <c r="A85" t="s">
        <v>15747</v>
      </c>
      <c r="B85" t="s">
        <v>367</v>
      </c>
    </row>
    <row r="86" spans="1:2" x14ac:dyDescent="0.25">
      <c r="A86" t="s">
        <v>15748</v>
      </c>
      <c r="B86" t="s">
        <v>375</v>
      </c>
    </row>
    <row r="87" spans="1:2" x14ac:dyDescent="0.25">
      <c r="A87" t="s">
        <v>15749</v>
      </c>
      <c r="B87" t="s">
        <v>171</v>
      </c>
    </row>
    <row r="88" spans="1:2" x14ac:dyDescent="0.25">
      <c r="A88" t="s">
        <v>15750</v>
      </c>
      <c r="B88" t="s">
        <v>699</v>
      </c>
    </row>
    <row r="89" spans="1:2" x14ac:dyDescent="0.25">
      <c r="A89" t="s">
        <v>15751</v>
      </c>
      <c r="B89" t="s">
        <v>62</v>
      </c>
    </row>
    <row r="90" spans="1:2" x14ac:dyDescent="0.25">
      <c r="A90" t="s">
        <v>15752</v>
      </c>
      <c r="B90" t="s">
        <v>649</v>
      </c>
    </row>
    <row r="91" spans="1:2" x14ac:dyDescent="0.25">
      <c r="A91" t="s">
        <v>15753</v>
      </c>
      <c r="B91" t="s">
        <v>160</v>
      </c>
    </row>
    <row r="92" spans="1:2" x14ac:dyDescent="0.25">
      <c r="A92" t="s">
        <v>15754</v>
      </c>
      <c r="B92" t="s">
        <v>522</v>
      </c>
    </row>
    <row r="93" spans="1:2" x14ac:dyDescent="0.25">
      <c r="A93" t="s">
        <v>15755</v>
      </c>
      <c r="B93" t="s">
        <v>85</v>
      </c>
    </row>
    <row r="94" spans="1:2" x14ac:dyDescent="0.25">
      <c r="A94" t="s">
        <v>15756</v>
      </c>
      <c r="B94" t="s">
        <v>528</v>
      </c>
    </row>
    <row r="95" spans="1:2" x14ac:dyDescent="0.25">
      <c r="A95" t="s">
        <v>15757</v>
      </c>
      <c r="B95" t="s">
        <v>300</v>
      </c>
    </row>
    <row r="96" spans="1:2" x14ac:dyDescent="0.25">
      <c r="A96" t="s">
        <v>15758</v>
      </c>
      <c r="B96" t="s">
        <v>260</v>
      </c>
    </row>
    <row r="97" spans="1:2" x14ac:dyDescent="0.25">
      <c r="A97" t="s">
        <v>15759</v>
      </c>
      <c r="B97" t="s">
        <v>691</v>
      </c>
    </row>
    <row r="98" spans="1:2" x14ac:dyDescent="0.25">
      <c r="A98" t="s">
        <v>15760</v>
      </c>
      <c r="B98" t="s">
        <v>280</v>
      </c>
    </row>
    <row r="99" spans="1:2" x14ac:dyDescent="0.25">
      <c r="A99" t="s">
        <v>15761</v>
      </c>
      <c r="B99" t="s">
        <v>276</v>
      </c>
    </row>
    <row r="100" spans="1:2" x14ac:dyDescent="0.25">
      <c r="A100" t="s">
        <v>15762</v>
      </c>
      <c r="B100" t="s">
        <v>312</v>
      </c>
    </row>
    <row r="101" spans="1:2" x14ac:dyDescent="0.25">
      <c r="A101" t="s">
        <v>15763</v>
      </c>
      <c r="B101" t="s">
        <v>371</v>
      </c>
    </row>
    <row r="102" spans="1:2" x14ac:dyDescent="0.25">
      <c r="A102" t="s">
        <v>15764</v>
      </c>
      <c r="B102" t="s">
        <v>190</v>
      </c>
    </row>
    <row r="103" spans="1:2" x14ac:dyDescent="0.25">
      <c r="A103" t="s">
        <v>15765</v>
      </c>
      <c r="B103" t="s">
        <v>572</v>
      </c>
    </row>
    <row r="104" spans="1:2" x14ac:dyDescent="0.25">
      <c r="A104" t="s">
        <v>15766</v>
      </c>
      <c r="B104" t="s">
        <v>56</v>
      </c>
    </row>
    <row r="105" spans="1:2" x14ac:dyDescent="0.25">
      <c r="A105" t="s">
        <v>15767</v>
      </c>
      <c r="B105" t="s">
        <v>395</v>
      </c>
    </row>
    <row r="106" spans="1:2" x14ac:dyDescent="0.25">
      <c r="A106" t="s">
        <v>15768</v>
      </c>
      <c r="B106" t="s">
        <v>144</v>
      </c>
    </row>
    <row r="107" spans="1:2" x14ac:dyDescent="0.25">
      <c r="A107" t="s">
        <v>15769</v>
      </c>
      <c r="B107" t="s">
        <v>473</v>
      </c>
    </row>
    <row r="108" spans="1:2" x14ac:dyDescent="0.25">
      <c r="A108" t="s">
        <v>15770</v>
      </c>
      <c r="B108" t="s">
        <v>391</v>
      </c>
    </row>
    <row r="109" spans="1:2" x14ac:dyDescent="0.25">
      <c r="A109" t="s">
        <v>15771</v>
      </c>
      <c r="B109" t="s">
        <v>480</v>
      </c>
    </row>
    <row r="110" spans="1:2" x14ac:dyDescent="0.25">
      <c r="A110" t="s">
        <v>15772</v>
      </c>
      <c r="B110" t="s">
        <v>453</v>
      </c>
    </row>
    <row r="111" spans="1:2" x14ac:dyDescent="0.25">
      <c r="A111" t="s">
        <v>15773</v>
      </c>
      <c r="B111" t="s">
        <v>28</v>
      </c>
    </row>
    <row r="112" spans="1:2" x14ac:dyDescent="0.25">
      <c r="A112" t="s">
        <v>15774</v>
      </c>
      <c r="B112" t="s">
        <v>13</v>
      </c>
    </row>
    <row r="113" spans="1:2" x14ac:dyDescent="0.25">
      <c r="A113" t="s">
        <v>15775</v>
      </c>
      <c r="B113" t="s">
        <v>558</v>
      </c>
    </row>
    <row r="114" spans="1:2" x14ac:dyDescent="0.25">
      <c r="A114" t="s">
        <v>15776</v>
      </c>
      <c r="B114" t="s">
        <v>405</v>
      </c>
    </row>
    <row r="115" spans="1:2" x14ac:dyDescent="0.25">
      <c r="A115" t="s">
        <v>15777</v>
      </c>
      <c r="B115" t="s">
        <v>588</v>
      </c>
    </row>
    <row r="116" spans="1:2" x14ac:dyDescent="0.25">
      <c r="A116" t="s">
        <v>15778</v>
      </c>
      <c r="B116" t="s">
        <v>268</v>
      </c>
    </row>
    <row r="117" spans="1:2" x14ac:dyDescent="0.25">
      <c r="A117" t="s">
        <v>15779</v>
      </c>
      <c r="B117" t="s">
        <v>94</v>
      </c>
    </row>
    <row r="118" spans="1:2" x14ac:dyDescent="0.25">
      <c r="A118" t="s">
        <v>15780</v>
      </c>
      <c r="B118" t="s">
        <v>754</v>
      </c>
    </row>
    <row r="119" spans="1:2" x14ac:dyDescent="0.25">
      <c r="A119" s="1" t="s">
        <v>15781</v>
      </c>
      <c r="B119" s="1" t="s">
        <v>192</v>
      </c>
    </row>
    <row r="120" spans="1:2" x14ac:dyDescent="0.25">
      <c r="A120" s="1" t="s">
        <v>15782</v>
      </c>
      <c r="B120" t="s">
        <v>653</v>
      </c>
    </row>
    <row r="121" spans="1:2" x14ac:dyDescent="0.25">
      <c r="A121" s="1" t="s">
        <v>15783</v>
      </c>
      <c r="B121" t="s">
        <v>126</v>
      </c>
    </row>
    <row r="122" spans="1:2" x14ac:dyDescent="0.25">
      <c r="A122" t="s">
        <v>15784</v>
      </c>
      <c r="B122" t="s">
        <v>38</v>
      </c>
    </row>
    <row r="123" spans="1:2" x14ac:dyDescent="0.25">
      <c r="A123" t="s">
        <v>15785</v>
      </c>
      <c r="B123" t="s">
        <v>580</v>
      </c>
    </row>
    <row r="124" spans="1:2" x14ac:dyDescent="0.25">
      <c r="A124" t="s">
        <v>15786</v>
      </c>
      <c r="B124" t="s">
        <v>15652</v>
      </c>
    </row>
    <row r="125" spans="1:2" x14ac:dyDescent="0.25">
      <c r="A125" t="s">
        <v>15787</v>
      </c>
      <c r="B125" t="s">
        <v>439</v>
      </c>
    </row>
    <row r="126" spans="1:2" x14ac:dyDescent="0.25">
      <c r="A126" t="s">
        <v>15788</v>
      </c>
      <c r="B126" t="s">
        <v>675</v>
      </c>
    </row>
    <row r="127" spans="1:2" x14ac:dyDescent="0.25">
      <c r="A127" t="s">
        <v>15789</v>
      </c>
      <c r="B127" t="s">
        <v>288</v>
      </c>
    </row>
    <row r="128" spans="1:2" x14ac:dyDescent="0.25">
      <c r="A128" t="s">
        <v>15790</v>
      </c>
      <c r="B128" t="s">
        <v>677</v>
      </c>
    </row>
    <row r="129" spans="1:2" x14ac:dyDescent="0.25">
      <c r="A129" t="s">
        <v>15791</v>
      </c>
      <c r="B129" t="s">
        <v>310</v>
      </c>
    </row>
    <row r="130" spans="1:2" x14ac:dyDescent="0.25">
      <c r="A130" t="s">
        <v>15792</v>
      </c>
      <c r="B130" t="s">
        <v>67</v>
      </c>
    </row>
    <row r="131" spans="1:2" x14ac:dyDescent="0.25">
      <c r="A131" t="s">
        <v>15793</v>
      </c>
      <c r="B131" t="s">
        <v>122</v>
      </c>
    </row>
    <row r="132" spans="1:2" x14ac:dyDescent="0.25">
      <c r="A132" t="s">
        <v>15794</v>
      </c>
      <c r="B132" t="s">
        <v>22</v>
      </c>
    </row>
    <row r="133" spans="1:2" x14ac:dyDescent="0.25">
      <c r="A133" t="s">
        <v>15795</v>
      </c>
      <c r="B133" t="s">
        <v>120</v>
      </c>
    </row>
    <row r="134" spans="1:2" x14ac:dyDescent="0.25">
      <c r="A134" t="s">
        <v>15796</v>
      </c>
      <c r="B134" t="s">
        <v>524</v>
      </c>
    </row>
    <row r="135" spans="1:2" x14ac:dyDescent="0.25">
      <c r="A135" t="s">
        <v>15797</v>
      </c>
      <c r="B135" t="s">
        <v>761</v>
      </c>
    </row>
    <row r="136" spans="1:2" x14ac:dyDescent="0.25">
      <c r="A136" t="s">
        <v>15798</v>
      </c>
      <c r="B136" t="s">
        <v>705</v>
      </c>
    </row>
    <row r="137" spans="1:2" x14ac:dyDescent="0.25">
      <c r="A137" t="s">
        <v>15799</v>
      </c>
      <c r="B137" t="s">
        <v>554</v>
      </c>
    </row>
    <row r="138" spans="1:2" x14ac:dyDescent="0.25">
      <c r="A138" t="s">
        <v>15800</v>
      </c>
      <c r="B138" t="s">
        <v>254</v>
      </c>
    </row>
    <row r="139" spans="1:2" x14ac:dyDescent="0.25">
      <c r="A139" t="s">
        <v>15801</v>
      </c>
      <c r="B139" t="s">
        <v>582</v>
      </c>
    </row>
    <row r="140" spans="1:2" x14ac:dyDescent="0.25">
      <c r="A140" t="s">
        <v>15802</v>
      </c>
      <c r="B140" t="s">
        <v>161</v>
      </c>
    </row>
    <row r="141" spans="1:2" x14ac:dyDescent="0.25">
      <c r="A141" t="s">
        <v>15803</v>
      </c>
      <c r="B141" t="s">
        <v>629</v>
      </c>
    </row>
    <row r="142" spans="1:2" x14ac:dyDescent="0.25">
      <c r="A142" t="s">
        <v>15804</v>
      </c>
      <c r="B142" t="s">
        <v>98</v>
      </c>
    </row>
    <row r="143" spans="1:2" x14ac:dyDescent="0.25">
      <c r="A143" t="s">
        <v>15805</v>
      </c>
      <c r="B143" t="s">
        <v>526</v>
      </c>
    </row>
    <row r="144" spans="1:2" x14ac:dyDescent="0.25">
      <c r="A144" t="s">
        <v>15806</v>
      </c>
      <c r="B144" t="s">
        <v>186</v>
      </c>
    </row>
    <row r="145" spans="1:2" x14ac:dyDescent="0.25">
      <c r="A145" t="s">
        <v>15807</v>
      </c>
      <c r="B145" t="s">
        <v>24</v>
      </c>
    </row>
    <row r="146" spans="1:2" x14ac:dyDescent="0.25">
      <c r="A146" t="s">
        <v>15808</v>
      </c>
      <c r="B146" t="s">
        <v>514</v>
      </c>
    </row>
    <row r="147" spans="1:2" x14ac:dyDescent="0.25">
      <c r="A147" t="s">
        <v>15809</v>
      </c>
      <c r="B147" t="s">
        <v>356</v>
      </c>
    </row>
    <row r="148" spans="1:2" x14ac:dyDescent="0.25">
      <c r="A148" t="s">
        <v>15810</v>
      </c>
      <c r="B148" t="s">
        <v>759</v>
      </c>
    </row>
    <row r="149" spans="1:2" x14ac:dyDescent="0.25">
      <c r="A149" t="s">
        <v>15811</v>
      </c>
      <c r="B149" t="s">
        <v>88</v>
      </c>
    </row>
    <row r="150" spans="1:2" x14ac:dyDescent="0.25">
      <c r="A150" t="s">
        <v>15812</v>
      </c>
      <c r="B150" t="s">
        <v>631</v>
      </c>
    </row>
    <row r="151" spans="1:2" x14ac:dyDescent="0.25">
      <c r="A151" t="s">
        <v>15813</v>
      </c>
      <c r="B151" t="s">
        <v>50</v>
      </c>
    </row>
    <row r="152" spans="1:2" x14ac:dyDescent="0.25">
      <c r="A152" t="s">
        <v>15814</v>
      </c>
      <c r="B152" t="s">
        <v>403</v>
      </c>
    </row>
    <row r="153" spans="1:2" x14ac:dyDescent="0.25">
      <c r="A153" t="s">
        <v>15815</v>
      </c>
      <c r="B153" t="s">
        <v>711</v>
      </c>
    </row>
    <row r="154" spans="1:2" x14ac:dyDescent="0.25">
      <c r="A154" t="s">
        <v>15816</v>
      </c>
      <c r="B154" t="s">
        <v>409</v>
      </c>
    </row>
    <row r="155" spans="1:2" x14ac:dyDescent="0.25">
      <c r="A155" t="s">
        <v>15817</v>
      </c>
      <c r="B155" t="s">
        <v>198</v>
      </c>
    </row>
    <row r="156" spans="1:2" x14ac:dyDescent="0.25">
      <c r="A156" t="s">
        <v>15818</v>
      </c>
      <c r="B156" t="s">
        <v>752</v>
      </c>
    </row>
    <row r="157" spans="1:2" x14ac:dyDescent="0.25">
      <c r="A157" t="s">
        <v>15819</v>
      </c>
      <c r="B157" t="s">
        <v>156</v>
      </c>
    </row>
    <row r="158" spans="1:2" x14ac:dyDescent="0.25">
      <c r="A158" t="s">
        <v>15820</v>
      </c>
      <c r="B158" s="1" t="s">
        <v>148</v>
      </c>
    </row>
    <row r="159" spans="1:2" x14ac:dyDescent="0.25">
      <c r="A159" t="s">
        <v>15821</v>
      </c>
      <c r="B159" t="s">
        <v>140</v>
      </c>
    </row>
    <row r="160" spans="1:2" x14ac:dyDescent="0.25">
      <c r="A160" t="s">
        <v>15822</v>
      </c>
      <c r="B160" t="s">
        <v>494</v>
      </c>
    </row>
    <row r="161" spans="1:2" x14ac:dyDescent="0.25">
      <c r="A161" t="s">
        <v>15823</v>
      </c>
      <c r="B161" t="s">
        <v>219</v>
      </c>
    </row>
    <row r="162" spans="1:2" x14ac:dyDescent="0.25">
      <c r="A162" t="s">
        <v>15824</v>
      </c>
      <c r="B162" t="s">
        <v>534</v>
      </c>
    </row>
    <row r="163" spans="1:2" x14ac:dyDescent="0.25">
      <c r="A163" t="s">
        <v>15825</v>
      </c>
      <c r="B163" t="s">
        <v>427</v>
      </c>
    </row>
    <row r="164" spans="1:2" x14ac:dyDescent="0.25">
      <c r="A164" t="s">
        <v>15826</v>
      </c>
      <c r="B164" t="s">
        <v>637</v>
      </c>
    </row>
    <row r="165" spans="1:2" x14ac:dyDescent="0.25">
      <c r="A165" t="s">
        <v>15827</v>
      </c>
      <c r="B165" t="s">
        <v>748</v>
      </c>
    </row>
    <row r="166" spans="1:2" x14ac:dyDescent="0.25">
      <c r="A166" t="s">
        <v>15828</v>
      </c>
      <c r="B166" t="s">
        <v>389</v>
      </c>
    </row>
    <row r="167" spans="1:2" x14ac:dyDescent="0.25">
      <c r="A167" t="s">
        <v>15829</v>
      </c>
      <c r="B167" t="s">
        <v>723</v>
      </c>
    </row>
    <row r="168" spans="1:2" x14ac:dyDescent="0.25">
      <c r="A168" t="s">
        <v>15830</v>
      </c>
      <c r="B168" t="s">
        <v>598</v>
      </c>
    </row>
    <row r="169" spans="1:2" x14ac:dyDescent="0.25">
      <c r="A169" t="s">
        <v>15831</v>
      </c>
      <c r="B169" t="s">
        <v>196</v>
      </c>
    </row>
    <row r="170" spans="1:2" x14ac:dyDescent="0.25">
      <c r="A170" t="s">
        <v>15832</v>
      </c>
      <c r="B170" t="s">
        <v>73</v>
      </c>
    </row>
    <row r="171" spans="1:2" x14ac:dyDescent="0.25">
      <c r="A171" t="s">
        <v>15833</v>
      </c>
      <c r="B171" t="s">
        <v>54</v>
      </c>
    </row>
    <row r="172" spans="1:2" x14ac:dyDescent="0.25">
      <c r="A172" t="s">
        <v>15834</v>
      </c>
      <c r="B172" t="s">
        <v>645</v>
      </c>
    </row>
    <row r="173" spans="1:2" x14ac:dyDescent="0.25">
      <c r="A173" t="s">
        <v>15835</v>
      </c>
      <c r="B173" t="s">
        <v>385</v>
      </c>
    </row>
    <row r="174" spans="1:2" x14ac:dyDescent="0.25">
      <c r="A174" t="s">
        <v>15836</v>
      </c>
      <c r="B174" t="s">
        <v>639</v>
      </c>
    </row>
    <row r="175" spans="1:2" x14ac:dyDescent="0.25">
      <c r="A175" t="s">
        <v>15837</v>
      </c>
      <c r="B175" t="s">
        <v>596</v>
      </c>
    </row>
    <row r="176" spans="1:2" x14ac:dyDescent="0.25">
      <c r="A176" t="s">
        <v>15838</v>
      </c>
      <c r="B176" t="s">
        <v>520</v>
      </c>
    </row>
    <row r="177" spans="1:2" x14ac:dyDescent="0.25">
      <c r="A177" t="s">
        <v>15839</v>
      </c>
      <c r="B177" t="s">
        <v>180</v>
      </c>
    </row>
    <row r="178" spans="1:2" x14ac:dyDescent="0.25">
      <c r="A178" t="s">
        <v>15840</v>
      </c>
      <c r="B178" t="s">
        <v>19</v>
      </c>
    </row>
    <row r="179" spans="1:2" x14ac:dyDescent="0.25">
      <c r="A179" t="s">
        <v>15841</v>
      </c>
      <c r="B179" t="s">
        <v>574</v>
      </c>
    </row>
    <row r="180" spans="1:2" x14ac:dyDescent="0.25">
      <c r="A180" t="s">
        <v>15842</v>
      </c>
      <c r="B180" t="s">
        <v>365</v>
      </c>
    </row>
    <row r="181" spans="1:2" x14ac:dyDescent="0.25">
      <c r="A181" t="s">
        <v>15843</v>
      </c>
      <c r="B181" t="s">
        <v>550</v>
      </c>
    </row>
    <row r="182" spans="1:2" x14ac:dyDescent="0.25">
      <c r="A182" t="s">
        <v>15844</v>
      </c>
      <c r="B182" t="s">
        <v>657</v>
      </c>
    </row>
    <row r="183" spans="1:2" x14ac:dyDescent="0.25">
      <c r="A183" t="s">
        <v>15845</v>
      </c>
      <c r="B183" t="s">
        <v>172</v>
      </c>
    </row>
    <row r="184" spans="1:2" x14ac:dyDescent="0.25">
      <c r="A184" t="s">
        <v>15846</v>
      </c>
      <c r="B184" t="s">
        <v>104</v>
      </c>
    </row>
    <row r="185" spans="1:2" x14ac:dyDescent="0.25">
      <c r="A185" t="s">
        <v>15847</v>
      </c>
      <c r="B185" t="s">
        <v>32</v>
      </c>
    </row>
    <row r="186" spans="1:2" x14ac:dyDescent="0.25">
      <c r="A186" t="s">
        <v>15848</v>
      </c>
      <c r="B186" t="s">
        <v>713</v>
      </c>
    </row>
    <row r="187" spans="1:2" x14ac:dyDescent="0.25">
      <c r="A187" s="1" t="s">
        <v>15849</v>
      </c>
      <c r="B187" t="s">
        <v>484</v>
      </c>
    </row>
    <row r="188" spans="1:2" x14ac:dyDescent="0.25">
      <c r="A188" t="s">
        <v>15850</v>
      </c>
      <c r="B188" s="1" t="s">
        <v>350</v>
      </c>
    </row>
    <row r="189" spans="1:2" x14ac:dyDescent="0.25">
      <c r="A189" t="s">
        <v>15851</v>
      </c>
      <c r="B189" t="s">
        <v>763</v>
      </c>
    </row>
    <row r="190" spans="1:2" x14ac:dyDescent="0.25">
      <c r="A190" t="s">
        <v>15852</v>
      </c>
      <c r="B190" t="s">
        <v>441</v>
      </c>
    </row>
    <row r="191" spans="1:2" x14ac:dyDescent="0.25">
      <c r="A191" t="s">
        <v>15853</v>
      </c>
      <c r="B191" t="s">
        <v>663</v>
      </c>
    </row>
    <row r="192" spans="1:2" x14ac:dyDescent="0.25">
      <c r="A192" t="s">
        <v>15854</v>
      </c>
      <c r="B192" t="s">
        <v>767</v>
      </c>
    </row>
    <row r="193" spans="1:2" x14ac:dyDescent="0.25">
      <c r="A193" t="s">
        <v>15855</v>
      </c>
      <c r="B193" t="s">
        <v>106</v>
      </c>
    </row>
    <row r="194" spans="1:2" x14ac:dyDescent="0.25">
      <c r="A194" t="s">
        <v>15856</v>
      </c>
      <c r="B194" s="1" t="s">
        <v>393</v>
      </c>
    </row>
    <row r="195" spans="1:2" x14ac:dyDescent="0.25">
      <c r="A195" t="s">
        <v>15857</v>
      </c>
      <c r="B195" t="s">
        <v>15657</v>
      </c>
    </row>
    <row r="196" spans="1:2" x14ac:dyDescent="0.25">
      <c r="A196" t="s">
        <v>15858</v>
      </c>
      <c r="B196" t="s">
        <v>498</v>
      </c>
    </row>
    <row r="197" spans="1:2" x14ac:dyDescent="0.25">
      <c r="A197" t="s">
        <v>15859</v>
      </c>
      <c r="B197" t="s">
        <v>304</v>
      </c>
    </row>
    <row r="198" spans="1:2" x14ac:dyDescent="0.25">
      <c r="A198" t="s">
        <v>15860</v>
      </c>
      <c r="B198" t="s">
        <v>344</v>
      </c>
    </row>
    <row r="199" spans="1:2" x14ac:dyDescent="0.25">
      <c r="A199" t="s">
        <v>15861</v>
      </c>
      <c r="B199" t="s">
        <v>600</v>
      </c>
    </row>
    <row r="200" spans="1:2" x14ac:dyDescent="0.25">
      <c r="A200" t="s">
        <v>15862</v>
      </c>
      <c r="B200" t="s">
        <v>602</v>
      </c>
    </row>
    <row r="201" spans="1:2" x14ac:dyDescent="0.25">
      <c r="A201" t="s">
        <v>15863</v>
      </c>
      <c r="B201" t="s">
        <v>242</v>
      </c>
    </row>
    <row r="202" spans="1:2" x14ac:dyDescent="0.25">
      <c r="A202" t="s">
        <v>15864</v>
      </c>
      <c r="B202" t="s">
        <v>512</v>
      </c>
    </row>
    <row r="203" spans="1:2" x14ac:dyDescent="0.25">
      <c r="A203" t="s">
        <v>15865</v>
      </c>
      <c r="B203" t="s">
        <v>695</v>
      </c>
    </row>
    <row r="204" spans="1:2" x14ac:dyDescent="0.25">
      <c r="A204" t="s">
        <v>15866</v>
      </c>
      <c r="B204" t="s">
        <v>152</v>
      </c>
    </row>
    <row r="205" spans="1:2" x14ac:dyDescent="0.25">
      <c r="A205" t="s">
        <v>15867</v>
      </c>
      <c r="B205" t="s">
        <v>150</v>
      </c>
    </row>
    <row r="206" spans="1:2" x14ac:dyDescent="0.25">
      <c r="A206" t="s">
        <v>15868</v>
      </c>
      <c r="B206" t="s">
        <v>510</v>
      </c>
    </row>
    <row r="207" spans="1:2" x14ac:dyDescent="0.25">
      <c r="A207" t="s">
        <v>15869</v>
      </c>
      <c r="B207" t="s">
        <v>330</v>
      </c>
    </row>
    <row r="208" spans="1:2" x14ac:dyDescent="0.25">
      <c r="A208" t="s">
        <v>15870</v>
      </c>
      <c r="B208" t="s">
        <v>592</v>
      </c>
    </row>
    <row r="209" spans="1:2" x14ac:dyDescent="0.25">
      <c r="A209" t="s">
        <v>15871</v>
      </c>
      <c r="B209" t="s">
        <v>741</v>
      </c>
    </row>
    <row r="210" spans="1:2" x14ac:dyDescent="0.25">
      <c r="A210" t="s">
        <v>15872</v>
      </c>
      <c r="B210" t="s">
        <v>184</v>
      </c>
    </row>
    <row r="211" spans="1:2" x14ac:dyDescent="0.25">
      <c r="A211" t="s">
        <v>15873</v>
      </c>
      <c r="B211" t="s">
        <v>252</v>
      </c>
    </row>
    <row r="212" spans="1:2" x14ac:dyDescent="0.25">
      <c r="A212" t="s">
        <v>15874</v>
      </c>
      <c r="B212" t="s">
        <v>290</v>
      </c>
    </row>
    <row r="213" spans="1:2" x14ac:dyDescent="0.25">
      <c r="A213" t="s">
        <v>15875</v>
      </c>
      <c r="B213" t="s">
        <v>30</v>
      </c>
    </row>
    <row r="214" spans="1:2" x14ac:dyDescent="0.25">
      <c r="A214" t="s">
        <v>15876</v>
      </c>
      <c r="B214" t="s">
        <v>69</v>
      </c>
    </row>
    <row r="215" spans="1:2" x14ac:dyDescent="0.25">
      <c r="A215" t="s">
        <v>15877</v>
      </c>
      <c r="B215" t="s">
        <v>765</v>
      </c>
    </row>
    <row r="216" spans="1:2" x14ac:dyDescent="0.25">
      <c r="A216" t="s">
        <v>15878</v>
      </c>
      <c r="B216" t="s">
        <v>320</v>
      </c>
    </row>
    <row r="217" spans="1:2" x14ac:dyDescent="0.25">
      <c r="A217" t="s">
        <v>15879</v>
      </c>
      <c r="B217" t="s">
        <v>92</v>
      </c>
    </row>
    <row r="218" spans="1:2" x14ac:dyDescent="0.25">
      <c r="A218" t="s">
        <v>15880</v>
      </c>
      <c r="B218" t="s">
        <v>516</v>
      </c>
    </row>
    <row r="219" spans="1:2" x14ac:dyDescent="0.25">
      <c r="A219" t="s">
        <v>15881</v>
      </c>
      <c r="B219" t="s">
        <v>560</v>
      </c>
    </row>
    <row r="220" spans="1:2" x14ac:dyDescent="0.25">
      <c r="A220" t="s">
        <v>15882</v>
      </c>
      <c r="B220" t="s">
        <v>306</v>
      </c>
    </row>
    <row r="221" spans="1:2" x14ac:dyDescent="0.25">
      <c r="A221" t="s">
        <v>15883</v>
      </c>
      <c r="B221" t="s">
        <v>110</v>
      </c>
    </row>
    <row r="222" spans="1:2" x14ac:dyDescent="0.25">
      <c r="A222" t="s">
        <v>15884</v>
      </c>
      <c r="B222" t="s">
        <v>486</v>
      </c>
    </row>
    <row r="223" spans="1:2" x14ac:dyDescent="0.25">
      <c r="A223" t="s">
        <v>15885</v>
      </c>
      <c r="B223" t="s">
        <v>633</v>
      </c>
    </row>
    <row r="224" spans="1:2" x14ac:dyDescent="0.25">
      <c r="A224" t="s">
        <v>15886</v>
      </c>
      <c r="B224" t="s">
        <v>625</v>
      </c>
    </row>
    <row r="225" spans="1:2" x14ac:dyDescent="0.25">
      <c r="A225" t="s">
        <v>15887</v>
      </c>
      <c r="B225" t="s">
        <v>715</v>
      </c>
    </row>
    <row r="226" spans="1:2" x14ac:dyDescent="0.25">
      <c r="A226" t="s">
        <v>15888</v>
      </c>
      <c r="B226" t="s">
        <v>727</v>
      </c>
    </row>
    <row r="227" spans="1:2" x14ac:dyDescent="0.25">
      <c r="A227" t="s">
        <v>15889</v>
      </c>
      <c r="B227" t="s">
        <v>463</v>
      </c>
    </row>
    <row r="228" spans="1:2" x14ac:dyDescent="0.25">
      <c r="A228" t="s">
        <v>15890</v>
      </c>
      <c r="B228" t="s">
        <v>274</v>
      </c>
    </row>
    <row r="229" spans="1:2" x14ac:dyDescent="0.25">
      <c r="A229" t="s">
        <v>15891</v>
      </c>
      <c r="B229" t="s">
        <v>102</v>
      </c>
    </row>
    <row r="230" spans="1:2" x14ac:dyDescent="0.25">
      <c r="A230" t="s">
        <v>15892</v>
      </c>
      <c r="B230" t="s">
        <v>540</v>
      </c>
    </row>
    <row r="231" spans="1:2" x14ac:dyDescent="0.25">
      <c r="A231" s="1" t="s">
        <v>15893</v>
      </c>
      <c r="B231" t="s">
        <v>659</v>
      </c>
    </row>
    <row r="232" spans="1:2" x14ac:dyDescent="0.25">
      <c r="A232" t="s">
        <v>15894</v>
      </c>
      <c r="B232" t="s">
        <v>292</v>
      </c>
    </row>
    <row r="233" spans="1:2" x14ac:dyDescent="0.25">
      <c r="A233" t="s">
        <v>15895</v>
      </c>
      <c r="B233" t="s">
        <v>693</v>
      </c>
    </row>
    <row r="234" spans="1:2" x14ac:dyDescent="0.25">
      <c r="A234" t="s">
        <v>15896</v>
      </c>
      <c r="B234" t="s">
        <v>729</v>
      </c>
    </row>
    <row r="235" spans="1:2" x14ac:dyDescent="0.25">
      <c r="A235" t="s">
        <v>15897</v>
      </c>
      <c r="B235" t="s">
        <v>655</v>
      </c>
    </row>
    <row r="236" spans="1:2" x14ac:dyDescent="0.25">
      <c r="A236" t="s">
        <v>15898</v>
      </c>
      <c r="B236" t="s">
        <v>34</v>
      </c>
    </row>
    <row r="237" spans="1:2" x14ac:dyDescent="0.25">
      <c r="A237" t="s">
        <v>15899</v>
      </c>
      <c r="B237" t="s">
        <v>544</v>
      </c>
    </row>
    <row r="238" spans="1:2" x14ac:dyDescent="0.25">
      <c r="A238" t="s">
        <v>15900</v>
      </c>
      <c r="B238" t="s">
        <v>482</v>
      </c>
    </row>
    <row r="239" spans="1:2" x14ac:dyDescent="0.25">
      <c r="A239" t="s">
        <v>15901</v>
      </c>
      <c r="B239" t="s">
        <v>425</v>
      </c>
    </row>
    <row r="240" spans="1:2" x14ac:dyDescent="0.25">
      <c r="A240" t="s">
        <v>15902</v>
      </c>
      <c r="B240" t="s">
        <v>568</v>
      </c>
    </row>
    <row r="241" spans="1:2" x14ac:dyDescent="0.25">
      <c r="A241" t="s">
        <v>15903</v>
      </c>
      <c r="B241" t="s">
        <v>508</v>
      </c>
    </row>
    <row r="242" spans="1:2" x14ac:dyDescent="0.25">
      <c r="A242" t="s">
        <v>15904</v>
      </c>
      <c r="B242" t="s">
        <v>174</v>
      </c>
    </row>
    <row r="243" spans="1:2" x14ac:dyDescent="0.25">
      <c r="A243" t="s">
        <v>15905</v>
      </c>
      <c r="B243" t="s">
        <v>399</v>
      </c>
    </row>
    <row r="244" spans="1:2" x14ac:dyDescent="0.25">
      <c r="A244" t="s">
        <v>15906</v>
      </c>
      <c r="B244" s="1" t="s">
        <v>240</v>
      </c>
    </row>
    <row r="245" spans="1:2" x14ac:dyDescent="0.25">
      <c r="A245" t="s">
        <v>15907</v>
      </c>
      <c r="B245" t="s">
        <v>286</v>
      </c>
    </row>
    <row r="246" spans="1:2" x14ac:dyDescent="0.25">
      <c r="A246" t="s">
        <v>15908</v>
      </c>
      <c r="B246" t="s">
        <v>546</v>
      </c>
    </row>
    <row r="247" spans="1:2" x14ac:dyDescent="0.25">
      <c r="A247" t="s">
        <v>15909</v>
      </c>
      <c r="B247" t="s">
        <v>478</v>
      </c>
    </row>
    <row r="248" spans="1:2" x14ac:dyDescent="0.25">
      <c r="A248" t="s">
        <v>15910</v>
      </c>
      <c r="B248" t="s">
        <v>502</v>
      </c>
    </row>
    <row r="249" spans="1:2" x14ac:dyDescent="0.25">
      <c r="A249" t="s">
        <v>15911</v>
      </c>
      <c r="B249" t="s">
        <v>83</v>
      </c>
    </row>
    <row r="250" spans="1:2" x14ac:dyDescent="0.25">
      <c r="A250" t="s">
        <v>15912</v>
      </c>
      <c r="B250" t="s">
        <v>381</v>
      </c>
    </row>
    <row r="251" spans="1:2" x14ac:dyDescent="0.25">
      <c r="A251" t="s">
        <v>15913</v>
      </c>
      <c r="B251" t="s">
        <v>451</v>
      </c>
    </row>
    <row r="252" spans="1:2" x14ac:dyDescent="0.25">
      <c r="A252" t="s">
        <v>15914</v>
      </c>
      <c r="B252" t="s">
        <v>604</v>
      </c>
    </row>
    <row r="253" spans="1:2" x14ac:dyDescent="0.25">
      <c r="A253" t="s">
        <v>15915</v>
      </c>
      <c r="B253" t="s">
        <v>635</v>
      </c>
    </row>
    <row r="254" spans="1:2" x14ac:dyDescent="0.25">
      <c r="A254" t="s">
        <v>15916</v>
      </c>
      <c r="B254" t="s">
        <v>750</v>
      </c>
    </row>
    <row r="255" spans="1:2" x14ac:dyDescent="0.25">
      <c r="A255" t="s">
        <v>15917</v>
      </c>
      <c r="B255" t="s">
        <v>165</v>
      </c>
    </row>
    <row r="256" spans="1:2" x14ac:dyDescent="0.25">
      <c r="A256" t="s">
        <v>15918</v>
      </c>
      <c r="B256" t="s">
        <v>757</v>
      </c>
    </row>
    <row r="257" spans="1:2" x14ac:dyDescent="0.25">
      <c r="A257" t="s">
        <v>15919</v>
      </c>
      <c r="B257" t="s">
        <v>314</v>
      </c>
    </row>
    <row r="258" spans="1:2" x14ac:dyDescent="0.25">
      <c r="A258" t="s">
        <v>15920</v>
      </c>
      <c r="B258" t="s">
        <v>336</v>
      </c>
    </row>
    <row r="259" spans="1:2" x14ac:dyDescent="0.25">
      <c r="A259" t="s">
        <v>15921</v>
      </c>
      <c r="B259" t="s">
        <v>15647</v>
      </c>
    </row>
    <row r="260" spans="1:2" x14ac:dyDescent="0.25">
      <c r="A260" t="s">
        <v>15922</v>
      </c>
      <c r="B260" t="s">
        <v>594</v>
      </c>
    </row>
    <row r="261" spans="1:2" x14ac:dyDescent="0.25">
      <c r="A261" t="s">
        <v>15923</v>
      </c>
      <c r="B261" t="s">
        <v>15660</v>
      </c>
    </row>
    <row r="262" spans="1:2" x14ac:dyDescent="0.25">
      <c r="A262" t="s">
        <v>15924</v>
      </c>
      <c r="B262" t="s">
        <v>373</v>
      </c>
    </row>
    <row r="263" spans="1:2" x14ac:dyDescent="0.25">
      <c r="A263" t="s">
        <v>15925</v>
      </c>
      <c r="B263" t="s">
        <v>731</v>
      </c>
    </row>
    <row r="264" spans="1:2" x14ac:dyDescent="0.25">
      <c r="A264" t="s">
        <v>15926</v>
      </c>
      <c r="B264" t="s">
        <v>112</v>
      </c>
    </row>
    <row r="265" spans="1:2" x14ac:dyDescent="0.25">
      <c r="A265" t="s">
        <v>15927</v>
      </c>
      <c r="B265" t="s">
        <v>200</v>
      </c>
    </row>
    <row r="266" spans="1:2" x14ac:dyDescent="0.25">
      <c r="A266" t="s">
        <v>15928</v>
      </c>
      <c r="B266" t="s">
        <v>623</v>
      </c>
    </row>
    <row r="267" spans="1:2" x14ac:dyDescent="0.25">
      <c r="A267" t="s">
        <v>15929</v>
      </c>
      <c r="B267" t="s">
        <v>671</v>
      </c>
    </row>
    <row r="268" spans="1:2" x14ac:dyDescent="0.25">
      <c r="A268" t="s">
        <v>15930</v>
      </c>
      <c r="B268" t="s">
        <v>154</v>
      </c>
    </row>
    <row r="269" spans="1:2" x14ac:dyDescent="0.25">
      <c r="A269" t="s">
        <v>15931</v>
      </c>
      <c r="B269" t="s">
        <v>665</v>
      </c>
    </row>
    <row r="270" spans="1:2" x14ac:dyDescent="0.25">
      <c r="A270" t="s">
        <v>15932</v>
      </c>
      <c r="B270" t="s">
        <v>15649</v>
      </c>
    </row>
    <row r="271" spans="1:2" x14ac:dyDescent="0.25">
      <c r="A271" t="s">
        <v>15933</v>
      </c>
      <c r="B271" t="s">
        <v>612</v>
      </c>
    </row>
    <row r="272" spans="1:2" x14ac:dyDescent="0.25">
      <c r="A272" t="s">
        <v>15934</v>
      </c>
      <c r="B272" t="s">
        <v>222</v>
      </c>
    </row>
    <row r="273" spans="1:2" x14ac:dyDescent="0.25">
      <c r="A273" t="s">
        <v>15935</v>
      </c>
      <c r="B273" t="s">
        <v>697</v>
      </c>
    </row>
    <row r="274" spans="1:2" x14ac:dyDescent="0.25">
      <c r="A274" t="s">
        <v>15936</v>
      </c>
      <c r="B274" t="s">
        <v>211</v>
      </c>
    </row>
    <row r="275" spans="1:2" x14ac:dyDescent="0.25">
      <c r="A275" t="s">
        <v>15937</v>
      </c>
      <c r="B275" t="s">
        <v>361</v>
      </c>
    </row>
    <row r="276" spans="1:2" x14ac:dyDescent="0.25">
      <c r="A276" t="s">
        <v>15938</v>
      </c>
      <c r="B276" t="s">
        <v>324</v>
      </c>
    </row>
    <row r="277" spans="1:2" x14ac:dyDescent="0.25">
      <c r="A277" t="s">
        <v>15939</v>
      </c>
      <c r="B277" t="s">
        <v>584</v>
      </c>
    </row>
    <row r="278" spans="1:2" x14ac:dyDescent="0.25">
      <c r="A278" t="s">
        <v>15940</v>
      </c>
      <c r="B278" t="s">
        <v>326</v>
      </c>
    </row>
    <row r="279" spans="1:2" x14ac:dyDescent="0.25">
      <c r="A279" t="s">
        <v>15941</v>
      </c>
      <c r="B279" t="s">
        <v>643</v>
      </c>
    </row>
    <row r="280" spans="1:2" x14ac:dyDescent="0.25">
      <c r="A280" t="s">
        <v>15942</v>
      </c>
      <c r="B280" t="s">
        <v>236</v>
      </c>
    </row>
    <row r="281" spans="1:2" x14ac:dyDescent="0.25">
      <c r="A281" t="s">
        <v>15943</v>
      </c>
      <c r="B281" t="s">
        <v>669</v>
      </c>
    </row>
    <row r="282" spans="1:2" x14ac:dyDescent="0.25">
      <c r="A282" t="s">
        <v>15944</v>
      </c>
      <c r="B282" t="s">
        <v>703</v>
      </c>
    </row>
    <row r="283" spans="1:2" x14ac:dyDescent="0.25">
      <c r="A283" t="s">
        <v>15945</v>
      </c>
      <c r="B283" t="s">
        <v>431</v>
      </c>
    </row>
    <row r="284" spans="1:2" x14ac:dyDescent="0.25">
      <c r="A284" t="s">
        <v>15946</v>
      </c>
      <c r="B284" t="s">
        <v>542</v>
      </c>
    </row>
    <row r="285" spans="1:2" x14ac:dyDescent="0.25">
      <c r="A285" t="s">
        <v>15947</v>
      </c>
      <c r="B285" t="s">
        <v>26</v>
      </c>
    </row>
    <row r="286" spans="1:2" x14ac:dyDescent="0.25">
      <c r="A286" t="s">
        <v>15948</v>
      </c>
      <c r="B286" t="s">
        <v>707</v>
      </c>
    </row>
    <row r="287" spans="1:2" x14ac:dyDescent="0.25">
      <c r="A287" t="s">
        <v>15949</v>
      </c>
      <c r="B287" t="s">
        <v>411</v>
      </c>
    </row>
    <row r="288" spans="1:2" x14ac:dyDescent="0.25">
      <c r="A288" t="s">
        <v>15950</v>
      </c>
      <c r="B288" t="s">
        <v>413</v>
      </c>
    </row>
    <row r="289" spans="1:2" x14ac:dyDescent="0.25">
      <c r="A289" t="s">
        <v>15951</v>
      </c>
      <c r="B289" t="s">
        <v>138</v>
      </c>
    </row>
    <row r="290" spans="1:2" x14ac:dyDescent="0.25">
      <c r="A290" t="s">
        <v>15952</v>
      </c>
      <c r="B290" t="s">
        <v>506</v>
      </c>
    </row>
    <row r="291" spans="1:2" x14ac:dyDescent="0.25">
      <c r="A291" t="s">
        <v>15953</v>
      </c>
      <c r="B291" t="s">
        <v>443</v>
      </c>
    </row>
    <row r="292" spans="1:2" x14ac:dyDescent="0.25">
      <c r="A292" t="s">
        <v>15954</v>
      </c>
      <c r="B292" t="s">
        <v>771</v>
      </c>
    </row>
    <row r="293" spans="1:2" x14ac:dyDescent="0.25">
      <c r="A293" t="s">
        <v>15955</v>
      </c>
      <c r="B293" t="s">
        <v>169</v>
      </c>
    </row>
    <row r="294" spans="1:2" x14ac:dyDescent="0.25">
      <c r="A294" t="s">
        <v>15956</v>
      </c>
      <c r="B294" t="s">
        <v>256</v>
      </c>
    </row>
    <row r="295" spans="1:2" x14ac:dyDescent="0.25">
      <c r="A295" t="s">
        <v>15957</v>
      </c>
      <c r="B295" t="s">
        <v>552</v>
      </c>
    </row>
    <row r="296" spans="1:2" x14ac:dyDescent="0.25">
      <c r="A296" t="s">
        <v>15958</v>
      </c>
      <c r="B296" t="s">
        <v>134</v>
      </c>
    </row>
    <row r="297" spans="1:2" x14ac:dyDescent="0.25">
      <c r="A297" t="s">
        <v>15959</v>
      </c>
      <c r="B297" t="s">
        <v>77</v>
      </c>
    </row>
    <row r="298" spans="1:2" x14ac:dyDescent="0.25">
      <c r="A298" t="s">
        <v>15960</v>
      </c>
      <c r="B298" t="s">
        <v>208</v>
      </c>
    </row>
    <row r="299" spans="1:2" x14ac:dyDescent="0.25">
      <c r="A299" t="s">
        <v>15961</v>
      </c>
      <c r="B299" t="s">
        <v>296</v>
      </c>
    </row>
    <row r="300" spans="1:2" x14ac:dyDescent="0.25">
      <c r="A300" t="s">
        <v>15962</v>
      </c>
      <c r="B300" t="s">
        <v>610</v>
      </c>
    </row>
    <row r="301" spans="1:2" x14ac:dyDescent="0.25">
      <c r="A301" t="s">
        <v>15963</v>
      </c>
      <c r="B301" t="s">
        <v>536</v>
      </c>
    </row>
    <row r="302" spans="1:2" x14ac:dyDescent="0.25">
      <c r="A302" t="s">
        <v>15964</v>
      </c>
      <c r="B302" t="s">
        <v>44</v>
      </c>
    </row>
    <row r="303" spans="1:2" x14ac:dyDescent="0.25">
      <c r="A303" t="s">
        <v>15965</v>
      </c>
      <c r="B303" t="s">
        <v>334</v>
      </c>
    </row>
    <row r="304" spans="1:2" x14ac:dyDescent="0.25">
      <c r="A304" t="s">
        <v>15966</v>
      </c>
      <c r="B304" t="s">
        <v>661</v>
      </c>
    </row>
    <row r="305" spans="1:2" x14ac:dyDescent="0.25">
      <c r="A305" t="s">
        <v>15967</v>
      </c>
      <c r="B305" t="s">
        <v>419</v>
      </c>
    </row>
    <row r="306" spans="1:2" x14ac:dyDescent="0.25">
      <c r="A306" t="s">
        <v>15968</v>
      </c>
      <c r="B306" t="s">
        <v>238</v>
      </c>
    </row>
    <row r="307" spans="1:2" x14ac:dyDescent="0.25">
      <c r="A307" t="s">
        <v>15969</v>
      </c>
      <c r="B307" t="s">
        <v>417</v>
      </c>
    </row>
    <row r="308" spans="1:2" x14ac:dyDescent="0.25">
      <c r="A308" t="s">
        <v>15970</v>
      </c>
      <c r="B308" t="s">
        <v>215</v>
      </c>
    </row>
    <row r="309" spans="1:2" x14ac:dyDescent="0.25">
      <c r="A309" t="s">
        <v>15971</v>
      </c>
      <c r="B309" t="s">
        <v>178</v>
      </c>
    </row>
    <row r="310" spans="1:2" x14ac:dyDescent="0.25">
      <c r="A310" t="s">
        <v>15972</v>
      </c>
      <c r="B310" t="s">
        <v>621</v>
      </c>
    </row>
    <row r="311" spans="1:2" x14ac:dyDescent="0.25">
      <c r="A311" t="s">
        <v>15973</v>
      </c>
      <c r="B311" t="s">
        <v>397</v>
      </c>
    </row>
    <row r="312" spans="1:2" x14ac:dyDescent="0.25">
      <c r="A312" t="s">
        <v>15974</v>
      </c>
      <c r="B312" t="s">
        <v>244</v>
      </c>
    </row>
    <row r="313" spans="1:2" x14ac:dyDescent="0.25">
      <c r="A313" t="s">
        <v>15975</v>
      </c>
      <c r="B313" t="s">
        <v>228</v>
      </c>
    </row>
    <row r="314" spans="1:2" x14ac:dyDescent="0.25">
      <c r="A314" t="s">
        <v>15976</v>
      </c>
      <c r="B314" t="s">
        <v>354</v>
      </c>
    </row>
    <row r="315" spans="1:2" x14ac:dyDescent="0.25">
      <c r="A315" t="s">
        <v>15977</v>
      </c>
      <c r="B315" t="s">
        <v>322</v>
      </c>
    </row>
    <row r="316" spans="1:2" x14ac:dyDescent="0.25">
      <c r="A316" t="s">
        <v>15978</v>
      </c>
      <c r="B316" t="s">
        <v>118</v>
      </c>
    </row>
    <row r="317" spans="1:2" x14ac:dyDescent="0.25">
      <c r="A317" t="s">
        <v>15979</v>
      </c>
      <c r="B317" t="s">
        <v>294</v>
      </c>
    </row>
    <row r="318" spans="1:2" x14ac:dyDescent="0.25">
      <c r="A318" t="s">
        <v>15980</v>
      </c>
      <c r="B318" t="s">
        <v>717</v>
      </c>
    </row>
    <row r="319" spans="1:2" x14ac:dyDescent="0.25">
      <c r="A319" t="s">
        <v>15981</v>
      </c>
      <c r="B319" t="s">
        <v>298</v>
      </c>
    </row>
    <row r="320" spans="1:2" x14ac:dyDescent="0.25">
      <c r="A320" t="s">
        <v>15982</v>
      </c>
      <c r="B320" t="s">
        <v>689</v>
      </c>
    </row>
    <row r="321" spans="1:2" x14ac:dyDescent="0.25">
      <c r="A321" t="s">
        <v>15983</v>
      </c>
      <c r="B321" t="s">
        <v>224</v>
      </c>
    </row>
    <row r="322" spans="1:2" x14ac:dyDescent="0.25">
      <c r="A322" t="s">
        <v>15984</v>
      </c>
      <c r="B322" t="s">
        <v>357</v>
      </c>
    </row>
    <row r="323" spans="1:2" x14ac:dyDescent="0.25">
      <c r="A323" t="s">
        <v>15985</v>
      </c>
      <c r="B323" t="s">
        <v>332</v>
      </c>
    </row>
    <row r="324" spans="1:2" x14ac:dyDescent="0.25">
      <c r="A324" t="s">
        <v>15986</v>
      </c>
      <c r="B324" t="s">
        <v>272</v>
      </c>
    </row>
    <row r="325" spans="1:2" x14ac:dyDescent="0.25">
      <c r="A325" t="s">
        <v>15987</v>
      </c>
      <c r="B325" t="s">
        <v>608</v>
      </c>
    </row>
    <row r="326" spans="1:2" x14ac:dyDescent="0.25">
      <c r="A326" t="s">
        <v>15988</v>
      </c>
      <c r="B326" t="s">
        <v>679</v>
      </c>
    </row>
    <row r="327" spans="1:2" x14ac:dyDescent="0.25">
      <c r="A327" t="s">
        <v>15989</v>
      </c>
      <c r="B327" t="s">
        <v>504</v>
      </c>
    </row>
    <row r="328" spans="1:2" x14ac:dyDescent="0.25">
      <c r="A328" t="s">
        <v>15990</v>
      </c>
      <c r="B328" t="s">
        <v>128</v>
      </c>
    </row>
    <row r="329" spans="1:2" x14ac:dyDescent="0.25">
      <c r="A329" t="s">
        <v>15991</v>
      </c>
      <c r="B329" t="s">
        <v>619</v>
      </c>
    </row>
    <row r="330" spans="1:2" x14ac:dyDescent="0.25">
      <c r="A330" t="s">
        <v>15992</v>
      </c>
      <c r="B330" t="s">
        <v>369</v>
      </c>
    </row>
    <row r="331" spans="1:2" x14ac:dyDescent="0.25">
      <c r="A331" t="s">
        <v>15993</v>
      </c>
      <c r="B331" t="s">
        <v>302</v>
      </c>
    </row>
    <row r="332" spans="1:2" x14ac:dyDescent="0.25">
      <c r="A332" t="s">
        <v>15994</v>
      </c>
      <c r="B332" t="s">
        <v>743</v>
      </c>
    </row>
    <row r="333" spans="1:2" x14ac:dyDescent="0.25">
      <c r="A333" t="s">
        <v>15995</v>
      </c>
      <c r="B333" t="s">
        <v>570</v>
      </c>
    </row>
    <row r="334" spans="1:2" x14ac:dyDescent="0.25">
      <c r="A334" t="s">
        <v>15996</v>
      </c>
      <c r="B334" t="s">
        <v>15</v>
      </c>
    </row>
    <row r="335" spans="1:2" x14ac:dyDescent="0.25">
      <c r="A335" t="s">
        <v>15997</v>
      </c>
      <c r="B335" t="s">
        <v>530</v>
      </c>
    </row>
    <row r="336" spans="1:2" x14ac:dyDescent="0.25">
      <c r="A336" t="s">
        <v>15998</v>
      </c>
      <c r="B336" t="s">
        <v>213</v>
      </c>
    </row>
    <row r="337" spans="1:2" x14ac:dyDescent="0.25">
      <c r="A337" t="s">
        <v>15999</v>
      </c>
      <c r="B337" t="s">
        <v>538</v>
      </c>
    </row>
    <row r="338" spans="1:2" x14ac:dyDescent="0.25">
      <c r="A338" t="s">
        <v>16000</v>
      </c>
      <c r="B338" t="s">
        <v>617</v>
      </c>
    </row>
    <row r="339" spans="1:2" x14ac:dyDescent="0.25">
      <c r="A339" t="s">
        <v>16001</v>
      </c>
      <c r="B339" t="s">
        <v>737</v>
      </c>
    </row>
    <row r="340" spans="1:2" x14ac:dyDescent="0.25">
      <c r="A340" t="s">
        <v>16002</v>
      </c>
      <c r="B340" s="1" t="s">
        <v>250</v>
      </c>
    </row>
    <row r="341" spans="1:2" x14ac:dyDescent="0.25">
      <c r="A341" t="s">
        <v>16003</v>
      </c>
      <c r="B341" t="s">
        <v>282</v>
      </c>
    </row>
    <row r="342" spans="1:2" x14ac:dyDescent="0.25">
      <c r="A342" t="s">
        <v>16004</v>
      </c>
      <c r="B342" t="s">
        <v>477</v>
      </c>
    </row>
    <row r="343" spans="1:2" x14ac:dyDescent="0.25">
      <c r="A343" t="s">
        <v>16005</v>
      </c>
      <c r="B343" t="s">
        <v>124</v>
      </c>
    </row>
    <row r="344" spans="1:2" x14ac:dyDescent="0.25">
      <c r="A344" t="s">
        <v>16006</v>
      </c>
      <c r="B344" t="s">
        <v>490</v>
      </c>
    </row>
    <row r="345" spans="1:2" x14ac:dyDescent="0.25">
      <c r="A345" t="s">
        <v>16007</v>
      </c>
      <c r="B345" t="s">
        <v>20</v>
      </c>
    </row>
    <row r="346" spans="1:2" x14ac:dyDescent="0.25">
      <c r="A346" t="s">
        <v>16008</v>
      </c>
      <c r="B346" t="s">
        <v>176</v>
      </c>
    </row>
    <row r="347" spans="1:2" x14ac:dyDescent="0.25">
      <c r="A347" t="s">
        <v>16009</v>
      </c>
      <c r="B347" t="s">
        <v>475</v>
      </c>
    </row>
    <row r="348" spans="1:2" x14ac:dyDescent="0.25">
      <c r="A348" t="s">
        <v>16010</v>
      </c>
      <c r="B348" t="s">
        <v>673</v>
      </c>
    </row>
    <row r="349" spans="1:2" x14ac:dyDescent="0.25">
      <c r="A349" t="s">
        <v>16011</v>
      </c>
      <c r="B349" t="s">
        <v>210</v>
      </c>
    </row>
    <row r="350" spans="1:2" x14ac:dyDescent="0.25">
      <c r="A350" t="s">
        <v>16012</v>
      </c>
      <c r="B350" t="s">
        <v>108</v>
      </c>
    </row>
    <row r="351" spans="1:2" x14ac:dyDescent="0.25">
      <c r="A351" t="s">
        <v>16013</v>
      </c>
      <c r="B351" t="s">
        <v>130</v>
      </c>
    </row>
    <row r="352" spans="1:2" x14ac:dyDescent="0.25">
      <c r="A352" t="s">
        <v>16014</v>
      </c>
      <c r="B352" t="s">
        <v>132</v>
      </c>
    </row>
    <row r="353" spans="1:2" x14ac:dyDescent="0.25">
      <c r="A353" t="s">
        <v>16015</v>
      </c>
      <c r="B353" t="s">
        <v>449</v>
      </c>
    </row>
    <row r="354" spans="1:2" x14ac:dyDescent="0.25">
      <c r="A354" t="s">
        <v>16016</v>
      </c>
      <c r="B354" t="s">
        <v>500</v>
      </c>
    </row>
    <row r="355" spans="1:2" x14ac:dyDescent="0.25">
      <c r="A355" t="s">
        <v>16017</v>
      </c>
      <c r="B355" t="s">
        <v>316</v>
      </c>
    </row>
    <row r="356" spans="1:2" x14ac:dyDescent="0.25">
      <c r="A356" t="s">
        <v>16018</v>
      </c>
      <c r="B356" t="s">
        <v>328</v>
      </c>
    </row>
    <row r="357" spans="1:2" x14ac:dyDescent="0.25">
      <c r="A357" t="s">
        <v>16019</v>
      </c>
      <c r="B357" t="s">
        <v>79</v>
      </c>
    </row>
    <row r="358" spans="1:2" x14ac:dyDescent="0.25">
      <c r="A358" t="s">
        <v>16020</v>
      </c>
      <c r="B358" t="s">
        <v>647</v>
      </c>
    </row>
    <row r="359" spans="1:2" x14ac:dyDescent="0.25">
      <c r="A359" t="s">
        <v>16021</v>
      </c>
      <c r="B359" t="s">
        <v>188</v>
      </c>
    </row>
    <row r="360" spans="1:2" x14ac:dyDescent="0.25">
      <c r="A360" t="s">
        <v>16022</v>
      </c>
      <c r="B360" t="s">
        <v>532</v>
      </c>
    </row>
    <row r="361" spans="1:2" x14ac:dyDescent="0.25">
      <c r="A361" t="s">
        <v>16023</v>
      </c>
      <c r="B361" t="s">
        <v>457</v>
      </c>
    </row>
    <row r="362" spans="1:2" x14ac:dyDescent="0.25">
      <c r="A362" t="s">
        <v>16024</v>
      </c>
      <c r="B362" t="s">
        <v>248</v>
      </c>
    </row>
    <row r="363" spans="1:2" x14ac:dyDescent="0.25">
      <c r="A363" t="s">
        <v>16025</v>
      </c>
      <c r="B363" t="s">
        <v>429</v>
      </c>
    </row>
    <row r="364" spans="1:2" x14ac:dyDescent="0.25">
      <c r="A364" t="s">
        <v>16026</v>
      </c>
      <c r="B364" t="s">
        <v>606</v>
      </c>
    </row>
    <row r="365" spans="1:2" x14ac:dyDescent="0.25">
      <c r="A365" t="s">
        <v>16027</v>
      </c>
      <c r="B365" t="s">
        <v>167</v>
      </c>
    </row>
    <row r="366" spans="1:2" x14ac:dyDescent="0.25">
      <c r="A366" t="s">
        <v>16028</v>
      </c>
      <c r="B366" t="s">
        <v>158</v>
      </c>
    </row>
    <row r="367" spans="1:2" x14ac:dyDescent="0.25">
      <c r="A367" t="s">
        <v>16029</v>
      </c>
      <c r="B367" t="s">
        <v>423</v>
      </c>
    </row>
    <row r="368" spans="1:2" x14ac:dyDescent="0.25">
      <c r="A368" t="s">
        <v>16030</v>
      </c>
      <c r="B368" t="s">
        <v>318</v>
      </c>
    </row>
    <row r="369" spans="1:2" x14ac:dyDescent="0.25">
      <c r="A369" t="s">
        <v>16031</v>
      </c>
      <c r="B369" t="s">
        <v>146</v>
      </c>
    </row>
    <row r="370" spans="1:2" x14ac:dyDescent="0.25">
      <c r="A370" t="s">
        <v>16032</v>
      </c>
      <c r="B370" t="s">
        <v>81</v>
      </c>
    </row>
    <row r="371" spans="1:2" x14ac:dyDescent="0.25">
      <c r="A371" t="s">
        <v>16033</v>
      </c>
      <c r="B371" t="s">
        <v>266</v>
      </c>
    </row>
    <row r="372" spans="1:2" x14ac:dyDescent="0.25">
      <c r="A372" t="s">
        <v>16034</v>
      </c>
      <c r="B372" t="s">
        <v>461</v>
      </c>
    </row>
    <row r="373" spans="1:2" x14ac:dyDescent="0.25">
      <c r="A373" t="s">
        <v>16035</v>
      </c>
      <c r="B373" t="s">
        <v>681</v>
      </c>
    </row>
    <row r="374" spans="1:2" x14ac:dyDescent="0.25">
      <c r="A374" t="s">
        <v>16036</v>
      </c>
      <c r="B374" t="s">
        <v>719</v>
      </c>
    </row>
    <row r="375" spans="1:2" x14ac:dyDescent="0.25">
      <c r="A375" t="s">
        <v>16037</v>
      </c>
      <c r="B375" t="s">
        <v>348</v>
      </c>
    </row>
    <row r="376" spans="1:2" x14ac:dyDescent="0.25">
      <c r="A376" t="s">
        <v>16038</v>
      </c>
      <c r="B376" t="s">
        <v>100</v>
      </c>
    </row>
    <row r="377" spans="1:2" x14ac:dyDescent="0.25">
      <c r="A377" t="s">
        <v>16039</v>
      </c>
      <c r="B377" t="s">
        <v>725</v>
      </c>
    </row>
    <row r="378" spans="1:2" x14ac:dyDescent="0.25">
      <c r="A378" t="s">
        <v>16040</v>
      </c>
      <c r="B378" t="s">
        <v>721</v>
      </c>
    </row>
    <row r="379" spans="1:2" x14ac:dyDescent="0.25">
      <c r="A379" t="s">
        <v>16041</v>
      </c>
      <c r="B379" t="s">
        <v>556</v>
      </c>
    </row>
    <row r="380" spans="1:2" x14ac:dyDescent="0.25">
      <c r="A380" t="s">
        <v>16042</v>
      </c>
      <c r="B380" t="s">
        <v>264</v>
      </c>
    </row>
    <row r="381" spans="1:2" x14ac:dyDescent="0.25">
      <c r="A381" t="s">
        <v>16043</v>
      </c>
      <c r="B381" t="s">
        <v>258</v>
      </c>
    </row>
    <row r="382" spans="1:2" x14ac:dyDescent="0.25">
      <c r="A382" t="s">
        <v>16044</v>
      </c>
      <c r="B382" t="s">
        <v>578</v>
      </c>
    </row>
    <row r="383" spans="1:2" x14ac:dyDescent="0.25">
      <c r="A383" t="s">
        <v>16045</v>
      </c>
      <c r="B383" t="s">
        <v>459</v>
      </c>
    </row>
    <row r="384" spans="1:2" x14ac:dyDescent="0.25">
      <c r="A384" t="s">
        <v>16046</v>
      </c>
      <c r="B384" t="s">
        <v>590</v>
      </c>
    </row>
    <row r="385" spans="1:2" x14ac:dyDescent="0.25">
      <c r="A385" t="s">
        <v>16047</v>
      </c>
      <c r="B385" t="s">
        <v>346</v>
      </c>
    </row>
    <row r="386" spans="1:2" x14ac:dyDescent="0.25">
      <c r="A386" t="s">
        <v>16048</v>
      </c>
      <c r="B386" t="s">
        <v>687</v>
      </c>
    </row>
    <row r="387" spans="1:2" x14ac:dyDescent="0.25">
      <c r="A387" t="s">
        <v>16049</v>
      </c>
      <c r="B387" t="s">
        <v>182</v>
      </c>
    </row>
    <row r="388" spans="1:2" x14ac:dyDescent="0.25">
      <c r="A388" t="s">
        <v>16050</v>
      </c>
      <c r="B388" t="s">
        <v>387</v>
      </c>
    </row>
    <row r="389" spans="1:2" x14ac:dyDescent="0.25">
      <c r="A389" t="s">
        <v>16051</v>
      </c>
      <c r="B389" t="s">
        <v>226</v>
      </c>
    </row>
    <row r="390" spans="1:2" x14ac:dyDescent="0.25">
      <c r="A390" t="s">
        <v>16052</v>
      </c>
      <c r="B390" t="s">
        <v>96</v>
      </c>
    </row>
    <row r="391" spans="1:2" x14ac:dyDescent="0.25">
      <c r="A391" t="s">
        <v>16053</v>
      </c>
      <c r="B391" t="s">
        <v>352</v>
      </c>
    </row>
    <row r="392" spans="1:2" x14ac:dyDescent="0.25">
      <c r="A392" t="s">
        <v>16054</v>
      </c>
      <c r="B392" t="s">
        <v>641</v>
      </c>
    </row>
    <row r="393" spans="1:2" x14ac:dyDescent="0.25">
      <c r="A393" t="s">
        <v>16055</v>
      </c>
      <c r="B393" t="s">
        <v>17</v>
      </c>
    </row>
    <row r="394" spans="1:2" x14ac:dyDescent="0.25">
      <c r="A394" t="s">
        <v>16059</v>
      </c>
      <c r="B394" t="s">
        <v>16058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15"/>
  <sheetViews>
    <sheetView topLeftCell="A749" workbookViewId="0">
      <selection activeCell="D781" sqref="D781:I782"/>
    </sheetView>
  </sheetViews>
  <sheetFormatPr defaultRowHeight="15" x14ac:dyDescent="0.25"/>
  <cols>
    <col min="2" max="2" width="10.140625"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15518</v>
      </c>
      <c r="E1" t="s">
        <v>15519</v>
      </c>
      <c r="F1" t="s">
        <v>15520</v>
      </c>
      <c r="G1" t="s">
        <v>15521</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15522</v>
      </c>
      <c r="E2" t="s">
        <v>15524</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15523</v>
      </c>
      <c r="E3" t="s">
        <v>15525</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15522</v>
      </c>
      <c r="E4" t="s">
        <v>15524</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15523</v>
      </c>
      <c r="E5" t="s">
        <v>15525</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15522</v>
      </c>
      <c r="E6" t="s">
        <v>15524</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15523</v>
      </c>
      <c r="E7" t="s">
        <v>15525</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15522</v>
      </c>
      <c r="E8" t="s">
        <v>15524</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15523</v>
      </c>
      <c r="E9" t="s">
        <v>15525</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15522</v>
      </c>
      <c r="E10" t="s">
        <v>15524</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15523</v>
      </c>
      <c r="E11" t="s">
        <v>15525</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15522</v>
      </c>
      <c r="E12" t="s">
        <v>15524</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15523</v>
      </c>
      <c r="E13" t="s">
        <v>15525</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15522</v>
      </c>
      <c r="E14" t="s">
        <v>15524</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15523</v>
      </c>
      <c r="E15" t="s">
        <v>15525</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15522</v>
      </c>
      <c r="E16" t="s">
        <v>15524</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15523</v>
      </c>
      <c r="E17" t="s">
        <v>15525</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15522</v>
      </c>
      <c r="E18" t="s">
        <v>15524</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15523</v>
      </c>
      <c r="E19" t="s">
        <v>15525</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15522</v>
      </c>
      <c r="E20" t="s">
        <v>15524</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15523</v>
      </c>
      <c r="E21" t="s">
        <v>15525</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15522</v>
      </c>
      <c r="E22" t="s">
        <v>15524</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15523</v>
      </c>
      <c r="E23" t="s">
        <v>15525</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15522</v>
      </c>
      <c r="E24" t="s">
        <v>15524</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15523</v>
      </c>
      <c r="E25" t="s">
        <v>15525</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15522</v>
      </c>
      <c r="E26" t="s">
        <v>15528</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15523</v>
      </c>
      <c r="E27" t="s">
        <v>15529</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15526</v>
      </c>
      <c r="E28" t="s">
        <v>15530</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15522</v>
      </c>
      <c r="E29" t="s">
        <v>15524</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15523</v>
      </c>
      <c r="E30" t="s">
        <v>15525</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15522</v>
      </c>
      <c r="E31" t="s">
        <v>15524</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15523</v>
      </c>
      <c r="E32" t="s">
        <v>15525</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15522</v>
      </c>
      <c r="E33" t="s">
        <v>15524</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15523</v>
      </c>
      <c r="E34" t="s">
        <v>15525</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15522</v>
      </c>
      <c r="E35" t="s">
        <v>15524</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15523</v>
      </c>
      <c r="E36" t="s">
        <v>15525</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15522</v>
      </c>
      <c r="E37" t="s">
        <v>15524</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15523</v>
      </c>
      <c r="E38" t="s">
        <v>15525</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15522</v>
      </c>
      <c r="E39" t="s">
        <v>15524</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15523</v>
      </c>
      <c r="E40" t="s">
        <v>15525</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15522</v>
      </c>
      <c r="E41" t="s">
        <v>15524</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15523</v>
      </c>
      <c r="E42" t="s">
        <v>15525</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15522</v>
      </c>
      <c r="E43" t="s">
        <v>15524</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15523</v>
      </c>
      <c r="E44" t="s">
        <v>15525</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15522</v>
      </c>
      <c r="E45" t="s">
        <v>15545</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15523</v>
      </c>
      <c r="E46" t="s">
        <v>15544</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15526</v>
      </c>
      <c r="E47" t="s">
        <v>15543</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15531</v>
      </c>
      <c r="E48" t="s">
        <v>15542</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15522</v>
      </c>
      <c r="E49" t="s">
        <v>15524</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15523</v>
      </c>
      <c r="E50" t="s">
        <v>15525</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15522</v>
      </c>
      <c r="E51" t="s">
        <v>15524</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15523</v>
      </c>
      <c r="E52" t="s">
        <v>15525</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15522</v>
      </c>
      <c r="E53" t="s">
        <v>15524</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15523</v>
      </c>
      <c r="E54" t="s">
        <v>15525</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15522</v>
      </c>
      <c r="E55" t="s">
        <v>15524</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15523</v>
      </c>
      <c r="E56" t="s">
        <v>15525</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15522</v>
      </c>
      <c r="E57" t="s">
        <v>15524</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15523</v>
      </c>
      <c r="E58" t="s">
        <v>15525</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15522</v>
      </c>
      <c r="E59" t="s">
        <v>15524</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15523</v>
      </c>
      <c r="E60" t="s">
        <v>15525</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15522</v>
      </c>
      <c r="E61" t="s">
        <v>15524</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15523</v>
      </c>
      <c r="E62" t="s">
        <v>15525</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15522</v>
      </c>
      <c r="E63" t="s">
        <v>15524</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15523</v>
      </c>
      <c r="E64" t="s">
        <v>15525</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15522</v>
      </c>
      <c r="E65" t="s">
        <v>15524</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15523</v>
      </c>
      <c r="E66" t="s">
        <v>15525</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15522</v>
      </c>
      <c r="E67" t="s">
        <v>15524</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15523</v>
      </c>
      <c r="E68" t="s">
        <v>15525</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15522</v>
      </c>
      <c r="E69" t="s">
        <v>15524</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15523</v>
      </c>
      <c r="E70" t="s">
        <v>15525</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15522</v>
      </c>
      <c r="E71" t="s">
        <v>15524</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15523</v>
      </c>
      <c r="E72" t="s">
        <v>15525</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15522</v>
      </c>
      <c r="E73" t="s">
        <v>15524</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15523</v>
      </c>
      <c r="E74" t="s">
        <v>15525</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15522</v>
      </c>
      <c r="E75" t="s">
        <v>15524</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15523</v>
      </c>
      <c r="E76" t="s">
        <v>15525</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15522</v>
      </c>
      <c r="E77" t="s">
        <v>15545</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15523</v>
      </c>
      <c r="E78" t="s">
        <v>15544</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15526</v>
      </c>
      <c r="E79" t="s">
        <v>15548</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15531</v>
      </c>
      <c r="E80" t="s">
        <v>15542</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15522</v>
      </c>
      <c r="E81" t="s">
        <v>15524</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15523</v>
      </c>
      <c r="E82" t="s">
        <v>15525</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15522</v>
      </c>
      <c r="E83" t="s">
        <v>15524</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15523</v>
      </c>
      <c r="E84" t="s">
        <v>15525</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15522</v>
      </c>
      <c r="E85" t="s">
        <v>15549</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15523</v>
      </c>
      <c r="E86" t="s">
        <v>15550</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15526</v>
      </c>
      <c r="E87" t="s">
        <v>15548</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15531</v>
      </c>
      <c r="E88" t="s">
        <v>15542</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15522</v>
      </c>
      <c r="E89" t="s">
        <v>15524</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15523</v>
      </c>
      <c r="E90" t="s">
        <v>15525</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15522</v>
      </c>
      <c r="E91" t="s">
        <v>15524</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15523</v>
      </c>
      <c r="E92" t="s">
        <v>15525</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15522</v>
      </c>
      <c r="E93" t="s">
        <v>15524</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15523</v>
      </c>
      <c r="E94" t="s">
        <v>15525</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15522</v>
      </c>
      <c r="E95" t="s">
        <v>15524</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15523</v>
      </c>
      <c r="E96" t="s">
        <v>15525</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15522</v>
      </c>
      <c r="E97" t="s">
        <v>15545</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15523</v>
      </c>
      <c r="E98" t="s">
        <v>15544</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15526</v>
      </c>
      <c r="E99" t="s">
        <v>15548</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15531</v>
      </c>
      <c r="E100" t="s">
        <v>15542</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15522</v>
      </c>
      <c r="E101" t="s">
        <v>15524</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15523</v>
      </c>
      <c r="E102" t="s">
        <v>15525</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15522</v>
      </c>
      <c r="E103" t="s">
        <v>15524</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15523</v>
      </c>
      <c r="E104" t="s">
        <v>15525</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15522</v>
      </c>
      <c r="E105" t="s">
        <v>15524</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15523</v>
      </c>
      <c r="E106" t="s">
        <v>15525</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15522</v>
      </c>
      <c r="E107" t="s">
        <v>15524</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15523</v>
      </c>
      <c r="E108" t="s">
        <v>15525</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15522</v>
      </c>
      <c r="E109" t="s">
        <v>15524</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15523</v>
      </c>
      <c r="E110" t="s">
        <v>15525</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15522</v>
      </c>
      <c r="E111" t="s">
        <v>15524</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15523</v>
      </c>
      <c r="E112" t="s">
        <v>15525</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15522</v>
      </c>
      <c r="E113" t="s">
        <v>15524</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15523</v>
      </c>
      <c r="E114" t="s">
        <v>15525</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15522</v>
      </c>
      <c r="E115" t="s">
        <v>15524</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15523</v>
      </c>
      <c r="E116" t="s">
        <v>15525</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15522</v>
      </c>
      <c r="E117" t="s">
        <v>15545</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15523</v>
      </c>
      <c r="E118" t="s">
        <v>15544</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15526</v>
      </c>
      <c r="E119" t="s">
        <v>15548</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15531</v>
      </c>
      <c r="E120" t="s">
        <v>15542</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15522</v>
      </c>
      <c r="E121" t="s">
        <v>15524</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15523</v>
      </c>
      <c r="E122" t="s">
        <v>15525</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15522</v>
      </c>
      <c r="E123" t="s">
        <v>15524</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15523</v>
      </c>
      <c r="E124" t="s">
        <v>15525</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15522</v>
      </c>
      <c r="E125" t="s">
        <v>15524</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15523</v>
      </c>
      <c r="E126" t="s">
        <v>15525</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15522</v>
      </c>
      <c r="E127" t="s">
        <v>15553</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15523</v>
      </c>
      <c r="E128" t="s">
        <v>15552</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15526</v>
      </c>
      <c r="E129" t="s">
        <v>15551</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15522</v>
      </c>
      <c r="E130" t="s">
        <v>15524</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15523</v>
      </c>
      <c r="E131" t="s">
        <v>15525</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15522</v>
      </c>
      <c r="E132" t="s">
        <v>15524</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15523</v>
      </c>
      <c r="E133" t="s">
        <v>15525</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15522</v>
      </c>
      <c r="E134" t="s">
        <v>15554</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15523</v>
      </c>
      <c r="E135" t="s">
        <v>15555</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15526</v>
      </c>
      <c r="E136" t="s">
        <v>15556</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15531</v>
      </c>
      <c r="E137" t="s">
        <v>15557</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15522</v>
      </c>
      <c r="E138" t="s">
        <v>15545</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15523</v>
      </c>
      <c r="E139" t="s">
        <v>15544</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15526</v>
      </c>
      <c r="E140" t="s">
        <v>15548</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15531</v>
      </c>
      <c r="E141" t="s">
        <v>15542</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15522</v>
      </c>
      <c r="E142" t="s">
        <v>15524</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15523</v>
      </c>
      <c r="E143" t="s">
        <v>15525</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15522</v>
      </c>
      <c r="E144" t="s">
        <v>15553</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15523</v>
      </c>
      <c r="E145" t="s">
        <v>15552</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15526</v>
      </c>
      <c r="E146" t="s">
        <v>15551</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15522</v>
      </c>
      <c r="E147" t="s">
        <v>15524</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15523</v>
      </c>
      <c r="E148" t="s">
        <v>15525</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15522</v>
      </c>
      <c r="E149" t="s">
        <v>15524</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15523</v>
      </c>
      <c r="E150" t="s">
        <v>15525</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15522</v>
      </c>
      <c r="E151" t="s">
        <v>15524</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15523</v>
      </c>
      <c r="E152" t="s">
        <v>15525</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15522</v>
      </c>
      <c r="E153" t="s">
        <v>15524</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15523</v>
      </c>
      <c r="E154" t="s">
        <v>15525</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15522</v>
      </c>
      <c r="E155" t="s">
        <v>15524</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15523</v>
      </c>
      <c r="E156" t="s">
        <v>15525</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15522</v>
      </c>
      <c r="E157" t="s">
        <v>15524</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15523</v>
      </c>
      <c r="E158" t="s">
        <v>15525</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15522</v>
      </c>
      <c r="E159" t="s">
        <v>15524</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15523</v>
      </c>
      <c r="E160" t="s">
        <v>15525</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15522</v>
      </c>
      <c r="E161" t="s">
        <v>15524</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15523</v>
      </c>
      <c r="E162" t="s">
        <v>15525</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15522</v>
      </c>
      <c r="E163" t="s">
        <v>15524</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15523</v>
      </c>
      <c r="E164" t="s">
        <v>15525</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15522</v>
      </c>
      <c r="E165" t="s">
        <v>15524</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15523</v>
      </c>
      <c r="E166" t="s">
        <v>15525</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15522</v>
      </c>
      <c r="E167" t="s">
        <v>15524</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15523</v>
      </c>
      <c r="E168" t="s">
        <v>15525</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15522</v>
      </c>
      <c r="E169" t="s">
        <v>15524</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15523</v>
      </c>
      <c r="E170" t="s">
        <v>15525</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15522</v>
      </c>
      <c r="E171" t="s">
        <v>15524</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15523</v>
      </c>
      <c r="E172" t="s">
        <v>15525</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15522</v>
      </c>
      <c r="E173" t="s">
        <v>15524</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15523</v>
      </c>
      <c r="E174" t="s">
        <v>15525</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15522</v>
      </c>
      <c r="E175" t="s">
        <v>15524</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15523</v>
      </c>
      <c r="E176" t="s">
        <v>15525</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15522</v>
      </c>
      <c r="E177" t="s">
        <v>15558</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15523</v>
      </c>
      <c r="E178" t="s">
        <v>15559</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15526</v>
      </c>
      <c r="E179" t="s">
        <v>15560</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15522</v>
      </c>
      <c r="E180" t="s">
        <v>15524</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15523</v>
      </c>
      <c r="E181" t="s">
        <v>15525</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15522</v>
      </c>
      <c r="E182" t="s">
        <v>15524</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15523</v>
      </c>
      <c r="E183" t="s">
        <v>15525</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15522</v>
      </c>
      <c r="E184" t="s">
        <v>15561</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15523</v>
      </c>
      <c r="E185" t="s">
        <v>15562</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15522</v>
      </c>
      <c r="E186" t="s">
        <v>15524</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15523</v>
      </c>
      <c r="E187" t="s">
        <v>15525</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15522</v>
      </c>
      <c r="E188" t="s">
        <v>15524</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15523</v>
      </c>
      <c r="E189" t="s">
        <v>15525</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15522</v>
      </c>
      <c r="E190" t="s">
        <v>15524</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15523</v>
      </c>
      <c r="E191" t="s">
        <v>15525</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15522</v>
      </c>
      <c r="E192" t="s">
        <v>15524</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15523</v>
      </c>
      <c r="E193" t="s">
        <v>15525</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15522</v>
      </c>
      <c r="E194" t="s">
        <v>15524</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15523</v>
      </c>
      <c r="E195" t="s">
        <v>15525</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15522</v>
      </c>
      <c r="E196" t="s">
        <v>15524</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15523</v>
      </c>
      <c r="E197" t="s">
        <v>15525</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15522</v>
      </c>
      <c r="E198" t="s">
        <v>15524</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15523</v>
      </c>
      <c r="E199" t="s">
        <v>15525</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15522</v>
      </c>
      <c r="E200" t="s">
        <v>15558</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15523</v>
      </c>
      <c r="E201" t="s">
        <v>15571</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15526</v>
      </c>
      <c r="E202" t="s">
        <v>15560</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15522</v>
      </c>
      <c r="E203" t="s">
        <v>15545</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15523</v>
      </c>
      <c r="E204" t="s">
        <v>15544</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15526</v>
      </c>
      <c r="E205" t="s">
        <v>15548</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15531</v>
      </c>
      <c r="E206" t="s">
        <v>15542</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15522</v>
      </c>
      <c r="E207" t="s">
        <v>15524</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15523</v>
      </c>
      <c r="E208" t="s">
        <v>15525</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15522</v>
      </c>
      <c r="E209" t="s">
        <v>15524</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15523</v>
      </c>
      <c r="E210" t="s">
        <v>15525</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15522</v>
      </c>
      <c r="E211" t="s">
        <v>15553</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15523</v>
      </c>
      <c r="E212" t="s">
        <v>15552</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15526</v>
      </c>
      <c r="E213" t="s">
        <v>15551</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15522</v>
      </c>
      <c r="E214" t="s">
        <v>15524</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15523</v>
      </c>
      <c r="E215" t="s">
        <v>15525</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15522</v>
      </c>
      <c r="E216" t="s">
        <v>15524</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15523</v>
      </c>
      <c r="E217" t="s">
        <v>15525</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15522</v>
      </c>
      <c r="E218" t="s">
        <v>15524</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15523</v>
      </c>
      <c r="E219" t="s">
        <v>15525</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15522</v>
      </c>
      <c r="E220" t="s">
        <v>15564</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15523</v>
      </c>
      <c r="E221" t="s">
        <v>15552</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15526</v>
      </c>
      <c r="E222" t="s">
        <v>15551</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15522</v>
      </c>
      <c r="E223" t="s">
        <v>15524</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15523</v>
      </c>
      <c r="E224" t="s">
        <v>15525</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15522</v>
      </c>
      <c r="E225" t="s">
        <v>15524</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15523</v>
      </c>
      <c r="E226" t="s">
        <v>15525</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15522</v>
      </c>
      <c r="E227" t="s">
        <v>15524</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15523</v>
      </c>
      <c r="E228" t="s">
        <v>15525</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15522</v>
      </c>
      <c r="E229" t="s">
        <v>15524</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15523</v>
      </c>
      <c r="E230" t="s">
        <v>15525</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15522</v>
      </c>
      <c r="E231" t="s">
        <v>15565</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15523</v>
      </c>
      <c r="E232" t="s">
        <v>15566</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15526</v>
      </c>
      <c r="E233" t="s">
        <v>15567</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15531</v>
      </c>
      <c r="E234" t="s">
        <v>15568</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15522</v>
      </c>
      <c r="E235" t="s">
        <v>15524</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15523</v>
      </c>
      <c r="E236" t="s">
        <v>15525</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15522</v>
      </c>
      <c r="E237" t="s">
        <v>15524</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15523</v>
      </c>
      <c r="E238" t="s">
        <v>15525</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15522</v>
      </c>
      <c r="E239" t="s">
        <v>15558</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15523</v>
      </c>
      <c r="E240" t="s">
        <v>15559</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15526</v>
      </c>
      <c r="E241" t="s">
        <v>15560</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15522</v>
      </c>
      <c r="E242" t="s">
        <v>15524</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15523</v>
      </c>
      <c r="E243" t="s">
        <v>15525</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15522</v>
      </c>
      <c r="E244" t="s">
        <v>15530</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15523</v>
      </c>
      <c r="E245" t="s">
        <v>15569</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15526</v>
      </c>
      <c r="E246" t="s">
        <v>15570</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15522</v>
      </c>
      <c r="E247" t="s">
        <v>15553</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15523</v>
      </c>
      <c r="E248" t="s">
        <v>15552</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15526</v>
      </c>
      <c r="E249" t="s">
        <v>15551</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15522</v>
      </c>
      <c r="E250" t="s">
        <v>15524</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15523</v>
      </c>
      <c r="E251" t="s">
        <v>15525</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15522</v>
      </c>
      <c r="E252" t="s">
        <v>15524</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15523</v>
      </c>
      <c r="E253" t="s">
        <v>15525</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15522</v>
      </c>
      <c r="E254" t="s">
        <v>15524</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15523</v>
      </c>
      <c r="E255" t="s">
        <v>15525</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15522</v>
      </c>
      <c r="E256" t="s">
        <v>15553</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15523</v>
      </c>
      <c r="E257" t="s">
        <v>15552</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15526</v>
      </c>
      <c r="E258" t="s">
        <v>15551</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15522</v>
      </c>
      <c r="E259" t="s">
        <v>15524</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15523</v>
      </c>
      <c r="E260" t="s">
        <v>15525</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15522</v>
      </c>
      <c r="E261" t="s">
        <v>15524</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15523</v>
      </c>
      <c r="E262" t="s">
        <v>15525</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15522</v>
      </c>
      <c r="E263" t="s">
        <v>15524</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15523</v>
      </c>
      <c r="E264" t="s">
        <v>15525</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15522</v>
      </c>
      <c r="E265" t="s">
        <v>15524</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15523</v>
      </c>
      <c r="E266" t="s">
        <v>15525</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15522</v>
      </c>
      <c r="E267" t="s">
        <v>15524</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15523</v>
      </c>
      <c r="E268" t="s">
        <v>15525</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15522</v>
      </c>
      <c r="E269" t="s">
        <v>15524</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15523</v>
      </c>
      <c r="E270" t="s">
        <v>15525</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15522</v>
      </c>
      <c r="E271" t="s">
        <v>15524</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15523</v>
      </c>
      <c r="E272" t="s">
        <v>15525</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15522</v>
      </c>
      <c r="E273" t="s">
        <v>15524</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15523</v>
      </c>
      <c r="E274" t="s">
        <v>15525</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15522</v>
      </c>
      <c r="E275" t="s">
        <v>15553</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15523</v>
      </c>
      <c r="E276" t="s">
        <v>15552</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15526</v>
      </c>
      <c r="E277" t="s">
        <v>15551</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15522</v>
      </c>
      <c r="E278" t="s">
        <v>15524</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15523</v>
      </c>
      <c r="E279" t="s">
        <v>15525</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15522</v>
      </c>
      <c r="E280" t="s">
        <v>15524</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15523</v>
      </c>
      <c r="E281" t="s">
        <v>15525</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15522</v>
      </c>
      <c r="E282" t="s">
        <v>15524</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15523</v>
      </c>
      <c r="E283" t="s">
        <v>15525</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15522</v>
      </c>
      <c r="E284" t="s">
        <v>15545</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15523</v>
      </c>
      <c r="E285" t="s">
        <v>15544</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15526</v>
      </c>
      <c r="E286" t="s">
        <v>15548</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15531</v>
      </c>
      <c r="E287" t="s">
        <v>15542</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15522</v>
      </c>
      <c r="E288" t="s">
        <v>15524</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15523</v>
      </c>
      <c r="E289" t="s">
        <v>15525</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15522</v>
      </c>
      <c r="E290" t="s">
        <v>15524</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15523</v>
      </c>
      <c r="E291" t="s">
        <v>15525</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15522</v>
      </c>
      <c r="E292" t="s">
        <v>15524</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15523</v>
      </c>
      <c r="E293" t="s">
        <v>15525</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15522</v>
      </c>
      <c r="E294" t="s">
        <v>15554</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15523</v>
      </c>
      <c r="E295" t="s">
        <v>15555</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15526</v>
      </c>
      <c r="E296" t="s">
        <v>15556</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15531</v>
      </c>
      <c r="E297" t="s">
        <v>15557</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15522</v>
      </c>
      <c r="E298" t="s">
        <v>15524</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15523</v>
      </c>
      <c r="E299" t="s">
        <v>15525</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15522</v>
      </c>
      <c r="E300" t="s">
        <v>15524</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15523</v>
      </c>
      <c r="E301" t="s">
        <v>15525</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15522</v>
      </c>
      <c r="E302" t="s">
        <v>15558</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15523</v>
      </c>
      <c r="E303" t="s">
        <v>15571</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15526</v>
      </c>
      <c r="E304" t="s">
        <v>15560</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15522</v>
      </c>
      <c r="E305" t="s">
        <v>15524</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15523</v>
      </c>
      <c r="E306" t="s">
        <v>15525</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15522</v>
      </c>
      <c r="E307" t="s">
        <v>15524</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15523</v>
      </c>
      <c r="E308" t="s">
        <v>15525</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15522</v>
      </c>
      <c r="E309" t="s">
        <v>15524</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15523</v>
      </c>
      <c r="E310" t="s">
        <v>15525</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15522</v>
      </c>
      <c r="E311" t="s">
        <v>15524</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15523</v>
      </c>
      <c r="E312" t="s">
        <v>15525</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15522</v>
      </c>
      <c r="E313" t="s">
        <v>15524</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15523</v>
      </c>
      <c r="E314" t="s">
        <v>15525</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15522</v>
      </c>
      <c r="E315" t="s">
        <v>15524</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15523</v>
      </c>
      <c r="E316" t="s">
        <v>15525</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15522</v>
      </c>
      <c r="E317" t="s">
        <v>15524</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15523</v>
      </c>
      <c r="E318" t="s">
        <v>15525</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15522</v>
      </c>
      <c r="E319" t="s">
        <v>15524</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15523</v>
      </c>
      <c r="E320" t="s">
        <v>15525</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15522</v>
      </c>
      <c r="E321" t="s">
        <v>15524</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15523</v>
      </c>
      <c r="E322" t="s">
        <v>15525</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15522</v>
      </c>
      <c r="E323" t="s">
        <v>15524</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15523</v>
      </c>
      <c r="E324" t="s">
        <v>15525</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15522</v>
      </c>
      <c r="E325" t="s">
        <v>15545</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15523</v>
      </c>
      <c r="E326" t="s">
        <v>15544</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15526</v>
      </c>
      <c r="E327" t="s">
        <v>15548</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15531</v>
      </c>
      <c r="E328" t="s">
        <v>15542</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15522</v>
      </c>
      <c r="E329" t="s">
        <v>15524</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15523</v>
      </c>
      <c r="E330" t="s">
        <v>15525</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15522</v>
      </c>
      <c r="E331" t="s">
        <v>15524</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15523</v>
      </c>
      <c r="E332" t="s">
        <v>15525</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15522</v>
      </c>
      <c r="E333" t="s">
        <v>15524</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15523</v>
      </c>
      <c r="E334" t="s">
        <v>15525</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15522</v>
      </c>
      <c r="E335" t="s">
        <v>15524</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15523</v>
      </c>
      <c r="E336" t="s">
        <v>15525</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15522</v>
      </c>
      <c r="E337" t="s">
        <v>15524</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15523</v>
      </c>
      <c r="E338" t="s">
        <v>15525</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15522</v>
      </c>
      <c r="E339" t="s">
        <v>15553</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15523</v>
      </c>
      <c r="E340" t="s">
        <v>15552</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15526</v>
      </c>
      <c r="E341" t="s">
        <v>15551</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15522</v>
      </c>
      <c r="E342" t="s">
        <v>15524</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15523</v>
      </c>
      <c r="E343" t="s">
        <v>15525</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15522</v>
      </c>
      <c r="E344" t="s">
        <v>15524</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15523</v>
      </c>
      <c r="E345" t="s">
        <v>15525</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15522</v>
      </c>
      <c r="E346" t="s">
        <v>15558</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15523</v>
      </c>
      <c r="E347" t="s">
        <v>15571</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15526</v>
      </c>
      <c r="E348" t="s">
        <v>15560</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15522</v>
      </c>
      <c r="E349" t="s">
        <v>15573</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15523</v>
      </c>
      <c r="E350" t="s">
        <v>15574</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15526</v>
      </c>
      <c r="E351" t="s">
        <v>15575</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15531</v>
      </c>
      <c r="E352" t="s">
        <v>15556</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15572</v>
      </c>
      <c r="E353" t="s">
        <v>15577</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15522</v>
      </c>
      <c r="E354" t="s">
        <v>15524</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15523</v>
      </c>
      <c r="E355" t="s">
        <v>15525</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15522</v>
      </c>
      <c r="E356" t="s">
        <v>15524</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15523</v>
      </c>
      <c r="E357" t="s">
        <v>15525</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15522</v>
      </c>
      <c r="E358" t="s">
        <v>15524</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15523</v>
      </c>
      <c r="E359" t="s">
        <v>15525</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15522</v>
      </c>
      <c r="E360" t="s">
        <v>15524</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15523</v>
      </c>
      <c r="E361" t="s">
        <v>15525</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15522</v>
      </c>
      <c r="E362" t="s">
        <v>15524</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15523</v>
      </c>
      <c r="E363" t="s">
        <v>15525</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15522</v>
      </c>
      <c r="E364" t="s">
        <v>15524</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15523</v>
      </c>
      <c r="E365" t="s">
        <v>15525</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15522</v>
      </c>
      <c r="E366" t="s">
        <v>15524</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15523</v>
      </c>
      <c r="E367" t="s">
        <v>15525</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15522</v>
      </c>
      <c r="E368" t="s">
        <v>15524</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15523</v>
      </c>
      <c r="E369" t="s">
        <v>15525</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15522</v>
      </c>
      <c r="E370" t="s">
        <v>15524</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15523</v>
      </c>
      <c r="E371" t="s">
        <v>15525</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15522</v>
      </c>
      <c r="E372" t="s">
        <v>15524</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15523</v>
      </c>
      <c r="E373" t="s">
        <v>15525</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15522</v>
      </c>
      <c r="E374" t="s">
        <v>15553</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15523</v>
      </c>
      <c r="E375" t="s">
        <v>15552</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15526</v>
      </c>
      <c r="E376" t="s">
        <v>15551</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15522</v>
      </c>
      <c r="E377" t="s">
        <v>15524</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15523</v>
      </c>
      <c r="E378" t="s">
        <v>15525</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15522</v>
      </c>
      <c r="E379" t="s">
        <v>15524</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15523</v>
      </c>
      <c r="E380" t="s">
        <v>15525</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15522</v>
      </c>
      <c r="E381" t="s">
        <v>15524</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15523</v>
      </c>
      <c r="E382" t="s">
        <v>15525</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15522</v>
      </c>
      <c r="E383" t="s">
        <v>15524</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15523</v>
      </c>
      <c r="E384" t="s">
        <v>15525</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15522</v>
      </c>
      <c r="E385" t="s">
        <v>15524</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15523</v>
      </c>
      <c r="E386" t="s">
        <v>15525</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15522</v>
      </c>
      <c r="E387" t="s">
        <v>15524</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15523</v>
      </c>
      <c r="E388" t="s">
        <v>15525</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15522</v>
      </c>
      <c r="E389" t="s">
        <v>15578</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15523</v>
      </c>
      <c r="E390" t="s">
        <v>15579</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15526</v>
      </c>
      <c r="E391" t="s">
        <v>15580</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15531</v>
      </c>
      <c r="E392" t="s">
        <v>15581</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15522</v>
      </c>
      <c r="E393" t="s">
        <v>15524</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15523</v>
      </c>
      <c r="E394" t="s">
        <v>15525</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15522</v>
      </c>
      <c r="E395" t="s">
        <v>15524</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15523</v>
      </c>
      <c r="E396" t="s">
        <v>15525</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15522</v>
      </c>
      <c r="E397" t="s">
        <v>15545</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15523</v>
      </c>
      <c r="E398" t="s">
        <v>15544</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15526</v>
      </c>
      <c r="E399" t="s">
        <v>15548</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15531</v>
      </c>
      <c r="E400" t="s">
        <v>15542</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15522</v>
      </c>
      <c r="E401" t="s">
        <v>15524</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15523</v>
      </c>
      <c r="E402" t="s">
        <v>15525</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15522</v>
      </c>
      <c r="E403" t="s">
        <v>15524</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15523</v>
      </c>
      <c r="E404" t="s">
        <v>15525</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15522</v>
      </c>
      <c r="E405" t="s">
        <v>15524</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15523</v>
      </c>
      <c r="E406" t="s">
        <v>15525</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15522</v>
      </c>
      <c r="E407" t="s">
        <v>15583</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15523</v>
      </c>
      <c r="E408" t="s">
        <v>15584</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15526</v>
      </c>
      <c r="E409" t="s">
        <v>15576</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15531</v>
      </c>
      <c r="E410" t="s">
        <v>15582</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15522</v>
      </c>
      <c r="E411" t="s">
        <v>15524</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15523</v>
      </c>
      <c r="E412" t="s">
        <v>15525</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15522</v>
      </c>
      <c r="E413" t="s">
        <v>15524</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15523</v>
      </c>
      <c r="E414" t="s">
        <v>15525</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15522</v>
      </c>
      <c r="E415" t="s">
        <v>15524</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15523</v>
      </c>
      <c r="E416" t="s">
        <v>15525</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15522</v>
      </c>
      <c r="E417" t="s">
        <v>15524</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15523</v>
      </c>
      <c r="E418" t="s">
        <v>15525</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15522</v>
      </c>
      <c r="E419" t="s">
        <v>15554</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15523</v>
      </c>
      <c r="E420" t="s">
        <v>15555</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15526</v>
      </c>
      <c r="E421" t="s">
        <v>15556</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15531</v>
      </c>
      <c r="E422" t="s">
        <v>15557</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15522</v>
      </c>
      <c r="E423" t="s">
        <v>15524</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15523</v>
      </c>
      <c r="E424" t="s">
        <v>15525</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15522</v>
      </c>
      <c r="E425" t="s">
        <v>15524</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15523</v>
      </c>
      <c r="E426" t="s">
        <v>15525</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15522</v>
      </c>
      <c r="E427" t="s">
        <v>15524</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15523</v>
      </c>
      <c r="E428" t="s">
        <v>15525</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15522</v>
      </c>
      <c r="E429" t="s">
        <v>15545</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15523</v>
      </c>
      <c r="E430" t="s">
        <v>15586</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15526</v>
      </c>
      <c r="E431" t="s">
        <v>15543</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15531</v>
      </c>
      <c r="E432" t="s">
        <v>15542</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15522</v>
      </c>
      <c r="E433" t="s">
        <v>15524</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15523</v>
      </c>
      <c r="E434" t="s">
        <v>15525</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15522</v>
      </c>
      <c r="E437" t="s">
        <v>15524</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15523</v>
      </c>
      <c r="E438" t="s">
        <v>15525</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15522</v>
      </c>
      <c r="E439" t="s">
        <v>15524</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15523</v>
      </c>
      <c r="E440" t="s">
        <v>15525</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15522</v>
      </c>
      <c r="E441" t="s">
        <v>15554</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15523</v>
      </c>
      <c r="E442" t="s">
        <v>15555</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15526</v>
      </c>
      <c r="E443" t="s">
        <v>15556</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15531</v>
      </c>
      <c r="E444" t="s">
        <v>15587</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15522</v>
      </c>
      <c r="E445" t="s">
        <v>15524</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15523</v>
      </c>
      <c r="E446" t="s">
        <v>15525</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15522</v>
      </c>
      <c r="E447" t="s">
        <v>15553</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15523</v>
      </c>
      <c r="E448" t="s">
        <v>15552</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15526</v>
      </c>
      <c r="E449" t="s">
        <v>15551</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15522</v>
      </c>
      <c r="E450" t="s">
        <v>15524</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15523</v>
      </c>
      <c r="E451" t="s">
        <v>15525</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15522</v>
      </c>
      <c r="E452" t="s">
        <v>15524</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15523</v>
      </c>
      <c r="E453" t="s">
        <v>15525</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15522</v>
      </c>
      <c r="E454" t="s">
        <v>15524</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15523</v>
      </c>
      <c r="E455" t="s">
        <v>15525</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15522</v>
      </c>
      <c r="E456" t="s">
        <v>15558</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15523</v>
      </c>
      <c r="E457" t="s">
        <v>15571</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15526</v>
      </c>
      <c r="E458" t="s">
        <v>15560</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15522</v>
      </c>
      <c r="E459" t="s">
        <v>15524</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15523</v>
      </c>
      <c r="E460" t="s">
        <v>15525</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15522</v>
      </c>
      <c r="E461" t="s">
        <v>15524</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15523</v>
      </c>
      <c r="E462" t="s">
        <v>15525</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15522</v>
      </c>
      <c r="E463" t="s">
        <v>15524</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15523</v>
      </c>
      <c r="E464" t="s">
        <v>15525</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15522</v>
      </c>
      <c r="E465" t="s">
        <v>15553</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15523</v>
      </c>
      <c r="E466" t="s">
        <v>15552</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15526</v>
      </c>
      <c r="E467" t="s">
        <v>15551</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15522</v>
      </c>
      <c r="E468" t="s">
        <v>15524</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15523</v>
      </c>
      <c r="E469" t="s">
        <v>15525</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15522</v>
      </c>
      <c r="E470" t="s">
        <v>15554</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15523</v>
      </c>
      <c r="E471" t="s">
        <v>15555</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15526</v>
      </c>
      <c r="E472" t="s">
        <v>15556</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15531</v>
      </c>
      <c r="E473" t="s">
        <v>15557</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15522</v>
      </c>
      <c r="E474" t="s">
        <v>15524</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15523</v>
      </c>
      <c r="E475" t="s">
        <v>15525</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15522</v>
      </c>
      <c r="E476" t="s">
        <v>15524</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15523</v>
      </c>
      <c r="E477" t="s">
        <v>15525</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15522</v>
      </c>
      <c r="E478" t="s">
        <v>15553</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15523</v>
      </c>
      <c r="E479" t="s">
        <v>15552</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15526</v>
      </c>
      <c r="E480" t="s">
        <v>15551</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15522</v>
      </c>
      <c r="E481" t="s">
        <v>15588</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15523</v>
      </c>
      <c r="E482" t="s">
        <v>15589</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15526</v>
      </c>
      <c r="E483" t="s">
        <v>15576</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15531</v>
      </c>
      <c r="E484" t="s">
        <v>15582</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15522</v>
      </c>
      <c r="E485" t="s">
        <v>15558</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15523</v>
      </c>
      <c r="E486" t="s">
        <v>15559</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15526</v>
      </c>
      <c r="E487" t="s">
        <v>15560</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15522</v>
      </c>
      <c r="E488" t="s">
        <v>15524</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15523</v>
      </c>
      <c r="E489" t="s">
        <v>15525</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15522</v>
      </c>
      <c r="E490" t="s">
        <v>15524</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15523</v>
      </c>
      <c r="E491" t="s">
        <v>15525</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15522</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15523</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15522</v>
      </c>
      <c r="E494" t="s">
        <v>15595</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15523</v>
      </c>
      <c r="E495" t="s">
        <v>15596</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15526</v>
      </c>
      <c r="E496" t="s">
        <v>15597</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15531</v>
      </c>
      <c r="E497" t="s">
        <v>15598</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15572</v>
      </c>
      <c r="E498" t="s">
        <v>15599</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15590</v>
      </c>
      <c r="E499" t="s">
        <v>15600</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15591</v>
      </c>
      <c r="E500" t="s">
        <v>15553</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15592</v>
      </c>
      <c r="E501" t="s">
        <v>15552</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15593</v>
      </c>
      <c r="E502" t="s">
        <v>15551</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15594</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15522</v>
      </c>
      <c r="E504" t="s">
        <v>15601</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15523</v>
      </c>
      <c r="E505" t="s">
        <v>15602</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15526</v>
      </c>
      <c r="E506" t="s">
        <v>15603</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15522</v>
      </c>
      <c r="E507" t="s">
        <v>15524</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15523</v>
      </c>
      <c r="E508" t="s">
        <v>15525</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15522</v>
      </c>
      <c r="E509" t="s">
        <v>15524</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15523</v>
      </c>
      <c r="E510" t="s">
        <v>15525</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15522</v>
      </c>
      <c r="E511" t="s">
        <v>15524</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15523</v>
      </c>
      <c r="E512" t="s">
        <v>15525</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15522</v>
      </c>
      <c r="E513" t="s">
        <v>15524</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15523</v>
      </c>
      <c r="E514" t="s">
        <v>15525</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15522</v>
      </c>
      <c r="E515" t="s">
        <v>15545</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15523</v>
      </c>
      <c r="E516" t="s">
        <v>15544</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15526</v>
      </c>
      <c r="E517" t="s">
        <v>15548</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15531</v>
      </c>
      <c r="E518" t="s">
        <v>15542</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15522</v>
      </c>
      <c r="E519" t="s">
        <v>15524</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15523</v>
      </c>
      <c r="E520" t="s">
        <v>15525</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15522</v>
      </c>
      <c r="E521" t="s">
        <v>15524</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15523</v>
      </c>
      <c r="E522" t="s">
        <v>15525</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15522</v>
      </c>
      <c r="E523" t="s">
        <v>15524</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15523</v>
      </c>
      <c r="E524" t="s">
        <v>15525</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15522</v>
      </c>
      <c r="E525" t="s">
        <v>15553</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15523</v>
      </c>
      <c r="E526" t="s">
        <v>15604</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15526</v>
      </c>
      <c r="E527" t="s">
        <v>15605</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15522</v>
      </c>
      <c r="E528" t="s">
        <v>15524</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15523</v>
      </c>
      <c r="E529" t="s">
        <v>15525</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15522</v>
      </c>
      <c r="E530" t="s">
        <v>15524</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15523</v>
      </c>
      <c r="E531" t="s">
        <v>15525</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15522</v>
      </c>
      <c r="E532" t="s">
        <v>15606</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15523</v>
      </c>
      <c r="E533" t="s">
        <v>15552</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15526</v>
      </c>
      <c r="E534" t="s">
        <v>15607</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15522</v>
      </c>
      <c r="E535" t="s">
        <v>15524</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15523</v>
      </c>
      <c r="E536" t="s">
        <v>15525</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15522</v>
      </c>
      <c r="E537" t="s">
        <v>15608</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15523</v>
      </c>
      <c r="E538" t="s">
        <v>15609</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15522</v>
      </c>
      <c r="E539" t="s">
        <v>15558</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15523</v>
      </c>
      <c r="E540" t="s">
        <v>15571</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15526</v>
      </c>
      <c r="E541" t="s">
        <v>15560</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15522</v>
      </c>
      <c r="E542" t="s">
        <v>15524</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15523</v>
      </c>
      <c r="E543" t="s">
        <v>15525</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15522</v>
      </c>
      <c r="E544" t="s">
        <v>15524</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15523</v>
      </c>
      <c r="E545" t="s">
        <v>15525</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15522</v>
      </c>
      <c r="E546" t="s">
        <v>15524</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15523</v>
      </c>
      <c r="E547" t="s">
        <v>15525</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15522</v>
      </c>
      <c r="E548" t="s">
        <v>15558</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15523</v>
      </c>
      <c r="E549" t="s">
        <v>15571</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15526</v>
      </c>
      <c r="E550" t="s">
        <v>15560</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15522</v>
      </c>
      <c r="E551" t="s">
        <v>15610</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15523</v>
      </c>
      <c r="E552" t="s">
        <v>15611</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15522</v>
      </c>
      <c r="E553" t="s">
        <v>15553</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15523</v>
      </c>
      <c r="E554" t="s">
        <v>15552</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15526</v>
      </c>
      <c r="E555" t="s">
        <v>15551</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15522</v>
      </c>
      <c r="E556" t="s">
        <v>15524</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15523</v>
      </c>
      <c r="E557" t="s">
        <v>15525</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15522</v>
      </c>
      <c r="E558" t="s">
        <v>15524</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15523</v>
      </c>
      <c r="E559" t="s">
        <v>15525</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15522</v>
      </c>
      <c r="E560" t="s">
        <v>15524</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15523</v>
      </c>
      <c r="E561" t="s">
        <v>15525</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15522</v>
      </c>
      <c r="E562" t="s">
        <v>15524</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15523</v>
      </c>
      <c r="E563" t="s">
        <v>15525</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15522</v>
      </c>
      <c r="E564" t="s">
        <v>15524</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15523</v>
      </c>
      <c r="E565" t="s">
        <v>15525</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15522</v>
      </c>
      <c r="E566" t="s">
        <v>15524</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15523</v>
      </c>
      <c r="E567" t="s">
        <v>15525</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15522</v>
      </c>
      <c r="E568" t="s">
        <v>15524</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15523</v>
      </c>
      <c r="E569" t="s">
        <v>15525</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15522</v>
      </c>
      <c r="E570" t="s">
        <v>15553</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15523</v>
      </c>
      <c r="E571" t="s">
        <v>15552</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15526</v>
      </c>
      <c r="E572" t="s">
        <v>15551</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15522</v>
      </c>
      <c r="E573" t="s">
        <v>15524</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15523</v>
      </c>
      <c r="E574" t="s">
        <v>15525</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15522</v>
      </c>
      <c r="E575" t="s">
        <v>15554</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15523</v>
      </c>
      <c r="E576" t="s">
        <v>15555</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15526</v>
      </c>
      <c r="E577" t="s">
        <v>15556</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15531</v>
      </c>
      <c r="E578" t="s">
        <v>15557</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15522</v>
      </c>
      <c r="E579" t="s">
        <v>15524</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15523</v>
      </c>
      <c r="E580" t="s">
        <v>15525</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15522</v>
      </c>
      <c r="E581" t="s">
        <v>15524</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15523</v>
      </c>
      <c r="E582" t="s">
        <v>15525</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15522</v>
      </c>
      <c r="E583" t="s">
        <v>15524</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15523</v>
      </c>
      <c r="E584" t="s">
        <v>15525</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15522</v>
      </c>
      <c r="E585" t="s">
        <v>15558</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15523</v>
      </c>
      <c r="E586" t="s">
        <v>15604</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15526</v>
      </c>
      <c r="E587" t="s">
        <v>15605</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15522</v>
      </c>
      <c r="E588" t="s">
        <v>15612</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15523</v>
      </c>
      <c r="E589" t="s">
        <v>15555</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15526</v>
      </c>
      <c r="E590" t="s">
        <v>15556</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15531</v>
      </c>
      <c r="E591" t="s">
        <v>15587</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15522</v>
      </c>
      <c r="E592" t="s">
        <v>15613</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15523</v>
      </c>
      <c r="E593" t="s">
        <v>15614</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15522</v>
      </c>
      <c r="E594" t="s">
        <v>15615</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15523</v>
      </c>
      <c r="E595" t="s">
        <v>15574</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15526</v>
      </c>
      <c r="E596" t="s">
        <v>15616</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15531</v>
      </c>
      <c r="E597" t="s">
        <v>15617</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15522</v>
      </c>
      <c r="E598" t="s">
        <v>15613</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15523</v>
      </c>
      <c r="E599" t="s">
        <v>15614</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15522</v>
      </c>
      <c r="E600" t="s">
        <v>15524</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15523</v>
      </c>
      <c r="E601" t="s">
        <v>15525</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15522</v>
      </c>
      <c r="E602" t="s">
        <v>15553</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15523</v>
      </c>
      <c r="E603" t="s">
        <v>15552</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15526</v>
      </c>
      <c r="E604" t="s">
        <v>15551</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15522</v>
      </c>
      <c r="E605" t="s">
        <v>15524</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15523</v>
      </c>
      <c r="E606" t="s">
        <v>15525</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15522</v>
      </c>
      <c r="E607" t="s">
        <v>15558</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15523</v>
      </c>
      <c r="E608" t="s">
        <v>15571</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15526</v>
      </c>
      <c r="E609" t="s">
        <v>15560</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15522</v>
      </c>
      <c r="E610" t="s">
        <v>15618</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15523</v>
      </c>
      <c r="E611" t="s">
        <v>15619</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15526</v>
      </c>
      <c r="E612" t="s">
        <v>15620</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15531</v>
      </c>
      <c r="E613" t="s">
        <v>15621</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15572</v>
      </c>
      <c r="E614" t="s">
        <v>15598</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15590</v>
      </c>
      <c r="E615" t="s">
        <v>15599</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15591</v>
      </c>
      <c r="E616" t="s">
        <v>15558</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15592</v>
      </c>
      <c r="E617" t="s">
        <v>15604</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15593</v>
      </c>
      <c r="E618" t="s">
        <v>15605</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15522</v>
      </c>
      <c r="E619" t="s">
        <v>15524</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15523</v>
      </c>
      <c r="E620" t="s">
        <v>15525</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15522</v>
      </c>
      <c r="E621" t="s">
        <v>15553</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15523</v>
      </c>
      <c r="E622" t="s">
        <v>15552</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15526</v>
      </c>
      <c r="E623" t="s">
        <v>15551</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15522</v>
      </c>
      <c r="E624" t="s">
        <v>15524</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15523</v>
      </c>
      <c r="E625" t="s">
        <v>15525</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15522</v>
      </c>
      <c r="E626" t="s">
        <v>15524</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15523</v>
      </c>
      <c r="E627" t="s">
        <v>15525</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15522</v>
      </c>
      <c r="E628" t="s">
        <v>15554</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15523</v>
      </c>
      <c r="E629" t="s">
        <v>15555</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15526</v>
      </c>
      <c r="E630" t="s">
        <v>15556</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15531</v>
      </c>
      <c r="E631" t="s">
        <v>15557</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15522</v>
      </c>
      <c r="E632" t="s">
        <v>15545</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15523</v>
      </c>
      <c r="E633" t="s">
        <v>15544</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15526</v>
      </c>
      <c r="E634" t="s">
        <v>15548</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15531</v>
      </c>
      <c r="E635" t="s">
        <v>15542</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15522</v>
      </c>
      <c r="E636" t="s">
        <v>15524</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15523</v>
      </c>
      <c r="E637" t="s">
        <v>15525</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15522</v>
      </c>
      <c r="E638" t="s">
        <v>15524</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15523</v>
      </c>
      <c r="E639" t="s">
        <v>15525</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15522</v>
      </c>
      <c r="E640" t="s">
        <v>15524</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15523</v>
      </c>
      <c r="E641" t="s">
        <v>15525</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15522</v>
      </c>
      <c r="E642" t="s">
        <v>15610</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15523</v>
      </c>
      <c r="E643" t="s">
        <v>15622</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15522</v>
      </c>
      <c r="E644" t="s">
        <v>15558</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15523</v>
      </c>
      <c r="E645" t="s">
        <v>15605</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15526</v>
      </c>
      <c r="E646" t="s">
        <v>15604</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15522</v>
      </c>
      <c r="E647" t="s">
        <v>15524</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15523</v>
      </c>
      <c r="E648" t="s">
        <v>15525</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15522</v>
      </c>
      <c r="E649" t="s">
        <v>15524</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15523</v>
      </c>
      <c r="E650" t="s">
        <v>15525</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15522</v>
      </c>
      <c r="E651" t="s">
        <v>15524</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15523</v>
      </c>
      <c r="E652" t="s">
        <v>15525</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15522</v>
      </c>
      <c r="E653" t="s">
        <v>15524</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15523</v>
      </c>
      <c r="E654" t="s">
        <v>15525</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15522</v>
      </c>
      <c r="E655" t="s">
        <v>15524</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15523</v>
      </c>
      <c r="E656" t="s">
        <v>15525</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15522</v>
      </c>
      <c r="E657" t="s">
        <v>15524</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15523</v>
      </c>
      <c r="E658" t="s">
        <v>15525</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15522</v>
      </c>
      <c r="E659" t="s">
        <v>15558</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15523</v>
      </c>
      <c r="E660" t="s">
        <v>15604</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15526</v>
      </c>
      <c r="E661" t="s">
        <v>15605</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15522</v>
      </c>
      <c r="E662" t="s">
        <v>15524</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15523</v>
      </c>
      <c r="E663" t="s">
        <v>15525</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15522</v>
      </c>
      <c r="E664" t="s">
        <v>15524</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15523</v>
      </c>
      <c r="E665" t="s">
        <v>15525</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15522</v>
      </c>
      <c r="E666" t="s">
        <v>15624</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15523</v>
      </c>
      <c r="E667" t="s">
        <v>15623</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15522</v>
      </c>
      <c r="E668" t="s">
        <v>15553</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15523</v>
      </c>
      <c r="E669" t="s">
        <v>15552</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15526</v>
      </c>
      <c r="E670" t="s">
        <v>15551</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15522</v>
      </c>
      <c r="E671" t="s">
        <v>15524</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15523</v>
      </c>
      <c r="E672" t="s">
        <v>15525</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15522</v>
      </c>
      <c r="E673" t="s">
        <v>15558</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15523</v>
      </c>
      <c r="E674" t="s">
        <v>15571</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15526</v>
      </c>
      <c r="E675" t="s">
        <v>15560</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15522</v>
      </c>
      <c r="E676" t="s">
        <v>15524</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15523</v>
      </c>
      <c r="E677" t="s">
        <v>15525</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15522</v>
      </c>
      <c r="E678" t="s">
        <v>15524</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15523</v>
      </c>
      <c r="E679" t="s">
        <v>15525</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15522</v>
      </c>
      <c r="E680" t="s">
        <v>15524</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15523</v>
      </c>
      <c r="E681" t="s">
        <v>15525</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15522</v>
      </c>
      <c r="E682" t="s">
        <v>15558</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15523</v>
      </c>
      <c r="E683" t="s">
        <v>15571</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15526</v>
      </c>
      <c r="E684" t="s">
        <v>15560</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15522</v>
      </c>
      <c r="E685" t="s">
        <v>15558</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15523</v>
      </c>
      <c r="E686" t="s">
        <v>15571</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15526</v>
      </c>
      <c r="E687" t="s">
        <v>15625</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15522</v>
      </c>
      <c r="E688" t="s">
        <v>15524</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15523</v>
      </c>
      <c r="E689" t="s">
        <v>15525</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15522</v>
      </c>
      <c r="E690" t="s">
        <v>15626</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15523</v>
      </c>
      <c r="E691" t="s">
        <v>15627</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15526</v>
      </c>
      <c r="E692" t="s">
        <v>15628</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15522</v>
      </c>
      <c r="E693" t="s">
        <v>15524</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15523</v>
      </c>
      <c r="E694" t="s">
        <v>15525</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15522</v>
      </c>
      <c r="E695" t="s">
        <v>15554</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15523</v>
      </c>
      <c r="E696" t="s">
        <v>15555</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15526</v>
      </c>
      <c r="E697" t="s">
        <v>15556</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15531</v>
      </c>
      <c r="E698" t="s">
        <v>15557</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15522</v>
      </c>
      <c r="E699" t="s">
        <v>15524</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15523</v>
      </c>
      <c r="E700" t="s">
        <v>15525</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15522</v>
      </c>
      <c r="E701" t="s">
        <v>15524</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15523</v>
      </c>
      <c r="E702" t="s">
        <v>15525</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15522</v>
      </c>
      <c r="E703" t="s">
        <v>15524</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15523</v>
      </c>
      <c r="E704" t="s">
        <v>15525</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15522</v>
      </c>
      <c r="E705" t="s">
        <v>15524</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15523</v>
      </c>
      <c r="E706" t="s">
        <v>15525</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15522</v>
      </c>
      <c r="E707" t="s">
        <v>15524</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15523</v>
      </c>
      <c r="E708" t="s">
        <v>15525</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15522</v>
      </c>
      <c r="E709" t="s">
        <v>15558</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15523</v>
      </c>
      <c r="E710" t="s">
        <v>15571</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15526</v>
      </c>
      <c r="E711" t="s">
        <v>15560</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15522</v>
      </c>
      <c r="E712" t="s">
        <v>15618</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15523</v>
      </c>
      <c r="E713" t="s">
        <v>15619</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15526</v>
      </c>
      <c r="E714" t="s">
        <v>15620</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15531</v>
      </c>
      <c r="E715" t="s">
        <v>15621</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15572</v>
      </c>
      <c r="E716" t="s">
        <v>15598</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15590</v>
      </c>
      <c r="E717" t="s">
        <v>15599</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15591</v>
      </c>
      <c r="E718" t="s">
        <v>15558</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15592</v>
      </c>
      <c r="E719" t="s">
        <v>15604</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15593</v>
      </c>
      <c r="E720" t="s">
        <v>15605</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15522</v>
      </c>
      <c r="E721" t="s">
        <v>15629</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15523</v>
      </c>
      <c r="E722" t="s">
        <v>15630</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15526</v>
      </c>
      <c r="E723" t="s">
        <v>15631</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15522</v>
      </c>
      <c r="E724" t="s">
        <v>15524</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15523</v>
      </c>
      <c r="E725" t="s">
        <v>15525</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15522</v>
      </c>
      <c r="E726" t="s">
        <v>15632</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15523</v>
      </c>
      <c r="E727" t="s">
        <v>15614</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15522</v>
      </c>
      <c r="E728" t="s">
        <v>15525</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15523</v>
      </c>
      <c r="E729" t="s">
        <v>15585</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15522</v>
      </c>
      <c r="E730" t="s">
        <v>15554</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15523</v>
      </c>
      <c r="E731" t="s">
        <v>15555</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15526</v>
      </c>
      <c r="E732" t="s">
        <v>15556</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15531</v>
      </c>
      <c r="E733" t="s">
        <v>15557</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15522</v>
      </c>
      <c r="E734" t="s">
        <v>15610</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15523</v>
      </c>
      <c r="E735" t="s">
        <v>15622</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15522</v>
      </c>
      <c r="E736" t="s">
        <v>15633</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15523</v>
      </c>
      <c r="E737" t="s">
        <v>15634</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15526</v>
      </c>
      <c r="E738" t="s">
        <v>15635</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15531</v>
      </c>
      <c r="E739" t="s">
        <v>15564</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15572</v>
      </c>
      <c r="E740" t="s">
        <v>15552</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15590</v>
      </c>
      <c r="E741" t="s">
        <v>15551</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15591</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15522</v>
      </c>
      <c r="E743" t="s">
        <v>15524</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15523</v>
      </c>
      <c r="E744" t="s">
        <v>15525</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15522</v>
      </c>
      <c r="E745" t="s">
        <v>15524</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15523</v>
      </c>
      <c r="E746" t="s">
        <v>15525</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15522</v>
      </c>
      <c r="E747" t="s">
        <v>15525</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15523</v>
      </c>
      <c r="E748" t="s">
        <v>15585</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15522</v>
      </c>
      <c r="E749" t="s">
        <v>15525</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15523</v>
      </c>
      <c r="E750" t="s">
        <v>15585</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15522</v>
      </c>
      <c r="E751" t="s">
        <v>15525</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15523</v>
      </c>
      <c r="E752" t="s">
        <v>15585</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15522</v>
      </c>
      <c r="E753" t="s">
        <v>15525</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15523</v>
      </c>
      <c r="E754" t="s">
        <v>15585</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15522</v>
      </c>
      <c r="E755" t="s">
        <v>15525</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15523</v>
      </c>
      <c r="E756" t="s">
        <v>15585</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15522</v>
      </c>
      <c r="E757" t="s">
        <v>15525</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15523</v>
      </c>
      <c r="E758" t="s">
        <v>15585</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15522</v>
      </c>
      <c r="E759" t="s">
        <v>15525</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15523</v>
      </c>
      <c r="E760" t="s">
        <v>15585</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15522</v>
      </c>
      <c r="E761" t="s">
        <v>15525</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15523</v>
      </c>
      <c r="E762" t="s">
        <v>15585</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15522</v>
      </c>
      <c r="E763" t="s">
        <v>15525</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15523</v>
      </c>
      <c r="E764" t="s">
        <v>15585</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15522</v>
      </c>
      <c r="E765" t="s">
        <v>15525</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15523</v>
      </c>
      <c r="E766" t="s">
        <v>15585</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15522</v>
      </c>
      <c r="E767" t="s">
        <v>15525</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15523</v>
      </c>
      <c r="E768" t="s">
        <v>15585</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15522</v>
      </c>
      <c r="E769" t="s">
        <v>15525</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15523</v>
      </c>
      <c r="E770" t="s">
        <v>15585</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15522</v>
      </c>
      <c r="E771" t="s">
        <v>15525</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15523</v>
      </c>
      <c r="E772" t="s">
        <v>15585</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15522</v>
      </c>
      <c r="E773" t="s">
        <v>15525</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15523</v>
      </c>
      <c r="E774" t="s">
        <v>15585</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15522</v>
      </c>
      <c r="E775" t="s">
        <v>15525</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15523</v>
      </c>
      <c r="E776" t="s">
        <v>15585</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15522</v>
      </c>
      <c r="E777" t="s">
        <v>15525</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15523</v>
      </c>
      <c r="E778" t="s">
        <v>15585</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15522</v>
      </c>
      <c r="E779" t="s">
        <v>15525</v>
      </c>
      <c r="H779" t="s">
        <v>1237</v>
      </c>
      <c r="I779" t="str">
        <f>_xlfn.XLOOKUP(game_boards[[#This Row],[drafter_id]],drafters[id],drafters[name],"")</f>
        <v>Clay Keller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15523</v>
      </c>
      <c r="E780" t="s">
        <v>15585</v>
      </c>
      <c r="H780" t="s">
        <v>1115</v>
      </c>
      <c r="I780" t="str">
        <f>_xlfn.XLOOKUP(game_boards[[#This Row],[drafter_id]],drafters[id],drafters[name],"")</f>
        <v>Ryan Marker</v>
      </c>
      <c r="K780" t="str">
        <f>_xlfn.XLOOKUP(game_boards[[#This Row],[drafter_team_id]],drafter_teams[id],drafter_teams[name],"")</f>
        <v/>
      </c>
    </row>
    <row r="781" spans="1:11" x14ac:dyDescent="0.25">
      <c r="A781" s="13" t="str">
        <f>_xlfn.XLOOKUP(game_boards[[#This Row],[draft_id]],game_boards_export[draft_id],game_boards_export[id])</f>
        <v>de66b805-93ae-42ca-9d0c-76dd2916d149</v>
      </c>
      <c r="B781" t="s">
        <v>504</v>
      </c>
      <c r="C781" t="str">
        <f>_xlfn.XLOOKUP(game_boards[[#This Row],[draft_id]],drafts[id],drafts[title])</f>
        <v>Phantasm mini-Super Draft</v>
      </c>
      <c r="D781" t="s">
        <v>15522</v>
      </c>
      <c r="E781" t="s">
        <v>15525</v>
      </c>
      <c r="H781" t="s">
        <v>1237</v>
      </c>
      <c r="I781" t="str">
        <f>_xlfn.XLOOKUP(game_boards[[#This Row],[drafter_id]],drafters[id],drafters[name],"")</f>
        <v>Clay Keller</v>
      </c>
      <c r="K781" s="13" t="str">
        <f>_xlfn.XLOOKUP(game_boards[[#This Row],[drafter_team_id]],drafter_teams[id],drafter_teams[name],"")</f>
        <v/>
      </c>
    </row>
    <row r="782" spans="1:11" x14ac:dyDescent="0.25">
      <c r="A782" s="13" t="str">
        <f>_xlfn.XLOOKUP(game_boards[[#This Row],[draft_id]],game_boards_export[draft_id],game_boards_export[id])</f>
        <v>de66b805-93ae-42ca-9d0c-76dd2916d149</v>
      </c>
      <c r="B782" t="s">
        <v>504</v>
      </c>
      <c r="C782" t="str">
        <f>_xlfn.XLOOKUP(game_boards[[#This Row],[draft_id]],drafts[id],drafts[title])</f>
        <v>Phantasm mini-Super Draft</v>
      </c>
      <c r="D782" t="s">
        <v>15523</v>
      </c>
      <c r="E782" t="s">
        <v>15585</v>
      </c>
      <c r="H782" t="s">
        <v>1115</v>
      </c>
      <c r="I782" t="str">
        <f>_xlfn.XLOOKUP(game_boards[[#This Row],[drafter_id]],drafters[id],drafters[name],"")</f>
        <v>Ryan Marker</v>
      </c>
      <c r="K782" s="13" t="str">
        <f>_xlfn.XLOOKUP(game_boards[[#This Row],[drafter_team_id]],drafter_teams[id],drafter_teams[name],"")</f>
        <v/>
      </c>
    </row>
    <row r="783" spans="1:11" x14ac:dyDescent="0.25">
      <c r="A783" t="str">
        <f>_xlfn.XLOOKUP(game_boards[[#This Row],[draft_id]],game_boards_export[draft_id],game_boards_export[id])</f>
        <v>637cbca0-1ad3-4e57-8530-56ba654d92f2</v>
      </c>
      <c r="B783" s="4" t="s">
        <v>88</v>
      </c>
      <c r="C783" t="str">
        <f>_xlfn.XLOOKUP(game_boards[[#This Row],[draft_id]],drafts[id],drafts[title])</f>
        <v>Herbie mini-Super Draft</v>
      </c>
      <c r="D783" t="s">
        <v>15522</v>
      </c>
      <c r="E783" t="s">
        <v>15525</v>
      </c>
      <c r="H783" t="s">
        <v>1115</v>
      </c>
      <c r="I783" t="str">
        <f>_xlfn.XLOOKUP(game_boards[[#This Row],[drafter_id]],drafters[id],drafters[name],"")</f>
        <v>Ryan Marker</v>
      </c>
      <c r="K783" t="str">
        <f>_xlfn.XLOOKUP(game_boards[[#This Row],[drafter_team_id]],drafter_teams[id],drafter_teams[name],"")</f>
        <v/>
      </c>
    </row>
    <row r="784" spans="1:11" x14ac:dyDescent="0.25">
      <c r="A784" t="str">
        <f>_xlfn.XLOOKUP(game_boards[[#This Row],[draft_id]],game_boards_export[draft_id],game_boards_export[id])</f>
        <v>637cbca0-1ad3-4e57-8530-56ba654d92f2</v>
      </c>
      <c r="B784" s="4" t="s">
        <v>88</v>
      </c>
      <c r="C784" t="str">
        <f>_xlfn.XLOOKUP(game_boards[[#This Row],[draft_id]],drafts[id],drafts[title])</f>
        <v>Herbie mini-Super Draft</v>
      </c>
      <c r="D784" t="s">
        <v>15523</v>
      </c>
      <c r="E784" t="s">
        <v>15585</v>
      </c>
      <c r="H784" t="s">
        <v>1237</v>
      </c>
      <c r="I784" t="str">
        <f>_xlfn.XLOOKUP(game_boards[[#This Row],[drafter_id]],drafters[id],drafters[name],"")</f>
        <v>Clay Keller</v>
      </c>
      <c r="K784" t="str">
        <f>_xlfn.XLOOKUP(game_boards[[#This Row],[drafter_team_id]],drafter_teams[id],drafter_teams[name],"")</f>
        <v/>
      </c>
    </row>
    <row r="785" spans="1:11" x14ac:dyDescent="0.25">
      <c r="A785" t="str">
        <f>_xlfn.XLOOKUP(game_boards[[#This Row],[draft_id]],game_boards_export[draft_id],game_boards_export[id])</f>
        <v>e2561c39-78fe-44ca-89a2-4a8c01549eca</v>
      </c>
      <c r="B785" s="4" t="s">
        <v>538</v>
      </c>
      <c r="C785" t="str">
        <f>_xlfn.XLOOKUP(game_boards[[#This Row],[draft_id]],drafts[id],drafts[title])</f>
        <v>Silent Night, Deadly Night mini-Super Draft</v>
      </c>
      <c r="D785" t="s">
        <v>15522</v>
      </c>
      <c r="E785" t="s">
        <v>15525</v>
      </c>
      <c r="H785" t="s">
        <v>1115</v>
      </c>
      <c r="I785" t="str">
        <f>_xlfn.XLOOKUP(game_boards[[#This Row],[drafter_id]],drafters[id],drafters[name],"")</f>
        <v>Ryan Marker</v>
      </c>
      <c r="K785" t="str">
        <f>_xlfn.XLOOKUP(game_boards[[#This Row],[drafter_team_id]],drafter_teams[id],drafter_teams[name],"")</f>
        <v/>
      </c>
    </row>
    <row r="786" spans="1:11" x14ac:dyDescent="0.25">
      <c r="A786" t="str">
        <f>_xlfn.XLOOKUP(game_boards[[#This Row],[draft_id]],game_boards_export[draft_id],game_boards_export[id])</f>
        <v>e2561c39-78fe-44ca-89a2-4a8c01549eca</v>
      </c>
      <c r="B786" s="4" t="s">
        <v>538</v>
      </c>
      <c r="C786" t="str">
        <f>_xlfn.XLOOKUP(game_boards[[#This Row],[draft_id]],drafts[id],drafts[title])</f>
        <v>Silent Night, Deadly Night mini-Super Draft</v>
      </c>
      <c r="D786" t="s">
        <v>15523</v>
      </c>
      <c r="E786" t="s">
        <v>15585</v>
      </c>
      <c r="H786" t="s">
        <v>1237</v>
      </c>
      <c r="I786" t="str">
        <f>_xlfn.XLOOKUP(game_boards[[#This Row],[drafter_id]],drafters[id],drafters[name],"")</f>
        <v>Clay Keller</v>
      </c>
      <c r="K786" t="str">
        <f>_xlfn.XLOOKUP(game_boards[[#This Row],[drafter_team_id]],drafter_teams[id],drafter_teams[name],"")</f>
        <v/>
      </c>
    </row>
    <row r="787" spans="1:11" x14ac:dyDescent="0.25">
      <c r="A787" t="str">
        <f>_xlfn.XLOOKUP(game_boards[[#This Row],[draft_id]],game_boards_export[draft_id],game_boards_export[id])</f>
        <v>c80f8190-950a-4f02-b991-aa4b69a8e616</v>
      </c>
      <c r="B787" s="4" t="s">
        <v>138</v>
      </c>
      <c r="C787" t="str">
        <f>_xlfn.XLOOKUP(game_boards[[#This Row],[draft_id]],drafts[id],drafts[title])</f>
        <v>The Karate Kid mini-Super Draft</v>
      </c>
      <c r="D787" t="s">
        <v>15522</v>
      </c>
      <c r="E787" t="s">
        <v>15525</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c80f8190-950a-4f02-b991-aa4b69a8e616</v>
      </c>
      <c r="B788" s="4" t="s">
        <v>138</v>
      </c>
      <c r="C788" t="str">
        <f>_xlfn.XLOOKUP(game_boards[[#This Row],[draft_id]],drafts[id],drafts[title])</f>
        <v>The Karate Kid mini-Super Draft</v>
      </c>
      <c r="D788" t="s">
        <v>15523</v>
      </c>
      <c r="E788" t="s">
        <v>15585</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d856a4c4-7dc9-4572-8def-6bc35ff0137c</v>
      </c>
      <c r="B789" s="4" t="s">
        <v>717</v>
      </c>
      <c r="C789" t="str">
        <f>_xlfn.XLOOKUP(game_boards[[#This Row],[draft_id]],drafts[id],drafts[title])</f>
        <v>Ocean's mini-Super Draft</v>
      </c>
      <c r="D789" t="s">
        <v>15522</v>
      </c>
      <c r="E789" t="s">
        <v>15525</v>
      </c>
      <c r="H789" t="s">
        <v>1115</v>
      </c>
      <c r="I789" t="str">
        <f>_xlfn.XLOOKUP(game_boards[[#This Row],[drafter_id]],drafters[id],drafters[name],"")</f>
        <v>Ryan Marker</v>
      </c>
      <c r="K789" t="str">
        <f>_xlfn.XLOOKUP(game_boards[[#This Row],[drafter_team_id]],drafter_teams[id],drafter_teams[name],"")</f>
        <v/>
      </c>
    </row>
    <row r="790" spans="1:11" x14ac:dyDescent="0.25">
      <c r="A790" t="str">
        <f>_xlfn.XLOOKUP(game_boards[[#This Row],[draft_id]],game_boards_export[draft_id],game_boards_export[id])</f>
        <v>d856a4c4-7dc9-4572-8def-6bc35ff0137c</v>
      </c>
      <c r="B790" s="4" t="s">
        <v>717</v>
      </c>
      <c r="C790" t="str">
        <f>_xlfn.XLOOKUP(game_boards[[#This Row],[draft_id]],drafts[id],drafts[title])</f>
        <v>Ocean's mini-Super Draft</v>
      </c>
      <c r="D790" t="s">
        <v>15523</v>
      </c>
      <c r="E790" t="s">
        <v>15585</v>
      </c>
      <c r="H790" t="s">
        <v>1237</v>
      </c>
      <c r="I790" t="str">
        <f>_xlfn.XLOOKUP(game_boards[[#This Row],[drafter_id]],drafters[id],drafters[name],"")</f>
        <v>Clay Keller</v>
      </c>
      <c r="K790" t="str">
        <f>_xlfn.XLOOKUP(game_boards[[#This Row],[drafter_team_id]],drafter_teams[id],drafter_teams[name],"")</f>
        <v/>
      </c>
    </row>
    <row r="791" spans="1:11" x14ac:dyDescent="0.25">
      <c r="A791" t="str">
        <f>_xlfn.XLOOKUP(game_boards[[#This Row],[draft_id]],game_boards_export[draft_id],game_boards_export[id])</f>
        <v>4a19ae13-b8b8-4922-9f70-e8ba3a0e3566</v>
      </c>
      <c r="B791" s="4" t="s">
        <v>28</v>
      </c>
      <c r="C791" t="str">
        <f>_xlfn.XLOOKUP(game_boards[[#This Row],[draft_id]],drafts[id],drafts[title])</f>
        <v>Jacques Demy Connected Universe mini-Super Draft</v>
      </c>
      <c r="D791" t="s">
        <v>15522</v>
      </c>
      <c r="E791" t="s">
        <v>15525</v>
      </c>
      <c r="H791" t="s">
        <v>1115</v>
      </c>
      <c r="I791" t="str">
        <f>_xlfn.XLOOKUP(game_boards[[#This Row],[drafter_id]],drafters[id],drafters[name],"")</f>
        <v>Ryan Marker</v>
      </c>
      <c r="K791" t="str">
        <f>_xlfn.XLOOKUP(game_boards[[#This Row],[drafter_team_id]],drafter_teams[id],drafter_teams[name],"")</f>
        <v/>
      </c>
    </row>
    <row r="792" spans="1:11" x14ac:dyDescent="0.25">
      <c r="A792" t="str">
        <f>_xlfn.XLOOKUP(game_boards[[#This Row],[draft_id]],game_boards_export[draft_id],game_boards_export[id])</f>
        <v>4a19ae13-b8b8-4922-9f70-e8ba3a0e3566</v>
      </c>
      <c r="B792" s="4" t="s">
        <v>28</v>
      </c>
      <c r="C792" t="str">
        <f>_xlfn.XLOOKUP(game_boards[[#This Row],[draft_id]],drafts[id],drafts[title])</f>
        <v>Jacques Demy Connected Universe mini-Super Draft</v>
      </c>
      <c r="D792" t="s">
        <v>15523</v>
      </c>
      <c r="E792" t="s">
        <v>15585</v>
      </c>
      <c r="H792" t="s">
        <v>1237</v>
      </c>
      <c r="I792" t="str">
        <f>_xlfn.XLOOKUP(game_boards[[#This Row],[drafter_id]],drafters[id],drafters[name],"")</f>
        <v>Clay Keller</v>
      </c>
      <c r="K792" t="str">
        <f>_xlfn.XLOOKUP(game_boards[[#This Row],[drafter_team_id]],drafter_teams[id],drafter_teams[name],"")</f>
        <v/>
      </c>
    </row>
    <row r="793" spans="1:11" x14ac:dyDescent="0.25">
      <c r="A793" t="str">
        <f>_xlfn.XLOOKUP(game_boards[[#This Row],[draft_id]],game_boards_export[draft_id],game_boards_export[id])</f>
        <v>1f7c583f-7318-45f6-95c1-732979f52876</v>
      </c>
      <c r="B793" s="4" t="s">
        <v>435</v>
      </c>
      <c r="C793" t="str">
        <f>_xlfn.XLOOKUP(game_boards[[#This Row],[draft_id]],drafts[id],drafts[title])</f>
        <v>The Yakuza Papers mini-Super Draft</v>
      </c>
      <c r="D793" t="s">
        <v>15522</v>
      </c>
      <c r="E793" t="s">
        <v>15525</v>
      </c>
      <c r="H793" t="s">
        <v>1115</v>
      </c>
      <c r="I793" t="str">
        <f>_xlfn.XLOOKUP(game_boards[[#This Row],[drafter_id]],drafters[id],drafters[name],"")</f>
        <v>Ryan Marker</v>
      </c>
      <c r="K793" t="str">
        <f>_xlfn.XLOOKUP(game_boards[[#This Row],[drafter_team_id]],drafter_teams[id],drafter_teams[name],"")</f>
        <v/>
      </c>
    </row>
    <row r="794" spans="1:11" x14ac:dyDescent="0.25">
      <c r="A794" t="str">
        <f>_xlfn.XLOOKUP(game_boards[[#This Row],[draft_id]],game_boards_export[draft_id],game_boards_export[id])</f>
        <v>1f7c583f-7318-45f6-95c1-732979f52876</v>
      </c>
      <c r="B794" s="4" t="s">
        <v>435</v>
      </c>
      <c r="C794" t="str">
        <f>_xlfn.XLOOKUP(game_boards[[#This Row],[draft_id]],drafts[id],drafts[title])</f>
        <v>The Yakuza Papers mini-Super Draft</v>
      </c>
      <c r="D794" t="s">
        <v>15523</v>
      </c>
      <c r="E794" t="s">
        <v>15585</v>
      </c>
      <c r="H794" t="s">
        <v>1237</v>
      </c>
      <c r="I794" t="str">
        <f>_xlfn.XLOOKUP(game_boards[[#This Row],[drafter_id]],drafters[id],drafters[name],"")</f>
        <v>Clay Keller</v>
      </c>
      <c r="K794" t="str">
        <f>_xlfn.XLOOKUP(game_boards[[#This Row],[drafter_team_id]],drafter_teams[id],drafter_teams[name],"")</f>
        <v/>
      </c>
    </row>
    <row r="795" spans="1:11" x14ac:dyDescent="0.25">
      <c r="A795" t="str">
        <f>_xlfn.XLOOKUP(game_boards[[#This Row],[draft_id]],game_boards_export[draft_id],game_boards_export[id])</f>
        <v>00214384-29c5-43dc-8793-68789f5dd173</v>
      </c>
      <c r="B795" s="4" t="s">
        <v>769</v>
      </c>
      <c r="C795" t="str">
        <f>_xlfn.XLOOKUP(game_boards[[#This Row],[draft_id]],drafts[id],drafts[title])</f>
        <v>The Minions mini-Super Draft</v>
      </c>
      <c r="D795" t="s">
        <v>15522</v>
      </c>
      <c r="E795" t="s">
        <v>15525</v>
      </c>
      <c r="H795" t="s">
        <v>1115</v>
      </c>
      <c r="I795" t="str">
        <f>_xlfn.XLOOKUP(game_boards[[#This Row],[drafter_id]],drafters[id],drafters[name],"")</f>
        <v>Ryan Marker</v>
      </c>
      <c r="K795" t="str">
        <f>_xlfn.XLOOKUP(game_boards[[#This Row],[drafter_team_id]],drafter_teams[id],drafter_teams[name],"")</f>
        <v/>
      </c>
    </row>
    <row r="796" spans="1:11" x14ac:dyDescent="0.25">
      <c r="A796" t="str">
        <f>_xlfn.XLOOKUP(game_boards[[#This Row],[draft_id]],game_boards_export[draft_id],game_boards_export[id])</f>
        <v>00214384-29c5-43dc-8793-68789f5dd173</v>
      </c>
      <c r="B796" s="4" t="s">
        <v>769</v>
      </c>
      <c r="C796" t="str">
        <f>_xlfn.XLOOKUP(game_boards[[#This Row],[draft_id]],drafts[id],drafts[title])</f>
        <v>The Minions mini-Super Draft</v>
      </c>
      <c r="D796" t="s">
        <v>15523</v>
      </c>
      <c r="E796" t="s">
        <v>15585</v>
      </c>
      <c r="H796" t="s">
        <v>1237</v>
      </c>
      <c r="I796" t="str">
        <f>_xlfn.XLOOKUP(game_boards[[#This Row],[drafter_id]],drafters[id],drafters[name],"")</f>
        <v>Clay Keller</v>
      </c>
      <c r="K796" t="str">
        <f>_xlfn.XLOOKUP(game_boards[[#This Row],[drafter_team_id]],drafter_teams[id],drafter_teams[name],"")</f>
        <v/>
      </c>
    </row>
    <row r="797" spans="1:11" x14ac:dyDescent="0.25">
      <c r="A797" t="str">
        <f>_xlfn.XLOOKUP(game_boards[[#This Row],[draft_id]],game_boards_export[draft_id],game_boards_export[id])</f>
        <v>dd6f08b4-a3c1-4791-9f79-869b5ff418bd</v>
      </c>
      <c r="B797" s="4" t="s">
        <v>679</v>
      </c>
      <c r="C797" t="str">
        <f>_xlfn.XLOOKUP(game_boards[[#This Row],[draft_id]],drafts[id],drafts[title])</f>
        <v>Dirty Harry mini-Super Draft</v>
      </c>
      <c r="D797" t="s">
        <v>15522</v>
      </c>
      <c r="E797" t="s">
        <v>15525</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dd6f08b4-a3c1-4791-9f79-869b5ff418bd</v>
      </c>
      <c r="B798" s="4" t="s">
        <v>679</v>
      </c>
      <c r="C798" t="str">
        <f>_xlfn.XLOOKUP(game_boards[[#This Row],[draft_id]],drafts[id],drafts[title])</f>
        <v>Dirty Harry mini-Super Draft</v>
      </c>
      <c r="D798" t="s">
        <v>15523</v>
      </c>
      <c r="E798" t="s">
        <v>15585</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5449f148-5def-4493-9b09-bd1639b28fb1</v>
      </c>
      <c r="B799" s="4" t="s">
        <v>677</v>
      </c>
      <c r="C799" t="str">
        <f>_xlfn.XLOOKUP(game_boards[[#This Row],[draft_id]],drafts[id],drafts[title])</f>
        <v>Teenage Mutant Ninja Turtles mini-Super Draft</v>
      </c>
      <c r="D799" t="s">
        <v>15522</v>
      </c>
      <c r="E799" t="s">
        <v>15525</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5449f148-5def-4493-9b09-bd1639b28fb1</v>
      </c>
      <c r="B800" s="4" t="s">
        <v>677</v>
      </c>
      <c r="C800" t="str">
        <f>_xlfn.XLOOKUP(game_boards[[#This Row],[draft_id]],drafts[id],drafts[title])</f>
        <v>Teenage Mutant Ninja Turtles mini-Super Draft</v>
      </c>
      <c r="D800" t="s">
        <v>15523</v>
      </c>
      <c r="E800" t="s">
        <v>15585</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f5c249ba-5e65-4beb-98a3-be4b91ec4624</v>
      </c>
      <c r="B801" s="4" t="s">
        <v>681</v>
      </c>
      <c r="C801" t="str">
        <f>_xlfn.XLOOKUP(game_boards[[#This Row],[draft_id]],drafts[id],drafts[title])</f>
        <v>The Exorcist mini-Super Draft</v>
      </c>
      <c r="D801" t="s">
        <v>15522</v>
      </c>
      <c r="E801" t="s">
        <v>15525</v>
      </c>
      <c r="H801" t="s">
        <v>1115</v>
      </c>
      <c r="I801" t="str">
        <f>_xlfn.XLOOKUP(game_boards[[#This Row],[drafter_id]],drafters[id],drafters[name],"")</f>
        <v>Ryan Marker</v>
      </c>
      <c r="K801" t="str">
        <f>_xlfn.XLOOKUP(game_boards[[#This Row],[drafter_team_id]],drafter_teams[id],drafter_teams[name],"")</f>
        <v/>
      </c>
    </row>
    <row r="802" spans="1:11" x14ac:dyDescent="0.25">
      <c r="A802" t="str">
        <f>_xlfn.XLOOKUP(game_boards[[#This Row],[draft_id]],game_boards_export[draft_id],game_boards_export[id])</f>
        <v>f5c249ba-5e65-4beb-98a3-be4b91ec4624</v>
      </c>
      <c r="B802" s="4" t="s">
        <v>681</v>
      </c>
      <c r="C802" t="str">
        <f>_xlfn.XLOOKUP(game_boards[[#This Row],[draft_id]],drafts[id],drafts[title])</f>
        <v>The Exorcist mini-Super Draft</v>
      </c>
      <c r="D802" t="s">
        <v>15523</v>
      </c>
      <c r="E802" t="s">
        <v>15585</v>
      </c>
      <c r="H802" t="s">
        <v>1237</v>
      </c>
      <c r="I802" t="str">
        <f>_xlfn.XLOOKUP(game_boards[[#This Row],[drafter_id]],drafters[id],drafters[name],"")</f>
        <v>Clay Keller</v>
      </c>
      <c r="K802" t="str">
        <f>_xlfn.XLOOKUP(game_boards[[#This Row],[drafter_team_id]],drafter_teams[id],drafter_teams[name],"")</f>
        <v/>
      </c>
    </row>
    <row r="803" spans="1:11" x14ac:dyDescent="0.25">
      <c r="A803" t="str">
        <f>_xlfn.XLOOKUP(game_boards[[#This Row],[draft_id]],game_boards_export[draft_id],game_boards_export[id])</f>
        <v>f9e2c983-c76c-41ee-a32a-157386c1b90f</v>
      </c>
      <c r="B803" s="4" t="s">
        <v>459</v>
      </c>
      <c r="C803" t="str">
        <f>_xlfn.XLOOKUP(game_boards[[#This Row],[draft_id]],drafts[id],drafts[title])</f>
        <v>Monty Python mini-Super Draft</v>
      </c>
      <c r="D803" t="s">
        <v>15522</v>
      </c>
      <c r="E803" t="s">
        <v>15525</v>
      </c>
      <c r="H803" t="s">
        <v>1115</v>
      </c>
      <c r="I803" t="str">
        <f>_xlfn.XLOOKUP(game_boards[[#This Row],[drafter_id]],drafters[id],drafters[name],"")</f>
        <v>Ryan Marker</v>
      </c>
      <c r="K803" t="str">
        <f>_xlfn.XLOOKUP(game_boards[[#This Row],[drafter_team_id]],drafter_teams[id],drafter_teams[name],"")</f>
        <v/>
      </c>
    </row>
    <row r="804" spans="1:11" x14ac:dyDescent="0.25">
      <c r="A804" t="str">
        <f>_xlfn.XLOOKUP(game_boards[[#This Row],[draft_id]],game_boards_export[draft_id],game_boards_export[id])</f>
        <v>f9e2c983-c76c-41ee-a32a-157386c1b90f</v>
      </c>
      <c r="B804" s="4" t="s">
        <v>459</v>
      </c>
      <c r="C804" t="str">
        <f>_xlfn.XLOOKUP(game_boards[[#This Row],[draft_id]],drafts[id],drafts[title])</f>
        <v>Monty Python mini-Super Draft</v>
      </c>
      <c r="D804" t="s">
        <v>15523</v>
      </c>
      <c r="E804" t="s">
        <v>15585</v>
      </c>
      <c r="H804" t="s">
        <v>1237</v>
      </c>
      <c r="I804" t="str">
        <f>_xlfn.XLOOKUP(game_boards[[#This Row],[drafter_id]],drafters[id],drafters[name],"")</f>
        <v>Clay Keller</v>
      </c>
      <c r="K804" t="str">
        <f>_xlfn.XLOOKUP(game_boards[[#This Row],[drafter_team_id]],drafter_teams[id],drafter_teams[name],"")</f>
        <v/>
      </c>
    </row>
    <row r="805" spans="1:11" x14ac:dyDescent="0.25">
      <c r="A805" t="str">
        <f>_xlfn.XLOOKUP(game_boards[[#This Row],[draft_id]],game_boards_export[draft_id],game_boards_export[id])</f>
        <v>7e890883-1942-4751-b9c3-29c574b83185</v>
      </c>
      <c r="B805" s="4" t="s">
        <v>484</v>
      </c>
      <c r="C805" t="str">
        <f>_xlfn.XLOOKUP(game_boards[[#This Row],[draft_id]],drafts[id],drafts[title])</f>
        <v>Barry Levinson's Baltimore mini-Super Draft</v>
      </c>
      <c r="D805" t="s">
        <v>15522</v>
      </c>
      <c r="E805" t="s">
        <v>15525</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7e890883-1942-4751-b9c3-29c574b83185</v>
      </c>
      <c r="B806" s="4" t="s">
        <v>484</v>
      </c>
      <c r="C806" t="str">
        <f>_xlfn.XLOOKUP(game_boards[[#This Row],[draft_id]],drafts[id],drafts[title])</f>
        <v>Barry Levinson's Baltimore mini-Super Draft</v>
      </c>
      <c r="D806" t="s">
        <v>15523</v>
      </c>
      <c r="E806" t="s">
        <v>15585</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89a809ad-4ad6-41f0-94d5-3841ae38dd3d</v>
      </c>
      <c r="B807" s="4" t="s">
        <v>152</v>
      </c>
      <c r="C807" t="str">
        <f>_xlfn.XLOOKUP(game_boards[[#This Row],[draft_id]],drafts[id],drafts[title])</f>
        <v>Scream mini-Super Draft</v>
      </c>
      <c r="D807" t="s">
        <v>15522</v>
      </c>
      <c r="E807" t="s">
        <v>15525</v>
      </c>
      <c r="H807" t="s">
        <v>1115</v>
      </c>
      <c r="I807" t="str">
        <f>_xlfn.XLOOKUP(game_boards[[#This Row],[drafter_id]],drafters[id],drafters[name],"")</f>
        <v>Ryan Marker</v>
      </c>
      <c r="K807" t="str">
        <f>_xlfn.XLOOKUP(game_boards[[#This Row],[drafter_team_id]],drafter_teams[id],drafter_teams[name],"")</f>
        <v/>
      </c>
    </row>
    <row r="808" spans="1:11" x14ac:dyDescent="0.25">
      <c r="A808" t="str">
        <f>_xlfn.XLOOKUP(game_boards[[#This Row],[draft_id]],game_boards_export[draft_id],game_boards_export[id])</f>
        <v>89a809ad-4ad6-41f0-94d5-3841ae38dd3d</v>
      </c>
      <c r="B808" s="4" t="s">
        <v>152</v>
      </c>
      <c r="C808" t="str">
        <f>_xlfn.XLOOKUP(game_boards[[#This Row],[draft_id]],drafts[id],drafts[title])</f>
        <v>Scream mini-Super Draft</v>
      </c>
      <c r="D808" t="s">
        <v>15523</v>
      </c>
      <c r="E808" t="s">
        <v>15585</v>
      </c>
      <c r="H808" t="s">
        <v>1237</v>
      </c>
      <c r="I808" t="str">
        <f>_xlfn.XLOOKUP(game_boards[[#This Row],[drafter_id]],drafters[id],drafters[name],"")</f>
        <v>Clay Keller</v>
      </c>
      <c r="K808" t="str">
        <f>_xlfn.XLOOKUP(game_boards[[#This Row],[drafter_team_id]],drafter_teams[id],drafter_teams[name],"")</f>
        <v/>
      </c>
    </row>
    <row r="809" spans="1:11" x14ac:dyDescent="0.25">
      <c r="A809" t="str">
        <f>_xlfn.XLOOKUP(game_boards[[#This Row],[draft_id]],game_boards_export[draft_id],game_boards_export[id])</f>
        <v>13e3eb9b-28ee-4145-8b5d-930b2e49bc1d</v>
      </c>
      <c r="B809" s="4" t="s">
        <v>202</v>
      </c>
      <c r="C809" t="str">
        <f>_xlfn.XLOOKUP(game_boards[[#This Row],[draft_id]],drafts[id],drafts[title])</f>
        <v>Dragonheart mini-Super Draft</v>
      </c>
      <c r="D809" t="s">
        <v>15522</v>
      </c>
      <c r="E809" t="s">
        <v>15525</v>
      </c>
      <c r="H809" t="s">
        <v>1115</v>
      </c>
      <c r="I809" t="str">
        <f>_xlfn.XLOOKUP(game_boards[[#This Row],[drafter_id]],drafters[id],drafters[name],"")</f>
        <v>Ryan Marker</v>
      </c>
      <c r="K809" t="str">
        <f>_xlfn.XLOOKUP(game_boards[[#This Row],[drafter_team_id]],drafter_teams[id],drafter_teams[name],"")</f>
        <v/>
      </c>
    </row>
    <row r="810" spans="1:11" x14ac:dyDescent="0.25">
      <c r="A810" t="str">
        <f>_xlfn.XLOOKUP(game_boards[[#This Row],[draft_id]],game_boards_export[draft_id],game_boards_export[id])</f>
        <v>13e3eb9b-28ee-4145-8b5d-930b2e49bc1d</v>
      </c>
      <c r="B810" s="4" t="s">
        <v>202</v>
      </c>
      <c r="C810" t="str">
        <f>_xlfn.XLOOKUP(game_boards[[#This Row],[draft_id]],drafts[id],drafts[title])</f>
        <v>Dragonheart mini-Super Draft</v>
      </c>
      <c r="D810" t="s">
        <v>15523</v>
      </c>
      <c r="E810" t="s">
        <v>15585</v>
      </c>
      <c r="H810" t="s">
        <v>1237</v>
      </c>
      <c r="I810" t="str">
        <f>_xlfn.XLOOKUP(game_boards[[#This Row],[drafter_id]],drafters[id],drafters[name],"")</f>
        <v>Clay Keller</v>
      </c>
      <c r="K810" t="str">
        <f>_xlfn.XLOOKUP(game_boards[[#This Row],[drafter_team_id]],drafter_teams[id],drafter_teams[name],"")</f>
        <v/>
      </c>
    </row>
    <row r="811" spans="1:11" x14ac:dyDescent="0.25">
      <c r="A811" t="str">
        <f>_xlfn.XLOOKUP(game_boards[[#This Row],[draft_id]],game_boards_export[draft_id],game_boards_export[id])</f>
        <v>06650392-319c-46a6-add3-17f7a2a416f3</v>
      </c>
      <c r="B811" s="4" t="s">
        <v>206</v>
      </c>
      <c r="C811" t="str">
        <f>_xlfn.XLOOKUP(game_boards[[#This Row],[draft_id]],drafts[id],drafts[title])</f>
        <v>Harry Palmer mini-Super Draft</v>
      </c>
      <c r="D811" t="s">
        <v>15522</v>
      </c>
      <c r="E811" t="s">
        <v>15525</v>
      </c>
      <c r="H811" t="s">
        <v>1115</v>
      </c>
      <c r="I811" t="str">
        <f>_xlfn.XLOOKUP(game_boards[[#This Row],[drafter_id]],drafters[id],drafters[name],"")</f>
        <v>Ryan Marker</v>
      </c>
      <c r="K811" t="str">
        <f>_xlfn.XLOOKUP(game_boards[[#This Row],[drafter_team_id]],drafter_teams[id],drafter_teams[name],"")</f>
        <v/>
      </c>
    </row>
    <row r="812" spans="1:11" x14ac:dyDescent="0.25">
      <c r="A812" t="str">
        <f>_xlfn.XLOOKUP(game_boards[[#This Row],[draft_id]],game_boards_export[draft_id],game_boards_export[id])</f>
        <v>06650392-319c-46a6-add3-17f7a2a416f3</v>
      </c>
      <c r="B812" s="4" t="s">
        <v>206</v>
      </c>
      <c r="C812" t="str">
        <f>_xlfn.XLOOKUP(game_boards[[#This Row],[draft_id]],drafts[id],drafts[title])</f>
        <v>Harry Palmer mini-Super Draft</v>
      </c>
      <c r="D812" t="s">
        <v>15523</v>
      </c>
      <c r="E812" t="s">
        <v>15585</v>
      </c>
      <c r="H812" t="s">
        <v>1237</v>
      </c>
      <c r="I812" t="str">
        <f>_xlfn.XLOOKUP(game_boards[[#This Row],[drafter_id]],drafters[id],drafters[name],"")</f>
        <v>Clay Keller</v>
      </c>
      <c r="K812" t="str">
        <f>_xlfn.XLOOKUP(game_boards[[#This Row],[drafter_team_id]],drafter_teams[id],drafter_teams[name],"")</f>
        <v/>
      </c>
    </row>
    <row r="813" spans="1:11" x14ac:dyDescent="0.25">
      <c r="A813" t="str">
        <f>_xlfn.XLOOKUP(game_boards[[#This Row],[draft_id]],game_boards_export[draft_id],game_boards_export[id])</f>
        <v>e9b39dff-5adf-4940-a99b-5469cb88eb3a</v>
      </c>
      <c r="B813" s="4" t="s">
        <v>130</v>
      </c>
      <c r="C813" t="str">
        <f>_xlfn.XLOOKUP(game_boards[[#This Row],[draft_id]],drafts[id],drafts[title])</f>
        <v>The "Modern" Mummy mini-Super Draft</v>
      </c>
      <c r="D813" t="s">
        <v>15522</v>
      </c>
      <c r="E813" t="s">
        <v>15525</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e9b39dff-5adf-4940-a99b-5469cb88eb3a</v>
      </c>
      <c r="B814" s="4" t="s">
        <v>130</v>
      </c>
      <c r="C814" t="str">
        <f>_xlfn.XLOOKUP(game_boards[[#This Row],[draft_id]],drafts[id],drafts[title])</f>
        <v>The "Modern" Mummy mini-Super Draft</v>
      </c>
      <c r="D814" t="s">
        <v>15523</v>
      </c>
      <c r="E814" t="s">
        <v>15585</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93ab91a9-89f4-4422-b922-be043326e8ce</v>
      </c>
      <c r="B815" s="4" t="s">
        <v>320</v>
      </c>
      <c r="C815" t="str">
        <f>_xlfn.XLOOKUP(game_boards[[#This Row],[draft_id]],drafts[id],drafts[title])</f>
        <v>Evil Dead mini-Super Draft</v>
      </c>
      <c r="D815" t="s">
        <v>15522</v>
      </c>
      <c r="E815" t="s">
        <v>15525</v>
      </c>
      <c r="H815" t="s">
        <v>1115</v>
      </c>
      <c r="I815" t="str">
        <f>_xlfn.XLOOKUP(game_boards[[#This Row],[drafter_id]],drafters[id],drafters[name],"")</f>
        <v>Ryan Marker</v>
      </c>
      <c r="K815" t="str">
        <f>_xlfn.XLOOKUP(game_boards[[#This Row],[drafter_team_id]],drafter_teams[id],drafter_teams[name],"")</f>
        <v/>
      </c>
    </row>
    <row r="816" spans="1:11" x14ac:dyDescent="0.25">
      <c r="A816" t="str">
        <f>_xlfn.XLOOKUP(game_boards[[#This Row],[draft_id]],game_boards_export[draft_id],game_boards_export[id])</f>
        <v>93ab91a9-89f4-4422-b922-be043326e8ce</v>
      </c>
      <c r="B816" s="4" t="s">
        <v>320</v>
      </c>
      <c r="C816" t="str">
        <f>_xlfn.XLOOKUP(game_boards[[#This Row],[draft_id]],drafts[id],drafts[title])</f>
        <v>Evil Dead mini-Super Draft</v>
      </c>
      <c r="D816" t="s">
        <v>15523</v>
      </c>
      <c r="E816" t="s">
        <v>15585</v>
      </c>
      <c r="H816" t="s">
        <v>1237</v>
      </c>
      <c r="I816" t="str">
        <f>_xlfn.XLOOKUP(game_boards[[#This Row],[drafter_id]],drafters[id],drafters[name],"")</f>
        <v>Clay Keller</v>
      </c>
      <c r="K816" t="str">
        <f>_xlfn.XLOOKUP(game_boards[[#This Row],[drafter_team_id]],drafter_teams[id],drafter_teams[name],"")</f>
        <v/>
      </c>
    </row>
    <row r="817" spans="1:11" x14ac:dyDescent="0.25">
      <c r="A817" t="str">
        <f>_xlfn.XLOOKUP(game_boards[[#This Row],[draft_id]],game_boards_export[draft_id],game_boards_export[id])</f>
        <v>a4a3ce4d-48e4-493e-bb46-ba6bd21b3b28</v>
      </c>
      <c r="B817" s="4" t="s">
        <v>174</v>
      </c>
      <c r="C817" t="str">
        <f>_xlfn.XLOOKUP(game_boards[[#This Row],[draft_id]],drafts[id],drafts[title])</f>
        <v>REC mini-Super Draft</v>
      </c>
      <c r="D817" t="s">
        <v>15522</v>
      </c>
      <c r="E817" t="s">
        <v>15525</v>
      </c>
      <c r="H817" t="s">
        <v>1115</v>
      </c>
      <c r="I817" t="str">
        <f>_xlfn.XLOOKUP(game_boards[[#This Row],[drafter_id]],drafters[id],drafters[name],"")</f>
        <v>Ryan Marker</v>
      </c>
      <c r="K817" t="str">
        <f>_xlfn.XLOOKUP(game_boards[[#This Row],[drafter_team_id]],drafter_teams[id],drafter_teams[name],"")</f>
        <v/>
      </c>
    </row>
    <row r="818" spans="1:11" x14ac:dyDescent="0.25">
      <c r="A818" t="str">
        <f>_xlfn.XLOOKUP(game_boards[[#This Row],[draft_id]],game_boards_export[draft_id],game_boards_export[id])</f>
        <v>a4a3ce4d-48e4-493e-bb46-ba6bd21b3b28</v>
      </c>
      <c r="B818" s="4" t="s">
        <v>174</v>
      </c>
      <c r="C818" t="str">
        <f>_xlfn.XLOOKUP(game_boards[[#This Row],[draft_id]],drafts[id],drafts[title])</f>
        <v>REC mini-Super Draft</v>
      </c>
      <c r="D818" t="s">
        <v>15523</v>
      </c>
      <c r="E818" t="s">
        <v>15585</v>
      </c>
      <c r="H818" t="s">
        <v>1237</v>
      </c>
      <c r="I818" t="str">
        <f>_xlfn.XLOOKUP(game_boards[[#This Row],[drafter_id]],drafters[id],drafters[name],"")</f>
        <v>Clay Keller</v>
      </c>
      <c r="K818" t="str">
        <f>_xlfn.XLOOKUP(game_boards[[#This Row],[drafter_team_id]],drafter_teams[id],drafter_teams[name],"")</f>
        <v/>
      </c>
    </row>
    <row r="819" spans="1:11" x14ac:dyDescent="0.25">
      <c r="A819" t="str">
        <f>_xlfn.XLOOKUP(game_boards[[#This Row],[draft_id]],game_boards_export[draft_id],game_boards_export[id])</f>
        <v>8178436d-c00b-4461-a774-55bd2eb6e8ec</v>
      </c>
      <c r="B819" s="4" t="s">
        <v>767</v>
      </c>
      <c r="C819" t="str">
        <f>_xlfn.XLOOKUP(game_boards[[#This Row],[draft_id]],drafts[id],drafts[title])</f>
        <v>Insidious mini-Super Draft</v>
      </c>
      <c r="D819" t="s">
        <v>15522</v>
      </c>
      <c r="E819" t="s">
        <v>15525</v>
      </c>
      <c r="H819" t="s">
        <v>1115</v>
      </c>
      <c r="I819" t="str">
        <f>_xlfn.XLOOKUP(game_boards[[#This Row],[drafter_id]],drafters[id],drafters[name],"")</f>
        <v>Ryan Marker</v>
      </c>
      <c r="K819" t="str">
        <f>_xlfn.XLOOKUP(game_boards[[#This Row],[drafter_team_id]],drafter_teams[id],drafter_teams[name],"")</f>
        <v/>
      </c>
    </row>
    <row r="820" spans="1:11" x14ac:dyDescent="0.25">
      <c r="A820" t="str">
        <f>_xlfn.XLOOKUP(game_boards[[#This Row],[draft_id]],game_boards_export[draft_id],game_boards_export[id])</f>
        <v>8178436d-c00b-4461-a774-55bd2eb6e8ec</v>
      </c>
      <c r="B820" s="4" t="s">
        <v>767</v>
      </c>
      <c r="C820" t="str">
        <f>_xlfn.XLOOKUP(game_boards[[#This Row],[draft_id]],drafts[id],drafts[title])</f>
        <v>Insidious mini-Super Draft</v>
      </c>
      <c r="D820" t="s">
        <v>15523</v>
      </c>
      <c r="E820" t="s">
        <v>15585</v>
      </c>
      <c r="H820" t="s">
        <v>1237</v>
      </c>
      <c r="I820" t="str">
        <f>_xlfn.XLOOKUP(game_boards[[#This Row],[drafter_id]],drafters[id],drafters[name],"")</f>
        <v>Clay Keller</v>
      </c>
      <c r="K820" t="str">
        <f>_xlfn.XLOOKUP(game_boards[[#This Row],[drafter_team_id]],drafter_teams[id],drafter_teams[name],"")</f>
        <v/>
      </c>
    </row>
    <row r="821" spans="1:11" x14ac:dyDescent="0.25">
      <c r="A821" t="str">
        <f>_xlfn.XLOOKUP(game_boards[[#This Row],[draft_id]],game_boards_export[draft_id],game_boards_export[id])</f>
        <v>b85946f3-7420-4ac7-a1cb-23969e1b16cf</v>
      </c>
      <c r="B821" s="4" t="s">
        <v>154</v>
      </c>
      <c r="C821" t="str">
        <f>_xlfn.XLOOKUP(game_boards[[#This Row],[draft_id]],drafts[id],drafts[title])</f>
        <v>Indiana Jones mini-Super Draft</v>
      </c>
      <c r="D821" t="s">
        <v>15522</v>
      </c>
      <c r="E821" t="s">
        <v>15525</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b85946f3-7420-4ac7-a1cb-23969e1b16cf</v>
      </c>
      <c r="B822" s="4" t="s">
        <v>154</v>
      </c>
      <c r="C822" t="str">
        <f>_xlfn.XLOOKUP(game_boards[[#This Row],[draft_id]],drafts[id],drafts[title])</f>
        <v>Indiana Jones mini-Super Draft</v>
      </c>
      <c r="D822" t="s">
        <v>15523</v>
      </c>
      <c r="E822" t="s">
        <v>15585</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c9d8428b-910f-47ce-a065-58696f846ca5</v>
      </c>
      <c r="B823" s="4" t="s">
        <v>771</v>
      </c>
      <c r="C823" t="str">
        <f>_xlfn.XLOOKUP(game_boards[[#This Row],[draft_id]],drafts[id],drafts[title])</f>
        <v>Peanuts mini-Super Draft</v>
      </c>
      <c r="D823" t="s">
        <v>15522</v>
      </c>
      <c r="E823" t="s">
        <v>15525</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c9d8428b-910f-47ce-a065-58696f846ca5</v>
      </c>
      <c r="B824" s="4" t="s">
        <v>771</v>
      </c>
      <c r="C824" t="str">
        <f>_xlfn.XLOOKUP(game_boards[[#This Row],[draft_id]],drafts[id],drafts[title])</f>
        <v>Peanuts mini-Super Draft</v>
      </c>
      <c r="D824" t="s">
        <v>15523</v>
      </c>
      <c r="E824" t="s">
        <v>15585</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c26ac27b-2635-469c-ae88-0a7aa74ef24e</v>
      </c>
      <c r="B825" s="4" t="s">
        <v>669</v>
      </c>
      <c r="C825" t="str">
        <f>_xlfn.XLOOKUP(game_boards[[#This Row],[draft_id]],drafts[id],drafts[title])</f>
        <v>The Invisible Man ('30s/'40s) mini-Super Draft</v>
      </c>
      <c r="D825" t="s">
        <v>15522</v>
      </c>
      <c r="E825" t="s">
        <v>15525</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c26ac27b-2635-469c-ae88-0a7aa74ef24e</v>
      </c>
      <c r="B826" s="4" t="s">
        <v>669</v>
      </c>
      <c r="C826" t="str">
        <f>_xlfn.XLOOKUP(game_boards[[#This Row],[draft_id]],drafts[id],drafts[title])</f>
        <v>The Invisible Man ('30s/'40s) mini-Super Draft</v>
      </c>
      <c r="D826" t="s">
        <v>15523</v>
      </c>
      <c r="E826" t="s">
        <v>15585</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49b69013-5053-47f9-8b8f-ed5948eab653</v>
      </c>
      <c r="B827" s="4" t="s">
        <v>453</v>
      </c>
      <c r="C827" t="str">
        <f>_xlfn.XLOOKUP(game_boards[[#This Row],[draft_id]],drafts[id],drafts[title])</f>
        <v>The Girl with the Dragon Tattoo/Millennium mini-Super Draft</v>
      </c>
      <c r="D827" t="s">
        <v>15522</v>
      </c>
      <c r="E827" t="s">
        <v>15525</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49b69013-5053-47f9-8b8f-ed5948eab653</v>
      </c>
      <c r="B828" s="4" t="s">
        <v>453</v>
      </c>
      <c r="C828" t="str">
        <f>_xlfn.XLOOKUP(game_boards[[#This Row],[draft_id]],drafts[id],drafts[title])</f>
        <v>The Girl with the Dragon Tattoo/Millennium mini-Super Draft</v>
      </c>
      <c r="D828" t="s">
        <v>15523</v>
      </c>
      <c r="E828" t="s">
        <v>15585</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39751590-7e0e-49f9-8e57-dce05b0a87f5</v>
      </c>
      <c r="B829" s="4" t="s">
        <v>415</v>
      </c>
      <c r="C829" t="str">
        <f>_xlfn.XLOOKUP(game_boards[[#This Row],[draft_id]],drafts[id],drafts[title])</f>
        <v>The Transporter mini-Super Draft</v>
      </c>
      <c r="D829" t="s">
        <v>15522</v>
      </c>
      <c r="E829" t="s">
        <v>15525</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39751590-7e0e-49f9-8e57-dce05b0a87f5</v>
      </c>
      <c r="B830" s="4" t="s">
        <v>415</v>
      </c>
      <c r="C830" t="str">
        <f>_xlfn.XLOOKUP(game_boards[[#This Row],[draft_id]],drafts[id],drafts[title])</f>
        <v>The Transporter mini-Super Draft</v>
      </c>
      <c r="D830" t="s">
        <v>15523</v>
      </c>
      <c r="E830" t="s">
        <v>15585</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068a741c-43cf-4ed6-9b2f-444e3e20ffba</v>
      </c>
      <c r="B831" s="4" t="s">
        <v>421</v>
      </c>
      <c r="C831" t="str">
        <f>_xlfn.XLOOKUP(game_boards[[#This Row],[draft_id]],drafts[id],drafts[title])</f>
        <v>Mike Hammer mini-Super Draft</v>
      </c>
      <c r="D831" t="s">
        <v>15522</v>
      </c>
      <c r="E831" t="s">
        <v>15525</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068a741c-43cf-4ed6-9b2f-444e3e20ffba</v>
      </c>
      <c r="B832" s="4" t="s">
        <v>421</v>
      </c>
      <c r="C832" t="str">
        <f>_xlfn.XLOOKUP(game_boards[[#This Row],[draft_id]],drafts[id],drafts[title])</f>
        <v>Mike Hammer mini-Super Draft</v>
      </c>
      <c r="D832" t="s">
        <v>15523</v>
      </c>
      <c r="E832" t="s">
        <v>15585</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89a3b299-3885-41a7-a830-413184a13ea2</v>
      </c>
      <c r="B833" s="4" t="s">
        <v>695</v>
      </c>
      <c r="C833" t="str">
        <f>_xlfn.XLOOKUP(game_boards[[#This Row],[draft_id]],drafts[id],drafts[title])</f>
        <v>The Omen mini-Super Draft</v>
      </c>
      <c r="D833" t="s">
        <v>15522</v>
      </c>
      <c r="E833" t="s">
        <v>15525</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89a3b299-3885-41a7-a830-413184a13ea2</v>
      </c>
      <c r="B834" s="4" t="s">
        <v>695</v>
      </c>
      <c r="C834" t="str">
        <f>_xlfn.XLOOKUP(game_boards[[#This Row],[draft_id]],drafts[id],drafts[title])</f>
        <v>The Omen mini-Super Draft</v>
      </c>
      <c r="D834" t="s">
        <v>15523</v>
      </c>
      <c r="E834" t="s">
        <v>15585</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8cc184a2-655e-454c-b9e8-232cd1982a17</v>
      </c>
      <c r="B835" s="4" t="s">
        <v>592</v>
      </c>
      <c r="C835" t="str">
        <f>_xlfn.XLOOKUP(game_boards[[#This Row],[draft_id]],drafts[id],drafts[title])</f>
        <v>The Parent Trap mini-Super Draft</v>
      </c>
      <c r="D835" t="s">
        <v>15522</v>
      </c>
      <c r="E835" t="s">
        <v>15525</v>
      </c>
      <c r="H835" t="s">
        <v>1115</v>
      </c>
      <c r="I835" t="str">
        <f>_xlfn.XLOOKUP(game_boards[[#This Row],[drafter_id]],drafters[id],drafters[name],"")</f>
        <v>Ryan Marker</v>
      </c>
      <c r="K835" t="str">
        <f>_xlfn.XLOOKUP(game_boards[[#This Row],[drafter_team_id]],drafter_teams[id],drafter_teams[name],"")</f>
        <v/>
      </c>
    </row>
    <row r="836" spans="1:11" x14ac:dyDescent="0.25">
      <c r="A836" t="str">
        <f>_xlfn.XLOOKUP(game_boards[[#This Row],[draft_id]],game_boards_export[draft_id],game_boards_export[id])</f>
        <v>8cc184a2-655e-454c-b9e8-232cd1982a17</v>
      </c>
      <c r="B836" s="4" t="s">
        <v>592</v>
      </c>
      <c r="C836" t="str">
        <f>_xlfn.XLOOKUP(game_boards[[#This Row],[draft_id]],drafts[id],drafts[title])</f>
        <v>The Parent Trap mini-Super Draft</v>
      </c>
      <c r="D836" t="s">
        <v>15523</v>
      </c>
      <c r="E836" t="s">
        <v>15585</v>
      </c>
      <c r="H836" t="s">
        <v>1237</v>
      </c>
      <c r="I836" t="str">
        <f>_xlfn.XLOOKUP(game_boards[[#This Row],[drafter_id]],drafters[id],drafters[name],"")</f>
        <v>Clay Keller</v>
      </c>
      <c r="K836" t="str">
        <f>_xlfn.XLOOKUP(game_boards[[#This Row],[drafter_team_id]],drafter_teams[id],drafter_teams[name],"")</f>
        <v/>
      </c>
    </row>
    <row r="837" spans="1:11" x14ac:dyDescent="0.25">
      <c r="A837" t="str">
        <f>_xlfn.XLOOKUP(game_boards[[#This Row],[draft_id]],game_boards_export[draft_id],game_boards_export[id])</f>
        <v>6ae98420-74b3-491c-bbd0-870103c8f659</v>
      </c>
      <c r="B837" s="4" t="s">
        <v>219</v>
      </c>
      <c r="C837" t="str">
        <f>_xlfn.XLOOKUP(game_boards[[#This Row],[draft_id]],drafts[id],drafts[title])</f>
        <v>Mad Max mini-Super Draft</v>
      </c>
      <c r="D837" t="s">
        <v>15522</v>
      </c>
      <c r="E837" t="s">
        <v>15525</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6ae98420-74b3-491c-bbd0-870103c8f659</v>
      </c>
      <c r="B838" s="4" t="s">
        <v>219</v>
      </c>
      <c r="C838" t="str">
        <f>_xlfn.XLOOKUP(game_boards[[#This Row],[draft_id]],drafts[id],drafts[title])</f>
        <v>Mad Max mini-Super Draft</v>
      </c>
      <c r="D838" t="s">
        <v>15523</v>
      </c>
      <c r="E838" t="s">
        <v>15585</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90a933e7-7cac-4976-8867-5d4a256660bf</v>
      </c>
      <c r="B839" s="4" t="s">
        <v>290</v>
      </c>
      <c r="C839" t="str">
        <f>_xlfn.XLOOKUP(game_boards[[#This Row],[draft_id]],drafts[id],drafts[title])</f>
        <v>The Predator mini-Super Draft</v>
      </c>
      <c r="D839" t="s">
        <v>15522</v>
      </c>
      <c r="E839" t="s">
        <v>15525</v>
      </c>
      <c r="H839" t="s">
        <v>1115</v>
      </c>
      <c r="I839" t="str">
        <f>_xlfn.XLOOKUP(game_boards[[#This Row],[drafter_id]],drafters[id],drafters[name],"")</f>
        <v>Ryan Marker</v>
      </c>
      <c r="K839" t="str">
        <f>_xlfn.XLOOKUP(game_boards[[#This Row],[drafter_team_id]],drafter_teams[id],drafter_teams[name],"")</f>
        <v/>
      </c>
    </row>
    <row r="840" spans="1:11" x14ac:dyDescent="0.25">
      <c r="A840" t="str">
        <f>_xlfn.XLOOKUP(game_boards[[#This Row],[draft_id]],game_boards_export[draft_id],game_boards_export[id])</f>
        <v>90a933e7-7cac-4976-8867-5d4a256660bf</v>
      </c>
      <c r="B840" s="4" t="s">
        <v>290</v>
      </c>
      <c r="C840" t="str">
        <f>_xlfn.XLOOKUP(game_boards[[#This Row],[draft_id]],drafts[id],drafts[title])</f>
        <v>The Predator mini-Super Draft</v>
      </c>
      <c r="D840" t="s">
        <v>15523</v>
      </c>
      <c r="E840" t="s">
        <v>15585</v>
      </c>
      <c r="H840" t="s">
        <v>1237</v>
      </c>
      <c r="I840" t="str">
        <f>_xlfn.XLOOKUP(game_boards[[#This Row],[drafter_id]],drafters[id],drafters[name],"")</f>
        <v>Clay Keller</v>
      </c>
      <c r="K840" t="str">
        <f>_xlfn.XLOOKUP(game_boards[[#This Row],[drafter_team_id]],drafter_teams[id],drafter_teams[name],"")</f>
        <v/>
      </c>
    </row>
    <row r="841" spans="1:11" x14ac:dyDescent="0.25">
      <c r="A841" t="str">
        <f>_xlfn.XLOOKUP(game_boards[[#This Row],[draft_id]],game_boards_export[draft_id],game_boards_export[id])</f>
        <v>2c6b069b-9d41-4dcd-96b0-3fa797708a40</v>
      </c>
      <c r="B841" s="4" t="s">
        <v>437</v>
      </c>
      <c r="C841" t="str">
        <f>_xlfn.XLOOKUP(game_boards[[#This Row],[draft_id]],drafts[id],drafts[title])</f>
        <v>Flashpoint: Batman (Franchise mini-Super Draft)</v>
      </c>
      <c r="D841" t="s">
        <v>15522</v>
      </c>
      <c r="E841" t="s">
        <v>15525</v>
      </c>
      <c r="H841" t="s">
        <v>1115</v>
      </c>
      <c r="I841" t="str">
        <f>_xlfn.XLOOKUP(game_boards[[#This Row],[drafter_id]],drafters[id],drafters[name],"")</f>
        <v>Ryan Marker</v>
      </c>
      <c r="K841" t="str">
        <f>_xlfn.XLOOKUP(game_boards[[#This Row],[drafter_team_id]],drafter_teams[id],drafter_teams[name],"")</f>
        <v/>
      </c>
    </row>
    <row r="842" spans="1:11" x14ac:dyDescent="0.25">
      <c r="A842" t="str">
        <f>_xlfn.XLOOKUP(game_boards[[#This Row],[draft_id]],game_boards_export[draft_id],game_boards_export[id])</f>
        <v>2c6b069b-9d41-4dcd-96b0-3fa797708a40</v>
      </c>
      <c r="B842" s="4" t="s">
        <v>437</v>
      </c>
      <c r="C842" t="str">
        <f>_xlfn.XLOOKUP(game_boards[[#This Row],[draft_id]],drafts[id],drafts[title])</f>
        <v>Flashpoint: Batman (Franchise mini-Super Draft)</v>
      </c>
      <c r="D842" t="s">
        <v>15523</v>
      </c>
      <c r="E842" t="s">
        <v>15585</v>
      </c>
      <c r="H842" t="s">
        <v>1237</v>
      </c>
      <c r="I842" t="str">
        <f>_xlfn.XLOOKUP(game_boards[[#This Row],[drafter_id]],drafters[id],drafters[name],"")</f>
        <v>Clay Keller</v>
      </c>
      <c r="K842" t="str">
        <f>_xlfn.XLOOKUP(game_boards[[#This Row],[drafter_team_id]],drafter_teams[id],drafter_teams[name],"")</f>
        <v/>
      </c>
    </row>
    <row r="843" spans="1:11" x14ac:dyDescent="0.25">
      <c r="A843" t="str">
        <f>_xlfn.XLOOKUP(game_boards[[#This Row],[draft_id]],game_boards_export[draft_id],game_boards_export[id])</f>
        <v>42334315-c9c1-44a7-ad30-f0e292ccbdd9</v>
      </c>
      <c r="B843" s="4" t="s">
        <v>260</v>
      </c>
      <c r="C843" t="str">
        <f>_xlfn.XLOOKUP(game_boards[[#This Row],[draft_id]],drafts[id],drafts[title])</f>
        <v>Highlander mini-Super Draft</v>
      </c>
      <c r="D843" t="s">
        <v>15522</v>
      </c>
      <c r="E843" t="s">
        <v>15525</v>
      </c>
      <c r="H843" t="s">
        <v>1115</v>
      </c>
      <c r="I843" t="str">
        <f>_xlfn.XLOOKUP(game_boards[[#This Row],[drafter_id]],drafters[id],drafters[name],"")</f>
        <v>Ryan Marker</v>
      </c>
      <c r="K843" t="str">
        <f>_xlfn.XLOOKUP(game_boards[[#This Row],[drafter_team_id]],drafter_teams[id],drafter_teams[name],"")</f>
        <v/>
      </c>
    </row>
    <row r="844" spans="1:11" x14ac:dyDescent="0.25">
      <c r="A844" t="str">
        <f>_xlfn.XLOOKUP(game_boards[[#This Row],[draft_id]],game_boards_export[draft_id],game_boards_export[id])</f>
        <v>42334315-c9c1-44a7-ad30-f0e292ccbdd9</v>
      </c>
      <c r="B844" s="4" t="s">
        <v>260</v>
      </c>
      <c r="C844" t="str">
        <f>_xlfn.XLOOKUP(game_boards[[#This Row],[draft_id]],drafts[id],drafts[title])</f>
        <v>Highlander mini-Super Draft</v>
      </c>
      <c r="D844" t="s">
        <v>15523</v>
      </c>
      <c r="E844" t="s">
        <v>15585</v>
      </c>
      <c r="H844" t="s">
        <v>1237</v>
      </c>
      <c r="I844" t="str">
        <f>_xlfn.XLOOKUP(game_boards[[#This Row],[drafter_id]],drafters[id],drafters[name],"")</f>
        <v>Clay Keller</v>
      </c>
      <c r="K844" t="str">
        <f>_xlfn.XLOOKUP(game_boards[[#This Row],[drafter_team_id]],drafter_teams[id],drafter_teams[name],"")</f>
        <v/>
      </c>
    </row>
    <row r="845" spans="1:11" x14ac:dyDescent="0.25">
      <c r="A845" t="str">
        <f>_xlfn.XLOOKUP(game_boards[[#This Row],[draft_id]],game_boards_export[draft_id],game_boards_export[id])</f>
        <v>d4845172-3af3-42d3-a53c-a67c386a97c0</v>
      </c>
      <c r="B845" s="4" t="s">
        <v>228</v>
      </c>
      <c r="C845" t="str">
        <f>_xlfn.XLOOKUP(game_boards[[#This Row],[draft_id]],drafts[id],drafts[title])</f>
        <v>The Gambler mini-Super Draft</v>
      </c>
      <c r="D845" t="s">
        <v>15522</v>
      </c>
      <c r="E845" t="s">
        <v>15525</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d4845172-3af3-42d3-a53c-a67c386a97c0</v>
      </c>
      <c r="B846" s="4" t="s">
        <v>228</v>
      </c>
      <c r="C846" t="str">
        <f>_xlfn.XLOOKUP(game_boards[[#This Row],[draft_id]],drafts[id],drafts[title])</f>
        <v>The Gambler mini-Super Draft</v>
      </c>
      <c r="D846" t="s">
        <v>15523</v>
      </c>
      <c r="E846" t="s">
        <v>15585</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7ac9bf89-081e-4853-a979-97496b44c46d</v>
      </c>
      <c r="B847" s="4" t="s">
        <v>596</v>
      </c>
      <c r="C847" t="str">
        <f>_xlfn.XLOOKUP(game_boards[[#This Row],[draft_id]],drafts[id],drafts[title])</f>
        <v>Abbott and Costello Meet the Monsters mini-Super Draft</v>
      </c>
      <c r="D847" t="s">
        <v>15522</v>
      </c>
      <c r="E847" t="s">
        <v>15525</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7ac9bf89-081e-4853-a979-97496b44c46d</v>
      </c>
      <c r="B848" s="4" t="s">
        <v>596</v>
      </c>
      <c r="C848" t="str">
        <f>_xlfn.XLOOKUP(game_boards[[#This Row],[draft_id]],drafts[id],drafts[title])</f>
        <v>Abbott and Costello Meet the Monsters mini-Super Draft</v>
      </c>
      <c r="D848" t="s">
        <v>15523</v>
      </c>
      <c r="E848" t="s">
        <v>15585</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c56b34fa-8352-4fc8-aa02-1efb817da48f</v>
      </c>
      <c r="B849" s="4" t="s">
        <v>707</v>
      </c>
      <c r="C849" t="str">
        <f>_xlfn.XLOOKUP(game_boards[[#This Row],[draft_id]],drafts[id],drafts[title])</f>
        <v>Sony Spider-man Adjacent (NoVENOMber)</v>
      </c>
      <c r="D849" t="s">
        <v>15522</v>
      </c>
      <c r="E849" t="s">
        <v>15525</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c56b34fa-8352-4fc8-aa02-1efb817da48f</v>
      </c>
      <c r="B850" s="4" t="s">
        <v>707</v>
      </c>
      <c r="C850" t="str">
        <f>_xlfn.XLOOKUP(game_boards[[#This Row],[draft_id]],drafts[id],drafts[title])</f>
        <v>Sony Spider-man Adjacent (NoVENOMber)</v>
      </c>
      <c r="D850" t="s">
        <v>15523</v>
      </c>
      <c r="E850" t="s">
        <v>15585</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cdb73de5-f7ea-4b5c-995c-faeaf62351a0</v>
      </c>
      <c r="B851" s="4" t="s">
        <v>334</v>
      </c>
      <c r="C851" t="str">
        <f>_xlfn.XLOOKUP(game_boards[[#This Row],[draft_id]],drafts[id],drafts[title])</f>
        <v>Oz (Live Action) mini-Super Draft</v>
      </c>
      <c r="D851" t="s">
        <v>15522</v>
      </c>
      <c r="E851" t="s">
        <v>15525</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cdb73de5-f7ea-4b5c-995c-faeaf62351a0</v>
      </c>
      <c r="B852" s="4" t="s">
        <v>334</v>
      </c>
      <c r="C852" t="str">
        <f>_xlfn.XLOOKUP(game_boards[[#This Row],[draft_id]],drafts[id],drafts[title])</f>
        <v>Oz (Live Action) mini-Super Draft</v>
      </c>
      <c r="D852" t="s">
        <v>15523</v>
      </c>
      <c r="E852" t="s">
        <v>15585</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f30b7f67-e62b-4f8a-8792-589f02d4fd36</v>
      </c>
      <c r="B853" s="4" t="s">
        <v>158</v>
      </c>
      <c r="C853" t="str">
        <f>_xlfn.XLOOKUP(game_boards[[#This Row],[draft_id]],drafts[id],drafts[title])</f>
        <v>Allan Quatermain mini-Super Draft</v>
      </c>
      <c r="D853" t="s">
        <v>15522</v>
      </c>
      <c r="E853" t="s">
        <v>15525</v>
      </c>
      <c r="H853" t="s">
        <v>1115</v>
      </c>
      <c r="I853" t="str">
        <f>_xlfn.XLOOKUP(game_boards[[#This Row],[drafter_id]],drafters[id],drafters[name],"")</f>
        <v>Ryan Marker</v>
      </c>
      <c r="K853" t="str">
        <f>_xlfn.XLOOKUP(game_boards[[#This Row],[drafter_team_id]],drafter_teams[id],drafter_teams[name],"")</f>
        <v/>
      </c>
    </row>
    <row r="854" spans="1:11" x14ac:dyDescent="0.25">
      <c r="A854" t="str">
        <f>_xlfn.XLOOKUP(game_boards[[#This Row],[draft_id]],game_boards_export[draft_id],game_boards_export[id])</f>
        <v>f30b7f67-e62b-4f8a-8792-589f02d4fd36</v>
      </c>
      <c r="B854" s="4" t="s">
        <v>158</v>
      </c>
      <c r="C854" t="str">
        <f>_xlfn.XLOOKUP(game_boards[[#This Row],[draft_id]],drafts[id],drafts[title])</f>
        <v>Allan Quatermain mini-Super Draft</v>
      </c>
      <c r="D854" t="s">
        <v>15523</v>
      </c>
      <c r="E854" t="s">
        <v>15585</v>
      </c>
      <c r="H854" t="s">
        <v>1237</v>
      </c>
      <c r="I854" t="str">
        <f>_xlfn.XLOOKUP(game_boards[[#This Row],[drafter_id]],drafters[id],drafters[name],"")</f>
        <v>Clay Keller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15522</v>
      </c>
      <c r="E855" t="s">
        <v>15636</v>
      </c>
      <c r="G855" t="b">
        <v>1</v>
      </c>
      <c r="H855" t="s">
        <v>1177</v>
      </c>
      <c r="I855" t="str">
        <f>_xlfn.XLOOKUP(game_boards[[#This Row],[drafter_id]],drafters[id],drafters[name],"")</f>
        <v>Darren Franich</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15523</v>
      </c>
      <c r="E856" t="s">
        <v>15637</v>
      </c>
      <c r="G856" t="b">
        <v>1</v>
      </c>
      <c r="H856" t="s">
        <v>1115</v>
      </c>
      <c r="I856" t="str">
        <f>_xlfn.XLOOKUP(game_boards[[#This Row],[drafter_id]],drafters[id],drafters[name],"")</f>
        <v>Ryan Marker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15526</v>
      </c>
      <c r="E857" t="s">
        <v>15638</v>
      </c>
      <c r="G857" t="b">
        <v>1</v>
      </c>
      <c r="H857" t="s">
        <v>915</v>
      </c>
      <c r="I857" t="str">
        <f>_xlfn.XLOOKUP(game_boards[[#This Row],[drafter_id]],drafters[id],drafters[name],"")</f>
        <v>Billy Ray Brewton</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15531</v>
      </c>
      <c r="E858" t="s">
        <v>15639</v>
      </c>
      <c r="F858" t="b">
        <v>1</v>
      </c>
      <c r="G858" t="b">
        <v>1</v>
      </c>
      <c r="H858" t="s">
        <v>969</v>
      </c>
      <c r="I858" t="str">
        <f>_xlfn.XLOOKUP(game_boards[[#This Row],[drafter_id]],drafters[id],drafters[name],"")</f>
        <v>Graham Skipper</v>
      </c>
      <c r="K858" t="str">
        <f>_xlfn.XLOOKUP(game_boards[[#This Row],[drafter_team_id]],drafter_teams[id],drafter_teams[name],"")</f>
        <v/>
      </c>
    </row>
    <row r="859" spans="1:11" x14ac:dyDescent="0.25">
      <c r="A859" t="str">
        <f>_xlfn.XLOOKUP(game_boards[[#This Row],[draft_id]],game_boards_export[draft_id],game_boards_export[id])</f>
        <v>4b119a75-55c7-4f72-a28d-0c86bae1c4f8</v>
      </c>
      <c r="B859" s="4" t="s">
        <v>268</v>
      </c>
      <c r="C859" t="str">
        <f>_xlfn.XLOOKUP(game_boards[[#This Row],[draft_id]],drafts[id],drafts[title])</f>
        <v>Movies Mega Draft</v>
      </c>
      <c r="D859" t="s">
        <v>15572</v>
      </c>
      <c r="E859" t="s">
        <v>15640</v>
      </c>
      <c r="G859" t="b">
        <v>1</v>
      </c>
      <c r="H859" t="s">
        <v>1237</v>
      </c>
      <c r="I859" t="str">
        <f>_xlfn.XLOOKUP(game_boards[[#This Row],[drafter_id]],drafters[id],drafters[name],"")</f>
        <v>Clay Keller</v>
      </c>
      <c r="K859" t="str">
        <f>_xlfn.XLOOKUP(game_boards[[#This Row],[drafter_team_id]],drafter_teams[id],drafter_teams[name],"")</f>
        <v/>
      </c>
    </row>
    <row r="860" spans="1:11" x14ac:dyDescent="0.25">
      <c r="A860" t="str">
        <f>_xlfn.XLOOKUP(game_boards[[#This Row],[draft_id]],game_boards_export[draft_id],game_boards_export[id])</f>
        <v>4b119a75-55c7-4f72-a28d-0c86bae1c4f8</v>
      </c>
      <c r="B860" s="4" t="s">
        <v>268</v>
      </c>
      <c r="C860" t="str">
        <f>_xlfn.XLOOKUP(game_boards[[#This Row],[draft_id]],drafts[id],drafts[title])</f>
        <v>Movies Mega Draft</v>
      </c>
      <c r="D860" t="s">
        <v>15590</v>
      </c>
      <c r="E860" t="s">
        <v>15641</v>
      </c>
      <c r="G860" t="b">
        <v>1</v>
      </c>
      <c r="H860" t="s">
        <v>789</v>
      </c>
      <c r="I860" t="str">
        <f>_xlfn.XLOOKUP(game_boards[[#This Row],[drafter_id]],drafters[id],drafters[name],"")</f>
        <v>Bryan Cogman</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15522</v>
      </c>
      <c r="E861" t="s">
        <v>15636</v>
      </c>
      <c r="G861" t="b">
        <v>1</v>
      </c>
      <c r="H861" t="s">
        <v>1177</v>
      </c>
      <c r="I861" t="str">
        <f>_xlfn.XLOOKUP(game_boards[[#This Row],[drafter_id]],drafters[id],drafters[name],"")</f>
        <v>Darren Franich</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15523</v>
      </c>
      <c r="E862" t="s">
        <v>15637</v>
      </c>
      <c r="G862" t="b">
        <v>1</v>
      </c>
      <c r="H862" t="s">
        <v>1115</v>
      </c>
      <c r="I862" t="str">
        <f>_xlfn.XLOOKUP(game_boards[[#This Row],[drafter_id]],drafters[id],drafters[name],"")</f>
        <v>Ryan Marker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15526</v>
      </c>
      <c r="E863" t="s">
        <v>15638</v>
      </c>
      <c r="G863" t="b">
        <v>1</v>
      </c>
      <c r="H863" t="s">
        <v>969</v>
      </c>
      <c r="I863" t="str">
        <f>_xlfn.XLOOKUP(game_boards[[#This Row],[drafter_id]],drafters[id],drafters[name],"")</f>
        <v>Graham Skipper</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15531</v>
      </c>
      <c r="E864" t="s">
        <v>15639</v>
      </c>
      <c r="G864" t="b">
        <v>1</v>
      </c>
      <c r="H864" t="s">
        <v>1237</v>
      </c>
      <c r="I864" t="str">
        <f>_xlfn.XLOOKUP(game_boards[[#This Row],[drafter_id]],drafters[id],drafters[name],"")</f>
        <v>Clay Keller</v>
      </c>
      <c r="K864" t="str">
        <f>_xlfn.XLOOKUP(game_boards[[#This Row],[drafter_team_id]],drafter_teams[id],drafter_teams[name],"")</f>
        <v/>
      </c>
    </row>
    <row r="865" spans="1:11" x14ac:dyDescent="0.25">
      <c r="A865" t="str">
        <f>_xlfn.XLOOKUP(game_boards[[#This Row],[draft_id]],game_boards_export[draft_id],game_boards_export[id])</f>
        <v>b3518528-e980-41d3-8466-fcbda396c2b1</v>
      </c>
      <c r="B865" s="4" t="s">
        <v>336</v>
      </c>
      <c r="C865" t="str">
        <f>_xlfn.XLOOKUP(game_boards[[#This Row],[draft_id]],drafts[id],drafts[title])</f>
        <v>TV Shows Mega Draft</v>
      </c>
      <c r="D865" t="s">
        <v>15572</v>
      </c>
      <c r="E865" t="s">
        <v>15640</v>
      </c>
      <c r="G865" t="b">
        <v>1</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b3518528-e980-41d3-8466-fcbda396c2b1</v>
      </c>
      <c r="B866" s="4" t="s">
        <v>336</v>
      </c>
      <c r="C866" t="str">
        <f>_xlfn.XLOOKUP(game_boards[[#This Row],[draft_id]],drafts[id],drafts[title])</f>
        <v>TV Shows Mega Draft</v>
      </c>
      <c r="D866" t="s">
        <v>15590</v>
      </c>
      <c r="E866" t="s">
        <v>15641</v>
      </c>
      <c r="G866" t="b">
        <v>1</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b8a65566-d801-4ad1-8794-52c98e94524e</v>
      </c>
      <c r="B867" s="4" t="s">
        <v>665</v>
      </c>
      <c r="C867" t="str">
        <f>_xlfn.XLOOKUP(game_boards[[#This Row],[draft_id]],drafts[id],drafts[title])</f>
        <v>Christopher Plummer</v>
      </c>
      <c r="D867" t="s">
        <v>15522</v>
      </c>
      <c r="E867" t="s">
        <v>15524</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b8a65566-d801-4ad1-8794-52c98e94524e</v>
      </c>
      <c r="B868" s="4" t="s">
        <v>665</v>
      </c>
      <c r="C868" t="str">
        <f>_xlfn.XLOOKUP(game_boards[[#This Row],[draft_id]],drafts[id],drafts[title])</f>
        <v>Christopher Plummer</v>
      </c>
      <c r="D868" t="s">
        <v>15523</v>
      </c>
      <c r="E868" t="s">
        <v>15525</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a002c1c4-ea6a-415b-baf4-9cae228348a1</v>
      </c>
      <c r="B869" s="4" t="s">
        <v>693</v>
      </c>
      <c r="C869" t="str">
        <f>_xlfn.XLOOKUP(game_boards[[#This Row],[draft_id]],drafts[id],drafts[title])</f>
        <v>Richard Donner</v>
      </c>
      <c r="D869" t="s">
        <v>15522</v>
      </c>
      <c r="E869" t="s">
        <v>15524</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a002c1c4-ea6a-415b-baf4-9cae228348a1</v>
      </c>
      <c r="B870" s="4" t="s">
        <v>693</v>
      </c>
      <c r="C870" t="str">
        <f>_xlfn.XLOOKUP(game_boards[[#This Row],[draft_id]],drafts[id],drafts[title])</f>
        <v>Richard Donner</v>
      </c>
      <c r="D870" t="s">
        <v>15523</v>
      </c>
      <c r="E870" t="s">
        <v>15525</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864eeb21-e743-46e8-9664-d904a8d163bf</v>
      </c>
      <c r="B871" s="4" t="s">
        <v>304</v>
      </c>
      <c r="C871" t="str">
        <f>_xlfn.XLOOKUP(game_boards[[#This Row],[draft_id]],drafts[id],drafts[title])</f>
        <v>Stephen Sondheim</v>
      </c>
      <c r="D871" t="s">
        <v>15522</v>
      </c>
      <c r="E871" t="s">
        <v>15524</v>
      </c>
      <c r="H871" t="s">
        <v>915</v>
      </c>
      <c r="I871" t="str">
        <f>_xlfn.XLOOKUP(game_boards[[#This Row],[drafter_id]],drafters[id],drafters[name],"")</f>
        <v>Billy Ray Brewton</v>
      </c>
      <c r="K871" t="str">
        <f>_xlfn.XLOOKUP(game_boards[[#This Row],[drafter_team_id]],drafter_teams[id],drafter_teams[name],"")</f>
        <v/>
      </c>
    </row>
    <row r="872" spans="1:11" x14ac:dyDescent="0.25">
      <c r="A872" t="str">
        <f>_xlfn.XLOOKUP(game_boards[[#This Row],[draft_id]],game_boards_export[draft_id],game_boards_export[id])</f>
        <v>864eeb21-e743-46e8-9664-d904a8d163bf</v>
      </c>
      <c r="B872" s="4" t="s">
        <v>304</v>
      </c>
      <c r="C872" t="str">
        <f>_xlfn.XLOOKUP(game_boards[[#This Row],[draft_id]],drafts[id],drafts[title])</f>
        <v>Stephen Sondheim</v>
      </c>
      <c r="D872" t="s">
        <v>15523</v>
      </c>
      <c r="E872" t="s">
        <v>15525</v>
      </c>
      <c r="H872" t="s">
        <v>789</v>
      </c>
      <c r="I872" t="str">
        <f>_xlfn.XLOOKUP(game_boards[[#This Row],[drafter_id]],drafters[id],drafters[name],"")</f>
        <v>Bryan Cogman</v>
      </c>
      <c r="K872" t="str">
        <f>_xlfn.XLOOKUP(game_boards[[#This Row],[drafter_team_id]],drafter_teams[id],drafter_teams[name],"")</f>
        <v/>
      </c>
    </row>
    <row r="873" spans="1:11" x14ac:dyDescent="0.25">
      <c r="A873" t="str">
        <f>_xlfn.XLOOKUP(game_boards[[#This Row],[draft_id]],game_boards_export[draft_id],game_boards_export[id])</f>
        <v>1a2d9caa-3655-41ea-8e16-9b655b8c02c0</v>
      </c>
      <c r="B873" s="4" t="s">
        <v>204</v>
      </c>
      <c r="C873" t="str">
        <f>_xlfn.XLOOKUP(game_boards[[#This Row],[draft_id]],drafts[id],drafts[title])</f>
        <v>Betty White</v>
      </c>
      <c r="D873" t="s">
        <v>15522</v>
      </c>
      <c r="E873" t="s">
        <v>15524</v>
      </c>
      <c r="H873" t="s">
        <v>915</v>
      </c>
      <c r="I873" t="str">
        <f>_xlfn.XLOOKUP(game_boards[[#This Row],[drafter_id]],drafters[id],drafters[name],"")</f>
        <v>Billy Ray Brewton</v>
      </c>
      <c r="K873" t="str">
        <f>_xlfn.XLOOKUP(game_boards[[#This Row],[drafter_team_id]],drafter_teams[id],drafter_teams[name],"")</f>
        <v/>
      </c>
    </row>
    <row r="874" spans="1:11" x14ac:dyDescent="0.25">
      <c r="A874" t="str">
        <f>_xlfn.XLOOKUP(game_boards[[#This Row],[draft_id]],game_boards_export[draft_id],game_boards_export[id])</f>
        <v>1a2d9caa-3655-41ea-8e16-9b655b8c02c0</v>
      </c>
      <c r="B874" s="4" t="s">
        <v>204</v>
      </c>
      <c r="C874" t="str">
        <f>_xlfn.XLOOKUP(game_boards[[#This Row],[draft_id]],drafts[id],drafts[title])</f>
        <v>Betty White</v>
      </c>
      <c r="D874" t="s">
        <v>15523</v>
      </c>
      <c r="E874" t="s">
        <v>15525</v>
      </c>
      <c r="H874" t="s">
        <v>789</v>
      </c>
      <c r="I874" t="str">
        <f>_xlfn.XLOOKUP(game_boards[[#This Row],[drafter_id]],drafters[id],drafters[name],"")</f>
        <v>Bryan Cogman</v>
      </c>
      <c r="K874" t="str">
        <f>_xlfn.XLOOKUP(game_boards[[#This Row],[drafter_team_id]],drafter_teams[id],drafter_teams[name],"")</f>
        <v/>
      </c>
    </row>
    <row r="875" spans="1:11" x14ac:dyDescent="0.25">
      <c r="A875" t="str">
        <f>_xlfn.XLOOKUP(game_boards[[#This Row],[draft_id]],game_boards_export[draft_id],game_boards_export[id])</f>
        <v>4fb23f74-dcdf-4fe3-acc8-ce7750b23e9c</v>
      </c>
      <c r="B875" s="4" t="s">
        <v>580</v>
      </c>
      <c r="C875" t="str">
        <f>_xlfn.XLOOKUP(game_boards[[#This Row],[draft_id]],drafts[id],drafts[title])</f>
        <v>Philip Baker Hall</v>
      </c>
      <c r="D875" t="s">
        <v>15522</v>
      </c>
      <c r="E875" t="s">
        <v>15524</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4fb23f74-dcdf-4fe3-acc8-ce7750b23e9c</v>
      </c>
      <c r="B876" s="4" t="s">
        <v>580</v>
      </c>
      <c r="C876" t="str">
        <f>_xlfn.XLOOKUP(game_boards[[#This Row],[draft_id]],drafts[id],drafts[title])</f>
        <v>Philip Baker Hall</v>
      </c>
      <c r="D876" t="s">
        <v>15523</v>
      </c>
      <c r="E876" t="s">
        <v>15525</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87a69e3a-fae1-4281-8d0b-d2f9af2f5088</v>
      </c>
      <c r="B877" s="4" t="s">
        <v>600</v>
      </c>
      <c r="C877" t="str">
        <f>_xlfn.XLOOKUP(game_boards[[#This Row],[draft_id]],drafts[id],drafts[title])</f>
        <v>Clu Gulager</v>
      </c>
      <c r="D877" t="s">
        <v>15522</v>
      </c>
      <c r="E877" t="s">
        <v>15524</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87a69e3a-fae1-4281-8d0b-d2f9af2f5088</v>
      </c>
      <c r="B878" s="4" t="s">
        <v>600</v>
      </c>
      <c r="C878" t="str">
        <f>_xlfn.XLOOKUP(game_boards[[#This Row],[draft_id]],drafts[id],drafts[title])</f>
        <v>Clu Gulager</v>
      </c>
      <c r="D878" t="s">
        <v>15523</v>
      </c>
      <c r="E878" t="s">
        <v>15525</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43942062-cf22-447a-81ae-1813fc48b259</v>
      </c>
      <c r="B879" s="4" t="s">
        <v>312</v>
      </c>
      <c r="C879" t="str">
        <f>_xlfn.XLOOKUP(game_boards[[#This Row],[draft_id]],drafts[id],drafts[title])</f>
        <v>Angela Lansbury</v>
      </c>
      <c r="D879" t="s">
        <v>15522</v>
      </c>
      <c r="E879" t="s">
        <v>15524</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43942062-cf22-447a-81ae-1813fc48b259</v>
      </c>
      <c r="B880" s="4" t="s">
        <v>312</v>
      </c>
      <c r="C880" t="str">
        <f>_xlfn.XLOOKUP(game_boards[[#This Row],[draft_id]],drafts[id],drafts[title])</f>
        <v>Angela Lansbury</v>
      </c>
      <c r="D880" t="s">
        <v>15523</v>
      </c>
      <c r="E880" t="s">
        <v>15525</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455cf1aa-33d8-4323-937a-5436c7c8008b</v>
      </c>
      <c r="B881" s="4" t="s">
        <v>371</v>
      </c>
      <c r="C881" t="str">
        <f>_xlfn.XLOOKUP(game_boards[[#This Row],[draft_id]],drafts[id],drafts[title])</f>
        <v>Harry Belafonte</v>
      </c>
      <c r="D881" t="s">
        <v>15522</v>
      </c>
      <c r="E881" t="s">
        <v>15524</v>
      </c>
      <c r="H881" t="s">
        <v>915</v>
      </c>
      <c r="I881" t="str">
        <f>_xlfn.XLOOKUP(game_boards[[#This Row],[drafter_id]],drafters[id],drafters[name],"")</f>
        <v>Billy Ray Brewton</v>
      </c>
      <c r="K881" t="str">
        <f>_xlfn.XLOOKUP(game_boards[[#This Row],[drafter_team_id]],drafter_teams[id],drafter_teams[name],"")</f>
        <v/>
      </c>
    </row>
    <row r="882" spans="1:11" x14ac:dyDescent="0.25">
      <c r="A882" t="str">
        <f>_xlfn.XLOOKUP(game_boards[[#This Row],[draft_id]],game_boards_export[draft_id],game_boards_export[id])</f>
        <v>455cf1aa-33d8-4323-937a-5436c7c8008b</v>
      </c>
      <c r="B882" s="4" t="s">
        <v>371</v>
      </c>
      <c r="C882" t="str">
        <f>_xlfn.XLOOKUP(game_boards[[#This Row],[draft_id]],drafts[id],drafts[title])</f>
        <v>Harry Belafonte</v>
      </c>
      <c r="D882" t="s">
        <v>15523</v>
      </c>
      <c r="E882" t="s">
        <v>15525</v>
      </c>
      <c r="H882" t="s">
        <v>789</v>
      </c>
      <c r="I882" t="str">
        <f>_xlfn.XLOOKUP(game_boards[[#This Row],[drafter_id]],drafters[id],drafters[name],"")</f>
        <v>Bryan Cogman</v>
      </c>
      <c r="K882" t="str">
        <f>_xlfn.XLOOKUP(game_boards[[#This Row],[drafter_team_id]],drafter_teams[id],drafter_teams[name],"")</f>
        <v/>
      </c>
    </row>
    <row r="883" spans="1:11" x14ac:dyDescent="0.25">
      <c r="A883" t="str">
        <f>_xlfn.XLOOKUP(game_boards[[#This Row],[draft_id]],game_boards_export[draft_id],game_boards_export[id])</f>
        <v>e7ebc59b-e8e0-4b31-9814-4e6c83345c45</v>
      </c>
      <c r="B883" s="4" t="s">
        <v>475</v>
      </c>
      <c r="C883" t="str">
        <f>_xlfn.XLOOKUP(game_boards[[#This Row],[draft_id]],drafts[id],drafts[title])</f>
        <v>Norman Jewison</v>
      </c>
      <c r="D883" t="s">
        <v>15522</v>
      </c>
      <c r="E883" t="s">
        <v>15524</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e7ebc59b-e8e0-4b31-9814-4e6c83345c45</v>
      </c>
      <c r="B884" s="4" t="s">
        <v>475</v>
      </c>
      <c r="C884" t="str">
        <f>_xlfn.XLOOKUP(game_boards[[#This Row],[draft_id]],drafts[id],drafts[title])</f>
        <v>Norman Jewison</v>
      </c>
      <c r="D884" t="s">
        <v>15523</v>
      </c>
      <c r="E884" t="s">
        <v>15525</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54ff4499-be5f-4705-b152-5919321807b8</v>
      </c>
      <c r="B885" s="4" t="s">
        <v>67</v>
      </c>
      <c r="C885" t="str">
        <f>_xlfn.XLOOKUP(game_boards[[#This Row],[draft_id]],drafts[id],drafts[title])</f>
        <v>Gena Rowlands</v>
      </c>
      <c r="D885" t="s">
        <v>15522</v>
      </c>
      <c r="E885" t="s">
        <v>15524</v>
      </c>
      <c r="H885" t="s">
        <v>915</v>
      </c>
      <c r="I885" t="str">
        <f>_xlfn.XLOOKUP(game_boards[[#This Row],[drafter_id]],drafters[id],drafters[name],"")</f>
        <v>Billy Ray Brewton</v>
      </c>
      <c r="K885" t="str">
        <f>_xlfn.XLOOKUP(game_boards[[#This Row],[drafter_team_id]],drafter_teams[id],drafter_teams[name],"")</f>
        <v/>
      </c>
    </row>
    <row r="886" spans="1:11" x14ac:dyDescent="0.25">
      <c r="A886" t="str">
        <f>_xlfn.XLOOKUP(game_boards[[#This Row],[draft_id]],game_boards_export[draft_id],game_boards_export[id])</f>
        <v>54ff4499-be5f-4705-b152-5919321807b8</v>
      </c>
      <c r="B886" s="4" t="s">
        <v>67</v>
      </c>
      <c r="C886" t="str">
        <f>_xlfn.XLOOKUP(game_boards[[#This Row],[draft_id]],drafts[id],drafts[title])</f>
        <v>Gena Rowlands</v>
      </c>
      <c r="D886" t="s">
        <v>15523</v>
      </c>
      <c r="E886" t="s">
        <v>15525</v>
      </c>
      <c r="H886" t="s">
        <v>789</v>
      </c>
      <c r="I886" t="str">
        <f>_xlfn.XLOOKUP(game_boards[[#This Row],[drafter_id]],drafters[id],drafters[name],"")</f>
        <v>Bryan Cogman</v>
      </c>
      <c r="K886" t="str">
        <f>_xlfn.XLOOKUP(game_boards[[#This Row],[drafter_team_id]],drafter_teams[id],drafter_teams[name],"")</f>
        <v/>
      </c>
    </row>
    <row r="887" spans="1:11" x14ac:dyDescent="0.25">
      <c r="A887" t="str">
        <f>_xlfn.XLOOKUP(game_boards[[#This Row],[draft_id]],game_boards_export[draft_id],game_boards_export[id])</f>
        <v>c61db22e-9f6d-4f92-9b18-a46366afb5f1</v>
      </c>
      <c r="B887" s="4" t="s">
        <v>411</v>
      </c>
      <c r="C887" t="str">
        <f>_xlfn.XLOOKUP(game_boards[[#This Row],[draft_id]],drafts[id],drafts[title])</f>
        <v>1975 Best Picture</v>
      </c>
      <c r="D887" t="s">
        <v>15522</v>
      </c>
      <c r="E887" t="s">
        <v>15525</v>
      </c>
      <c r="H887" t="s">
        <v>1115</v>
      </c>
      <c r="I887" t="str">
        <f>_xlfn.XLOOKUP(game_boards[[#This Row],[drafter_id]],drafters[id],drafters[name],"")</f>
        <v>Ryan Marker</v>
      </c>
      <c r="K887" t="str">
        <f>_xlfn.XLOOKUP(game_boards[[#This Row],[drafter_team_id]],drafter_teams[id],drafter_teams[name],"")</f>
        <v/>
      </c>
    </row>
    <row r="888" spans="1:11" x14ac:dyDescent="0.25">
      <c r="A888" t="str">
        <f>_xlfn.XLOOKUP(game_boards[[#This Row],[draft_id]],game_boards_export[draft_id],game_boards_export[id])</f>
        <v>c61db22e-9f6d-4f92-9b18-a46366afb5f1</v>
      </c>
      <c r="B888" s="4" t="s">
        <v>411</v>
      </c>
      <c r="C888" t="str">
        <f>_xlfn.XLOOKUP(game_boards[[#This Row],[draft_id]],drafts[id],drafts[title])</f>
        <v>1975 Best Picture</v>
      </c>
      <c r="D888" t="s">
        <v>15523</v>
      </c>
      <c r="E888" t="s">
        <v>15585</v>
      </c>
      <c r="H888" t="s">
        <v>1237</v>
      </c>
      <c r="I888" t="str">
        <f>_xlfn.XLOOKUP(game_boards[[#This Row],[drafter_id]],drafters[id],drafters[name],"")</f>
        <v>Clay Keller</v>
      </c>
      <c r="K888" t="str">
        <f>_xlfn.XLOOKUP(game_boards[[#This Row],[drafter_team_id]],drafter_teams[id],drafter_teams[name],"")</f>
        <v/>
      </c>
    </row>
    <row r="889" spans="1:11" x14ac:dyDescent="0.25">
      <c r="A889" t="str">
        <f>_xlfn.XLOOKUP(game_boards[[#This Row],[draft_id]],game_boards_export[draft_id],game_boards_export[id])</f>
        <v>fc0841c5-7fe3-4f1e-a7c3-dc65f989cb1f</v>
      </c>
      <c r="B889" s="4" t="s">
        <v>96</v>
      </c>
      <c r="C889" t="str">
        <f>_xlfn.XLOOKUP(game_boards[[#This Row],[draft_id]],drafts[id],drafts[title])</f>
        <v>Vincente Minnelli</v>
      </c>
      <c r="D889" t="s">
        <v>15522</v>
      </c>
      <c r="E889" t="s">
        <v>15524</v>
      </c>
      <c r="H889" t="s">
        <v>1095</v>
      </c>
      <c r="I889" t="str">
        <f>_xlfn.XLOOKUP(game_boards[[#This Row],[drafter_id]],drafters[id],drafters[name],"")</f>
        <v>Katey Rich</v>
      </c>
      <c r="K889" t="str">
        <f>_xlfn.XLOOKUP(game_boards[[#This Row],[drafter_team_id]],drafter_teams[id],drafter_teams[name],"")</f>
        <v/>
      </c>
    </row>
    <row r="890" spans="1:11" x14ac:dyDescent="0.25">
      <c r="A890" t="str">
        <f>_xlfn.XLOOKUP(game_boards[[#This Row],[draft_id]],game_boards_export[draft_id],game_boards_export[id])</f>
        <v>fc0841c5-7fe3-4f1e-a7c3-dc65f989cb1f</v>
      </c>
      <c r="B890" s="4" t="s">
        <v>96</v>
      </c>
      <c r="C890" t="str">
        <f>_xlfn.XLOOKUP(game_boards[[#This Row],[draft_id]],drafts[id],drafts[title])</f>
        <v>Vincente Minnelli</v>
      </c>
      <c r="D890" t="s">
        <v>15523</v>
      </c>
      <c r="E890" t="s">
        <v>15525</v>
      </c>
      <c r="H890" t="s">
        <v>957</v>
      </c>
      <c r="I890" t="str">
        <f>_xlfn.XLOOKUP(game_boards[[#This Row],[drafter_id]],drafters[id],drafters[name],"")</f>
        <v>Chris Feil</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15522</v>
      </c>
      <c r="E891" t="s">
        <v>15545</v>
      </c>
      <c r="F891" t="b">
        <v>1</v>
      </c>
      <c r="H891" t="s">
        <v>1009</v>
      </c>
      <c r="I891" t="str">
        <f>_xlfn.XLOOKUP(game_boards[[#This Row],[drafter_id]],drafters[id],drafters[name],"")</f>
        <v>Drea Clark</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15523</v>
      </c>
      <c r="E892" t="s">
        <v>15544</v>
      </c>
      <c r="H892" t="s">
        <v>915</v>
      </c>
      <c r="I892" t="str">
        <f>_xlfn.XLOOKUP(game_boards[[#This Row],[drafter_id]],drafters[id],drafters[name],"")</f>
        <v>Billy Ray Brewton</v>
      </c>
      <c r="K892" t="str">
        <f>_xlfn.XLOOKUP(game_boards[[#This Row],[drafter_team_id]],drafter_teams[id],drafter_teams[name],"")</f>
        <v/>
      </c>
    </row>
    <row r="893" spans="1:11" x14ac:dyDescent="0.25">
      <c r="A893" t="str">
        <f>_xlfn.XLOOKUP(game_boards[[#This Row],[draft_id]],game_boards_export[draft_id],game_boards_export[id])</f>
        <v>55cc1770-cdd4-456c-81cc-3c4ed57a47d0</v>
      </c>
      <c r="B893" s="4" t="s">
        <v>120</v>
      </c>
      <c r="C893" t="str">
        <f>_xlfn.XLOOKUP(game_boards[[#This Row],[draft_id]],drafts[id],drafts[title])</f>
        <v>2024 Mega Draft</v>
      </c>
      <c r="D893" t="s">
        <v>15526</v>
      </c>
      <c r="E893" t="s">
        <v>15548</v>
      </c>
      <c r="G893" t="b">
        <v>1</v>
      </c>
      <c r="H893" t="s">
        <v>1115</v>
      </c>
      <c r="I893" t="str">
        <f>_xlfn.XLOOKUP(game_boards[[#This Row],[drafter_id]],drafters[id],drafters[name],"")</f>
        <v>Ryan Marker</v>
      </c>
      <c r="K893" t="str">
        <f>_xlfn.XLOOKUP(game_boards[[#This Row],[drafter_team_id]],drafter_teams[id],drafter_teams[name],"")</f>
        <v/>
      </c>
    </row>
    <row r="894" spans="1:11" x14ac:dyDescent="0.25">
      <c r="A894" t="str">
        <f>_xlfn.XLOOKUP(game_boards[[#This Row],[draft_id]],game_boards_export[draft_id],game_boards_export[id])</f>
        <v>55cc1770-cdd4-456c-81cc-3c4ed57a47d0</v>
      </c>
      <c r="B894" s="4" t="s">
        <v>120</v>
      </c>
      <c r="C894" t="str">
        <f>_xlfn.XLOOKUP(game_boards[[#This Row],[draft_id]],drafts[id],drafts[title])</f>
        <v>2024 Mega Draft</v>
      </c>
      <c r="D894" t="s">
        <v>15531</v>
      </c>
      <c r="E894" t="s">
        <v>15542</v>
      </c>
      <c r="H894" t="s">
        <v>985</v>
      </c>
      <c r="I894" t="str">
        <f>_xlfn.XLOOKUP(game_boards[[#This Row],[drafter_id]],drafters[id],drafters[name],"")</f>
        <v>Alonso Duralde</v>
      </c>
      <c r="K894" t="str">
        <f>_xlfn.XLOOKUP(game_boards[[#This Row],[drafter_team_id]],drafter_teams[id],drafter_teams[name],"")</f>
        <v/>
      </c>
    </row>
    <row r="895" spans="1:11" x14ac:dyDescent="0.25">
      <c r="A895" t="str">
        <f>_xlfn.XLOOKUP(game_boards[[#This Row],[draft_id]],game_boards_export[draft_id],game_boards_export[id])</f>
        <v>a1fe8b24-a714-4d97-8b4e-249a8a0d6517</v>
      </c>
      <c r="B895" s="4" t="s">
        <v>544</v>
      </c>
      <c r="C895" t="str">
        <f>_xlfn.XLOOKUP(game_boards[[#This Row],[draft_id]],drafts[id],drafts[title])</f>
        <v>Vacation Horror</v>
      </c>
      <c r="D895" t="s">
        <v>15522</v>
      </c>
      <c r="E895" t="s">
        <v>15524</v>
      </c>
      <c r="H895" t="s">
        <v>977</v>
      </c>
      <c r="I895" t="str">
        <f>_xlfn.XLOOKUP(game_boards[[#This Row],[drafter_id]],drafters[id],drafters[name],"")</f>
        <v>Louis Peitzman</v>
      </c>
      <c r="K895" t="str">
        <f>_xlfn.XLOOKUP(game_boards[[#This Row],[drafter_team_id]],drafter_teams[id],drafter_teams[name],"")</f>
        <v/>
      </c>
    </row>
    <row r="896" spans="1:11" x14ac:dyDescent="0.25">
      <c r="A896" t="str">
        <f>_xlfn.XLOOKUP(game_boards[[#This Row],[draft_id]],game_boards_export[draft_id],game_boards_export[id])</f>
        <v>a1fe8b24-a714-4d97-8b4e-249a8a0d6517</v>
      </c>
      <c r="B896" s="4" t="s">
        <v>544</v>
      </c>
      <c r="C896" t="str">
        <f>_xlfn.XLOOKUP(game_boards[[#This Row],[draft_id]],drafts[id],drafts[title])</f>
        <v>Vacation Horror</v>
      </c>
      <c r="D896" t="s">
        <v>15523</v>
      </c>
      <c r="E896" t="s">
        <v>15525</v>
      </c>
      <c r="H896" t="s">
        <v>1231</v>
      </c>
      <c r="I896" t="str">
        <f>_xlfn.XLOOKUP(game_boards[[#This Row],[drafter_id]],drafters[id],drafters[name],"")</f>
        <v>Alison Willmore</v>
      </c>
      <c r="K896" t="str">
        <f>_xlfn.XLOOKUP(game_boards[[#This Row],[drafter_team_id]],drafter_teams[id],drafter_teams[name],"")</f>
        <v/>
      </c>
    </row>
    <row r="897" spans="1:11" x14ac:dyDescent="0.25">
      <c r="A897" t="str">
        <f>_xlfn.XLOOKUP(game_boards[[#This Row],[draft_id]],game_boards_export[draft_id],game_boards_export[id])</f>
        <v>858a7ec0-071f-4a64-a14f-a0df7d74c09b</v>
      </c>
      <c r="B897" s="4" t="s">
        <v>15657</v>
      </c>
      <c r="C897" t="str">
        <f>_xlfn.XLOOKUP(game_boards[[#This Row],[draft_id]],drafts[id],drafts[title])</f>
        <v>Texas Chainsaw Massacre Super Draft</v>
      </c>
      <c r="D897" t="s">
        <v>15522</v>
      </c>
      <c r="E897" t="s">
        <v>15632</v>
      </c>
      <c r="F897" t="b">
        <v>1</v>
      </c>
      <c r="H897" t="s">
        <v>1255</v>
      </c>
      <c r="I897" t="str">
        <f>_xlfn.XLOOKUP(game_boards[[#This Row],[drafter_id]],drafters[id],drafters[name],"")</f>
        <v>Jill Gevargizian</v>
      </c>
      <c r="K897" t="str">
        <f>_xlfn.XLOOKUP(game_boards[[#This Row],[drafter_team_id]],drafter_teams[id],drafter_teams[name],"")</f>
        <v/>
      </c>
    </row>
    <row r="898" spans="1:11" x14ac:dyDescent="0.25">
      <c r="A898" t="str">
        <f>_xlfn.XLOOKUP(game_boards[[#This Row],[draft_id]],game_boards_export[draft_id],game_boards_export[id])</f>
        <v>858a7ec0-071f-4a64-a14f-a0df7d74c09b</v>
      </c>
      <c r="B898" s="4" t="s">
        <v>15657</v>
      </c>
      <c r="C898" t="str">
        <f>_xlfn.XLOOKUP(game_boards[[#This Row],[draft_id]],drafts[id],drafts[title])</f>
        <v>Texas Chainsaw Massacre Super Draft</v>
      </c>
      <c r="D898" t="s">
        <v>15523</v>
      </c>
      <c r="E898" t="s">
        <v>15614</v>
      </c>
      <c r="H898" t="s">
        <v>969</v>
      </c>
      <c r="I898" t="str">
        <f>_xlfn.XLOOKUP(game_boards[[#This Row],[drafter_id]],drafters[id],drafters[name],"")</f>
        <v>Graham Skipper</v>
      </c>
      <c r="K898" t="str">
        <f>_xlfn.XLOOKUP(game_boards[[#This Row],[drafter_team_id]],drafter_teams[id],drafter_teams[name],"")</f>
        <v/>
      </c>
    </row>
    <row r="899" spans="1:11" x14ac:dyDescent="0.25">
      <c r="A899" t="str">
        <f>_xlfn.XLOOKUP(game_boards[[#This Row],[draft_id]],game_boards_export[draft_id],game_boards_export[id])</f>
        <v>3a270bb5-7230-4336-9e7e-6d203813c676</v>
      </c>
      <c r="B899" s="4" t="s">
        <v>171</v>
      </c>
      <c r="C899" t="str">
        <f>_xlfn.XLOOKUP(game_boards[[#This Row],[draft_id]],drafts[id],drafts[title])</f>
        <v>Timothée Chalamet</v>
      </c>
      <c r="D899" t="s">
        <v>15522</v>
      </c>
      <c r="E899" t="s">
        <v>15524</v>
      </c>
      <c r="H899" t="s">
        <v>831</v>
      </c>
      <c r="I899" t="str">
        <f>_xlfn.XLOOKUP(game_boards[[#This Row],[drafter_id]],drafters[id],drafters[name],"")</f>
        <v>Dane McDonald</v>
      </c>
      <c r="K899" t="str">
        <f>_xlfn.XLOOKUP(game_boards[[#This Row],[drafter_team_id]],drafter_teams[id],drafter_teams[name],"")</f>
        <v/>
      </c>
    </row>
    <row r="900" spans="1:11" x14ac:dyDescent="0.25">
      <c r="A900" t="str">
        <f>_xlfn.XLOOKUP(game_boards[[#This Row],[draft_id]],game_boards_export[draft_id],game_boards_export[id])</f>
        <v>3a270bb5-7230-4336-9e7e-6d203813c676</v>
      </c>
      <c r="B900" s="5" t="s">
        <v>171</v>
      </c>
      <c r="C900" t="str">
        <f>_xlfn.XLOOKUP(game_boards[[#This Row],[draft_id]],drafts[id],drafts[title])</f>
        <v>Timothée Chalamet</v>
      </c>
      <c r="D900" t="s">
        <v>15523</v>
      </c>
      <c r="E900" t="s">
        <v>15525</v>
      </c>
      <c r="H900" t="s">
        <v>841</v>
      </c>
      <c r="I900" t="str">
        <f>_xlfn.XLOOKUP(game_boards[[#This Row],[drafter_id]],drafters[id],drafters[name],"")</f>
        <v>Katie Walsh</v>
      </c>
      <c r="K900" t="str">
        <f>_xlfn.XLOOKUP(game_boards[[#This Row],[drafter_team_id]],drafter_teams[id],drafter_teams[name],"")</f>
        <v/>
      </c>
    </row>
    <row r="901" spans="1:11" x14ac:dyDescent="0.25">
      <c r="A901" t="str">
        <f>_xlfn.XLOOKUP(game_boards[[#This Row],[draft_id]],game_boards_export[draft_id],game_boards_export[id])</f>
        <v>895651fe-b770-4988-b4b5-63f556dbefe0</v>
      </c>
      <c r="B901" s="5" t="s">
        <v>242</v>
      </c>
      <c r="C901" t="str">
        <f>_xlfn.XLOOKUP(game_boards[[#This Row],[draft_id]],drafts[id],drafts[title])</f>
        <v>Summer Camp</v>
      </c>
      <c r="D901" t="s">
        <v>15522</v>
      </c>
      <c r="E901" t="s">
        <v>15524</v>
      </c>
      <c r="H901" t="s">
        <v>915</v>
      </c>
      <c r="I901" t="str">
        <f>_xlfn.XLOOKUP(game_boards[[#This Row],[drafter_id]],drafters[id],drafters[name],"")</f>
        <v>Billy Ray Brewton</v>
      </c>
      <c r="K901" t="str">
        <f>_xlfn.XLOOKUP(game_boards[[#This Row],[drafter_team_id]],drafter_teams[id],drafter_teams[name],"")</f>
        <v/>
      </c>
    </row>
    <row r="902" spans="1:11" x14ac:dyDescent="0.25">
      <c r="A902" t="str">
        <f>_xlfn.XLOOKUP(game_boards[[#This Row],[draft_id]],game_boards_export[draft_id],game_boards_export[id])</f>
        <v>895651fe-b770-4988-b4b5-63f556dbefe0</v>
      </c>
      <c r="B902" s="5" t="s">
        <v>242</v>
      </c>
      <c r="C902" t="str">
        <f>_xlfn.XLOOKUP(game_boards[[#This Row],[draft_id]],drafts[id],drafts[title])</f>
        <v>Summer Camp</v>
      </c>
      <c r="D902" t="s">
        <v>15523</v>
      </c>
      <c r="E902" t="s">
        <v>15525</v>
      </c>
      <c r="F902" t="b">
        <v>1</v>
      </c>
      <c r="H902" t="s">
        <v>857</v>
      </c>
      <c r="I902" t="str">
        <f>_xlfn.XLOOKUP(game_boards[[#This Row],[drafter_id]],drafters[id],drafters[name],"")</f>
        <v>Patreon Members</v>
      </c>
      <c r="K902" t="str">
        <f>_xlfn.XLOOKUP(game_boards[[#This Row],[drafter_team_id]],drafter_teams[id],drafter_teams[name],"")</f>
        <v/>
      </c>
    </row>
    <row r="903" spans="1:11" x14ac:dyDescent="0.25">
      <c r="A903" t="str">
        <f>_xlfn.XLOOKUP(game_boards[[#This Row],[draft_id]],game_boards_export[draft_id],game_boards_export[id])</f>
        <v>b7e13872-75d5-4307-b09d-8dac31b91763</v>
      </c>
      <c r="B903" s="4" t="s">
        <v>112</v>
      </c>
      <c r="C903" t="str">
        <f>_xlfn.XLOOKUP(game_boards[[#This Row],[draft_id]],drafts[id],drafts[title])</f>
        <v>Comedians First Dramas</v>
      </c>
      <c r="D903" t="s">
        <v>15522</v>
      </c>
      <c r="E903" t="s">
        <v>15524</v>
      </c>
      <c r="H903" t="s">
        <v>857</v>
      </c>
      <c r="I903" t="str">
        <f>_xlfn.XLOOKUP(game_boards[[#This Row],[drafter_id]],drafters[id],drafters[name],"")</f>
        <v>Patreon Members</v>
      </c>
      <c r="K903" t="str">
        <f>_xlfn.XLOOKUP(game_boards[[#This Row],[drafter_team_id]],drafter_teams[id],drafter_teams[name],"")</f>
        <v/>
      </c>
    </row>
    <row r="904" spans="1:11" x14ac:dyDescent="0.25">
      <c r="A904" t="str">
        <f>_xlfn.XLOOKUP(game_boards[[#This Row],[draft_id]],game_boards_export[draft_id],game_boards_export[id])</f>
        <v>b7e13872-75d5-4307-b09d-8dac31b91763</v>
      </c>
      <c r="B904" s="5" t="s">
        <v>112</v>
      </c>
      <c r="C904" t="str">
        <f>_xlfn.XLOOKUP(game_boards[[#This Row],[draft_id]],drafts[id],drafts[title])</f>
        <v>Comedians First Dramas</v>
      </c>
      <c r="D904" t="s">
        <v>15523</v>
      </c>
      <c r="E904" t="s">
        <v>15525</v>
      </c>
      <c r="H904" t="s">
        <v>1149</v>
      </c>
      <c r="I904" t="str">
        <f>_xlfn.XLOOKUP(game_boards[[#This Row],[drafter_id]],drafters[id],drafters[name],"")</f>
        <v>Dave Schilling</v>
      </c>
      <c r="K904" t="str">
        <f>_xlfn.XLOOKUP(game_boards[[#This Row],[drafter_team_id]],drafter_teams[id],drafter_teams[name],"")</f>
        <v/>
      </c>
    </row>
    <row r="905" spans="1:11" x14ac:dyDescent="0.25">
      <c r="A905" t="str">
        <f>_xlfn.XLOOKUP(game_boards[[#This Row],[draft_id]],game_boards_export[draft_id],game_boards_export[id])</f>
        <v>10b5acfd-5755-4105-95dc-d4a41846e038</v>
      </c>
      <c r="B905" s="5" t="s">
        <v>15659</v>
      </c>
      <c r="C905" t="str">
        <f>_xlfn.XLOOKUP(game_boards[[#This Row],[draft_id]],drafts[id],drafts[title])</f>
        <v>True Crime Documentaries</v>
      </c>
      <c r="D905" t="s">
        <v>15522</v>
      </c>
      <c r="E905" t="s">
        <v>15524</v>
      </c>
      <c r="H905" t="s">
        <v>915</v>
      </c>
      <c r="I905" t="str">
        <f>_xlfn.XLOOKUP(game_boards[[#This Row],[drafter_id]],drafters[id],drafters[name],"")</f>
        <v>Billy Ray Brewton</v>
      </c>
      <c r="K905" t="str">
        <f>_xlfn.XLOOKUP(game_boards[[#This Row],[drafter_team_id]],drafter_teams[id],drafter_teams[name],"")</f>
        <v/>
      </c>
    </row>
    <row r="906" spans="1:11" x14ac:dyDescent="0.25">
      <c r="A906" t="str">
        <f>_xlfn.XLOOKUP(game_boards[[#This Row],[draft_id]],game_boards_export[draft_id],game_boards_export[id])</f>
        <v>10b5acfd-5755-4105-95dc-d4a41846e038</v>
      </c>
      <c r="B906" s="5" t="s">
        <v>15659</v>
      </c>
      <c r="C906" t="str">
        <f>_xlfn.XLOOKUP(game_boards[[#This Row],[draft_id]],drafts[id],drafts[title])</f>
        <v>True Crime Documentaries</v>
      </c>
      <c r="D906" t="s">
        <v>15523</v>
      </c>
      <c r="E906" t="s">
        <v>15525</v>
      </c>
      <c r="H906" t="s">
        <v>16056</v>
      </c>
      <c r="I906" t="str">
        <f>_xlfn.XLOOKUP(game_boards[[#This Row],[drafter_id]],drafters[id],drafters[name],"")</f>
        <v>Ben Hethcoat</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15652</v>
      </c>
      <c r="C907" t="str">
        <f>_xlfn.XLOOKUP(game_boards[[#This Row],[draft_id]],drafts[id],drafts[title])</f>
        <v>DC Berlantiverse Super Draft</v>
      </c>
      <c r="D907" t="s">
        <v>15522</v>
      </c>
      <c r="E907" t="s">
        <v>15606</v>
      </c>
      <c r="F907" t="b">
        <v>1</v>
      </c>
      <c r="H907" t="s">
        <v>913</v>
      </c>
      <c r="I907" t="str">
        <f>_xlfn.XLOOKUP(game_boards[[#This Row],[drafter_id]],drafters[id],drafters[name],"")</f>
        <v>Chancellor Agard</v>
      </c>
      <c r="K907" t="str">
        <f>_xlfn.XLOOKUP(game_boards[[#This Row],[drafter_team_id]],drafter_teams[id],drafter_teams[name],"")</f>
        <v/>
      </c>
    </row>
    <row r="908" spans="1:11" x14ac:dyDescent="0.25">
      <c r="A908" t="str">
        <f>_xlfn.XLOOKUP(game_boards[[#This Row],[draft_id]],game_boards_export[draft_id],game_boards_export[id])</f>
        <v>50e54d0e-c654-4a77-a574-46ed6eae786e</v>
      </c>
      <c r="B908" s="5" t="s">
        <v>15652</v>
      </c>
      <c r="C908" t="str">
        <f>_xlfn.XLOOKUP(game_boards[[#This Row],[draft_id]],drafts[id],drafts[title])</f>
        <v>DC Berlantiverse Super Draft</v>
      </c>
      <c r="D908" t="s">
        <v>15523</v>
      </c>
      <c r="E908" t="s">
        <v>15552</v>
      </c>
      <c r="H908" t="s">
        <v>909</v>
      </c>
      <c r="I908" t="str">
        <f>_xlfn.XLOOKUP(game_boards[[#This Row],[drafter_id]],drafters[id],drafters[name],"")</f>
        <v>Kyle Anderson</v>
      </c>
      <c r="K908" t="str">
        <f>_xlfn.XLOOKUP(game_boards[[#This Row],[drafter_team_id]],drafter_teams[id],drafter_teams[name],"")</f>
        <v/>
      </c>
    </row>
    <row r="909" spans="1:11" x14ac:dyDescent="0.25">
      <c r="A909" t="str">
        <f>_xlfn.XLOOKUP(game_boards[[#This Row],[draft_id]],game_boards_export[draft_id],game_boards_export[id])</f>
        <v>50e54d0e-c654-4a77-a574-46ed6eae786e</v>
      </c>
      <c r="B909" s="5" t="s">
        <v>15652</v>
      </c>
      <c r="C909" t="str">
        <f>_xlfn.XLOOKUP(game_boards[[#This Row],[draft_id]],drafts[id],drafts[title])</f>
        <v>DC Berlantiverse Super Draft</v>
      </c>
      <c r="D909" t="s">
        <v>15526</v>
      </c>
      <c r="E909" t="s">
        <v>15607</v>
      </c>
      <c r="G909" t="b">
        <v>1</v>
      </c>
      <c r="H909" t="s">
        <v>1115</v>
      </c>
      <c r="I909" t="str">
        <f>_xlfn.XLOOKUP(game_boards[[#This Row],[drafter_id]],drafters[id],drafters[name],"")</f>
        <v>Ryan Marker</v>
      </c>
      <c r="K909" t="str">
        <f>_xlfn.XLOOKUP(game_boards[[#This Row],[drafter_team_id]],drafter_teams[id],drafter_teams[name],"")</f>
        <v/>
      </c>
    </row>
    <row r="910" spans="1:11" x14ac:dyDescent="0.25">
      <c r="A910" t="str">
        <f>_xlfn.XLOOKUP(game_boards[[#This Row],[draft_id]],game_boards_export[draft_id],game_boards_export[id])</f>
        <v>b397c261-82f4-45f6-a2f3-d1ca7b71e320</v>
      </c>
      <c r="B910" s="5" t="s">
        <v>15647</v>
      </c>
      <c r="C910" t="str">
        <f>_xlfn.XLOOKUP(game_boards[[#This Row],[draft_id]],drafts[id],drafts[title])</f>
        <v>James Earl Jones</v>
      </c>
      <c r="D910" t="s">
        <v>15522</v>
      </c>
      <c r="E910" t="s">
        <v>15524</v>
      </c>
      <c r="H910" t="s">
        <v>915</v>
      </c>
      <c r="I910" t="str">
        <f>_xlfn.XLOOKUP(game_boards[[#This Row],[drafter_id]],drafters[id],drafters[name],"")</f>
        <v>Billy Ray Brewton</v>
      </c>
      <c r="K910" t="str">
        <f>_xlfn.XLOOKUP(game_boards[[#This Row],[drafter_team_id]],drafter_teams[id],drafter_teams[name],"")</f>
        <v/>
      </c>
    </row>
    <row r="911" spans="1:11" x14ac:dyDescent="0.25">
      <c r="A911" t="str">
        <f>_xlfn.XLOOKUP(game_boards[[#This Row],[draft_id]],game_boards_export[draft_id],game_boards_export[id])</f>
        <v>b397c261-82f4-45f6-a2f3-d1ca7b71e320</v>
      </c>
      <c r="B911" s="5" t="s">
        <v>15647</v>
      </c>
      <c r="C911" t="str">
        <f>_xlfn.XLOOKUP(game_boards[[#This Row],[draft_id]],drafts[id],drafts[title])</f>
        <v>James Earl Jones</v>
      </c>
      <c r="D911" t="s">
        <v>15523</v>
      </c>
      <c r="E911" t="s">
        <v>15525</v>
      </c>
      <c r="H911" t="s">
        <v>789</v>
      </c>
      <c r="I911" t="str">
        <f>_xlfn.XLOOKUP(game_boards[[#This Row],[drafter_id]],drafters[id],drafters[name],"")</f>
        <v>Bryan Cogman</v>
      </c>
      <c r="K911" t="str">
        <f>_xlfn.XLOOKUP(game_boards[[#This Row],[drafter_team_id]],drafter_teams[id],drafter_teams[name],"")</f>
        <v/>
      </c>
    </row>
    <row r="912" spans="1:11" x14ac:dyDescent="0.25">
      <c r="A912" t="str">
        <f>_xlfn.XLOOKUP(game_boards[[#This Row],[draft_id]],game_boards_export[draft_id],game_boards_export[id])</f>
        <v>b8dd69c3-ad9f-40df-a9c8-104442f2d4f8</v>
      </c>
      <c r="B912" s="4" t="s">
        <v>15649</v>
      </c>
      <c r="C912" t="str">
        <f>_xlfn.XLOOKUP(game_boards[[#This Row],[draft_id]],drafts[id],drafts[title])</f>
        <v>Tony/ Dan Gilroy</v>
      </c>
      <c r="D912" t="s">
        <v>15522</v>
      </c>
      <c r="E912" t="s">
        <v>15524</v>
      </c>
      <c r="H912" t="s">
        <v>1177</v>
      </c>
      <c r="I912" t="str">
        <f>_xlfn.XLOOKUP(game_boards[[#This Row],[drafter_id]],drafters[id],drafters[name],"")</f>
        <v>Darren Franich</v>
      </c>
      <c r="K912" t="str">
        <f>_xlfn.XLOOKUP(game_boards[[#This Row],[drafter_team_id]],drafter_teams[id],drafter_teams[name],"")</f>
        <v/>
      </c>
    </row>
    <row r="913" spans="1:11" x14ac:dyDescent="0.25">
      <c r="A913" t="str">
        <f>_xlfn.XLOOKUP(game_boards[[#This Row],[draft_id]],game_boards_export[draft_id],game_boards_export[id])</f>
        <v>b8dd69c3-ad9f-40df-a9c8-104442f2d4f8</v>
      </c>
      <c r="B913" s="5" t="s">
        <v>15649</v>
      </c>
      <c r="C913" t="str">
        <f>_xlfn.XLOOKUP(game_boards[[#This Row],[draft_id]],drafts[id],drafts[title])</f>
        <v>Tony/ Dan Gilroy</v>
      </c>
      <c r="D913" t="s">
        <v>15523</v>
      </c>
      <c r="E913" t="s">
        <v>15525</v>
      </c>
      <c r="H913" t="s">
        <v>781</v>
      </c>
      <c r="I913" t="str">
        <f>_xlfn.XLOOKUP(game_boards[[#This Row],[drafter_id]],drafters[id],drafters[name],"")</f>
        <v>Adam B. Vary</v>
      </c>
      <c r="K913" t="str">
        <f>_xlfn.XLOOKUP(game_boards[[#This Row],[drafter_team_id]],drafter_teams[id],drafter_teams[name],"")</f>
        <v/>
      </c>
    </row>
    <row r="914" spans="1:11" x14ac:dyDescent="0.25">
      <c r="A914" t="str">
        <f>_xlfn.XLOOKUP(game_boards[[#This Row],[draft_id]],game_boards_export[draft_id],game_boards_export[id])</f>
        <v>2110e21a-a460-476c-941c-6b7c1d9e05cb</v>
      </c>
      <c r="B914" s="5" t="s">
        <v>16058</v>
      </c>
      <c r="C914" t="str">
        <f>_xlfn.XLOOKUP(game_boards[[#This Row],[draft_id]],drafts[id],drafts[title])</f>
        <v>Eddie Egan Franchise mini-Super Draft</v>
      </c>
      <c r="D914" t="s">
        <v>15522</v>
      </c>
      <c r="E914" t="s">
        <v>15525</v>
      </c>
      <c r="H914" t="s">
        <v>1237</v>
      </c>
      <c r="I914" t="str">
        <f>_xlfn.XLOOKUP(game_boards[[#This Row],[drafter_id]],drafters[id],drafters[name],"")</f>
        <v>Clay Keller</v>
      </c>
      <c r="K914" t="str">
        <f>_xlfn.XLOOKUP(game_boards[[#This Row],[drafter_team_id]],drafter_teams[id],drafter_teams[name],"")</f>
        <v/>
      </c>
    </row>
    <row r="915" spans="1:11" x14ac:dyDescent="0.25">
      <c r="A915" t="str">
        <f>_xlfn.XLOOKUP(game_boards[[#This Row],[draft_id]],game_boards_export[draft_id],game_boards_export[id])</f>
        <v>2110e21a-a460-476c-941c-6b7c1d9e05cb</v>
      </c>
      <c r="B915" s="5" t="s">
        <v>16058</v>
      </c>
      <c r="C915" t="str">
        <f>_xlfn.XLOOKUP(game_boards[[#This Row],[draft_id]],drafts[id],drafts[title])</f>
        <v>Eddie Egan Franchise mini-Super Draft</v>
      </c>
      <c r="D915" t="s">
        <v>15523</v>
      </c>
      <c r="E915" t="s">
        <v>15585</v>
      </c>
      <c r="H915" t="s">
        <v>1115</v>
      </c>
      <c r="I915" t="str">
        <f>_xlfn.XLOOKUP(game_boards[[#This Row],[drafter_id]],drafters[id],drafters[name],"")</f>
        <v>Ryan Marker</v>
      </c>
      <c r="K915"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15"/>
  <sheetViews>
    <sheetView tabSelected="1" topLeftCell="B863" workbookViewId="0">
      <selection activeCell="J882" sqref="J882"/>
    </sheetView>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15533</v>
      </c>
      <c r="I1" t="s">
        <v>15538</v>
      </c>
      <c r="J1" t="s">
        <v>15539</v>
      </c>
      <c r="K1" t="s">
        <v>15534</v>
      </c>
      <c r="L1" t="s">
        <v>15535</v>
      </c>
      <c r="M1" t="s">
        <v>15536</v>
      </c>
      <c r="N1" t="s">
        <v>15537</v>
      </c>
      <c r="O1" t="s">
        <v>15492</v>
      </c>
      <c r="P1" t="s">
        <v>15540</v>
      </c>
      <c r="Q1" t="s">
        <v>15541</v>
      </c>
      <c r="R1" t="s">
        <v>15546</v>
      </c>
      <c r="S1" t="s">
        <v>15547</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cm="1">
        <f t="array" ref="I525">IF(_xlfn.XLOOKUP(drafter_draft_stats[[#This Row],[draft_id]],drafts[id],drafts[non_canonical])=TRUE,0,_xlfn.XLOOKUP(drafter_draft_stats[[#This Row],[drafter_id]],$D$2:$D524,$R$2:$R524,0,,-1))</f>
        <v>1</v>
      </c>
      <c r="J525" cm="1">
        <f t="array" ref="J525">IF(_xlfn.XLOOKUP(drafter_draft_stats[[#This Row],[draft_id]],drafts[id],drafts[non_canonical])=TRUE,0,_xlfn.XLOOKUP(drafter_draft_stats[[#This Row],[drafter_id]],$D$2:$D524,$S$2:$S524,0,,-1))</f>
        <v>1</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3</v>
      </c>
      <c r="N525">
        <f>drafter_draft_stats[[#This Row],[rollover_veto_override]]+drafter_draft_stats[[#This Row],[trivia_veto_override]]</f>
        <v>1</v>
      </c>
      <c r="O525">
        <v>1</v>
      </c>
      <c r="P525">
        <v>2</v>
      </c>
      <c r="R525">
        <f>IF(_xlfn.XLOOKUP(drafter_draft_stats[[#This Row],[draft_id]],drafts[id],drafts[non_canonical])=TRUE,0,IF(drafter_draft_stats[[#This Row],[total_vetoes]]-drafter_draft_stats[[#This Row],[vetoes_used]]&gt;=1,1,0))</f>
        <v>1</v>
      </c>
      <c r="S525">
        <f>IF(drafter_draft_stats[[#This Row],[total_veto_overrides]]-drafter_draft_stats[[#This Row],[veto_overrides_used]]&gt;=1,1,0)</f>
        <v>1</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cm="1">
        <f t="array" ref="I526">IF(_xlfn.XLOOKUP(drafter_draft_stats[[#This Row],[draft_id]],drafts[id],drafts[non_canonical])=TRUE,0,_xlfn.XLOOKUP(drafter_draft_stats[[#This Row],[drafter_id]],$D$2:$D525,$R$2:$R525,0,,-1))</f>
        <v>1</v>
      </c>
      <c r="J526" cm="1">
        <f t="array" ref="J526">IF(_xlfn.XLOOKUP(drafter_draft_stats[[#This Row],[draft_id]],drafts[id],drafts[non_canonical])=TRUE,0,_xlfn.XLOOKUP(drafter_draft_stats[[#This Row],[drafter_id]],$D$2:$D525,$S$2:$S525,0,,-1))</f>
        <v>1</v>
      </c>
      <c r="K526" cm="1">
        <f t="array" ref="K526">IF(_xlfn.XLOOKUP(1,(game_boards[draft_id]=drafter_draft_stats[[#This Row],[draft_id]])*(game_boards[drafter_id]=drafter_draft_stats[[#This Row],[drafter_id]]),game_boards[has_bonus_veto])=TRUE,1,0)</f>
        <v>0</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1</v>
      </c>
      <c r="P526">
        <v>1</v>
      </c>
      <c r="R526">
        <f>IF(_xlfn.XLOOKUP(drafter_draft_stats[[#This Row],[draft_id]],drafts[id],drafts[non_canonical])=TRUE,0,IF(drafter_draft_stats[[#This Row],[total_vetoes]]-drafter_draft_stats[[#This Row],[vetoes_used]]&gt;=1,1,0))</f>
        <v>1</v>
      </c>
      <c r="S526">
        <f>IF(drafter_draft_stats[[#This Row],[total_veto_overrides]]-drafter_draft_stats[[#This Row],[veto_overrides_used]]&gt;=1,1,0)</f>
        <v>1</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1</v>
      </c>
      <c r="J530" cm="1">
        <f t="array" ref="J530">IF(_xlfn.XLOOKUP(drafter_draft_stats[[#This Row],[draft_id]],drafts[id],drafts[non_canonical])=TRUE,0,_xlfn.XLOOKUP(drafter_draft_stats[[#This Row],[drafter_id]],$D$2:$D529,$S$2:$S529,0,,-1))</f>
        <v>1</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2</v>
      </c>
      <c r="N530">
        <f>drafter_draft_stats[[#This Row],[rollover_veto_override]]+drafter_draft_stats[[#This Row],[trivia_veto_override]]</f>
        <v>1</v>
      </c>
      <c r="P530">
        <v>1</v>
      </c>
      <c r="R530">
        <f>IF(_xlfn.XLOOKUP(drafter_draft_stats[[#This Row],[draft_id]],drafts[id],drafts[non_canonical])=TRUE,0,IF(drafter_draft_stats[[#This Row],[total_vetoes]]-drafter_draft_stats[[#This Row],[vetoes_used]]&gt;=1,1,0))</f>
        <v>1</v>
      </c>
      <c r="S530">
        <f>IF(drafter_draft_stats[[#This Row],[total_veto_overrides]]-drafter_draft_stats[[#This Row],[veto_overrides_used]]&gt;=1,1,0)</f>
        <v>1</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1</v>
      </c>
      <c r="J565" cm="1">
        <f t="array" ref="J565">IF(_xlfn.XLOOKUP(drafter_draft_stats[[#This Row],[draft_id]],drafts[id],drafts[non_canonical])=TRUE,0,_xlfn.XLOOKUP(drafter_draft_stats[[#This Row],[drafter_id]],$D$2:$D564,$S$2:$S564,0,,-1))</f>
        <v>1</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2</v>
      </c>
      <c r="N565">
        <f>drafter_draft_stats[[#This Row],[rollover_veto_override]]+drafter_draft_stats[[#This Row],[trivia_veto_override]]</f>
        <v>1</v>
      </c>
      <c r="R565">
        <f>IF(_xlfn.XLOOKUP(drafter_draft_stats[[#This Row],[draft_id]],drafts[id],drafts[non_canonical])=TRUE,0,IF(drafter_draft_stats[[#This Row],[total_vetoes]]-drafter_draft_stats[[#This Row],[vetoes_used]]&gt;=1,1,0))</f>
        <v>1</v>
      </c>
      <c r="S565">
        <f>IF(drafter_draft_stats[[#This Row],[total_veto_overrides]]-drafter_draft_stats[[#This Row],[veto_overrides_used]]&gt;=1,1,0)</f>
        <v>1</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1</v>
      </c>
      <c r="J572" cm="1">
        <f t="array" ref="J572">IF(_xlfn.XLOOKUP(drafter_draft_stats[[#This Row],[draft_id]],drafts[id],drafts[non_canonical])=TRUE,0,_xlfn.XLOOKUP(drafter_draft_stats[[#This Row],[drafter_id]],$D$2:$D571,$S$2:$S571,0,,-1))</f>
        <v>1</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2</v>
      </c>
      <c r="N572">
        <f>drafter_draft_stats[[#This Row],[rollover_veto_override]]+drafter_draft_stats[[#This Row],[trivia_veto_override]]</f>
        <v>2</v>
      </c>
      <c r="O572">
        <v>1</v>
      </c>
      <c r="P572">
        <v>1</v>
      </c>
      <c r="R572">
        <f>IF(_xlfn.XLOOKUP(drafter_draft_stats[[#This Row],[draft_id]],drafts[id],drafts[non_canonical])=TRUE,0,IF(drafter_draft_stats[[#This Row],[total_vetoes]]-drafter_draft_stats[[#This Row],[vetoes_used]]&gt;=1,1,0))</f>
        <v>1</v>
      </c>
      <c r="S572">
        <f>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1</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2</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1</v>
      </c>
      <c r="S579">
        <f>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1</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3</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1</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1</v>
      </c>
      <c r="R651">
        <f>IF(_xlfn.XLOOKUP(drafter_draft_stats[[#This Row],[draft_id]],drafts[id],drafts[non_canonical])=TRUE,0,IF(drafter_draft_stats[[#This Row],[total_vetoes]]-drafter_draft_stats[[#This Row],[vetoes_used]]&gt;=1,1,0))</f>
        <v>1</v>
      </c>
      <c r="S651">
        <f>IF(drafter_draft_stats[[#This Row],[total_veto_overrides]]-drafter_draft_stats[[#This Row],[veto_overrides_used]]&gt;=1,1,0)</f>
        <v>1</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1</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1</v>
      </c>
      <c r="R724">
        <f>IF(_xlfn.XLOOKUP(drafter_draft_stats[[#This Row],[draft_id]],drafts[id],drafts[non_canonical])=TRUE,0,IF(drafter_draft_stats[[#This Row],[total_vetoes]]-drafter_draft_stats[[#This Row],[vetoes_used]]&gt;=1,1,0))</f>
        <v>1</v>
      </c>
      <c r="S724">
        <f>IF(drafter_draft_stats[[#This Row],[total_veto_overrides]]-drafter_draft_stats[[#This Row],[veto_overrides_used]]&gt;=1,1,0)</f>
        <v>1</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IF(drafter_draft_stats[[#This Row],[total_veto_overrides]]-drafter_draft_stats[[#This Row],[veto_overrides_used]]&gt;=1,1,0)</f>
        <v>0</v>
      </c>
    </row>
    <row r="755" spans="2:19" x14ac:dyDescent="0.25">
      <c r="B755" s="4" t="s">
        <v>15657</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IF(drafter_draft_stats[[#This Row],[total_veto_overrides]]-drafter_draft_stats[[#This Row],[veto_overrides_used]]&gt;=1,1,0)</f>
        <v>0</v>
      </c>
    </row>
    <row r="756" spans="2:19" x14ac:dyDescent="0.25">
      <c r="B756" s="4" t="s">
        <v>15657</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P787">
        <v>1</v>
      </c>
      <c r="R787">
        <f>IF(_xlfn.XLOOKUP(drafter_draft_stats[[#This Row],[draft_id]],drafts[id],drafts[non_canonical])=TRUE,0,IF(drafter_draft_stats[[#This Row],[total_vetoes]]-drafter_draft_stats[[#This Row],[vetoes_used]]&gt;=1,1,0))</f>
        <v>0</v>
      </c>
      <c r="S787">
        <f>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P789">
        <v>1</v>
      </c>
      <c r="R789">
        <f>IF(_xlfn.XLOOKUP(drafter_draft_stats[[#This Row],[draft_id]],drafts[id],drafts[non_canonical])=TRUE,0,IF(drafter_draft_stats[[#This Row],[total_vetoes]]-drafter_draft_stats[[#This Row],[vetoes_used]]&gt;=1,1,0))</f>
        <v>0</v>
      </c>
      <c r="S789">
        <f>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P790">
        <v>1</v>
      </c>
      <c r="R790">
        <f>IF(_xlfn.XLOOKUP(drafter_draft_stats[[#This Row],[draft_id]],drafts[id],drafts[non_canonical])=TRUE,0,IF(drafter_draft_stats[[#This Row],[total_vetoes]]-drafter_draft_stats[[#This Row],[vetoes_used]]&gt;=1,1,0))</f>
        <v>0</v>
      </c>
      <c r="S790">
        <f>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P791">
        <v>1</v>
      </c>
      <c r="R791">
        <f>IF(_xlfn.XLOOKUP(drafter_draft_stats[[#This Row],[draft_id]],drafts[id],drafts[non_canonical])=TRUE,0,IF(drafter_draft_stats[[#This Row],[total_vetoes]]-drafter_draft_stats[[#This Row],[vetoes_used]]&gt;=1,1,0))</f>
        <v>0</v>
      </c>
      <c r="S791">
        <f>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P793">
        <v>1</v>
      </c>
      <c r="R793">
        <f>IF(_xlfn.XLOOKUP(drafter_draft_stats[[#This Row],[draft_id]],drafts[id],drafts[non_canonical])=TRUE,0,IF(drafter_draft_stats[[#This Row],[total_vetoes]]-drafter_draft_stats[[#This Row],[vetoes_used]]&gt;=1,1,0))</f>
        <v>0</v>
      </c>
      <c r="S793">
        <f>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P794">
        <v>1</v>
      </c>
      <c r="R794">
        <f>IF(_xlfn.XLOOKUP(drafter_draft_stats[[#This Row],[draft_id]],drafts[id],drafts[non_canonical])=TRUE,0,IF(drafter_draft_stats[[#This Row],[total_vetoes]]-drafter_draft_stats[[#This Row],[vetoes_used]]&gt;=1,1,0))</f>
        <v>0</v>
      </c>
      <c r="S794">
        <f>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P796">
        <v>1</v>
      </c>
      <c r="R796">
        <f>IF(_xlfn.XLOOKUP(drafter_draft_stats[[#This Row],[draft_id]],drafts[id],drafts[non_canonical])=TRUE,0,IF(drafter_draft_stats[[#This Row],[total_vetoes]]-drafter_draft_stats[[#This Row],[vetoes_used]]&gt;=1,1,0))</f>
        <v>0</v>
      </c>
      <c r="S796">
        <f>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R797">
        <f>IF(_xlfn.XLOOKUP(drafter_draft_stats[[#This Row],[draft_id]],drafts[id],drafts[non_canonical])=TRUE,0,IF(drafter_draft_stats[[#This Row],[total_vetoes]]-drafter_draft_stats[[#This Row],[vetoes_used]]&gt;=1,1,0))</f>
        <v>0</v>
      </c>
      <c r="S797">
        <f>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R798">
        <f>IF(_xlfn.XLOOKUP(drafter_draft_stats[[#This Row],[draft_id]],drafts[id],drafts[non_canonical])=TRUE,0,IF(drafter_draft_stats[[#This Row],[total_vetoes]]-drafter_draft_stats[[#This Row],[vetoes_used]]&gt;=1,1,0))</f>
        <v>0</v>
      </c>
      <c r="S798">
        <f>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R805">
        <f>IF(_xlfn.XLOOKUP(drafter_draft_stats[[#This Row],[draft_id]],drafts[id],drafts[non_canonical])=TRUE,0,IF(drafter_draft_stats[[#This Row],[total_vetoes]]-drafter_draft_stats[[#This Row],[vetoes_used]]&gt;=1,1,0))</f>
        <v>0</v>
      </c>
      <c r="S805">
        <f>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R806">
        <f>IF(_xlfn.XLOOKUP(drafter_draft_stats[[#This Row],[draft_id]],drafts[id],drafts[non_canonical])=TRUE,0,IF(drafter_draft_stats[[#This Row],[total_vetoes]]-drafter_draft_stats[[#This Row],[vetoes_used]]&gt;=1,1,0))</f>
        <v>0</v>
      </c>
      <c r="S806">
        <f>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R808">
        <f>IF(_xlfn.XLOOKUP(drafter_draft_stats[[#This Row],[draft_id]],drafts[id],drafts[non_canonical])=TRUE,0,IF(drafter_draft_stats[[#This Row],[total_vetoes]]-drafter_draft_stats[[#This Row],[vetoes_used]]&gt;=1,1,0))</f>
        <v>0</v>
      </c>
      <c r="S808">
        <f>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R811">
        <f>IF(_xlfn.XLOOKUP(drafter_draft_stats[[#This Row],[draft_id]],drafts[id],drafts[non_canonical])=TRUE,0,IF(drafter_draft_stats[[#This Row],[total_vetoes]]-drafter_draft_stats[[#This Row],[vetoes_used]]&gt;=1,1,0))</f>
        <v>0</v>
      </c>
      <c r="S811">
        <f>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R812">
        <f>IF(_xlfn.XLOOKUP(drafter_draft_stats[[#This Row],[draft_id]],drafts[id],drafts[non_canonical])=TRUE,0,IF(drafter_draft_stats[[#This Row],[total_vetoes]]-drafter_draft_stats[[#This Row],[vetoes_used]]&gt;=1,1,0))</f>
        <v>0</v>
      </c>
      <c r="S812">
        <f>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R813">
        <f>IF(_xlfn.XLOOKUP(drafter_draft_stats[[#This Row],[draft_id]],drafts[id],drafts[non_canonical])=TRUE,0,IF(drafter_draft_stats[[#This Row],[total_vetoes]]-drafter_draft_stats[[#This Row],[vetoes_used]]&gt;=1,1,0))</f>
        <v>0</v>
      </c>
      <c r="S813">
        <f>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R815">
        <f>IF(_xlfn.XLOOKUP(drafter_draft_stats[[#This Row],[draft_id]],drafts[id],drafts[non_canonical])=TRUE,0,IF(drafter_draft_stats[[#This Row],[total_vetoes]]-drafter_draft_stats[[#This Row],[vetoes_used]]&gt;=1,1,0))</f>
        <v>0</v>
      </c>
      <c r="S815">
        <f>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R817">
        <f>IF(_xlfn.XLOOKUP(drafter_draft_stats[[#This Row],[draft_id]],drafts[id],drafts[non_canonical])=TRUE,0,IF(drafter_draft_stats[[#This Row],[total_vetoes]]-drafter_draft_stats[[#This Row],[vetoes_used]]&gt;=1,1,0))</f>
        <v>0</v>
      </c>
      <c r="S817">
        <f>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R820">
        <f>IF(_xlfn.XLOOKUP(drafter_draft_stats[[#This Row],[draft_id]],drafts[id],drafts[non_canonical])=TRUE,0,IF(drafter_draft_stats[[#This Row],[total_vetoes]]-drafter_draft_stats[[#This Row],[vetoes_used]]&gt;=1,1,0))</f>
        <v>0</v>
      </c>
      <c r="S820">
        <f>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R822">
        <f>IF(_xlfn.XLOOKUP(drafter_draft_stats[[#This Row],[draft_id]],drafts[id],drafts[non_canonical])=TRUE,0,IF(drafter_draft_stats[[#This Row],[total_vetoes]]-drafter_draft_stats[[#This Row],[vetoes_used]]&gt;=1,1,0))</f>
        <v>0</v>
      </c>
      <c r="S822">
        <f>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R823">
        <f>IF(_xlfn.XLOOKUP(drafter_draft_stats[[#This Row],[draft_id]],drafts[id],drafts[non_canonical])=TRUE,0,IF(drafter_draft_stats[[#This Row],[total_vetoes]]-drafter_draft_stats[[#This Row],[vetoes_used]]&gt;=1,1,0))</f>
        <v>0</v>
      </c>
      <c r="S823">
        <f>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R824">
        <f>IF(_xlfn.XLOOKUP(drafter_draft_stats[[#This Row],[draft_id]],drafts[id],drafts[non_canonical])=TRUE,0,IF(drafter_draft_stats[[#This Row],[total_vetoes]]-drafter_draft_stats[[#This Row],[vetoes_used]]&gt;=1,1,0))</f>
        <v>0</v>
      </c>
      <c r="S824">
        <f>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R825">
        <f>IF(_xlfn.XLOOKUP(drafter_draft_stats[[#This Row],[draft_id]],drafts[id],drafts[non_canonical])=TRUE,0,IF(drafter_draft_stats[[#This Row],[total_vetoes]]-drafter_draft_stats[[#This Row],[vetoes_used]]&gt;=1,1,0))</f>
        <v>0</v>
      </c>
      <c r="S825">
        <f>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R826">
        <f>IF(_xlfn.XLOOKUP(drafter_draft_stats[[#This Row],[draft_id]],drafts[id],drafts[non_canonical])=TRUE,0,IF(drafter_draft_stats[[#This Row],[total_vetoes]]-drafter_draft_stats[[#This Row],[vetoes_used]]&gt;=1,1,0))</f>
        <v>0</v>
      </c>
      <c r="S826">
        <f>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R827">
        <f>IF(_xlfn.XLOOKUP(drafter_draft_stats[[#This Row],[draft_id]],drafts[id],drafts[non_canonical])=TRUE,0,IF(drafter_draft_stats[[#This Row],[total_vetoes]]-drafter_draft_stats[[#This Row],[vetoes_used]]&gt;=1,1,0))</f>
        <v>0</v>
      </c>
      <c r="S827">
        <f>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R830">
        <f>IF(_xlfn.XLOOKUP(drafter_draft_stats[[#This Row],[draft_id]],drafts[id],drafts[non_canonical])=TRUE,0,IF(drafter_draft_stats[[#This Row],[total_vetoes]]-drafter_draft_stats[[#This Row],[vetoes_used]]&gt;=1,1,0))</f>
        <v>0</v>
      </c>
      <c r="S830">
        <f>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R831">
        <f>IF(_xlfn.XLOOKUP(drafter_draft_stats[[#This Row],[draft_id]],drafts[id],drafts[non_canonical])=TRUE,0,IF(drafter_draft_stats[[#This Row],[total_vetoes]]-drafter_draft_stats[[#This Row],[vetoes_used]]&gt;=1,1,0))</f>
        <v>0</v>
      </c>
      <c r="S831">
        <f>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R834">
        <f>IF(_xlfn.XLOOKUP(drafter_draft_stats[[#This Row],[draft_id]],drafts[id],drafts[non_canonical])=TRUE,0,IF(drafter_draft_stats[[#This Row],[total_vetoes]]-drafter_draft_stats[[#This Row],[vetoes_used]]&gt;=1,1,0))</f>
        <v>0</v>
      </c>
      <c r="S834">
        <f>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R835">
        <f>IF(_xlfn.XLOOKUP(drafter_draft_stats[[#This Row],[draft_id]],drafts[id],drafts[non_canonical])=TRUE,0,IF(drafter_draft_stats[[#This Row],[total_vetoes]]-drafter_draft_stats[[#This Row],[vetoes_used]]&gt;=1,1,0))</f>
        <v>0</v>
      </c>
      <c r="S835">
        <f>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R839">
        <f>IF(_xlfn.XLOOKUP(drafter_draft_stats[[#This Row],[draft_id]],drafts[id],drafts[non_canonical])=TRUE,0,IF(drafter_draft_stats[[#This Row],[total_vetoes]]-drafter_draft_stats[[#This Row],[vetoes_used]]&gt;=1,1,0))</f>
        <v>0</v>
      </c>
      <c r="S839">
        <f>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R840">
        <f>IF(_xlfn.XLOOKUP(drafter_draft_stats[[#This Row],[draft_id]],drafts[id],drafts[non_canonical])=TRUE,0,IF(drafter_draft_stats[[#This Row],[total_vetoes]]-drafter_draft_stats[[#This Row],[vetoes_used]]&gt;=1,1,0))</f>
        <v>0</v>
      </c>
      <c r="S840">
        <f>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R841">
        <f>IF(_xlfn.XLOOKUP(drafter_draft_stats[[#This Row],[draft_id]],drafts[id],drafts[non_canonical])=TRUE,0,IF(drafter_draft_stats[[#This Row],[total_vetoes]]-drafter_draft_stats[[#This Row],[vetoes_used]]&gt;=1,1,0))</f>
        <v>0</v>
      </c>
      <c r="S841">
        <f>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R843">
        <f>IF(_xlfn.XLOOKUP(drafter_draft_stats[[#This Row],[draft_id]],drafts[id],drafts[non_canonical])=TRUE,0,IF(drafter_draft_stats[[#This Row],[total_vetoes]]-drafter_draft_stats[[#This Row],[vetoes_used]]&gt;=1,1,0))</f>
        <v>0</v>
      </c>
      <c r="S843">
        <f>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R844">
        <f>IF(_xlfn.XLOOKUP(drafter_draft_stats[[#This Row],[draft_id]],drafts[id],drafts[non_canonical])=TRUE,0,IF(drafter_draft_stats[[#This Row],[total_vetoes]]-drafter_draft_stats[[#This Row],[vetoes_used]]&gt;=1,1,0))</f>
        <v>0</v>
      </c>
      <c r="S844">
        <f>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R846">
        <f>IF(_xlfn.XLOOKUP(drafter_draft_stats[[#This Row],[draft_id]],drafts[id],drafts[non_canonical])=TRUE,0,IF(drafter_draft_stats[[#This Row],[total_vetoes]]-drafter_draft_stats[[#This Row],[vetoes_used]]&gt;=1,1,0))</f>
        <v>0</v>
      </c>
      <c r="S846">
        <f>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R849">
        <f>IF(_xlfn.XLOOKUP(drafter_draft_stats[[#This Row],[draft_id]],drafts[id],drafts[non_canonical])=TRUE,0,IF(drafter_draft_stats[[#This Row],[total_vetoes]]-drafter_draft_stats[[#This Row],[vetoes_used]]&gt;=1,1,0))</f>
        <v>0</v>
      </c>
      <c r="S849">
        <f>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R850">
        <f>IF(_xlfn.XLOOKUP(drafter_draft_stats[[#This Row],[draft_id]],drafts[id],drafts[non_canonical])=TRUE,0,IF(drafter_draft_stats[[#This Row],[total_vetoes]]-drafter_draft_stats[[#This Row],[vetoes_used]]&gt;=1,1,0))</f>
        <v>0</v>
      </c>
      <c r="S850">
        <f>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R851">
        <f>IF(_xlfn.XLOOKUP(drafter_draft_stats[[#This Row],[draft_id]],drafts[id],drafts[non_canonical])=TRUE,0,IF(drafter_draft_stats[[#This Row],[total_vetoes]]-drafter_draft_stats[[#This Row],[vetoes_used]]&gt;=1,1,0))</f>
        <v>0</v>
      </c>
      <c r="S851">
        <f>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R854">
        <f>IF(_xlfn.XLOOKUP(drafter_draft_stats[[#This Row],[draft_id]],drafts[id],drafts[non_canonical])=TRUE,0,IF(drafter_draft_stats[[#This Row],[total_vetoes]]-drafter_draft_stats[[#This Row],[vetoes_used]]&gt;=1,1,0))</f>
        <v>0</v>
      </c>
      <c r="S854">
        <f>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IF(drafter_draft_stats[[#This Row],[total_veto_overrides]]-drafter_draft_stats[[#This Row],[veto_overrides_used]]&gt;=1,1,0)</f>
        <v>1</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IF(drafter_draft_stats[[#This Row],[total_veto_overrides]]-drafter_draft_stats[[#This Row],[veto_overrides_used]]&gt;=1,1,0)</f>
        <v>1</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IF(drafter_draft_stats[[#This Row],[total_veto_overrides]]-drafter_draft_stats[[#This Row],[veto_overrides_used]]&gt;=1,1,0)</f>
        <v>1</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IF(drafter_draft_stats[[#This Row],[total_veto_overrides]]-drafter_draft_stats[[#This Row],[veto_overrides_used]]&gt;=1,1,0)</f>
        <v>1</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IF(drafter_draft_stats[[#This Row],[total_veto_overrides]]-drafter_draft_stats[[#This Row],[veto_overrides_used]]&gt;=1,1,0)</f>
        <v>1</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IF(drafter_draft_stats[[#This Row],[total_veto_overrides]]-drafter_draft_stats[[#This Row],[veto_overrides_used]]&gt;=1,1,0)</f>
        <v>1</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IF(drafter_draft_stats[[#This Row],[total_veto_overrides]]-drafter_draft_stats[[#This Row],[veto_overrides_used]]&gt;=1,1,0)</f>
        <v>1</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v>1</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2</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v>1</v>
      </c>
      <c r="S880">
        <f>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v>1</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2</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cm="1">
        <f t="array" ref="I883">IF(_xlfn.XLOOKUP(drafter_draft_stats[[#This Row],[draft_id]],drafts[id],drafts[non_canonical])=TRUE,0,_xlfn.XLOOKUP(drafter_draft_stats[[#This Row],[drafter_id]],$D$2:$D882,$R$2:$R882,0,,-1))</f>
        <v>0</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1</v>
      </c>
      <c r="N883">
        <f>drafter_draft_stats[[#This Row],[rollover_veto_override]]+drafter_draft_stats[[#This Row],[trivia_veto_override]]</f>
        <v>0</v>
      </c>
      <c r="R883">
        <f>IF(_xlfn.XLOOKUP(drafter_draft_stats[[#This Row],[draft_id]],drafts[id],drafts[non_canonical])=TRUE,0,IF(drafter_draft_stats[[#This Row],[total_vetoes]]-drafter_draft_stats[[#This Row],[vetoes_used]]&gt;=1,1,0))</f>
        <v>0</v>
      </c>
      <c r="S883">
        <f>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cm="1">
        <f t="array" ref="I884">IF(_xlfn.XLOOKUP(drafter_draft_stats[[#This Row],[draft_id]],drafts[id],drafts[non_canonical])=TRUE,0,_xlfn.XLOOKUP(drafter_draft_stats[[#This Row],[drafter_id]],$D$2:$D883,$R$2:$R883,0,,-1))</f>
        <v>0</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1</v>
      </c>
      <c r="N884">
        <f>drafter_draft_stats[[#This Row],[rollover_veto_override]]+drafter_draft_stats[[#This Row],[trivia_veto_override]]</f>
        <v>0</v>
      </c>
      <c r="R884">
        <f>IF(_xlfn.XLOOKUP(drafter_draft_stats[[#This Row],[draft_id]],drafts[id],drafts[non_canonical])=TRUE,0,IF(drafter_draft_stats[[#This Row],[total_vetoes]]-drafter_draft_stats[[#This Row],[vetoes_used]]&gt;=1,1,0))</f>
        <v>0</v>
      </c>
      <c r="S884">
        <f>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cm="1">
        <f t="array" ref="I885">IF(_xlfn.XLOOKUP(drafter_draft_stats[[#This Row],[draft_id]],drafts[id],drafts[non_canonical])=TRUE,0,_xlfn.XLOOKUP(drafter_draft_stats[[#This Row],[drafter_id]],$D$2:$D884,$R$2:$R884,0,,-1))</f>
        <v>0</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1</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cm="1">
        <f t="array" ref="I887">IF(_xlfn.XLOOKUP(drafter_draft_stats[[#This Row],[draft_id]],drafts[id],drafts[non_canonical])=TRUE,0,_xlfn.XLOOKUP(drafter_draft_stats[[#This Row],[drafter_id]],$D$2:$D886,$R$2:$R886,0,,-1))</f>
        <v>0</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1</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cm="1">
        <f t="array" ref="I888">IF(_xlfn.XLOOKUP(drafter_draft_stats[[#This Row],[draft_id]],drafts[id],drafts[non_canonical])=TRUE,0,_xlfn.XLOOKUP(drafter_draft_stats[[#This Row],[drafter_id]],$D$2:$D887,$R$2:$R887,0,,-1))</f>
        <v>0</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1</v>
      </c>
      <c r="N888">
        <f>drafter_draft_stats[[#This Row],[rollover_veto_override]]+drafter_draft_stats[[#This Row],[trivia_veto_override]]</f>
        <v>0</v>
      </c>
      <c r="R888">
        <f>IF(_xlfn.XLOOKUP(drafter_draft_stats[[#This Row],[draft_id]],drafts[id],drafts[non_canonical])=TRUE,0,IF(drafter_draft_stats[[#This Row],[total_vetoes]]-drafter_draft_stats[[#This Row],[vetoes_used]]&gt;=1,1,0))</f>
        <v>0</v>
      </c>
      <c r="S888">
        <f>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cm="1">
        <f t="array" ref="I891">IF(_xlfn.XLOOKUP(drafter_draft_stats[[#This Row],[draft_id]],drafts[id],drafts[non_canonical])=TRUE,0,_xlfn.XLOOKUP(drafter_draft_stats[[#This Row],[drafter_id]],$D$2:$D890,$R$2:$R890,0,,-1))</f>
        <v>0</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1</v>
      </c>
      <c r="N891">
        <f>drafter_draft_stats[[#This Row],[rollover_veto_override]]+drafter_draft_stats[[#This Row],[trivia_veto_override]]</f>
        <v>0</v>
      </c>
      <c r="R891">
        <f>IF(_xlfn.XLOOKUP(drafter_draft_stats[[#This Row],[draft_id]],drafts[id],drafts[non_canonical])=TRUE,0,IF(drafter_draft_stats[[#This Row],[total_vetoes]]-drafter_draft_stats[[#This Row],[vetoes_used]]&gt;=1,1,0))</f>
        <v>0</v>
      </c>
      <c r="S891">
        <f>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cm="1">
        <f t="array" ref="I892">IF(_xlfn.XLOOKUP(drafter_draft_stats[[#This Row],[draft_id]],drafts[id],drafts[non_canonical])=TRUE,0,_xlfn.XLOOKUP(drafter_draft_stats[[#This Row],[drafter_id]],$D$2:$D891,$R$2:$R891,0,,-1))</f>
        <v>0</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1</v>
      </c>
      <c r="N892">
        <f>drafter_draft_stats[[#This Row],[rollover_veto_override]]+drafter_draft_stats[[#This Row],[trivia_veto_override]]</f>
        <v>0</v>
      </c>
      <c r="R892">
        <f>IF(_xlfn.XLOOKUP(drafter_draft_stats[[#This Row],[draft_id]],drafts[id],drafts[non_canonical])=TRUE,0,IF(drafter_draft_stats[[#This Row],[total_vetoes]]-drafter_draft_stats[[#This Row],[vetoes_used]]&gt;=1,1,0))</f>
        <v>0</v>
      </c>
      <c r="S892">
        <f>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IF(drafter_draft_stats[[#This Row],[total_veto_overrides]]-drafter_draft_stats[[#This Row],[veto_overrides_used]]&gt;=1,1,0)</f>
        <v>0</v>
      </c>
    </row>
    <row r="903" spans="2:19" x14ac:dyDescent="0.25">
      <c r="B903" s="5" t="s">
        <v>15659</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IF(drafter_draft_stats[[#This Row],[total_veto_overrides]]-drafter_draft_stats[[#This Row],[veto_overrides_used]]&gt;=1,1,0)</f>
        <v>0</v>
      </c>
    </row>
    <row r="904" spans="2:19" x14ac:dyDescent="0.25">
      <c r="B904" s="5" t="s">
        <v>15659</v>
      </c>
      <c r="C904" t="str">
        <f>_xlfn.XLOOKUP(drafter_draft_stats[[#This Row],[draft_id]],drafts[id],drafts[title])</f>
        <v>True Crime Documentaries</v>
      </c>
      <c r="D904" t="s">
        <v>16056</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IF(drafter_draft_stats[[#This Row],[total_veto_overrides]]-drafter_draft_stats[[#This Row],[veto_overrides_used]]&gt;=1,1,0)</f>
        <v>0</v>
      </c>
    </row>
    <row r="905" spans="2:19" x14ac:dyDescent="0.25">
      <c r="B905" s="5" t="s">
        <v>15652</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IF(drafter_draft_stats[[#This Row],[total_veto_overrides]]-drafter_draft_stats[[#This Row],[veto_overrides_used]]&gt;=1,1,0)</f>
        <v>1</v>
      </c>
    </row>
    <row r="906" spans="2:19" x14ac:dyDescent="0.25">
      <c r="B906" s="5" t="s">
        <v>15652</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IF(drafter_draft_stats[[#This Row],[total_veto_overrides]]-drafter_draft_stats[[#This Row],[veto_overrides_used]]&gt;=1,1,0)</f>
        <v>0</v>
      </c>
    </row>
    <row r="907" spans="2:19" x14ac:dyDescent="0.25">
      <c r="B907" s="5" t="s">
        <v>15652</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IF(drafter_draft_stats[[#This Row],[total_veto_overrides]]-drafter_draft_stats[[#This Row],[veto_overrides_used]]&gt;=1,1,0)</f>
        <v>1</v>
      </c>
    </row>
    <row r="908" spans="2:19" x14ac:dyDescent="0.25">
      <c r="B908" s="5" t="s">
        <v>15647</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IF(drafter_draft_stats[[#This Row],[total_veto_overrides]]-drafter_draft_stats[[#This Row],[veto_overrides_used]]&gt;=1,1,0)</f>
        <v>0</v>
      </c>
    </row>
    <row r="909" spans="2:19" x14ac:dyDescent="0.25">
      <c r="B909" s="5" t="s">
        <v>15647</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IF(drafter_draft_stats[[#This Row],[total_veto_overrides]]-drafter_draft_stats[[#This Row],[veto_overrides_used]]&gt;=1,1,0)</f>
        <v>0</v>
      </c>
    </row>
    <row r="910" spans="2:19" x14ac:dyDescent="0.25">
      <c r="B910" s="4" t="s">
        <v>15649</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1</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1</v>
      </c>
      <c r="R910">
        <f>IF(_xlfn.XLOOKUP(drafter_draft_stats[[#This Row],[draft_id]],drafts[id],drafts[non_canonical])=TRUE,0,IF(drafter_draft_stats[[#This Row],[total_vetoes]]-drafter_draft_stats[[#This Row],[vetoes_used]]&gt;=1,1,0))</f>
        <v>1</v>
      </c>
      <c r="S910">
        <f>IF(drafter_draft_stats[[#This Row],[total_veto_overrides]]-drafter_draft_stats[[#This Row],[veto_overrides_used]]&gt;=1,1,0)</f>
        <v>1</v>
      </c>
    </row>
    <row r="911" spans="2:19" x14ac:dyDescent="0.25">
      <c r="B911" s="5" t="s">
        <v>15649</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IF(drafter_draft_stats[[#This Row],[total_veto_overrides]]-drafter_draft_stats[[#This Row],[veto_overrides_used]]&gt;=1,1,0)</f>
        <v>1</v>
      </c>
    </row>
    <row r="912" spans="2:19" x14ac:dyDescent="0.25">
      <c r="B912" s="5" t="s">
        <v>16058</v>
      </c>
      <c r="C912" t="str">
        <f>_xlfn.XLOOKUP(drafter_draft_stats[[#This Row],[draft_id]],drafts[id],drafts[title])</f>
        <v>Eddie Egan Franchise mini-Super Draft</v>
      </c>
      <c r="D912" t="s">
        <v>1237</v>
      </c>
      <c r="E912" t="str">
        <f>_xlfn.XLOOKUP(drafter_draft_stats[[#This Row],[drafter_id]],drafters[id],drafters[name],"")</f>
        <v>Clay Keller</v>
      </c>
      <c r="G912"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IF(drafter_draft_stats[[#This Row],[total_veto_overrides]]-drafter_draft_stats[[#This Row],[veto_overrides_used]]&gt;=1,1,0)</f>
        <v>0</v>
      </c>
    </row>
    <row r="913" spans="2:19" x14ac:dyDescent="0.25">
      <c r="B913" s="5" t="s">
        <v>16058</v>
      </c>
      <c r="C913" t="str">
        <f>_xlfn.XLOOKUP(drafter_draft_stats[[#This Row],[draft_id]],drafts[id],drafts[title])</f>
        <v>Eddie Egan Franchise mini-Super Draft</v>
      </c>
      <c r="D913" t="s">
        <v>1115</v>
      </c>
      <c r="E913" t="str">
        <f>_xlfn.XLOOKUP(drafter_draft_stats[[#This Row],[drafter_id]],drafters[id],drafters[name],"")</f>
        <v>Ryan Marker</v>
      </c>
      <c r="G9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R913">
        <f>IF(_xlfn.XLOOKUP(drafter_draft_stats[[#This Row],[draft_id]],drafts[id],drafts[non_canonical])=TRUE,0,IF(drafter_draft_stats[[#This Row],[total_vetoes]]-drafter_draft_stats[[#This Row],[vetoes_used]]&gt;=1,1,0))</f>
        <v>0</v>
      </c>
      <c r="S913">
        <f>IF(drafter_draft_stats[[#This Row],[total_veto_overrides]]-drafter_draft_stats[[#This Row],[veto_overrides_used]]&gt;=1,1,0)</f>
        <v>0</v>
      </c>
    </row>
    <row r="914" spans="2:19" x14ac:dyDescent="0.25">
      <c r="B914" t="s">
        <v>504</v>
      </c>
      <c r="C914" t="str">
        <f>_xlfn.XLOOKUP(drafter_draft_stats[[#This Row],[draft_id]],drafts[id],drafts[title])</f>
        <v>Phantasm mini-Super Draft</v>
      </c>
      <c r="D914" t="s">
        <v>1237</v>
      </c>
      <c r="E914" s="13" t="str">
        <f>_xlfn.XLOOKUP(drafter_draft_stats[[#This Row],[drafter_id]],drafters[id],drafters[name],"")</f>
        <v>Clay Keller</v>
      </c>
      <c r="G914" s="13" t="str">
        <f>_xlfn.XLOOKUP(drafter_draft_stats[[#This Row],[drafter_team_id]],drafter_teams[id],drafter_teams[name],"")</f>
        <v/>
      </c>
      <c r="H914" s="13">
        <f>1</f>
        <v>1</v>
      </c>
      <c r="I914" cm="1">
        <f t="array" ref="I914">IF(_xlfn.XLOOKUP(drafter_draft_stats[[#This Row],[draft_id]],drafts[id],drafts[non_canonical])=TRUE,0,_xlfn.XLOOKUP(drafter_draft_stats[[#This Row],[drafter_id]],$D$2:$D913,$R$2:$R913,0,,-1))</f>
        <v>0</v>
      </c>
      <c r="J914" cm="1">
        <f t="array" ref="J914">IF(_xlfn.XLOOKUP(drafter_draft_stats[[#This Row],[draft_id]],drafts[id],drafts[non_canonical])=TRUE,0,_xlfn.XLOOKUP(drafter_draft_stats[[#This Row],[drafter_id]],$D$2:$D913,$S$2:$S913,0,,-1))</f>
        <v>0</v>
      </c>
      <c r="K914" cm="1">
        <f t="array" ref="K914">IF(_xlfn.XLOOKUP(1,(game_boards[draft_id]=drafter_draft_stats[[#This Row],[draft_id]])*(game_boards[drafter_id]=drafter_draft_stats[[#This Row],[drafter_id]]),game_boards[has_bonus_veto])=TRUE,1,0)</f>
        <v>0</v>
      </c>
      <c r="L914" cm="1">
        <f t="array" ref="L914">IF(_xlfn.XLOOKUP(1,(game_boards[draft_id]=drafter_draft_stats[[#This Row],[draft_id]])*(game_boards[drafter_id]=drafter_draft_stats[[#This Row],[drafter_id]]),game_boards[has_bonus_veto_override])=TRUE,1,0)</f>
        <v>0</v>
      </c>
      <c r="M914">
        <f>drafter_draft_stats[[#This Row],[starting_veto]]+drafter_draft_stats[[#This Row],[rollover_vetoes]]+drafter_draft_stats[[#This Row],[trivia_vetoes]]</f>
        <v>1</v>
      </c>
      <c r="N914">
        <f>drafter_draft_stats[[#This Row],[rollover_veto_override]]+drafter_draft_stats[[#This Row],[trivia_veto_override]]</f>
        <v>0</v>
      </c>
      <c r="P914">
        <v>1</v>
      </c>
      <c r="R914">
        <f>IF(_xlfn.XLOOKUP(drafter_draft_stats[[#This Row],[draft_id]],drafts[id],drafts[non_canonical])=TRUE,0,IF(drafter_draft_stats[[#This Row],[total_vetoes]]-drafter_draft_stats[[#This Row],[vetoes_used]]&gt;=1,1,0))</f>
        <v>0</v>
      </c>
      <c r="S914">
        <f>IF(drafter_draft_stats[[#This Row],[total_veto_overrides]]-drafter_draft_stats[[#This Row],[veto_overrides_used]]&gt;=1,1,0)</f>
        <v>0</v>
      </c>
    </row>
    <row r="915" spans="2:19" x14ac:dyDescent="0.25">
      <c r="B915" t="s">
        <v>504</v>
      </c>
      <c r="C915" t="str">
        <f>_xlfn.XLOOKUP(drafter_draft_stats[[#This Row],[draft_id]],drafts[id],drafts[title])</f>
        <v>Phantasm mini-Super Draft</v>
      </c>
      <c r="D915" t="s">
        <v>1115</v>
      </c>
      <c r="E915" s="13" t="str">
        <f>_xlfn.XLOOKUP(drafter_draft_stats[[#This Row],[drafter_id]],drafters[id],drafters[name],"")</f>
        <v>Ryan Marker</v>
      </c>
      <c r="G915" s="13" t="str">
        <f>_xlfn.XLOOKUP(drafter_draft_stats[[#This Row],[drafter_team_id]],drafter_teams[id],drafter_teams[name],"")</f>
        <v/>
      </c>
      <c r="H915" s="13">
        <f>1</f>
        <v>1</v>
      </c>
      <c r="I915" cm="1">
        <f t="array" ref="I915">IF(_xlfn.XLOOKUP(drafter_draft_stats[[#This Row],[draft_id]],drafts[id],drafts[non_canonical])=TRUE,0,_xlfn.XLOOKUP(drafter_draft_stats[[#This Row],[drafter_id]],$D$2:$D914,$R$2:$R914,0,,-1))</f>
        <v>0</v>
      </c>
      <c r="J915" cm="1">
        <f t="array" ref="J915">IF(_xlfn.XLOOKUP(drafter_draft_stats[[#This Row],[draft_id]],drafts[id],drafts[non_canonical])=TRUE,0,_xlfn.XLOOKUP(drafter_draft_stats[[#This Row],[drafter_id]],$D$2:$D914,$S$2:$S914,0,,-1))</f>
        <v>0</v>
      </c>
      <c r="K915" cm="1">
        <f t="array" ref="K915">IF(_xlfn.XLOOKUP(1,(game_boards[draft_id]=drafter_draft_stats[[#This Row],[draft_id]])*(game_boards[drafter_id]=drafter_draft_stats[[#This Row],[drafter_id]]),game_boards[has_bonus_veto])=TRUE,1,0)</f>
        <v>0</v>
      </c>
      <c r="L915" cm="1">
        <f t="array" ref="L915">IF(_xlfn.XLOOKUP(1,(game_boards[draft_id]=drafter_draft_stats[[#This Row],[draft_id]])*(game_boards[drafter_id]=drafter_draft_stats[[#This Row],[drafter_id]]),game_boards[has_bonus_veto_override])=TRUE,1,0)</f>
        <v>0</v>
      </c>
      <c r="M915">
        <f>drafter_draft_stats[[#This Row],[starting_veto]]+drafter_draft_stats[[#This Row],[rollover_vetoes]]+drafter_draft_stats[[#This Row],[trivia_vetoes]]</f>
        <v>1</v>
      </c>
      <c r="N915">
        <f>drafter_draft_stats[[#This Row],[rollover_veto_override]]+drafter_draft_stats[[#This Row],[trivia_veto_override]]</f>
        <v>0</v>
      </c>
      <c r="P915">
        <v>1</v>
      </c>
      <c r="R915">
        <f>IF(_xlfn.XLOOKUP(drafter_draft_stats[[#This Row],[draft_id]],drafts[id],drafts[non_canonical])=TRUE,0,IF(drafter_draft_stats[[#This Row],[total_vetoes]]-drafter_draft_stats[[#This Row],[vetoes_used]]&gt;=1,1,0))</f>
        <v>0</v>
      </c>
      <c r="S915">
        <f>IF(drafter_draft_stats[[#This Row],[total_veto_overrides]]-drafter_draft_stats[[#This Row],[veto_overrides_used]]&gt;=1,1,0)</f>
        <v>0</v>
      </c>
    </row>
  </sheetData>
  <conditionalFormatting sqref="I1:I1048576 R1:R1048576">
    <cfRule type="cellIs" dxfId="3" priority="7" operator="equal">
      <formula>1</formula>
    </cfRule>
  </conditionalFormatting>
  <conditionalFormatting sqref="J1:J1048576 S1:S1048576">
    <cfRule type="cellIs" dxfId="2" priority="6" operator="equal">
      <formula>1</formula>
    </cfRule>
  </conditionalFormatting>
  <conditionalFormatting sqref="M1:M1048576">
    <cfRule type="cellIs" dxfId="1" priority="2" operator="between">
      <formula>2</formula>
      <formula>3</formula>
    </cfRule>
  </conditionalFormatting>
  <conditionalFormatting sqref="N1:N1048576">
    <cfRule type="cellIs" dxfId="0"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00"/>
  <sheetViews>
    <sheetView topLeftCell="A754" workbookViewId="0">
      <selection activeCell="H782" sqref="H782"/>
    </sheetView>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0.42578125" style="9" customWidth="1"/>
    <col min="9" max="9" width="16.7109375" style="9" customWidth="1"/>
  </cols>
  <sheetData>
    <row r="1" spans="1:9" x14ac:dyDescent="0.25">
      <c r="A1" t="s">
        <v>0</v>
      </c>
      <c r="B1" t="s">
        <v>773</v>
      </c>
      <c r="C1" t="s">
        <v>1323</v>
      </c>
      <c r="D1" t="s">
        <v>1324</v>
      </c>
      <c r="E1" t="s">
        <v>1329</v>
      </c>
      <c r="F1" t="s">
        <v>1325</v>
      </c>
      <c r="G1" t="s">
        <v>1328</v>
      </c>
      <c r="H1" s="9" t="s">
        <v>8472</v>
      </c>
      <c r="I1" s="9" t="s">
        <v>15527</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2</v>
      </c>
      <c r="I17" s="9">
        <v>0</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2</v>
      </c>
      <c r="I32" s="9">
        <v>0</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2</v>
      </c>
      <c r="I41" s="9">
        <v>0</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4</v>
      </c>
      <c r="I45" s="9">
        <v>0</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3</v>
      </c>
      <c r="I46" s="9">
        <v>1</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2</v>
      </c>
      <c r="I47" s="9">
        <v>1</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2</v>
      </c>
      <c r="I49" s="9">
        <v>0</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2</v>
      </c>
      <c r="I70" s="9">
        <v>0</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2</v>
      </c>
      <c r="I74" s="9">
        <v>0</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3</v>
      </c>
      <c r="I77" s="9">
        <v>1</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2</v>
      </c>
      <c r="I79" s="9">
        <v>1</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4</v>
      </c>
      <c r="I80" s="9">
        <v>0</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2</v>
      </c>
      <c r="I85" s="9">
        <v>1</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3</v>
      </c>
      <c r="I87" s="9">
        <v>1</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4</v>
      </c>
      <c r="I88" s="9">
        <v>0</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4</v>
      </c>
      <c r="I97" s="9">
        <v>0</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3</v>
      </c>
      <c r="I99" s="9">
        <v>1</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2</v>
      </c>
      <c r="I100" s="9">
        <v>1</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2</v>
      </c>
      <c r="I102" s="9">
        <v>0</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2</v>
      </c>
      <c r="I104" s="9">
        <v>0</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2</v>
      </c>
      <c r="I116" s="9">
        <v>0</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2</v>
      </c>
      <c r="I134" s="9">
        <v>1</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4</v>
      </c>
      <c r="I135" s="9">
        <v>0</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3</v>
      </c>
      <c r="I137" s="9">
        <v>1</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2</v>
      </c>
      <c r="I177" s="9">
        <v>1</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3</v>
      </c>
      <c r="I178" s="9">
        <v>0</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2</v>
      </c>
      <c r="I263" s="9">
        <v>0</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1</v>
      </c>
      <c r="I264" s="9">
        <v>2</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2</v>
      </c>
      <c r="I282" s="9">
        <v>1</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1</v>
      </c>
      <c r="I283" s="9">
        <v>2</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1</v>
      </c>
      <c r="I288" s="9">
        <v>3</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1</v>
      </c>
      <c r="I292" s="9">
        <v>2</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2</v>
      </c>
      <c r="I293" s="9">
        <v>1</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1</v>
      </c>
      <c r="I415" s="9">
        <v>3</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1</v>
      </c>
      <c r="I423" s="9">
        <v>3</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2</v>
      </c>
      <c r="I424" s="9">
        <v>0</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2</v>
      </c>
      <c r="I766" s="9">
        <v>0</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1</v>
      </c>
      <c r="I767" s="9">
        <v>3</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2</v>
      </c>
      <c r="I768" s="9">
        <v>1</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1</v>
      </c>
      <c r="I769" s="9">
        <v>3</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1</v>
      </c>
      <c r="I771" s="9">
        <v>3</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2</v>
      </c>
      <c r="I772" s="9">
        <v>1</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1</v>
      </c>
      <c r="I773" s="9">
        <v>3</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1</v>
      </c>
      <c r="I775" s="9">
        <v>3</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2</v>
      </c>
      <c r="I776" s="9">
        <v>1</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1</v>
      </c>
      <c r="I777" s="9">
        <v>3</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c r="H778" s="9">
        <v>2</v>
      </c>
      <c r="I778" s="9">
        <v>0</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c r="H779" s="9">
        <v>1</v>
      </c>
      <c r="I779" s="9">
        <v>3</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c r="H780" s="9">
        <v>2</v>
      </c>
      <c r="I780" s="9">
        <v>2</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c r="H781" s="9">
        <v>3</v>
      </c>
      <c r="I781" s="9">
        <v>1</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c r="H782" s="9">
        <v>0</v>
      </c>
      <c r="I782" s="9">
        <v>2</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c r="H783" s="9">
        <v>3</v>
      </c>
      <c r="I783" s="9">
        <v>1</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row>
    <row r="785" spans="2:7"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row>
    <row r="786" spans="2:7"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row>
    <row r="787" spans="2:7"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row>
    <row r="788" spans="2:7"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row>
    <row r="789" spans="2:7"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row>
    <row r="790" spans="2:7"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row>
    <row r="791" spans="2:7"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row>
    <row r="792" spans="2:7"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row>
    <row r="793" spans="2:7"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row>
    <row r="794" spans="2:7"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row>
    <row r="795" spans="2:7"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row>
    <row r="796" spans="2:7"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row>
    <row r="797" spans="2:7"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row>
    <row r="798" spans="2:7"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7"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7"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row>
    <row r="801" spans="2:7"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row>
    <row r="802" spans="2:7"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row>
    <row r="803" spans="2:7"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row>
    <row r="804" spans="2:7"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row>
    <row r="805" spans="2:7"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row>
    <row r="806" spans="2:7"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row>
    <row r="807" spans="2:7"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row>
    <row r="808" spans="2:7"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row>
    <row r="809" spans="2:7"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row>
    <row r="810" spans="2:7"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row>
    <row r="811" spans="2:7"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row>
    <row r="812" spans="2:7"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row>
    <row r="813" spans="2:7"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row>
    <row r="814" spans="2:7"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row>
    <row r="815" spans="2:7"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row>
    <row r="816" spans="2:7"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row>
    <row r="817" spans="2:7"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row>
    <row r="818" spans="2:7"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row>
    <row r="819" spans="2:7"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row>
    <row r="820" spans="2:7"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row>
    <row r="821" spans="2:7"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row>
    <row r="822" spans="2:7"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row>
    <row r="823" spans="2:7"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row>
    <row r="824" spans="2:7"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row>
    <row r="825" spans="2:7"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row>
    <row r="826" spans="2:7"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row>
    <row r="827" spans="2:7"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row>
    <row r="828" spans="2:7"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row>
    <row r="829" spans="2:7"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row>
    <row r="830" spans="2:7"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row>
    <row r="831" spans="2:7"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row>
    <row r="832" spans="2:7"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row>
    <row r="833" spans="2:7"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row>
    <row r="834" spans="2:7"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row>
    <row r="835" spans="2:7"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row>
    <row r="836" spans="2:7"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row>
    <row r="837" spans="2:7"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row>
    <row r="838" spans="2:7"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row>
    <row r="839" spans="2:7"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row>
    <row r="840" spans="2:7"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row>
    <row r="841" spans="2:7"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row>
    <row r="842" spans="2:7"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row>
    <row r="843" spans="2:7"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row>
    <row r="844" spans="2:7"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row>
    <row r="845" spans="2:7"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row>
    <row r="846" spans="2:7"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row>
    <row r="847" spans="2:7"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row>
    <row r="848" spans="2:7"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2</v>
      </c>
      <c r="I858" s="9">
        <v>1</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1</v>
      </c>
      <c r="I859" s="9">
        <v>2</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row>
    <row r="865" spans="2:7"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row>
    <row r="866" spans="2:7"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row>
    <row r="867" spans="2:7"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row>
    <row r="868" spans="2:7"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row>
    <row r="869" spans="2:7"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row>
    <row r="870" spans="2:7"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row>
    <row r="871" spans="2:7"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row>
    <row r="872" spans="2:7"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row>
    <row r="873" spans="2:7"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row>
    <row r="874" spans="2:7"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row>
    <row r="875" spans="2:7"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row>
    <row r="876" spans="2:7"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7"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7"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row>
    <row r="879" spans="2:7"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row>
    <row r="880" spans="2:7"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15657</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15657</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15659</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15659</v>
      </c>
      <c r="C893" t="str">
        <f>_xlfn.XLOOKUP(trivia_results[[#This Row],[draft_id]],drafts[id],drafts[title])</f>
        <v>True Crime Documentaries</v>
      </c>
      <c r="D893" t="s">
        <v>16056</v>
      </c>
      <c r="E893" t="str">
        <f>_xlfn.XLOOKUP(trivia_results[[#This Row],[drafter_id]],drafters[id],drafters[name],"")</f>
        <v>Ben Hethcoat</v>
      </c>
      <c r="G893" t="str">
        <f>_xlfn.XLOOKUP(trivia_results[[#This Row],[drafter_team_id]],drafter_teams[id],drafter_teams[name],"")</f>
        <v/>
      </c>
    </row>
    <row r="894" spans="2:9" x14ac:dyDescent="0.25">
      <c r="B894" s="5" t="s">
        <v>15652</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1</v>
      </c>
      <c r="I894" s="9">
        <v>3</v>
      </c>
    </row>
    <row r="895" spans="2:9" x14ac:dyDescent="0.25">
      <c r="B895" s="5" t="s">
        <v>15652</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3</v>
      </c>
      <c r="I895" s="9">
        <v>1</v>
      </c>
    </row>
    <row r="896" spans="2:9" x14ac:dyDescent="0.25">
      <c r="B896" s="5" t="s">
        <v>15652</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2</v>
      </c>
      <c r="I896" s="9">
        <v>3</v>
      </c>
    </row>
    <row r="897" spans="2:9" x14ac:dyDescent="0.25">
      <c r="B897" s="5" t="s">
        <v>15647</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15647</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15649</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3</v>
      </c>
      <c r="I899" s="9">
        <v>1</v>
      </c>
    </row>
    <row r="900" spans="2:9" x14ac:dyDescent="0.25">
      <c r="B900" s="5" t="s">
        <v>15649</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3"/>
  <sheetViews>
    <sheetView workbookViewId="0"/>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16056</v>
      </c>
      <c r="D243" t="s">
        <v>16057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78"/>
  <sheetViews>
    <sheetView workbookViewId="0"/>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15657</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15657</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15657</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1276</v>
      </c>
      <c r="D608" t="str">
        <f>_xlfn.XLOOKUP(drafts_hosts[[#This Row],[hosts_id]],hosts[id],hosts[host_name])</f>
        <v>Darren Franich</v>
      </c>
    </row>
    <row r="609" spans="1:4" x14ac:dyDescent="0.25">
      <c r="A609" t="s">
        <v>538</v>
      </c>
      <c r="B609" t="str">
        <f>_xlfn.XLOOKUP(drafts_hosts[[#This Row],[hosted_drafts_id]],drafts[id],drafts[title])</f>
        <v>Silent Night, Deadly Night mini-Super Draft</v>
      </c>
      <c r="C609" t="s">
        <v>1276</v>
      </c>
      <c r="D609" t="str">
        <f>_xlfn.XLOOKUP(drafts_hosts[[#This Row],[hosts_id]],hosts[id],hosts[host_name])</f>
        <v>Darren Franich</v>
      </c>
    </row>
    <row r="610" spans="1:4" x14ac:dyDescent="0.25">
      <c r="A610" t="s">
        <v>138</v>
      </c>
      <c r="B610" t="str">
        <f>_xlfn.XLOOKUP(drafts_hosts[[#This Row],[hosted_drafts_id]],drafts[id],drafts[title])</f>
        <v>The Karate Kid mini-Super Draft</v>
      </c>
      <c r="C610" t="s">
        <v>1276</v>
      </c>
      <c r="D610" t="str">
        <f>_xlfn.XLOOKUP(drafts_hosts[[#This Row],[hosts_id]],hosts[id],hosts[host_name])</f>
        <v>Darren Franich</v>
      </c>
    </row>
    <row r="611" spans="1:4" x14ac:dyDescent="0.25">
      <c r="A611" t="s">
        <v>717</v>
      </c>
      <c r="B611" t="str">
        <f>_xlfn.XLOOKUP(drafts_hosts[[#This Row],[hosted_drafts_id]],drafts[id],drafts[title])</f>
        <v>Ocean's mini-Super Draft</v>
      </c>
      <c r="C611" t="s">
        <v>1276</v>
      </c>
      <c r="D611" t="str">
        <f>_xlfn.XLOOKUP(drafts_hosts[[#This Row],[hosts_id]],hosts[id],hosts[host_name])</f>
        <v>Darren Franich</v>
      </c>
    </row>
    <row r="612" spans="1:4" x14ac:dyDescent="0.25">
      <c r="A612" t="s">
        <v>28</v>
      </c>
      <c r="B612" t="str">
        <f>_xlfn.XLOOKUP(drafts_hosts[[#This Row],[hosted_drafts_id]],drafts[id],drafts[title])</f>
        <v>Jacques Demy Connected Universe mini-Super Draft</v>
      </c>
      <c r="C612" t="s">
        <v>1276</v>
      </c>
      <c r="D612" t="str">
        <f>_xlfn.XLOOKUP(drafts_hosts[[#This Row],[hosts_id]],hosts[id],hosts[host_name])</f>
        <v>Darren Franich</v>
      </c>
    </row>
    <row r="613" spans="1:4" x14ac:dyDescent="0.25">
      <c r="A613" t="s">
        <v>435</v>
      </c>
      <c r="B613" t="str">
        <f>_xlfn.XLOOKUP(drafts_hosts[[#This Row],[hosted_drafts_id]],drafts[id],drafts[title])</f>
        <v>The Yakuza Papers mini-Super Draft</v>
      </c>
      <c r="C613" t="s">
        <v>1276</v>
      </c>
      <c r="D613" t="str">
        <f>_xlfn.XLOOKUP(drafts_hosts[[#This Row],[hosts_id]],hosts[id],hosts[host_name])</f>
        <v>Darren Franich</v>
      </c>
    </row>
    <row r="614" spans="1:4" x14ac:dyDescent="0.25">
      <c r="A614" t="s">
        <v>769</v>
      </c>
      <c r="B614" t="str">
        <f>_xlfn.XLOOKUP(drafts_hosts[[#This Row],[hosted_drafts_id]],drafts[id],drafts[title])</f>
        <v>The Minions mini-Super Draft</v>
      </c>
      <c r="C614" t="s">
        <v>1276</v>
      </c>
      <c r="D614" t="str">
        <f>_xlfn.XLOOKUP(drafts_hosts[[#This Row],[hosts_id]],hosts[id],hosts[host_name])</f>
        <v>Darren Franich</v>
      </c>
    </row>
    <row r="615" spans="1:4" x14ac:dyDescent="0.25">
      <c r="A615" t="s">
        <v>679</v>
      </c>
      <c r="B615" t="str">
        <f>_xlfn.XLOOKUP(drafts_hosts[[#This Row],[hosted_drafts_id]],drafts[id],drafts[title])</f>
        <v>Dirty Harry mini-Super Draft</v>
      </c>
      <c r="C615" t="s">
        <v>1276</v>
      </c>
      <c r="D615" t="str">
        <f>_xlfn.XLOOKUP(drafts_hosts[[#This Row],[hosts_id]],hosts[id],hosts[host_name])</f>
        <v>Darren Franich</v>
      </c>
    </row>
    <row r="616" spans="1:4" x14ac:dyDescent="0.25">
      <c r="A616" t="s">
        <v>677</v>
      </c>
      <c r="B616" t="str">
        <f>_xlfn.XLOOKUP(drafts_hosts[[#This Row],[hosted_drafts_id]],drafts[id],drafts[title])</f>
        <v>Teenage Mutant Ninja Turtles mini-Super Draft</v>
      </c>
      <c r="C616" t="s">
        <v>1276</v>
      </c>
      <c r="D616" t="str">
        <f>_xlfn.XLOOKUP(drafts_hosts[[#This Row],[hosts_id]],hosts[id],hosts[host_name])</f>
        <v>Darren Franich</v>
      </c>
    </row>
    <row r="617" spans="1:4" x14ac:dyDescent="0.25">
      <c r="A617" t="s">
        <v>681</v>
      </c>
      <c r="B617" t="str">
        <f>_xlfn.XLOOKUP(drafts_hosts[[#This Row],[hosted_drafts_id]],drafts[id],drafts[title])</f>
        <v>The Exorcist mini-Super Draft</v>
      </c>
      <c r="C617" t="s">
        <v>1276</v>
      </c>
      <c r="D617" t="str">
        <f>_xlfn.XLOOKUP(drafts_hosts[[#This Row],[hosts_id]],hosts[id],hosts[host_name])</f>
        <v>Darren Franich</v>
      </c>
    </row>
    <row r="618" spans="1:4" x14ac:dyDescent="0.25">
      <c r="A618" t="s">
        <v>459</v>
      </c>
      <c r="B618" t="str">
        <f>_xlfn.XLOOKUP(drafts_hosts[[#This Row],[hosted_drafts_id]],drafts[id],drafts[title])</f>
        <v>Monty Python mini-Super Draft</v>
      </c>
      <c r="C618" t="s">
        <v>1276</v>
      </c>
      <c r="D618" t="str">
        <f>_xlfn.XLOOKUP(drafts_hosts[[#This Row],[hosts_id]],hosts[id],hosts[host_name])</f>
        <v>Darren Franich</v>
      </c>
    </row>
    <row r="619" spans="1:4" x14ac:dyDescent="0.25">
      <c r="A619" t="s">
        <v>484</v>
      </c>
      <c r="B619" t="str">
        <f>_xlfn.XLOOKUP(drafts_hosts[[#This Row],[hosted_drafts_id]],drafts[id],drafts[title])</f>
        <v>Barry Levinson's Baltimore mini-Super Draft</v>
      </c>
      <c r="C619" t="s">
        <v>1276</v>
      </c>
      <c r="D619" t="str">
        <f>_xlfn.XLOOKUP(drafts_hosts[[#This Row],[hosts_id]],hosts[id],hosts[host_name])</f>
        <v>Darren Franich</v>
      </c>
    </row>
    <row r="620" spans="1:4" x14ac:dyDescent="0.25">
      <c r="A620" t="s">
        <v>152</v>
      </c>
      <c r="B620" t="str">
        <f>_xlfn.XLOOKUP(drafts_hosts[[#This Row],[hosted_drafts_id]],drafts[id],drafts[title])</f>
        <v>Scream mini-Super Draft</v>
      </c>
      <c r="C620" t="s">
        <v>1276</v>
      </c>
      <c r="D620" t="str">
        <f>_xlfn.XLOOKUP(drafts_hosts[[#This Row],[hosts_id]],hosts[id],hosts[host_name])</f>
        <v>Darren Franich</v>
      </c>
    </row>
    <row r="621" spans="1:4" x14ac:dyDescent="0.25">
      <c r="A621" t="s">
        <v>202</v>
      </c>
      <c r="B621" t="str">
        <f>_xlfn.XLOOKUP(drafts_hosts[[#This Row],[hosted_drafts_id]],drafts[id],drafts[title])</f>
        <v>Dragonheart mini-Super Draft</v>
      </c>
      <c r="C621" t="s">
        <v>1276</v>
      </c>
      <c r="D621" t="str">
        <f>_xlfn.XLOOKUP(drafts_hosts[[#This Row],[hosts_id]],hosts[id],hosts[host_name])</f>
        <v>Darren Franich</v>
      </c>
    </row>
    <row r="622" spans="1:4" x14ac:dyDescent="0.25">
      <c r="A622" t="s">
        <v>206</v>
      </c>
      <c r="B622" t="str">
        <f>_xlfn.XLOOKUP(drafts_hosts[[#This Row],[hosted_drafts_id]],drafts[id],drafts[title])</f>
        <v>Harry Palmer mini-Super Draft</v>
      </c>
      <c r="C622" t="s">
        <v>1276</v>
      </c>
      <c r="D622" t="str">
        <f>_xlfn.XLOOKUP(drafts_hosts[[#This Row],[hosts_id]],hosts[id],hosts[host_name])</f>
        <v>Darren Franich</v>
      </c>
    </row>
    <row r="623" spans="1:4" x14ac:dyDescent="0.25">
      <c r="A623" t="s">
        <v>130</v>
      </c>
      <c r="B623" t="str">
        <f>_xlfn.XLOOKUP(drafts_hosts[[#This Row],[hosted_drafts_id]],drafts[id],drafts[title])</f>
        <v>The "Modern" Mummy mini-Super Draft</v>
      </c>
      <c r="C623" t="s">
        <v>1276</v>
      </c>
      <c r="D623" t="str">
        <f>_xlfn.XLOOKUP(drafts_hosts[[#This Row],[hosts_id]],hosts[id],hosts[host_name])</f>
        <v>Darren Franich</v>
      </c>
    </row>
    <row r="624" spans="1:4" x14ac:dyDescent="0.25">
      <c r="A624" t="s">
        <v>320</v>
      </c>
      <c r="B624" t="str">
        <f>_xlfn.XLOOKUP(drafts_hosts[[#This Row],[hosted_drafts_id]],drafts[id],drafts[title])</f>
        <v>Evil Dead mini-Super Draft</v>
      </c>
      <c r="C624" t="s">
        <v>1276</v>
      </c>
      <c r="D624" t="str">
        <f>_xlfn.XLOOKUP(drafts_hosts[[#This Row],[hosts_id]],hosts[id],hosts[host_name])</f>
        <v>Darren Franich</v>
      </c>
    </row>
    <row r="625" spans="1:4" x14ac:dyDescent="0.25">
      <c r="A625" t="s">
        <v>174</v>
      </c>
      <c r="B625" t="str">
        <f>_xlfn.XLOOKUP(drafts_hosts[[#This Row],[hosted_drafts_id]],drafts[id],drafts[title])</f>
        <v>REC mini-Super Draft</v>
      </c>
      <c r="C625" t="s">
        <v>1276</v>
      </c>
      <c r="D625" t="str">
        <f>_xlfn.XLOOKUP(drafts_hosts[[#This Row],[hosts_id]],hosts[id],hosts[host_name])</f>
        <v>Darren Franich</v>
      </c>
    </row>
    <row r="626" spans="1:4" x14ac:dyDescent="0.25">
      <c r="A626" t="s">
        <v>767</v>
      </c>
      <c r="B626" t="str">
        <f>_xlfn.XLOOKUP(drafts_hosts[[#This Row],[hosted_drafts_id]],drafts[id],drafts[title])</f>
        <v>Insidious mini-Super Draft</v>
      </c>
      <c r="C626" t="s">
        <v>1276</v>
      </c>
      <c r="D626" t="str">
        <f>_xlfn.XLOOKUP(drafts_hosts[[#This Row],[hosts_id]],hosts[id],hosts[host_name])</f>
        <v>Darren Franich</v>
      </c>
    </row>
    <row r="627" spans="1:4" x14ac:dyDescent="0.25">
      <c r="A627" t="s">
        <v>154</v>
      </c>
      <c r="B627" t="str">
        <f>_xlfn.XLOOKUP(drafts_hosts[[#This Row],[hosted_drafts_id]],drafts[id],drafts[title])</f>
        <v>Indiana Jones mini-Super Draft</v>
      </c>
      <c r="C627" t="s">
        <v>1276</v>
      </c>
      <c r="D627" t="str">
        <f>_xlfn.XLOOKUP(drafts_hosts[[#This Row],[hosts_id]],hosts[id],hosts[host_name])</f>
        <v>Darren Franich</v>
      </c>
    </row>
    <row r="628" spans="1:4" x14ac:dyDescent="0.25">
      <c r="A628" t="s">
        <v>771</v>
      </c>
      <c r="B628" t="str">
        <f>_xlfn.XLOOKUP(drafts_hosts[[#This Row],[hosted_drafts_id]],drafts[id],drafts[title])</f>
        <v>Peanuts mini-Super Draft</v>
      </c>
      <c r="C628" t="s">
        <v>1276</v>
      </c>
      <c r="D628" t="str">
        <f>_xlfn.XLOOKUP(drafts_hosts[[#This Row],[hosts_id]],hosts[id],hosts[host_name])</f>
        <v>Darren Franich</v>
      </c>
    </row>
    <row r="629" spans="1:4" x14ac:dyDescent="0.25">
      <c r="A629" t="s">
        <v>669</v>
      </c>
      <c r="B629" t="str">
        <f>_xlfn.XLOOKUP(drafts_hosts[[#This Row],[hosted_drafts_id]],drafts[id],drafts[title])</f>
        <v>The Invisible Man ('30s/'40s) mini-Super Draft</v>
      </c>
      <c r="C629" t="s">
        <v>1276</v>
      </c>
      <c r="D629" t="str">
        <f>_xlfn.XLOOKUP(drafts_hosts[[#This Row],[hosts_id]],hosts[id],hosts[host_name])</f>
        <v>Darren Franich</v>
      </c>
    </row>
    <row r="630" spans="1:4" x14ac:dyDescent="0.25">
      <c r="A630" t="s">
        <v>453</v>
      </c>
      <c r="B630" t="str">
        <f>_xlfn.XLOOKUP(drafts_hosts[[#This Row],[hosted_drafts_id]],drafts[id],drafts[title])</f>
        <v>The Girl with the Dragon Tattoo/Millennium mini-Super Draft</v>
      </c>
      <c r="C630" t="s">
        <v>1276</v>
      </c>
      <c r="D630" t="str">
        <f>_xlfn.XLOOKUP(drafts_hosts[[#This Row],[hosts_id]],hosts[id],hosts[host_name])</f>
        <v>Darren Franich</v>
      </c>
    </row>
    <row r="631" spans="1:4" x14ac:dyDescent="0.25">
      <c r="A631" t="s">
        <v>415</v>
      </c>
      <c r="B631" t="str">
        <f>_xlfn.XLOOKUP(drafts_hosts[[#This Row],[hosted_drafts_id]],drafts[id],drafts[title])</f>
        <v>The Transporter mini-Super Draft</v>
      </c>
      <c r="C631" t="s">
        <v>1276</v>
      </c>
      <c r="D631" t="str">
        <f>_xlfn.XLOOKUP(drafts_hosts[[#This Row],[hosts_id]],hosts[id],hosts[host_name])</f>
        <v>Darren Franich</v>
      </c>
    </row>
    <row r="632" spans="1:4" x14ac:dyDescent="0.25">
      <c r="A632" t="s">
        <v>421</v>
      </c>
      <c r="B632" t="str">
        <f>_xlfn.XLOOKUP(drafts_hosts[[#This Row],[hosted_drafts_id]],drafts[id],drafts[title])</f>
        <v>Mike Hammer mini-Super Draft</v>
      </c>
      <c r="C632" t="s">
        <v>1276</v>
      </c>
      <c r="D632" t="str">
        <f>_xlfn.XLOOKUP(drafts_hosts[[#This Row],[hosts_id]],hosts[id],hosts[host_name])</f>
        <v>Darren Franich</v>
      </c>
    </row>
    <row r="633" spans="1:4" x14ac:dyDescent="0.25">
      <c r="A633" t="s">
        <v>695</v>
      </c>
      <c r="B633" t="str">
        <f>_xlfn.XLOOKUP(drafts_hosts[[#This Row],[hosted_drafts_id]],drafts[id],drafts[title])</f>
        <v>The Omen mini-Super Draft</v>
      </c>
      <c r="C633" t="s">
        <v>1276</v>
      </c>
      <c r="D633" t="str">
        <f>_xlfn.XLOOKUP(drafts_hosts[[#This Row],[hosts_id]],hosts[id],hosts[host_name])</f>
        <v>Darren Franich</v>
      </c>
    </row>
    <row r="634" spans="1:4" x14ac:dyDescent="0.25">
      <c r="A634" t="s">
        <v>592</v>
      </c>
      <c r="B634" t="str">
        <f>_xlfn.XLOOKUP(drafts_hosts[[#This Row],[hosted_drafts_id]],drafts[id],drafts[title])</f>
        <v>The Parent Trap mini-Super Draft</v>
      </c>
      <c r="C634" t="s">
        <v>1276</v>
      </c>
      <c r="D634" t="str">
        <f>_xlfn.XLOOKUP(drafts_hosts[[#This Row],[hosts_id]],hosts[id],hosts[host_name])</f>
        <v>Darren Franich</v>
      </c>
    </row>
    <row r="635" spans="1:4" x14ac:dyDescent="0.25">
      <c r="A635" t="s">
        <v>219</v>
      </c>
      <c r="B635" t="str">
        <f>_xlfn.XLOOKUP(drafts_hosts[[#This Row],[hosted_drafts_id]],drafts[id],drafts[title])</f>
        <v>Mad Max mini-Super Draft</v>
      </c>
      <c r="C635" t="s">
        <v>1276</v>
      </c>
      <c r="D635" t="str">
        <f>_xlfn.XLOOKUP(drafts_hosts[[#This Row],[hosts_id]],hosts[id],hosts[host_name])</f>
        <v>Darren Franich</v>
      </c>
    </row>
    <row r="636" spans="1:4" x14ac:dyDescent="0.25">
      <c r="A636" t="s">
        <v>290</v>
      </c>
      <c r="B636" t="str">
        <f>_xlfn.XLOOKUP(drafts_hosts[[#This Row],[hosted_drafts_id]],drafts[id],drafts[title])</f>
        <v>The Predator mini-Super Draft</v>
      </c>
      <c r="C636" t="s">
        <v>1276</v>
      </c>
      <c r="D636" t="str">
        <f>_xlfn.XLOOKUP(drafts_hosts[[#This Row],[hosts_id]],hosts[id],hosts[host_name])</f>
        <v>Darren Franich</v>
      </c>
    </row>
    <row r="637" spans="1:4" x14ac:dyDescent="0.25">
      <c r="A637" t="s">
        <v>437</v>
      </c>
      <c r="B637" t="str">
        <f>_xlfn.XLOOKUP(drafts_hosts[[#This Row],[hosted_drafts_id]],drafts[id],drafts[title])</f>
        <v>Flashpoint: Batman (Franchise mini-Super Draft)</v>
      </c>
      <c r="C637" t="s">
        <v>1276</v>
      </c>
      <c r="D637" t="str">
        <f>_xlfn.XLOOKUP(drafts_hosts[[#This Row],[hosts_id]],hosts[id],hosts[host_name])</f>
        <v>Darren Franich</v>
      </c>
    </row>
    <row r="638" spans="1:4" x14ac:dyDescent="0.25">
      <c r="A638" t="s">
        <v>260</v>
      </c>
      <c r="B638" t="str">
        <f>_xlfn.XLOOKUP(drafts_hosts[[#This Row],[hosted_drafts_id]],drafts[id],drafts[title])</f>
        <v>Highlander mini-Super Draft</v>
      </c>
      <c r="C638" t="s">
        <v>1276</v>
      </c>
      <c r="D638" t="str">
        <f>_xlfn.XLOOKUP(drafts_hosts[[#This Row],[hosts_id]],hosts[id],hosts[host_name])</f>
        <v>Darren Franich</v>
      </c>
    </row>
    <row r="639" spans="1:4" x14ac:dyDescent="0.25">
      <c r="A639" t="s">
        <v>228</v>
      </c>
      <c r="B639" t="str">
        <f>_xlfn.XLOOKUP(drafts_hosts[[#This Row],[hosted_drafts_id]],drafts[id],drafts[title])</f>
        <v>The Gambler mini-Super Draft</v>
      </c>
      <c r="C639" t="s">
        <v>1276</v>
      </c>
      <c r="D639" t="str">
        <f>_xlfn.XLOOKUP(drafts_hosts[[#This Row],[hosts_id]],hosts[id],hosts[host_name])</f>
        <v>Darren Franich</v>
      </c>
    </row>
    <row r="640" spans="1:4" x14ac:dyDescent="0.25">
      <c r="A640" t="s">
        <v>596</v>
      </c>
      <c r="B640" t="str">
        <f>_xlfn.XLOOKUP(drafts_hosts[[#This Row],[hosted_drafts_id]],drafts[id],drafts[title])</f>
        <v>Abbott and Costello Meet the Monsters mini-Super Draft</v>
      </c>
      <c r="C640" t="s">
        <v>1276</v>
      </c>
      <c r="D640" t="str">
        <f>_xlfn.XLOOKUP(drafts_hosts[[#This Row],[hosts_id]],hosts[id],hosts[host_name])</f>
        <v>Darren Franich</v>
      </c>
    </row>
    <row r="641" spans="1:4" x14ac:dyDescent="0.25">
      <c r="A641" t="s">
        <v>707</v>
      </c>
      <c r="B641" t="str">
        <f>_xlfn.XLOOKUP(drafts_hosts[[#This Row],[hosted_drafts_id]],drafts[id],drafts[title])</f>
        <v>Sony Spider-man Adjacent (NoVENOMber)</v>
      </c>
      <c r="C641" t="s">
        <v>1276</v>
      </c>
      <c r="D641" t="str">
        <f>_xlfn.XLOOKUP(drafts_hosts[[#This Row],[hosts_id]],hosts[id],hosts[host_name])</f>
        <v>Darren Franich</v>
      </c>
    </row>
    <row r="642" spans="1:4" x14ac:dyDescent="0.25">
      <c r="A642" t="s">
        <v>334</v>
      </c>
      <c r="B642" t="str">
        <f>_xlfn.XLOOKUP(drafts_hosts[[#This Row],[hosted_drafts_id]],drafts[id],drafts[title])</f>
        <v>Oz (Live Action) mini-Super Draft</v>
      </c>
      <c r="C642" t="s">
        <v>1276</v>
      </c>
      <c r="D642" t="str">
        <f>_xlfn.XLOOKUP(drafts_hosts[[#This Row],[hosts_id]],hosts[id],hosts[host_name])</f>
        <v>Darren Franich</v>
      </c>
    </row>
    <row r="643" spans="1:4" x14ac:dyDescent="0.25">
      <c r="A643" t="s">
        <v>158</v>
      </c>
      <c r="B643" t="str">
        <f>_xlfn.XLOOKUP(drafts_hosts[[#This Row],[hosted_drafts_id]],drafts[id],drafts[title])</f>
        <v>Allan Quatermain mini-Super Draft</v>
      </c>
      <c r="C643" t="s">
        <v>1276</v>
      </c>
      <c r="D643" t="str">
        <f>_xlfn.XLOOKUP(drafts_hosts[[#This Row],[hosts_id]],hosts[id],hosts[host_name])</f>
        <v>Darren Franich</v>
      </c>
    </row>
    <row r="644" spans="1:4" x14ac:dyDescent="0.25">
      <c r="A644" t="s">
        <v>665</v>
      </c>
      <c r="B644" t="str">
        <f>_xlfn.XLOOKUP(drafts_hosts[[#This Row],[hosted_drafts_id]],drafts[id],drafts[title])</f>
        <v>Christopher Plummer</v>
      </c>
      <c r="C644" t="s">
        <v>1276</v>
      </c>
      <c r="D644" t="str">
        <f>_xlfn.XLOOKUP(drafts_hosts[[#This Row],[hosts_id]],hosts[id],hosts[host_name])</f>
        <v>Darren Franich</v>
      </c>
    </row>
    <row r="645" spans="1:4" x14ac:dyDescent="0.25">
      <c r="A645" t="s">
        <v>693</v>
      </c>
      <c r="B645" t="str">
        <f>_xlfn.XLOOKUP(drafts_hosts[[#This Row],[hosted_drafts_id]],drafts[id],drafts[title])</f>
        <v>Richard Donner</v>
      </c>
      <c r="C645" t="s">
        <v>1270</v>
      </c>
      <c r="D645" t="str">
        <f>_xlfn.XLOOKUP(drafts_hosts[[#This Row],[hosts_id]],hosts[id],hosts[host_name])</f>
        <v>Clay Keller</v>
      </c>
    </row>
    <row r="646" spans="1:4" x14ac:dyDescent="0.25">
      <c r="A646" t="s">
        <v>693</v>
      </c>
      <c r="B646" t="str">
        <f>_xlfn.XLOOKUP(drafts_hosts[[#This Row],[hosted_drafts_id]],drafts[id],drafts[title])</f>
        <v>Richard Donner</v>
      </c>
      <c r="C646" t="s">
        <v>1286</v>
      </c>
      <c r="D646" t="str">
        <f>_xlfn.XLOOKUP(drafts_hosts[[#This Row],[hosts_id]],hosts[id],hosts[host_name])</f>
        <v>Ryan Marker</v>
      </c>
    </row>
    <row r="647" spans="1:4" x14ac:dyDescent="0.25">
      <c r="A647" t="s">
        <v>304</v>
      </c>
      <c r="B647" t="str">
        <f>_xlfn.XLOOKUP(drafts_hosts[[#This Row],[hosted_drafts_id]],drafts[id],drafts[title])</f>
        <v>Stephen Sondheim</v>
      </c>
      <c r="C647" t="s">
        <v>1270</v>
      </c>
      <c r="D647" t="str">
        <f>_xlfn.XLOOKUP(drafts_hosts[[#This Row],[hosts_id]],hosts[id],hosts[host_name])</f>
        <v>Clay Keller</v>
      </c>
    </row>
    <row r="648" spans="1:4" x14ac:dyDescent="0.25">
      <c r="A648" t="s">
        <v>304</v>
      </c>
      <c r="B648" t="str">
        <f>_xlfn.XLOOKUP(drafts_hosts[[#This Row],[hosted_drafts_id]],drafts[id],drafts[title])</f>
        <v>Stephen Sondheim</v>
      </c>
      <c r="C648" t="s">
        <v>1286</v>
      </c>
      <c r="D648" t="str">
        <f>_xlfn.XLOOKUP(drafts_hosts[[#This Row],[hosts_id]],hosts[id],hosts[host_name])</f>
        <v>Ryan Marker</v>
      </c>
    </row>
    <row r="649" spans="1:4" x14ac:dyDescent="0.25">
      <c r="A649" t="s">
        <v>204</v>
      </c>
      <c r="B649" t="str">
        <f>_xlfn.XLOOKUP(drafts_hosts[[#This Row],[hosted_drafts_id]],drafts[id],drafts[title])</f>
        <v>Betty White</v>
      </c>
      <c r="C649" t="s">
        <v>1270</v>
      </c>
      <c r="D649" t="str">
        <f>_xlfn.XLOOKUP(drafts_hosts[[#This Row],[hosts_id]],hosts[id],hosts[host_name])</f>
        <v>Clay Keller</v>
      </c>
    </row>
    <row r="650" spans="1:4" x14ac:dyDescent="0.25">
      <c r="A650" t="s">
        <v>204</v>
      </c>
      <c r="B650" t="str">
        <f>_xlfn.XLOOKUP(drafts_hosts[[#This Row],[hosted_drafts_id]],drafts[id],drafts[title])</f>
        <v>Betty White</v>
      </c>
      <c r="C650" t="s">
        <v>1286</v>
      </c>
      <c r="D650" t="str">
        <f>_xlfn.XLOOKUP(drafts_hosts[[#This Row],[hosts_id]],hosts[id],hosts[host_name])</f>
        <v>Ryan Marker</v>
      </c>
    </row>
    <row r="651" spans="1:4" x14ac:dyDescent="0.25">
      <c r="A651" t="s">
        <v>580</v>
      </c>
      <c r="B651" t="str">
        <f>_xlfn.XLOOKUP(drafts_hosts[[#This Row],[hosted_drafts_id]],drafts[id],drafts[title])</f>
        <v>Philip Baker Hall</v>
      </c>
      <c r="C651" t="s">
        <v>1270</v>
      </c>
      <c r="D651" t="str">
        <f>_xlfn.XLOOKUP(drafts_hosts[[#This Row],[hosts_id]],hosts[id],hosts[host_name])</f>
        <v>Clay Keller</v>
      </c>
    </row>
    <row r="652" spans="1:4" x14ac:dyDescent="0.25">
      <c r="A652" t="s">
        <v>580</v>
      </c>
      <c r="B652" t="str">
        <f>_xlfn.XLOOKUP(drafts_hosts[[#This Row],[hosted_drafts_id]],drafts[id],drafts[title])</f>
        <v>Philip Baker Hall</v>
      </c>
      <c r="C652" t="s">
        <v>1286</v>
      </c>
      <c r="D652" t="str">
        <f>_xlfn.XLOOKUP(drafts_hosts[[#This Row],[hosts_id]],hosts[id],hosts[host_name])</f>
        <v>Ryan Marker</v>
      </c>
    </row>
    <row r="653" spans="1:4" x14ac:dyDescent="0.25">
      <c r="A653" t="s">
        <v>600</v>
      </c>
      <c r="B653" t="str">
        <f>_xlfn.XLOOKUP(drafts_hosts[[#This Row],[hosted_drafts_id]],drafts[id],drafts[title])</f>
        <v>Clu Gulager</v>
      </c>
      <c r="C653" t="s">
        <v>1270</v>
      </c>
      <c r="D653" t="str">
        <f>_xlfn.XLOOKUP(drafts_hosts[[#This Row],[hosts_id]],hosts[id],hosts[host_name])</f>
        <v>Clay Keller</v>
      </c>
    </row>
    <row r="654" spans="1:4" x14ac:dyDescent="0.25">
      <c r="A654" t="s">
        <v>600</v>
      </c>
      <c r="B654" t="str">
        <f>_xlfn.XLOOKUP(drafts_hosts[[#This Row],[hosted_drafts_id]],drafts[id],drafts[title])</f>
        <v>Clu Gulager</v>
      </c>
      <c r="C654" t="s">
        <v>1286</v>
      </c>
      <c r="D654" t="str">
        <f>_xlfn.XLOOKUP(drafts_hosts[[#This Row],[hosts_id]],hosts[id],hosts[host_name])</f>
        <v>Ryan Marker</v>
      </c>
    </row>
    <row r="655" spans="1:4" x14ac:dyDescent="0.25">
      <c r="A655" t="s">
        <v>312</v>
      </c>
      <c r="B655" t="str">
        <f>_xlfn.XLOOKUP(drafts_hosts[[#This Row],[hosted_drafts_id]],drafts[id],drafts[title])</f>
        <v>Angela Lansbury</v>
      </c>
      <c r="C655" t="s">
        <v>1270</v>
      </c>
      <c r="D655" t="str">
        <f>_xlfn.XLOOKUP(drafts_hosts[[#This Row],[hosts_id]],hosts[id],hosts[host_name])</f>
        <v>Clay Keller</v>
      </c>
    </row>
    <row r="656" spans="1:4" x14ac:dyDescent="0.25">
      <c r="A656" t="s">
        <v>312</v>
      </c>
      <c r="B656" t="str">
        <f>_xlfn.XLOOKUP(drafts_hosts[[#This Row],[hosted_drafts_id]],drafts[id],drafts[title])</f>
        <v>Angela Lansbury</v>
      </c>
      <c r="C656" t="s">
        <v>1286</v>
      </c>
      <c r="D656" t="str">
        <f>_xlfn.XLOOKUP(drafts_hosts[[#This Row],[hosts_id]],hosts[id],hosts[host_name])</f>
        <v>Ryan Marker</v>
      </c>
    </row>
    <row r="657" spans="1:4" x14ac:dyDescent="0.25">
      <c r="A657" t="s">
        <v>371</v>
      </c>
      <c r="B657" t="str">
        <f>_xlfn.XLOOKUP(drafts_hosts[[#This Row],[hosted_drafts_id]],drafts[id],drafts[title])</f>
        <v>Harry Belafonte</v>
      </c>
      <c r="C657" t="s">
        <v>1270</v>
      </c>
      <c r="D657" t="str">
        <f>_xlfn.XLOOKUP(drafts_hosts[[#This Row],[hosts_id]],hosts[id],hosts[host_name])</f>
        <v>Clay Keller</v>
      </c>
    </row>
    <row r="658" spans="1:4" x14ac:dyDescent="0.25">
      <c r="A658" t="s">
        <v>371</v>
      </c>
      <c r="B658" t="str">
        <f>_xlfn.XLOOKUP(drafts_hosts[[#This Row],[hosted_drafts_id]],drafts[id],drafts[title])</f>
        <v>Harry Belafonte</v>
      </c>
      <c r="C658" t="s">
        <v>1286</v>
      </c>
      <c r="D658" t="str">
        <f>_xlfn.XLOOKUP(drafts_hosts[[#This Row],[hosts_id]],hosts[id],hosts[host_name])</f>
        <v>Ryan Marker</v>
      </c>
    </row>
    <row r="659" spans="1:4" x14ac:dyDescent="0.25">
      <c r="A659" t="s">
        <v>475</v>
      </c>
      <c r="B659" t="str">
        <f>_xlfn.XLOOKUP(drafts_hosts[[#This Row],[hosted_drafts_id]],drafts[id],drafts[title])</f>
        <v>Norman Jewison</v>
      </c>
      <c r="C659" t="s">
        <v>1270</v>
      </c>
      <c r="D659" t="str">
        <f>_xlfn.XLOOKUP(drafts_hosts[[#This Row],[hosts_id]],hosts[id],hosts[host_name])</f>
        <v>Clay Keller</v>
      </c>
    </row>
    <row r="660" spans="1:4" x14ac:dyDescent="0.25">
      <c r="A660" t="s">
        <v>475</v>
      </c>
      <c r="B660" t="str">
        <f>_xlfn.XLOOKUP(drafts_hosts[[#This Row],[hosted_drafts_id]],drafts[id],drafts[title])</f>
        <v>Norman Jewison</v>
      </c>
      <c r="C660" t="s">
        <v>1286</v>
      </c>
      <c r="D660" t="str">
        <f>_xlfn.XLOOKUP(drafts_hosts[[#This Row],[hosts_id]],hosts[id],hosts[host_name])</f>
        <v>Ryan Marker</v>
      </c>
    </row>
    <row r="661" spans="1:4" x14ac:dyDescent="0.25">
      <c r="A661" t="s">
        <v>67</v>
      </c>
      <c r="B661" t="str">
        <f>_xlfn.XLOOKUP(drafts_hosts[[#This Row],[hosted_drafts_id]],drafts[id],drafts[title])</f>
        <v>Gena Rowlands</v>
      </c>
      <c r="C661" t="s">
        <v>1270</v>
      </c>
      <c r="D661" t="str">
        <f>_xlfn.XLOOKUP(drafts_hosts[[#This Row],[hosts_id]],hosts[id],hosts[host_name])</f>
        <v>Clay Keller</v>
      </c>
    </row>
    <row r="662" spans="1:4" x14ac:dyDescent="0.25">
      <c r="A662" t="s">
        <v>67</v>
      </c>
      <c r="B662" t="str">
        <f>_xlfn.XLOOKUP(drafts_hosts[[#This Row],[hosted_drafts_id]],drafts[id],drafts[title])</f>
        <v>Gena Rowlands</v>
      </c>
      <c r="C662" t="s">
        <v>1286</v>
      </c>
      <c r="D662" t="str">
        <f>_xlfn.XLOOKUP(drafts_hosts[[#This Row],[hosts_id]],hosts[id],hosts[host_name])</f>
        <v>Ryan Marker</v>
      </c>
    </row>
    <row r="663" spans="1:4" x14ac:dyDescent="0.25">
      <c r="A663" t="s">
        <v>691</v>
      </c>
      <c r="B663" t="str">
        <f>_xlfn.XLOOKUP(drafts_hosts[[#This Row],[hosted_drafts_id]],drafts[id],drafts[title])</f>
        <v>Summer '82</v>
      </c>
      <c r="C663" t="s">
        <v>1286</v>
      </c>
      <c r="D663" t="str">
        <f>_xlfn.XLOOKUP(drafts_hosts[[#This Row],[hosts_id]],hosts[id],hosts[host_name])</f>
        <v>Ryan Marker</v>
      </c>
    </row>
    <row r="664" spans="1:4" x14ac:dyDescent="0.25">
      <c r="A664" t="s">
        <v>691</v>
      </c>
      <c r="B664" t="str">
        <f>_xlfn.XLOOKUP(drafts_hosts[[#This Row],[hosted_drafts_id]],drafts[id],drafts[title])</f>
        <v>Summer '82</v>
      </c>
      <c r="C664" t="s">
        <v>1270</v>
      </c>
      <c r="D664" t="str">
        <f>_xlfn.XLOOKUP(drafts_hosts[[#This Row],[hosts_id]],hosts[id],hosts[host_name])</f>
        <v>Clay Keller</v>
      </c>
    </row>
    <row r="665" spans="1:4" x14ac:dyDescent="0.25">
      <c r="A665" t="s">
        <v>15651</v>
      </c>
      <c r="B665" t="str">
        <f>_xlfn.XLOOKUP(drafts_hosts[[#This Row],[hosted_drafts_id]],drafts[id],drafts[title])</f>
        <v>Parker Posey</v>
      </c>
      <c r="C665" t="s">
        <v>1286</v>
      </c>
      <c r="D665" t="str">
        <f>_xlfn.XLOOKUP(drafts_hosts[[#This Row],[hosts_id]],hosts[id],hosts[host_name])</f>
        <v>Ryan Marker</v>
      </c>
    </row>
    <row r="666" spans="1:4" x14ac:dyDescent="0.25">
      <c r="A666" t="s">
        <v>15651</v>
      </c>
      <c r="B666" t="str">
        <f>_xlfn.XLOOKUP(drafts_hosts[[#This Row],[hosted_drafts_id]],drafts[id],drafts[title])</f>
        <v>Parker Posey</v>
      </c>
      <c r="C666" t="s">
        <v>1270</v>
      </c>
      <c r="D666" t="str">
        <f>_xlfn.XLOOKUP(drafts_hosts[[#This Row],[hosts_id]],hosts[id],hosts[host_name])</f>
        <v>Clay Keller</v>
      </c>
    </row>
    <row r="667" spans="1:4" x14ac:dyDescent="0.25">
      <c r="A667" t="s">
        <v>112</v>
      </c>
      <c r="B667" t="str">
        <f>_xlfn.XLOOKUP(drafts_hosts[[#This Row],[hosted_drafts_id]],drafts[id],drafts[title])</f>
        <v>Comedians First Dramas</v>
      </c>
      <c r="C667" t="s">
        <v>1286</v>
      </c>
      <c r="D667" t="str">
        <f>_xlfn.XLOOKUP(drafts_hosts[[#This Row],[hosts_id]],hosts[id],hosts[host_name])</f>
        <v>Ryan Marker</v>
      </c>
    </row>
    <row r="668" spans="1:4" x14ac:dyDescent="0.25">
      <c r="A668" t="s">
        <v>112</v>
      </c>
      <c r="B668" t="str">
        <f>_xlfn.XLOOKUP(drafts_hosts[[#This Row],[hosted_drafts_id]],drafts[id],drafts[title])</f>
        <v>Comedians First Dramas</v>
      </c>
      <c r="C668" t="s">
        <v>1270</v>
      </c>
      <c r="D668" t="str">
        <f>_xlfn.XLOOKUP(drafts_hosts[[#This Row],[hosts_id]],hosts[id],hosts[host_name])</f>
        <v>Clay Keller</v>
      </c>
    </row>
    <row r="669" spans="1:4" x14ac:dyDescent="0.25">
      <c r="A669" t="s">
        <v>242</v>
      </c>
      <c r="B669" t="str">
        <f>_xlfn.XLOOKUP(drafts_hosts[[#This Row],[hosted_drafts_id]],drafts[id],drafts[title])</f>
        <v>Summer Camp</v>
      </c>
      <c r="C669" t="s">
        <v>1286</v>
      </c>
      <c r="D669" t="str">
        <f>_xlfn.XLOOKUP(drafts_hosts[[#This Row],[hosts_id]],hosts[id],hosts[host_name])</f>
        <v>Ryan Marker</v>
      </c>
    </row>
    <row r="670" spans="1:4" x14ac:dyDescent="0.25">
      <c r="A670" t="s">
        <v>242</v>
      </c>
      <c r="B670" t="str">
        <f>_xlfn.XLOOKUP(drafts_hosts[[#This Row],[hosted_drafts_id]],drafts[id],drafts[title])</f>
        <v>Summer Camp</v>
      </c>
      <c r="C670" t="s">
        <v>1270</v>
      </c>
      <c r="D670" t="str">
        <f>_xlfn.XLOOKUP(drafts_hosts[[#This Row],[hosts_id]],hosts[id],hosts[host_name])</f>
        <v>Clay Keller</v>
      </c>
    </row>
    <row r="671" spans="1:4" x14ac:dyDescent="0.25">
      <c r="A671" s="5" t="s">
        <v>15659</v>
      </c>
      <c r="B671" t="str">
        <f>_xlfn.XLOOKUP(drafts_hosts[[#This Row],[hosted_drafts_id]],drafts[id],drafts[title])</f>
        <v>True Crime Documentaries</v>
      </c>
      <c r="C671" t="s">
        <v>1286</v>
      </c>
      <c r="D671" t="str">
        <f>_xlfn.XLOOKUP(drafts_hosts[[#This Row],[hosts_id]],hosts[id],hosts[host_name])</f>
        <v>Ryan Marker</v>
      </c>
    </row>
    <row r="672" spans="1:4" x14ac:dyDescent="0.25">
      <c r="A672" s="5" t="s">
        <v>15659</v>
      </c>
      <c r="B672" t="str">
        <f>_xlfn.XLOOKUP(drafts_hosts[[#This Row],[hosted_drafts_id]],drafts[id],drafts[title])</f>
        <v>True Crime Documentaries</v>
      </c>
      <c r="C672" t="s">
        <v>1270</v>
      </c>
      <c r="D672" t="str">
        <f>_xlfn.XLOOKUP(drafts_hosts[[#This Row],[hosts_id]],hosts[id],hosts[host_name])</f>
        <v>Clay Keller</v>
      </c>
    </row>
    <row r="673" spans="1:4" x14ac:dyDescent="0.25">
      <c r="A673" s="5" t="s">
        <v>15652</v>
      </c>
      <c r="B673" t="str">
        <f>_xlfn.XLOOKUP(drafts_hosts[[#This Row],[hosted_drafts_id]],drafts[id],drafts[title])</f>
        <v>DC Berlantiverse Super Draft</v>
      </c>
      <c r="C673" t="s">
        <v>1270</v>
      </c>
      <c r="D673" t="str">
        <f>_xlfn.XLOOKUP(drafts_hosts[[#This Row],[hosts_id]],hosts[id],hosts[host_name])</f>
        <v>Clay Keller</v>
      </c>
    </row>
    <row r="674" spans="1:4" x14ac:dyDescent="0.25">
      <c r="A674" s="5" t="s">
        <v>15652</v>
      </c>
      <c r="B674" t="str">
        <f>_xlfn.XLOOKUP(drafts_hosts[[#This Row],[hosted_drafts_id]],drafts[id],drafts[title])</f>
        <v>DC Berlantiverse Super Draft</v>
      </c>
      <c r="C674" t="s">
        <v>1276</v>
      </c>
      <c r="D674" t="str">
        <f>_xlfn.XLOOKUP(drafts_hosts[[#This Row],[hosts_id]],hosts[id],hosts[host_name])</f>
        <v>Darren Franich</v>
      </c>
    </row>
    <row r="675" spans="1:4" x14ac:dyDescent="0.25">
      <c r="A675" s="5" t="s">
        <v>15647</v>
      </c>
      <c r="B675" t="str">
        <f>_xlfn.XLOOKUP(drafts_hosts[[#This Row],[hosted_drafts_id]],drafts[id],drafts[title])</f>
        <v>James Earl Jones</v>
      </c>
      <c r="C675" t="s">
        <v>1286</v>
      </c>
      <c r="D675" t="str">
        <f>_xlfn.XLOOKUP(drafts_hosts[[#This Row],[hosts_id]],hosts[id],hosts[host_name])</f>
        <v>Ryan Marker</v>
      </c>
    </row>
    <row r="676" spans="1:4" x14ac:dyDescent="0.25">
      <c r="A676" s="5" t="s">
        <v>15647</v>
      </c>
      <c r="B676" t="str">
        <f>_xlfn.XLOOKUP(drafts_hosts[[#This Row],[hosted_drafts_id]],drafts[id],drafts[title])</f>
        <v>James Earl Jones</v>
      </c>
      <c r="C676" t="s">
        <v>1270</v>
      </c>
      <c r="D676" t="str">
        <f>_xlfn.XLOOKUP(drafts_hosts[[#This Row],[hosts_id]],hosts[id],hosts[host_name])</f>
        <v>Clay Keller</v>
      </c>
    </row>
    <row r="677" spans="1:4" x14ac:dyDescent="0.25">
      <c r="A677" s="4" t="s">
        <v>15649</v>
      </c>
      <c r="B677" t="str">
        <f>_xlfn.XLOOKUP(drafts_hosts[[#This Row],[hosted_drafts_id]],drafts[id],drafts[title])</f>
        <v>Tony/ Dan Gilroy</v>
      </c>
      <c r="C677" t="s">
        <v>1286</v>
      </c>
      <c r="D677" t="str">
        <f>_xlfn.XLOOKUP(drafts_hosts[[#This Row],[hosts_id]],hosts[id],hosts[host_name])</f>
        <v>Ryan Marker</v>
      </c>
    </row>
    <row r="678" spans="1:4" x14ac:dyDescent="0.25">
      <c r="A678" s="5" t="s">
        <v>15649</v>
      </c>
      <c r="B678" t="str">
        <f>_xlfn.XLOOKUP(drafts_hosts[[#This Row],[hosted_drafts_id]],drafts[id],drafts[title])</f>
        <v>Tony/ Dan Gilroy</v>
      </c>
      <c r="C678" t="s">
        <v>1270</v>
      </c>
      <c r="D678" t="str">
        <f>_xlfn.XLOOKUP(drafts_hosts[[#This Row],[hosts_id]],hosts[id],hosts[host_name])</f>
        <v>Clay Keller</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18"/>
  <sheetViews>
    <sheetView topLeftCell="A765" workbookViewId="0">
      <selection activeCell="A778" sqref="A778"/>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15657</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15657</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15659</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15659</v>
      </c>
      <c r="B909" t="str">
        <f>_xlfn.XLOOKUP(drafts_drafters[[#This Row],[draft_id]],drafts[id],drafts[title])</f>
        <v>True Crime Documentaries</v>
      </c>
      <c r="C909" t="s">
        <v>16056</v>
      </c>
      <c r="D909" t="str">
        <f>_xlfn.XLOOKUP(drafts_drafters[[#This Row],[drafter_id]],drafters[id],drafters[name])</f>
        <v>Ben Hethcoat</v>
      </c>
    </row>
    <row r="910" spans="1:4" x14ac:dyDescent="0.25">
      <c r="A910" s="5" t="s">
        <v>15652</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15652</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15652</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15647</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15647</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15649</v>
      </c>
      <c r="B915" t="str">
        <f>_xlfn.XLOOKUP(drafts_drafters[[#This Row],[draft_id]],drafts[id],drafts[title])</f>
        <v>Tony/ Dan Gilroy</v>
      </c>
      <c r="C915" t="s">
        <v>781</v>
      </c>
      <c r="D915" t="str">
        <f>_xlfn.XLOOKUP(drafts_drafters[[#This Row],[drafter_id]],drafters[id],drafters[name])</f>
        <v>Adam B. Vary</v>
      </c>
    </row>
    <row r="916" spans="1:4" x14ac:dyDescent="0.25">
      <c r="A916" s="5" t="s">
        <v>15649</v>
      </c>
      <c r="B916" t="str">
        <f>_xlfn.XLOOKUP(drafts_drafters[[#This Row],[draft_id]],drafts[id],drafts[title])</f>
        <v>Tony/ Dan Gilroy</v>
      </c>
      <c r="C916" t="s">
        <v>1177</v>
      </c>
      <c r="D916" t="str">
        <f>_xlfn.XLOOKUP(drafts_drafters[[#This Row],[drafter_id]],drafters[id],drafters[name])</f>
        <v>Darren Franich</v>
      </c>
    </row>
    <row r="917" spans="1:4" x14ac:dyDescent="0.25">
      <c r="A917" t="s">
        <v>504</v>
      </c>
      <c r="B917" t="str">
        <f>_xlfn.XLOOKUP(drafts_drafters[[#This Row],[draft_id]],drafts[id],drafts[title])</f>
        <v>Phantasm mini-Super Draft</v>
      </c>
      <c r="C917" t="s">
        <v>1237</v>
      </c>
      <c r="D917" t="str">
        <f>_xlfn.XLOOKUP(drafts_drafters[[#This Row],[drafter_id]],drafters[id],drafters[name])</f>
        <v>Clay Keller</v>
      </c>
    </row>
    <row r="918" spans="1:4" x14ac:dyDescent="0.25">
      <c r="A918" t="s">
        <v>504</v>
      </c>
      <c r="B918" t="str">
        <f>_xlfn.XLOOKUP(drafts_drafters[[#This Row],[draft_id]],drafts[id],drafts[title])</f>
        <v>Phantasm mini-Super Draft</v>
      </c>
      <c r="C918" t="s">
        <v>1115</v>
      </c>
      <c r="D918" t="str">
        <f>_xlfn.XLOOKUP(drafts_drafters[[#This Row],[drafter_id]],drafters[id],drafters[name])</f>
        <v>Ryan Marker</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533"/>
  <sheetViews>
    <sheetView topLeftCell="A2534" workbookViewId="0">
      <selection activeCell="A2531" sqref="A2531"/>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16060</v>
      </c>
      <c r="B2395" t="s">
        <v>16061</v>
      </c>
      <c r="C2395" t="s">
        <v>16062</v>
      </c>
    </row>
    <row r="2396" spans="1:3" x14ac:dyDescent="0.25">
      <c r="A2396" t="s">
        <v>16063</v>
      </c>
      <c r="B2396" t="s">
        <v>16064</v>
      </c>
      <c r="C2396" t="s">
        <v>16065</v>
      </c>
    </row>
    <row r="2397" spans="1:3" x14ac:dyDescent="0.25">
      <c r="A2397" t="s">
        <v>16066</v>
      </c>
      <c r="B2397" t="s">
        <v>16067</v>
      </c>
      <c r="C2397" t="s">
        <v>16068</v>
      </c>
    </row>
    <row r="2398" spans="1:3" x14ac:dyDescent="0.25">
      <c r="A2398" t="s">
        <v>16069</v>
      </c>
      <c r="B2398" t="s">
        <v>16070</v>
      </c>
      <c r="C2398" t="s">
        <v>16071</v>
      </c>
    </row>
    <row r="2399" spans="1:3" x14ac:dyDescent="0.25">
      <c r="A2399" t="s">
        <v>16072</v>
      </c>
      <c r="B2399" t="s">
        <v>16073</v>
      </c>
      <c r="C2399" t="s">
        <v>16074</v>
      </c>
    </row>
    <row r="2400" spans="1:3" x14ac:dyDescent="0.25">
      <c r="A2400" t="s">
        <v>16075</v>
      </c>
      <c r="B2400" t="s">
        <v>16076</v>
      </c>
      <c r="C2400" t="s">
        <v>16077</v>
      </c>
    </row>
    <row r="2401" spans="1:3" x14ac:dyDescent="0.25">
      <c r="A2401" t="s">
        <v>16078</v>
      </c>
      <c r="B2401" t="s">
        <v>16079</v>
      </c>
      <c r="C2401" t="s">
        <v>16080</v>
      </c>
    </row>
    <row r="2402" spans="1:3" x14ac:dyDescent="0.25">
      <c r="A2402" t="s">
        <v>16081</v>
      </c>
      <c r="B2402" t="s">
        <v>16082</v>
      </c>
      <c r="C2402" t="s">
        <v>16083</v>
      </c>
    </row>
    <row r="2403" spans="1:3" x14ac:dyDescent="0.25">
      <c r="A2403" t="s">
        <v>16084</v>
      </c>
      <c r="B2403" t="s">
        <v>16085</v>
      </c>
      <c r="C2403" t="s">
        <v>16086</v>
      </c>
    </row>
    <row r="2404" spans="1:3" x14ac:dyDescent="0.25">
      <c r="A2404" t="s">
        <v>16087</v>
      </c>
      <c r="B2404" t="s">
        <v>16088</v>
      </c>
      <c r="C2404" t="s">
        <v>16089</v>
      </c>
    </row>
    <row r="2405" spans="1:3" x14ac:dyDescent="0.25">
      <c r="A2405" t="s">
        <v>16090</v>
      </c>
      <c r="B2405" t="s">
        <v>16091</v>
      </c>
      <c r="C2405" t="s">
        <v>16092</v>
      </c>
    </row>
    <row r="2406" spans="1:3" x14ac:dyDescent="0.25">
      <c r="A2406" t="s">
        <v>16093</v>
      </c>
      <c r="B2406" t="s">
        <v>16094</v>
      </c>
      <c r="C2406" t="s">
        <v>16095</v>
      </c>
    </row>
    <row r="2407" spans="1:3" x14ac:dyDescent="0.25">
      <c r="A2407" t="s">
        <v>16096</v>
      </c>
      <c r="B2407" t="s">
        <v>16097</v>
      </c>
      <c r="C2407" t="s">
        <v>16098</v>
      </c>
    </row>
    <row r="2408" spans="1:3" x14ac:dyDescent="0.25">
      <c r="A2408" t="s">
        <v>16099</v>
      </c>
      <c r="B2408" t="s">
        <v>16100</v>
      </c>
      <c r="C2408" t="s">
        <v>16101</v>
      </c>
    </row>
    <row r="2409" spans="1:3" x14ac:dyDescent="0.25">
      <c r="A2409" t="s">
        <v>16102</v>
      </c>
      <c r="B2409" t="s">
        <v>16103</v>
      </c>
      <c r="C2409" t="s">
        <v>16104</v>
      </c>
    </row>
    <row r="2410" spans="1:3" x14ac:dyDescent="0.25">
      <c r="A2410" t="s">
        <v>16105</v>
      </c>
      <c r="B2410" t="s">
        <v>16106</v>
      </c>
      <c r="C2410" t="s">
        <v>16107</v>
      </c>
    </row>
    <row r="2411" spans="1:3" x14ac:dyDescent="0.25">
      <c r="A2411" t="s">
        <v>16108</v>
      </c>
      <c r="B2411" t="s">
        <v>2641</v>
      </c>
      <c r="C2411" t="s">
        <v>16109</v>
      </c>
    </row>
    <row r="2412" spans="1:3" x14ac:dyDescent="0.25">
      <c r="A2412" t="s">
        <v>16110</v>
      </c>
      <c r="B2412" t="s">
        <v>3979</v>
      </c>
      <c r="C2412" t="s">
        <v>16111</v>
      </c>
    </row>
    <row r="2413" spans="1:3" x14ac:dyDescent="0.25">
      <c r="A2413" t="s">
        <v>16112</v>
      </c>
      <c r="B2413" t="s">
        <v>16113</v>
      </c>
      <c r="C2413" t="s">
        <v>16114</v>
      </c>
    </row>
    <row r="2414" spans="1:3" x14ac:dyDescent="0.25">
      <c r="A2414" t="s">
        <v>16115</v>
      </c>
      <c r="B2414" t="s">
        <v>16116</v>
      </c>
      <c r="C2414" t="s">
        <v>16117</v>
      </c>
    </row>
    <row r="2415" spans="1:3" x14ac:dyDescent="0.25">
      <c r="A2415" t="s">
        <v>16118</v>
      </c>
      <c r="B2415" t="s">
        <v>16119</v>
      </c>
      <c r="C2415" t="s">
        <v>16120</v>
      </c>
    </row>
    <row r="2416" spans="1:3" x14ac:dyDescent="0.25">
      <c r="A2416" t="s">
        <v>16121</v>
      </c>
      <c r="B2416" t="s">
        <v>16122</v>
      </c>
      <c r="C2416" t="s">
        <v>16123</v>
      </c>
    </row>
    <row r="2417" spans="1:3" x14ac:dyDescent="0.25">
      <c r="A2417" t="s">
        <v>16124</v>
      </c>
      <c r="B2417" t="s">
        <v>16125</v>
      </c>
      <c r="C2417" t="s">
        <v>16126</v>
      </c>
    </row>
    <row r="2418" spans="1:3" x14ac:dyDescent="0.25">
      <c r="A2418" t="s">
        <v>16127</v>
      </c>
      <c r="B2418" t="s">
        <v>16128</v>
      </c>
      <c r="C2418" t="s">
        <v>16129</v>
      </c>
    </row>
    <row r="2419" spans="1:3" x14ac:dyDescent="0.25">
      <c r="A2419" t="s">
        <v>16130</v>
      </c>
      <c r="B2419" t="s">
        <v>16131</v>
      </c>
      <c r="C2419" t="s">
        <v>16132</v>
      </c>
    </row>
    <row r="2420" spans="1:3" x14ac:dyDescent="0.25">
      <c r="A2420" t="s">
        <v>16133</v>
      </c>
      <c r="B2420" t="s">
        <v>16134</v>
      </c>
      <c r="C2420" t="s">
        <v>16135</v>
      </c>
    </row>
    <row r="2421" spans="1:3" x14ac:dyDescent="0.25">
      <c r="A2421" s="1" t="s">
        <v>16136</v>
      </c>
      <c r="B2421" t="s">
        <v>16137</v>
      </c>
      <c r="C2421" t="s">
        <v>16138</v>
      </c>
    </row>
    <row r="2422" spans="1:3" x14ac:dyDescent="0.25">
      <c r="A2422" t="s">
        <v>16139</v>
      </c>
      <c r="B2422" t="s">
        <v>16140</v>
      </c>
      <c r="C2422" t="s">
        <v>16141</v>
      </c>
    </row>
    <row r="2423" spans="1:3" x14ac:dyDescent="0.25">
      <c r="A2423" t="s">
        <v>16142</v>
      </c>
      <c r="B2423" t="s">
        <v>16143</v>
      </c>
      <c r="C2423" t="s">
        <v>16144</v>
      </c>
    </row>
    <row r="2424" spans="1:3" x14ac:dyDescent="0.25">
      <c r="A2424" t="s">
        <v>16145</v>
      </c>
      <c r="B2424" t="s">
        <v>16146</v>
      </c>
      <c r="C2424" t="s">
        <v>16147</v>
      </c>
    </row>
    <row r="2425" spans="1:3" x14ac:dyDescent="0.25">
      <c r="A2425" t="s">
        <v>16148</v>
      </c>
      <c r="B2425" t="s">
        <v>16149</v>
      </c>
      <c r="C2425" t="s">
        <v>16150</v>
      </c>
    </row>
    <row r="2426" spans="1:3" x14ac:dyDescent="0.25">
      <c r="A2426" t="s">
        <v>16151</v>
      </c>
      <c r="B2426" t="s">
        <v>16152</v>
      </c>
      <c r="C2426" t="s">
        <v>16153</v>
      </c>
    </row>
    <row r="2427" spans="1:3" x14ac:dyDescent="0.25">
      <c r="A2427" t="s">
        <v>16154</v>
      </c>
      <c r="B2427" t="s">
        <v>16155</v>
      </c>
      <c r="C2427" t="s">
        <v>16156</v>
      </c>
    </row>
    <row r="2428" spans="1:3" x14ac:dyDescent="0.25">
      <c r="A2428" t="s">
        <v>16157</v>
      </c>
      <c r="B2428" t="s">
        <v>16158</v>
      </c>
      <c r="C2428" t="s">
        <v>16159</v>
      </c>
    </row>
    <row r="2429" spans="1:3" x14ac:dyDescent="0.25">
      <c r="A2429" t="s">
        <v>16160</v>
      </c>
      <c r="B2429" t="s">
        <v>16161</v>
      </c>
      <c r="C2429" t="s">
        <v>16162</v>
      </c>
    </row>
    <row r="2430" spans="1:3" x14ac:dyDescent="0.25">
      <c r="A2430" t="s">
        <v>16163</v>
      </c>
      <c r="B2430" t="s">
        <v>16164</v>
      </c>
      <c r="C2430" t="s">
        <v>16165</v>
      </c>
    </row>
    <row r="2431" spans="1:3" x14ac:dyDescent="0.25">
      <c r="A2431" t="s">
        <v>16166</v>
      </c>
      <c r="B2431" t="s">
        <v>16167</v>
      </c>
      <c r="C2431" t="s">
        <v>16168</v>
      </c>
    </row>
    <row r="2432" spans="1:3" x14ac:dyDescent="0.25">
      <c r="A2432" t="s">
        <v>16169</v>
      </c>
      <c r="B2432" t="s">
        <v>5373</v>
      </c>
      <c r="C2432" t="s">
        <v>16170</v>
      </c>
    </row>
    <row r="2433" spans="1:3" x14ac:dyDescent="0.25">
      <c r="A2433" t="s">
        <v>16171</v>
      </c>
      <c r="B2433" t="s">
        <v>16172</v>
      </c>
      <c r="C2433" t="s">
        <v>16173</v>
      </c>
    </row>
    <row r="2434" spans="1:3" x14ac:dyDescent="0.25">
      <c r="A2434" t="s">
        <v>16174</v>
      </c>
      <c r="B2434" t="s">
        <v>16175</v>
      </c>
      <c r="C2434" t="s">
        <v>16176</v>
      </c>
    </row>
    <row r="2435" spans="1:3" x14ac:dyDescent="0.25">
      <c r="A2435" t="s">
        <v>16177</v>
      </c>
      <c r="B2435" t="s">
        <v>16178</v>
      </c>
      <c r="C2435" t="s">
        <v>16179</v>
      </c>
    </row>
    <row r="2436" spans="1:3" x14ac:dyDescent="0.25">
      <c r="A2436" t="s">
        <v>16180</v>
      </c>
      <c r="B2436" t="s">
        <v>16181</v>
      </c>
      <c r="C2436" t="s">
        <v>16182</v>
      </c>
    </row>
    <row r="2437" spans="1:3" x14ac:dyDescent="0.25">
      <c r="A2437" t="s">
        <v>16183</v>
      </c>
      <c r="B2437" t="s">
        <v>16184</v>
      </c>
      <c r="C2437" t="s">
        <v>16185</v>
      </c>
    </row>
    <row r="2438" spans="1:3" x14ac:dyDescent="0.25">
      <c r="A2438" t="s">
        <v>16186</v>
      </c>
      <c r="B2438" t="s">
        <v>16187</v>
      </c>
      <c r="C2438" t="s">
        <v>16188</v>
      </c>
    </row>
    <row r="2439" spans="1:3" x14ac:dyDescent="0.25">
      <c r="A2439" t="s">
        <v>16189</v>
      </c>
      <c r="B2439" t="s">
        <v>16190</v>
      </c>
      <c r="C2439" t="s">
        <v>16191</v>
      </c>
    </row>
    <row r="2440" spans="1:3" x14ac:dyDescent="0.25">
      <c r="A2440" t="s">
        <v>16192</v>
      </c>
      <c r="B2440" t="s">
        <v>16193</v>
      </c>
      <c r="C2440" t="s">
        <v>16194</v>
      </c>
    </row>
    <row r="2441" spans="1:3" x14ac:dyDescent="0.25">
      <c r="A2441" t="s">
        <v>16195</v>
      </c>
      <c r="B2441" t="s">
        <v>16196</v>
      </c>
      <c r="C2441" t="s">
        <v>16197</v>
      </c>
    </row>
    <row r="2442" spans="1:3" x14ac:dyDescent="0.25">
      <c r="A2442" t="s">
        <v>16198</v>
      </c>
      <c r="B2442" t="s">
        <v>16199</v>
      </c>
      <c r="C2442" t="s">
        <v>16200</v>
      </c>
    </row>
    <row r="2443" spans="1:3" x14ac:dyDescent="0.25">
      <c r="A2443" t="s">
        <v>16201</v>
      </c>
      <c r="B2443" t="s">
        <v>16202</v>
      </c>
      <c r="C2443" t="s">
        <v>16203</v>
      </c>
    </row>
    <row r="2444" spans="1:3" x14ac:dyDescent="0.25">
      <c r="A2444" t="s">
        <v>16204</v>
      </c>
      <c r="B2444" t="s">
        <v>16205</v>
      </c>
      <c r="C2444" t="s">
        <v>16206</v>
      </c>
    </row>
    <row r="2445" spans="1:3" x14ac:dyDescent="0.25">
      <c r="A2445" t="s">
        <v>16207</v>
      </c>
      <c r="B2445" t="s">
        <v>16208</v>
      </c>
      <c r="C2445" t="s">
        <v>16209</v>
      </c>
    </row>
    <row r="2446" spans="1:3" x14ac:dyDescent="0.25">
      <c r="A2446" t="s">
        <v>16210</v>
      </c>
      <c r="B2446" t="s">
        <v>16211</v>
      </c>
      <c r="C2446" t="s">
        <v>16212</v>
      </c>
    </row>
    <row r="2447" spans="1:3" x14ac:dyDescent="0.25">
      <c r="A2447" t="s">
        <v>16213</v>
      </c>
      <c r="B2447" t="s">
        <v>16214</v>
      </c>
      <c r="C2447" t="s">
        <v>16215</v>
      </c>
    </row>
    <row r="2448" spans="1:3" x14ac:dyDescent="0.25">
      <c r="A2448" t="s">
        <v>16216</v>
      </c>
      <c r="B2448" t="s">
        <v>16217</v>
      </c>
      <c r="C2448" t="s">
        <v>16218</v>
      </c>
    </row>
    <row r="2449" spans="1:3" x14ac:dyDescent="0.25">
      <c r="A2449" t="s">
        <v>16219</v>
      </c>
      <c r="B2449" t="s">
        <v>16220</v>
      </c>
      <c r="C2449" t="s">
        <v>16221</v>
      </c>
    </row>
    <row r="2450" spans="1:3" x14ac:dyDescent="0.25">
      <c r="A2450" t="s">
        <v>16222</v>
      </c>
      <c r="B2450" t="s">
        <v>16223</v>
      </c>
      <c r="C2450" t="s">
        <v>16224</v>
      </c>
    </row>
    <row r="2451" spans="1:3" x14ac:dyDescent="0.25">
      <c r="A2451" t="s">
        <v>16225</v>
      </c>
      <c r="B2451" t="s">
        <v>16226</v>
      </c>
      <c r="C2451" t="s">
        <v>16227</v>
      </c>
    </row>
    <row r="2452" spans="1:3" x14ac:dyDescent="0.25">
      <c r="A2452" t="s">
        <v>16228</v>
      </c>
      <c r="B2452" t="s">
        <v>16229</v>
      </c>
      <c r="C2452" t="s">
        <v>16230</v>
      </c>
    </row>
    <row r="2453" spans="1:3" x14ac:dyDescent="0.25">
      <c r="A2453" t="s">
        <v>16231</v>
      </c>
      <c r="B2453" t="s">
        <v>16232</v>
      </c>
      <c r="C2453" t="s">
        <v>16233</v>
      </c>
    </row>
    <row r="2454" spans="1:3" x14ac:dyDescent="0.25">
      <c r="A2454" t="s">
        <v>16234</v>
      </c>
      <c r="B2454" t="s">
        <v>16235</v>
      </c>
      <c r="C2454" t="s">
        <v>16236</v>
      </c>
    </row>
    <row r="2455" spans="1:3" x14ac:dyDescent="0.25">
      <c r="A2455" t="s">
        <v>16237</v>
      </c>
      <c r="B2455" t="s">
        <v>16238</v>
      </c>
      <c r="C2455" t="s">
        <v>16239</v>
      </c>
    </row>
    <row r="2456" spans="1:3" x14ac:dyDescent="0.25">
      <c r="A2456" t="s">
        <v>16240</v>
      </c>
      <c r="B2456" t="s">
        <v>16241</v>
      </c>
      <c r="C2456" t="s">
        <v>16242</v>
      </c>
    </row>
    <row r="2457" spans="1:3" x14ac:dyDescent="0.25">
      <c r="A2457" t="s">
        <v>16243</v>
      </c>
      <c r="B2457" t="s">
        <v>16244</v>
      </c>
      <c r="C2457" t="s">
        <v>16245</v>
      </c>
    </row>
    <row r="2458" spans="1:3" x14ac:dyDescent="0.25">
      <c r="A2458" t="s">
        <v>16246</v>
      </c>
      <c r="B2458" t="s">
        <v>16247</v>
      </c>
      <c r="C2458" t="s">
        <v>16248</v>
      </c>
    </row>
    <row r="2459" spans="1:3" x14ac:dyDescent="0.25">
      <c r="A2459" t="s">
        <v>16249</v>
      </c>
      <c r="B2459" t="s">
        <v>16250</v>
      </c>
      <c r="C2459" t="s">
        <v>16251</v>
      </c>
    </row>
    <row r="2460" spans="1:3" x14ac:dyDescent="0.25">
      <c r="A2460" t="s">
        <v>16252</v>
      </c>
      <c r="B2460" t="s">
        <v>16253</v>
      </c>
      <c r="C2460" t="s">
        <v>16254</v>
      </c>
    </row>
    <row r="2461" spans="1:3" x14ac:dyDescent="0.25">
      <c r="A2461" t="s">
        <v>16255</v>
      </c>
      <c r="B2461" t="s">
        <v>16256</v>
      </c>
      <c r="C2461" t="s">
        <v>16257</v>
      </c>
    </row>
    <row r="2462" spans="1:3" x14ac:dyDescent="0.25">
      <c r="A2462" t="s">
        <v>16258</v>
      </c>
      <c r="B2462" t="s">
        <v>16259</v>
      </c>
      <c r="C2462" t="s">
        <v>16260</v>
      </c>
    </row>
    <row r="2463" spans="1:3" x14ac:dyDescent="0.25">
      <c r="A2463" t="s">
        <v>16261</v>
      </c>
      <c r="B2463" t="s">
        <v>16262</v>
      </c>
      <c r="C2463" t="s">
        <v>16263</v>
      </c>
    </row>
    <row r="2464" spans="1:3" x14ac:dyDescent="0.25">
      <c r="A2464" t="s">
        <v>16264</v>
      </c>
      <c r="B2464" t="s">
        <v>16265</v>
      </c>
      <c r="C2464" t="s">
        <v>16266</v>
      </c>
    </row>
    <row r="2465" spans="1:3" x14ac:dyDescent="0.25">
      <c r="A2465" t="s">
        <v>16267</v>
      </c>
      <c r="B2465" t="s">
        <v>16268</v>
      </c>
      <c r="C2465" t="s">
        <v>16269</v>
      </c>
    </row>
    <row r="2466" spans="1:3" x14ac:dyDescent="0.25">
      <c r="A2466" t="s">
        <v>16270</v>
      </c>
      <c r="B2466" t="s">
        <v>16271</v>
      </c>
      <c r="C2466" t="s">
        <v>16272</v>
      </c>
    </row>
    <row r="2467" spans="1:3" x14ac:dyDescent="0.25">
      <c r="A2467" t="s">
        <v>16273</v>
      </c>
      <c r="B2467" t="s">
        <v>16274</v>
      </c>
      <c r="C2467" t="s">
        <v>16275</v>
      </c>
    </row>
    <row r="2468" spans="1:3" x14ac:dyDescent="0.25">
      <c r="A2468" t="s">
        <v>16276</v>
      </c>
      <c r="B2468" t="s">
        <v>16277</v>
      </c>
      <c r="C2468" t="s">
        <v>16278</v>
      </c>
    </row>
    <row r="2469" spans="1:3" x14ac:dyDescent="0.25">
      <c r="A2469" t="s">
        <v>16279</v>
      </c>
      <c r="B2469" t="s">
        <v>16280</v>
      </c>
      <c r="C2469" t="s">
        <v>16281</v>
      </c>
    </row>
    <row r="2470" spans="1:3" x14ac:dyDescent="0.25">
      <c r="A2470" t="s">
        <v>16282</v>
      </c>
      <c r="B2470" t="s">
        <v>16283</v>
      </c>
      <c r="C2470" t="s">
        <v>16284</v>
      </c>
    </row>
    <row r="2471" spans="1:3" x14ac:dyDescent="0.25">
      <c r="A2471" t="s">
        <v>16285</v>
      </c>
      <c r="B2471" t="s">
        <v>6145</v>
      </c>
      <c r="C2471" t="s">
        <v>16286</v>
      </c>
    </row>
    <row r="2472" spans="1:3" x14ac:dyDescent="0.25">
      <c r="A2472" t="s">
        <v>16287</v>
      </c>
      <c r="B2472" t="s">
        <v>16288</v>
      </c>
      <c r="C2472" t="s">
        <v>16289</v>
      </c>
    </row>
    <row r="2473" spans="1:3" x14ac:dyDescent="0.25">
      <c r="A2473" t="s">
        <v>16290</v>
      </c>
      <c r="B2473" t="s">
        <v>16291</v>
      </c>
      <c r="C2473" t="s">
        <v>16292</v>
      </c>
    </row>
    <row r="2474" spans="1:3" x14ac:dyDescent="0.25">
      <c r="A2474" t="s">
        <v>16293</v>
      </c>
      <c r="B2474" t="s">
        <v>16294</v>
      </c>
      <c r="C2474" t="s">
        <v>16295</v>
      </c>
    </row>
    <row r="2475" spans="1:3" x14ac:dyDescent="0.25">
      <c r="A2475" t="s">
        <v>16296</v>
      </c>
      <c r="B2475" t="s">
        <v>16297</v>
      </c>
      <c r="C2475" t="s">
        <v>16298</v>
      </c>
    </row>
    <row r="2476" spans="1:3" x14ac:dyDescent="0.25">
      <c r="A2476" t="s">
        <v>16299</v>
      </c>
      <c r="B2476" t="s">
        <v>16300</v>
      </c>
      <c r="C2476" t="s">
        <v>16301</v>
      </c>
    </row>
    <row r="2477" spans="1:3" x14ac:dyDescent="0.25">
      <c r="A2477" t="s">
        <v>16302</v>
      </c>
      <c r="B2477" t="s">
        <v>16303</v>
      </c>
      <c r="C2477" t="s">
        <v>16304</v>
      </c>
    </row>
    <row r="2478" spans="1:3" x14ac:dyDescent="0.25">
      <c r="A2478" t="s">
        <v>16305</v>
      </c>
      <c r="B2478" t="s">
        <v>16306</v>
      </c>
      <c r="C2478" t="s">
        <v>16307</v>
      </c>
    </row>
    <row r="2479" spans="1:3" x14ac:dyDescent="0.25">
      <c r="A2479" t="s">
        <v>16308</v>
      </c>
      <c r="B2479" t="s">
        <v>16309</v>
      </c>
      <c r="C2479" t="s">
        <v>16310</v>
      </c>
    </row>
    <row r="2480" spans="1:3" x14ac:dyDescent="0.25">
      <c r="A2480" t="s">
        <v>16311</v>
      </c>
      <c r="B2480" t="s">
        <v>16312</v>
      </c>
      <c r="C2480" t="s">
        <v>16313</v>
      </c>
    </row>
    <row r="2481" spans="1:3" x14ac:dyDescent="0.25">
      <c r="A2481" t="s">
        <v>16314</v>
      </c>
      <c r="B2481" t="s">
        <v>16315</v>
      </c>
      <c r="C2481" t="s">
        <v>16316</v>
      </c>
    </row>
    <row r="2482" spans="1:3" x14ac:dyDescent="0.25">
      <c r="A2482" t="s">
        <v>16317</v>
      </c>
      <c r="B2482" t="s">
        <v>16318</v>
      </c>
      <c r="C2482" t="s">
        <v>16319</v>
      </c>
    </row>
    <row r="2483" spans="1:3" x14ac:dyDescent="0.25">
      <c r="A2483" t="s">
        <v>16320</v>
      </c>
      <c r="B2483" t="s">
        <v>16321</v>
      </c>
      <c r="C2483" t="s">
        <v>16322</v>
      </c>
    </row>
    <row r="2484" spans="1:3" x14ac:dyDescent="0.25">
      <c r="A2484" t="s">
        <v>16323</v>
      </c>
      <c r="B2484" t="s">
        <v>16324</v>
      </c>
      <c r="C2484" t="s">
        <v>16325</v>
      </c>
    </row>
    <row r="2485" spans="1:3" x14ac:dyDescent="0.25">
      <c r="A2485" t="s">
        <v>16326</v>
      </c>
      <c r="B2485" t="s">
        <v>16327</v>
      </c>
      <c r="C2485" t="s">
        <v>16328</v>
      </c>
    </row>
    <row r="2486" spans="1:3" x14ac:dyDescent="0.25">
      <c r="A2486" t="s">
        <v>16329</v>
      </c>
      <c r="B2486" t="s">
        <v>16330</v>
      </c>
      <c r="C2486" t="s">
        <v>16331</v>
      </c>
    </row>
    <row r="2487" spans="1:3" x14ac:dyDescent="0.25">
      <c r="A2487" t="s">
        <v>16332</v>
      </c>
      <c r="B2487" t="s">
        <v>16333</v>
      </c>
      <c r="C2487" t="s">
        <v>16334</v>
      </c>
    </row>
    <row r="2488" spans="1:3" x14ac:dyDescent="0.25">
      <c r="A2488" t="s">
        <v>16335</v>
      </c>
      <c r="B2488" t="s">
        <v>16336</v>
      </c>
      <c r="C2488" t="s">
        <v>16337</v>
      </c>
    </row>
    <row r="2489" spans="1:3" x14ac:dyDescent="0.25">
      <c r="A2489" t="s">
        <v>16338</v>
      </c>
      <c r="B2489" t="s">
        <v>16339</v>
      </c>
      <c r="C2489" t="s">
        <v>16340</v>
      </c>
    </row>
    <row r="2490" spans="1:3" x14ac:dyDescent="0.25">
      <c r="A2490" t="s">
        <v>16341</v>
      </c>
      <c r="B2490" t="s">
        <v>16342</v>
      </c>
      <c r="C2490" t="s">
        <v>16343</v>
      </c>
    </row>
    <row r="2491" spans="1:3" x14ac:dyDescent="0.25">
      <c r="A2491" t="s">
        <v>16344</v>
      </c>
      <c r="B2491" t="s">
        <v>5400</v>
      </c>
      <c r="C2491" t="s">
        <v>16345</v>
      </c>
    </row>
    <row r="2492" spans="1:3" x14ac:dyDescent="0.25">
      <c r="A2492" t="s">
        <v>16346</v>
      </c>
      <c r="B2492" t="s">
        <v>16347</v>
      </c>
      <c r="C2492" t="s">
        <v>16348</v>
      </c>
    </row>
    <row r="2493" spans="1:3" x14ac:dyDescent="0.25">
      <c r="A2493" t="s">
        <v>16349</v>
      </c>
      <c r="B2493" t="s">
        <v>16350</v>
      </c>
      <c r="C2493" t="s">
        <v>16351</v>
      </c>
    </row>
    <row r="2494" spans="1:3" x14ac:dyDescent="0.25">
      <c r="A2494" t="s">
        <v>16352</v>
      </c>
      <c r="B2494" t="s">
        <v>16353</v>
      </c>
      <c r="C2494" t="s">
        <v>16354</v>
      </c>
    </row>
    <row r="2495" spans="1:3" x14ac:dyDescent="0.25">
      <c r="A2495" t="s">
        <v>16355</v>
      </c>
      <c r="B2495" t="s">
        <v>16356</v>
      </c>
      <c r="C2495" t="s">
        <v>16357</v>
      </c>
    </row>
    <row r="2496" spans="1:3" x14ac:dyDescent="0.25">
      <c r="A2496" t="s">
        <v>16358</v>
      </c>
      <c r="B2496" t="s">
        <v>16359</v>
      </c>
      <c r="C2496" t="s">
        <v>16360</v>
      </c>
    </row>
    <row r="2497" spans="1:3" x14ac:dyDescent="0.25">
      <c r="A2497" t="s">
        <v>16361</v>
      </c>
      <c r="B2497" t="s">
        <v>16362</v>
      </c>
      <c r="C2497" t="s">
        <v>16363</v>
      </c>
    </row>
    <row r="2498" spans="1:3" x14ac:dyDescent="0.25">
      <c r="A2498" t="s">
        <v>16364</v>
      </c>
      <c r="B2498" t="s">
        <v>16365</v>
      </c>
      <c r="C2498" t="s">
        <v>16366</v>
      </c>
    </row>
    <row r="2499" spans="1:3" x14ac:dyDescent="0.25">
      <c r="A2499" t="s">
        <v>16367</v>
      </c>
      <c r="B2499" t="s">
        <v>16368</v>
      </c>
      <c r="C2499" t="s">
        <v>16369</v>
      </c>
    </row>
    <row r="2500" spans="1:3" x14ac:dyDescent="0.25">
      <c r="A2500" t="s">
        <v>16370</v>
      </c>
      <c r="B2500" t="s">
        <v>16371</v>
      </c>
      <c r="C2500" t="s">
        <v>16372</v>
      </c>
    </row>
    <row r="2501" spans="1:3" x14ac:dyDescent="0.25">
      <c r="A2501" t="s">
        <v>16373</v>
      </c>
      <c r="B2501" t="s">
        <v>16374</v>
      </c>
      <c r="C2501" t="s">
        <v>16375</v>
      </c>
    </row>
    <row r="2502" spans="1:3" x14ac:dyDescent="0.25">
      <c r="A2502" t="s">
        <v>16376</v>
      </c>
      <c r="B2502" t="s">
        <v>16377</v>
      </c>
      <c r="C2502" t="s">
        <v>16378</v>
      </c>
    </row>
    <row r="2503" spans="1:3" x14ac:dyDescent="0.25">
      <c r="A2503" t="s">
        <v>16379</v>
      </c>
      <c r="B2503" t="s">
        <v>16380</v>
      </c>
      <c r="C2503" t="s">
        <v>16381</v>
      </c>
    </row>
    <row r="2504" spans="1:3" x14ac:dyDescent="0.25">
      <c r="A2504" t="s">
        <v>16382</v>
      </c>
      <c r="B2504" t="s">
        <v>16383</v>
      </c>
      <c r="C2504" t="s">
        <v>16384</v>
      </c>
    </row>
    <row r="2505" spans="1:3" x14ac:dyDescent="0.25">
      <c r="A2505" t="s">
        <v>16385</v>
      </c>
      <c r="B2505" t="s">
        <v>16386</v>
      </c>
      <c r="C2505" t="s">
        <v>16387</v>
      </c>
    </row>
    <row r="2506" spans="1:3" x14ac:dyDescent="0.25">
      <c r="A2506" t="s">
        <v>16388</v>
      </c>
      <c r="B2506" t="s">
        <v>16389</v>
      </c>
      <c r="C2506" t="s">
        <v>16390</v>
      </c>
    </row>
    <row r="2507" spans="1:3" x14ac:dyDescent="0.25">
      <c r="A2507" t="s">
        <v>16391</v>
      </c>
      <c r="B2507" t="s">
        <v>16392</v>
      </c>
      <c r="C2507" t="s">
        <v>16393</v>
      </c>
    </row>
    <row r="2508" spans="1:3" x14ac:dyDescent="0.25">
      <c r="A2508" t="s">
        <v>16394</v>
      </c>
      <c r="B2508" t="s">
        <v>16395</v>
      </c>
      <c r="C2508" t="s">
        <v>16396</v>
      </c>
    </row>
    <row r="2509" spans="1:3" x14ac:dyDescent="0.25">
      <c r="A2509" t="s">
        <v>16397</v>
      </c>
      <c r="B2509" t="s">
        <v>16398</v>
      </c>
      <c r="C2509" t="s">
        <v>16399</v>
      </c>
    </row>
    <row r="2510" spans="1:3" x14ac:dyDescent="0.25">
      <c r="A2510" t="s">
        <v>16400</v>
      </c>
      <c r="B2510" t="s">
        <v>16401</v>
      </c>
      <c r="C2510" t="s">
        <v>16402</v>
      </c>
    </row>
    <row r="2511" spans="1:3" x14ac:dyDescent="0.25">
      <c r="A2511" t="s">
        <v>16403</v>
      </c>
      <c r="B2511" t="s">
        <v>16404</v>
      </c>
      <c r="C2511" t="s">
        <v>16405</v>
      </c>
    </row>
    <row r="2512" spans="1:3" x14ac:dyDescent="0.25">
      <c r="A2512" t="s">
        <v>16406</v>
      </c>
      <c r="B2512" t="s">
        <v>16407</v>
      </c>
      <c r="C2512" t="s">
        <v>16408</v>
      </c>
    </row>
    <row r="2513" spans="1:3" x14ac:dyDescent="0.25">
      <c r="A2513" t="s">
        <v>16409</v>
      </c>
      <c r="B2513" t="s">
        <v>16410</v>
      </c>
      <c r="C2513" t="s">
        <v>16411</v>
      </c>
    </row>
    <row r="2514" spans="1:3" x14ac:dyDescent="0.25">
      <c r="A2514" t="s">
        <v>16412</v>
      </c>
      <c r="B2514" t="s">
        <v>16413</v>
      </c>
      <c r="C2514" t="s">
        <v>16414</v>
      </c>
    </row>
    <row r="2515" spans="1:3" x14ac:dyDescent="0.25">
      <c r="A2515" t="s">
        <v>16415</v>
      </c>
      <c r="B2515" t="s">
        <v>16416</v>
      </c>
      <c r="C2515" t="s">
        <v>16417</v>
      </c>
    </row>
    <row r="2516" spans="1:3" x14ac:dyDescent="0.25">
      <c r="A2516" t="s">
        <v>16418</v>
      </c>
      <c r="B2516" t="s">
        <v>16419</v>
      </c>
      <c r="C2516" t="s">
        <v>16420</v>
      </c>
    </row>
    <row r="2517" spans="1:3" x14ac:dyDescent="0.25">
      <c r="A2517" t="s">
        <v>16421</v>
      </c>
      <c r="B2517" t="s">
        <v>16422</v>
      </c>
      <c r="C2517" t="s">
        <v>16423</v>
      </c>
    </row>
    <row r="2518" spans="1:3" x14ac:dyDescent="0.25">
      <c r="A2518" t="s">
        <v>16424</v>
      </c>
      <c r="B2518" t="s">
        <v>16425</v>
      </c>
      <c r="C2518" t="s">
        <v>16426</v>
      </c>
    </row>
    <row r="2519" spans="1:3" x14ac:dyDescent="0.25">
      <c r="A2519" t="s">
        <v>16427</v>
      </c>
      <c r="B2519" t="s">
        <v>16428</v>
      </c>
      <c r="C2519" t="s">
        <v>16429</v>
      </c>
    </row>
    <row r="2520" spans="1:3" x14ac:dyDescent="0.25">
      <c r="A2520" t="s">
        <v>16430</v>
      </c>
      <c r="B2520" t="s">
        <v>16431</v>
      </c>
      <c r="C2520" t="s">
        <v>16432</v>
      </c>
    </row>
    <row r="2521" spans="1:3" x14ac:dyDescent="0.25">
      <c r="A2521" t="s">
        <v>16433</v>
      </c>
      <c r="B2521" t="s">
        <v>16434</v>
      </c>
      <c r="C2521" t="s">
        <v>16435</v>
      </c>
    </row>
    <row r="2522" spans="1:3" x14ac:dyDescent="0.25">
      <c r="A2522" t="s">
        <v>16436</v>
      </c>
      <c r="B2522" t="s">
        <v>16437</v>
      </c>
      <c r="C2522" t="s">
        <v>16438</v>
      </c>
    </row>
    <row r="2523" spans="1:3" x14ac:dyDescent="0.25">
      <c r="A2523" t="s">
        <v>16439</v>
      </c>
      <c r="B2523" t="s">
        <v>16440</v>
      </c>
      <c r="C2523" t="s">
        <v>16441</v>
      </c>
    </row>
    <row r="2524" spans="1:3" x14ac:dyDescent="0.25">
      <c r="A2524" t="s">
        <v>16442</v>
      </c>
      <c r="B2524" t="s">
        <v>16443</v>
      </c>
      <c r="C2524" t="s">
        <v>16444</v>
      </c>
    </row>
    <row r="2525" spans="1:3" x14ac:dyDescent="0.25">
      <c r="A2525" t="s">
        <v>16445</v>
      </c>
      <c r="B2525" t="s">
        <v>16446</v>
      </c>
      <c r="C2525" t="s">
        <v>16447</v>
      </c>
    </row>
    <row r="2526" spans="1:3" x14ac:dyDescent="0.25">
      <c r="A2526" t="s">
        <v>16448</v>
      </c>
      <c r="B2526" t="s">
        <v>16449</v>
      </c>
      <c r="C2526" t="s">
        <v>16450</v>
      </c>
    </row>
    <row r="2527" spans="1:3" x14ac:dyDescent="0.25">
      <c r="A2527" t="s">
        <v>16451</v>
      </c>
      <c r="B2527" t="s">
        <v>16452</v>
      </c>
      <c r="C2527" t="s">
        <v>16453</v>
      </c>
    </row>
    <row r="2528" spans="1:3" x14ac:dyDescent="0.25">
      <c r="A2528" t="s">
        <v>16454</v>
      </c>
      <c r="B2528" t="s">
        <v>16455</v>
      </c>
      <c r="C2528" t="s">
        <v>16456</v>
      </c>
    </row>
    <row r="2529" spans="1:3" x14ac:dyDescent="0.25">
      <c r="A2529" t="s">
        <v>16457</v>
      </c>
      <c r="B2529" t="s">
        <v>16458</v>
      </c>
      <c r="C2529" t="s">
        <v>16459</v>
      </c>
    </row>
    <row r="2530" spans="1:3" x14ac:dyDescent="0.25">
      <c r="A2530" t="s">
        <v>16460</v>
      </c>
      <c r="B2530" t="s">
        <v>16458</v>
      </c>
      <c r="C2530" t="s">
        <v>16461</v>
      </c>
    </row>
    <row r="2531" spans="1:3" x14ac:dyDescent="0.25">
      <c r="A2531" t="s">
        <v>16462</v>
      </c>
      <c r="B2531" t="s">
        <v>16458</v>
      </c>
      <c r="C2531" t="s">
        <v>16463</v>
      </c>
    </row>
    <row r="2532" spans="1:3" x14ac:dyDescent="0.25">
      <c r="A2532" t="s">
        <v>16464</v>
      </c>
      <c r="B2532" t="s">
        <v>16465</v>
      </c>
      <c r="C2532" t="s">
        <v>16466</v>
      </c>
    </row>
    <row r="2533" spans="1:3" x14ac:dyDescent="0.25">
      <c r="A2533" t="s">
        <v>16467</v>
      </c>
      <c r="B2533" t="s">
        <v>16468</v>
      </c>
      <c r="C2533" t="s">
        <v>16469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3755"/>
  <sheetViews>
    <sheetView topLeftCell="A3703" workbookViewId="0">
      <pane xSplit="4" topLeftCell="E1" activePane="topRight" state="frozen"/>
      <selection pane="topRight" activeCell="A3702" sqref="A3702"/>
    </sheetView>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16344</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16075</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8461</v>
      </c>
      <c r="F1247" t="str">
        <f>IF(ISBLANK(draft_picks[[#This Row],[movie_id]]),"",_xlfn.XLOOKUP(draft_picks[[#This Row],[movie_id]],drafts.movies[id],drafts.movies[movie_title]))</f>
        <v>Star Wars: Episode IV - A New Hope (2019 - Disney+ Maclunkey version)</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8463</v>
      </c>
      <c r="F1248" t="str">
        <f>IF(ISBLANK(draft_picks[[#This Row],[movie_id]]),"",_xlfn.XLOOKUP(draft_picks[[#This Row],[movie_id]],drafts.movies[id],drafts.movies[movie_title]))</f>
        <v>Star Wars: Episode IV - A New Hope (2014 - DVD version)</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x14ac:dyDescent="0.25">
      <c r="A2074" s="1"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1353</v>
      </c>
      <c r="F2081" t="str">
        <f>IF(ISBLANK(draft_picks[[#This Row],[movie_id]]),"",_xlfn.XLOOKUP(draft_picks[[#This Row],[movie_id]],drafts.movies[id],drafts.movies[movie_title]))</f>
        <v>Destroy All Monsters</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15497</v>
      </c>
      <c r="L2081" t="s">
        <v>15497</v>
      </c>
      <c r="M2081" t="str">
        <f>IF(OR(ISBLANK(draft_picks[[#This Row],[veto_drafter_id]]),draft_picks[[#This Row],[veto_drafter_id]]=""),"",_xlfn.XLOOKUP(draft_picks[[#This Row],[veto_drafter_id]],drafters[id],drafters[name]))</f>
        <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x14ac:dyDescent="0.25">
      <c r="A2082" t="s">
        <v>75</v>
      </c>
      <c r="B2082" t="str">
        <f>_xlfn.XLOOKUP(draft_picks[[#This Row],[draft_id]],drafts[id],drafts[title])</f>
        <v>Godzilla mini-Mega</v>
      </c>
      <c r="C2082" s="3">
        <v>6</v>
      </c>
      <c r="D2082">
        <f>IF(C2081&lt;draft_picks[[#This Row],[position]],1,IF(C2081&gt;draft_picks[[#This Row],[position]],D2081+1,IF(C2081=draft_picks[[#This Row],[position]],D2081+1)))</f>
        <v>10</v>
      </c>
      <c r="E2082" t="s">
        <v>5349</v>
      </c>
      <c r="F2082" t="str">
        <f>IF(ISBLANK(draft_picks[[#This Row],[movie_id]]),"",_xlfn.XLOOKUP(draft_picks[[#This Row],[movie_id]],drafts.movies[id],drafts.movies[movie_title]))</f>
        <v>Godzilla: King of the Monsters</v>
      </c>
      <c r="G2082" s="3"/>
      <c r="H2082" t="str">
        <f>IF(ISBLANK(draft_picks[[#This Row],[drafter_id]]),"",_xlfn.XLOOKUP(draft_picks[[#This Row],[drafter_id]],drafters[id],drafters[name]))</f>
        <v/>
      </c>
      <c r="I2082" t="s">
        <v>1311</v>
      </c>
      <c r="J2082" t="str">
        <f>IF(ISBLANK(draft_picks[[#This Row],[drafter_team_id]]),"",_xlfn.XLOOKUP(draft_picks[[#This Row],[drafter_team_id]],drafter_teams[id],drafter_teams[name]))</f>
        <v>Team McWeeny</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x14ac:dyDescent="0.25">
      <c r="A2083" t="s">
        <v>75</v>
      </c>
      <c r="B2083" t="str">
        <f>_xlfn.XLOOKUP(draft_picks[[#This Row],[draft_id]],drafts[id],drafts[title])</f>
        <v>Godzilla mini-Mega</v>
      </c>
      <c r="C2083" s="3">
        <v>5</v>
      </c>
      <c r="D2083">
        <f>IF(C2082&lt;draft_picks[[#This Row],[position]],1,IF(C2082&gt;draft_picks[[#This Row],[position]],D2082+1,IF(C2082=draft_picks[[#This Row],[position]],D2082+1)))</f>
        <v>11</v>
      </c>
      <c r="E2083" t="s">
        <v>1395</v>
      </c>
      <c r="F2083" t="str">
        <f>IF(ISBLANK(draft_picks[[#This Row],[movie_id]]),"",_xlfn.XLOOKUP(draft_picks[[#This Row],[movie_id]],drafts.movies[id],drafts.movies[movie_title]))</f>
        <v>Godzilla, Mothra and King Ghidorah: Giant Monsters All-Out Attack</v>
      </c>
      <c r="G2083" s="3" t="s">
        <v>969</v>
      </c>
      <c r="H2083" t="str">
        <f>IF(ISBLANK(draft_picks[[#This Row],[drafter_id]]),"",_xlfn.XLOOKUP(draft_picks[[#This Row],[drafter_id]],drafters[id],drafters[name]))</f>
        <v>Graham Skipper</v>
      </c>
      <c r="J2083" t="str">
        <f>IF(ISBLANK(draft_picks[[#This Row],[drafter_team_id]]),"",_xlfn.XLOOKUP(draft_picks[[#This Row],[drafter_team_id]],drafter_teams[id],drafter_teams[name]))</f>
        <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x14ac:dyDescent="0.25">
      <c r="A2084" t="s">
        <v>75</v>
      </c>
      <c r="B2084" t="str">
        <f>_xlfn.XLOOKUP(draft_picks[[#This Row],[draft_id]],drafts[id],drafts[title])</f>
        <v>Godzilla mini-Mega</v>
      </c>
      <c r="C2084" s="3">
        <v>4</v>
      </c>
      <c r="D2084">
        <f>IF(C2083&lt;draft_picks[[#This Row],[position]],1,IF(C2083&gt;draft_picks[[#This Row],[position]],D2083+1,IF(C2083=draft_picks[[#This Row],[position]],D2083+1)))</f>
        <v>12</v>
      </c>
      <c r="E2084" t="s">
        <v>4857</v>
      </c>
      <c r="F2084" t="str">
        <f>IF(ISBLANK(draft_picks[[#This Row],[movie_id]]),"",_xlfn.XLOOKUP(draft_picks[[#This Row],[movie_id]],drafts.movies[id],drafts.movies[movie_title]))</f>
        <v>Ghidorah, the Three-Headed Monster</v>
      </c>
      <c r="G2084" s="3" t="s">
        <v>995</v>
      </c>
      <c r="H2084" t="str">
        <f>IF(ISBLANK(draft_picks[[#This Row],[drafter_id]]),"",_xlfn.XLOOKUP(draft_picks[[#This Row],[drafter_id]],drafters[id],drafters[name]))</f>
        <v>Beth Accomando</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x14ac:dyDescent="0.25">
      <c r="A2085" t="s">
        <v>75</v>
      </c>
      <c r="B2085" t="str">
        <f>_xlfn.XLOOKUP(draft_picks[[#This Row],[draft_id]],drafts[id],drafts[title])</f>
        <v>Godzilla mini-Mega</v>
      </c>
      <c r="C2085" s="3">
        <v>3</v>
      </c>
      <c r="D2085">
        <f>IF(C2084&lt;draft_picks[[#This Row],[position]],1,IF(C2084&gt;draft_picks[[#This Row],[position]],D2084+1,IF(C2084=draft_picks[[#This Row],[position]],D2084+1)))</f>
        <v>13</v>
      </c>
      <c r="E2085" t="s">
        <v>6390</v>
      </c>
      <c r="F2085" t="str">
        <f>IF(ISBLANK(draft_picks[[#This Row],[movie_id]]),"",_xlfn.XLOOKUP(draft_picks[[#This Row],[movie_id]],drafts.movies[id],drafts.movies[movie_title]))</f>
        <v>Shin Godzilla</v>
      </c>
      <c r="G2085" s="3"/>
      <c r="H2085" t="str">
        <f>IF(ISBLANK(draft_picks[[#This Row],[drafter_id]]),"",_xlfn.XLOOKUP(draft_picks[[#This Row],[drafter_id]],drafters[id],drafters[name]))</f>
        <v/>
      </c>
      <c r="I2085" t="s">
        <v>1311</v>
      </c>
      <c r="J2085" t="str">
        <f>IF(ISBLANK(draft_picks[[#This Row],[drafter_team_id]]),"",_xlfn.XLOOKUP(draft_picks[[#This Row],[drafter_team_id]],drafter_teams[id],drafter_teams[name]))</f>
        <v>Team McWeeny</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x14ac:dyDescent="0.25">
      <c r="A2086" t="s">
        <v>75</v>
      </c>
      <c r="B2086" t="str">
        <f>_xlfn.XLOOKUP(draft_picks[[#This Row],[draft_id]],drafts[id],drafts[title])</f>
        <v>Godzilla mini-Mega</v>
      </c>
      <c r="C2086" s="3">
        <v>2</v>
      </c>
      <c r="D2086">
        <f>IF(C2085&lt;draft_picks[[#This Row],[position]],1,IF(C2085&gt;draft_picks[[#This Row],[position]],D2085+1,IF(C2085=draft_picks[[#This Row],[position]],D2085+1)))</f>
        <v>14</v>
      </c>
      <c r="E2086" t="s">
        <v>2820</v>
      </c>
      <c r="F2086" t="str">
        <f>IF(ISBLANK(draft_picks[[#This Row],[movie_id]]),"",_xlfn.XLOOKUP(draft_picks[[#This Row],[movie_id]],drafts.movies[id],drafts.movies[movie_title]))</f>
        <v>Godzilla vs. Destoroyah</v>
      </c>
      <c r="G2086" s="3" t="s">
        <v>969</v>
      </c>
      <c r="H2086" t="str">
        <f>IF(ISBLANK(draft_picks[[#This Row],[drafter_id]]),"",_xlfn.XLOOKUP(draft_picks[[#This Row],[drafter_id]],drafters[id],drafters[name]))</f>
        <v>Graham Skipper</v>
      </c>
      <c r="J2086" t="str">
        <f>IF(ISBLANK(draft_picks[[#This Row],[drafter_team_id]]),"",_xlfn.XLOOKUP(draft_picks[[#This Row],[drafter_team_id]],drafter_teams[id],drafter_teams[name]))</f>
        <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x14ac:dyDescent="0.25">
      <c r="A2087" t="s">
        <v>75</v>
      </c>
      <c r="B2087" t="str">
        <f>_xlfn.XLOOKUP(draft_picks[[#This Row],[draft_id]],drafts[id],drafts[title])</f>
        <v>Godzilla mini-Mega</v>
      </c>
      <c r="C2087" s="3">
        <v>1</v>
      </c>
      <c r="D2087">
        <f>IF(C2086&lt;draft_picks[[#This Row],[position]],1,IF(C2086&gt;draft_picks[[#This Row],[position]],D2086+1,IF(C2086=draft_picks[[#This Row],[position]],D2086+1)))</f>
        <v>15</v>
      </c>
      <c r="E2087" t="s">
        <v>2290</v>
      </c>
      <c r="F2087" t="str">
        <f>IF(ISBLANK(draft_picks[[#This Row],[movie_id]]),"",_xlfn.XLOOKUP(draft_picks[[#This Row],[movie_id]],drafts.movies[id],drafts.movies[movie_title]))</f>
        <v>Godzilla</v>
      </c>
      <c r="G2087" s="3" t="s">
        <v>995</v>
      </c>
      <c r="H2087" t="str">
        <f>IF(ISBLANK(draft_picks[[#This Row],[drafter_id]]),"",_xlfn.XLOOKUP(draft_picks[[#This Row],[drafter_id]],drafters[id],drafters[name]))</f>
        <v>Beth Accomando</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x14ac:dyDescent="0.25">
      <c r="A2088" t="s">
        <v>389</v>
      </c>
      <c r="B2088" t="str">
        <f>_xlfn.XLOOKUP(draft_picks[[#This Row],[draft_id]],drafts[id],drafts[title])</f>
        <v>Vintage Con Artist</v>
      </c>
      <c r="C2088" s="3">
        <v>7</v>
      </c>
      <c r="D2088">
        <f>IF(C2087&lt;draft_picks[[#This Row],[position]],1,IF(C2087&gt;draft_picks[[#This Row],[position]],D2087+1,IF(C2087=draft_picks[[#This Row],[position]],D2087+1)))</f>
        <v>1</v>
      </c>
      <c r="E2088" t="s">
        <v>4073</v>
      </c>
      <c r="F2088" t="str">
        <f>IF(ISBLANK(draft_picks[[#This Row],[movie_id]]),"",_xlfn.XLOOKUP(draft_picks[[#This Row],[movie_id]],drafts.movies[id],drafts.movies[movie_title]))</f>
        <v>The Sting</v>
      </c>
      <c r="G2088" s="3" t="s">
        <v>1245</v>
      </c>
      <c r="H2088" t="str">
        <f>IF(ISBLANK(draft_picks[[#This Row],[drafter_id]]),"",_xlfn.XLOOKUP(draft_picks[[#This Row],[drafter_id]],drafters[id],drafters[name]))</f>
        <v>Eva Anderson</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x14ac:dyDescent="0.25">
      <c r="A2089" t="s">
        <v>389</v>
      </c>
      <c r="B2089" t="str">
        <f>_xlfn.XLOOKUP(draft_picks[[#This Row],[draft_id]],drafts[id],drafts[title])</f>
        <v>Vintage Con Artist</v>
      </c>
      <c r="C2089" s="3">
        <v>6</v>
      </c>
      <c r="D2089">
        <f>IF(C2088&lt;draft_picks[[#This Row],[position]],1,IF(C2088&gt;draft_picks[[#This Row],[position]],D2088+1,IF(C2088=draft_picks[[#This Row],[position]],D2088+1)))</f>
        <v>2</v>
      </c>
      <c r="E2089" t="s">
        <v>2685</v>
      </c>
      <c r="F2089" t="str">
        <f>IF(ISBLANK(draft_picks[[#This Row],[movie_id]]),"",_xlfn.XLOOKUP(draft_picks[[#This Row],[movie_id]],drafts.movies[id],drafts.movies[movie_title]))</f>
        <v>Nightmare Alley</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x14ac:dyDescent="0.25">
      <c r="A2090" t="s">
        <v>389</v>
      </c>
      <c r="B2090" t="str">
        <f>_xlfn.XLOOKUP(draft_picks[[#This Row],[draft_id]],drafts[id],drafts[title])</f>
        <v>Vintage Con Artist</v>
      </c>
      <c r="C2090" s="3">
        <v>5</v>
      </c>
      <c r="D2090">
        <f>IF(C2089&lt;draft_picks[[#This Row],[position]],1,IF(C2089&gt;draft_picks[[#This Row],[position]],D2089+1,IF(C2089=draft_picks[[#This Row],[position]],D2089+1)))</f>
        <v>3</v>
      </c>
      <c r="E2090" t="s">
        <v>8029</v>
      </c>
      <c r="F2090" t="str">
        <f>IF(ISBLANK(draft_picks[[#This Row],[movie_id]]),"",_xlfn.XLOOKUP(draft_picks[[#This Row],[movie_id]],drafts.movies[id],drafts.movies[movie_title]))</f>
        <v>The Spanish Prisoner</v>
      </c>
      <c r="G2090" s="3" t="s">
        <v>1043</v>
      </c>
      <c r="H2090" t="str">
        <f>IF(ISBLANK(draft_picks[[#This Row],[drafter_id]]),"",_xlfn.XLOOKUP(draft_picks[[#This Row],[drafter_id]],drafters[id],drafters[name]))</f>
        <v>Jason Sheridan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x14ac:dyDescent="0.25">
      <c r="A2091" t="s">
        <v>389</v>
      </c>
      <c r="B2091" t="str">
        <f>_xlfn.XLOOKUP(draft_picks[[#This Row],[draft_id]],drafts[id],drafts[title])</f>
        <v>Vintage Con Artist</v>
      </c>
      <c r="C2091" s="3">
        <v>4</v>
      </c>
      <c r="D2091">
        <f>IF(C2090&lt;draft_picks[[#This Row],[position]],1,IF(C2090&gt;draft_picks[[#This Row],[position]],D2090+1,IF(C2090=draft_picks[[#This Row],[position]],D2090+1)))</f>
        <v>4</v>
      </c>
      <c r="E2091" t="s">
        <v>3382</v>
      </c>
      <c r="F2091" t="str">
        <f>IF(ISBLANK(draft_picks[[#This Row],[movie_id]]),"",_xlfn.XLOOKUP(draft_picks[[#This Row],[movie_id]],drafts.movies[id],drafts.movies[movie_title]))</f>
        <v>Paper Moon</v>
      </c>
      <c r="G2091" s="3" t="s">
        <v>1245</v>
      </c>
      <c r="H2091" t="str">
        <f>IF(ISBLANK(draft_picks[[#This Row],[drafter_id]]),"",_xlfn.XLOOKUP(draft_picks[[#This Row],[drafter_id]],drafters[id],drafters[name]))</f>
        <v>Eva Anderson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x14ac:dyDescent="0.25">
      <c r="A2092" t="s">
        <v>389</v>
      </c>
      <c r="B2092" t="str">
        <f>_xlfn.XLOOKUP(draft_picks[[#This Row],[draft_id]],drafts[id],drafts[title])</f>
        <v>Vintage Con Artist</v>
      </c>
      <c r="C2092" s="3">
        <v>3</v>
      </c>
      <c r="D2092">
        <f>IF(C2091&lt;draft_picks[[#This Row],[position]],1,IF(C2091&gt;draft_picks[[#This Row],[position]],D2091+1,IF(C2091=draft_picks[[#This Row],[position]],D2091+1)))</f>
        <v>5</v>
      </c>
      <c r="E2092" t="s">
        <v>7527</v>
      </c>
      <c r="F2092" t="str">
        <f>IF(ISBLANK(draft_picks[[#This Row],[movie_id]]),"",_xlfn.XLOOKUP(draft_picks[[#This Row],[movie_id]],drafts.movies[id],drafts.movies[movie_title]))</f>
        <v>The Music Man</v>
      </c>
      <c r="G2092" s="3" t="s">
        <v>1043</v>
      </c>
      <c r="H2092" t="str">
        <f>IF(ISBLANK(draft_picks[[#This Row],[drafter_id]]),"",_xlfn.XLOOKUP(draft_picks[[#This Row],[drafter_id]],drafters[id],drafters[name]))</f>
        <v>Jason Sheridan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x14ac:dyDescent="0.25">
      <c r="A2093" t="s">
        <v>389</v>
      </c>
      <c r="B2093" t="str">
        <f>_xlfn.XLOOKUP(draft_picks[[#This Row],[draft_id]],drafts[id],drafts[title])</f>
        <v>Vintage Con Artist</v>
      </c>
      <c r="C2093" s="3">
        <v>2</v>
      </c>
      <c r="D2093">
        <f>IF(C2092&lt;draft_picks[[#This Row],[position]],1,IF(C2092&gt;draft_picks[[#This Row],[position]],D2092+1,IF(C2092=draft_picks[[#This Row],[position]],D2092+1)))</f>
        <v>6</v>
      </c>
      <c r="E2093" t="s">
        <v>8071</v>
      </c>
      <c r="F2093" t="str">
        <f>IF(ISBLANK(draft_picks[[#This Row],[movie_id]]),"",_xlfn.XLOOKUP(draft_picks[[#This Row],[movie_id]],drafts.movies[id],drafts.movies[movie_title]))</f>
        <v>The Grifters</v>
      </c>
      <c r="G2093" s="3" t="s">
        <v>1245</v>
      </c>
      <c r="H2093" t="str">
        <f>IF(ISBLANK(draft_picks[[#This Row],[drafter_id]]),"",_xlfn.XLOOKUP(draft_picks[[#This Row],[drafter_id]],drafters[id],drafters[name]))</f>
        <v>Eva Anderson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x14ac:dyDescent="0.25">
      <c r="A2094" t="s">
        <v>389</v>
      </c>
      <c r="B2094" t="str">
        <f>_xlfn.XLOOKUP(draft_picks[[#This Row],[draft_id]],drafts[id],drafts[title])</f>
        <v>Vintage Con Artist</v>
      </c>
      <c r="C2094" s="3">
        <v>1</v>
      </c>
      <c r="D2094">
        <f>IF(C2093&lt;draft_picks[[#This Row],[position]],1,IF(C2093&gt;draft_picks[[#This Row],[position]],D2093+1,IF(C2093=draft_picks[[#This Row],[position]],D2093+1)))</f>
        <v>7</v>
      </c>
      <c r="E2094" t="s">
        <v>2988</v>
      </c>
      <c r="F2094" t="str">
        <f>IF(ISBLANK(draft_picks[[#This Row],[movie_id]]),"",_xlfn.XLOOKUP(draft_picks[[#This Row],[movie_id]],drafts.movies[id],drafts.movies[movie_title]))</f>
        <v>F for Fake</v>
      </c>
      <c r="G2094" s="3" t="s">
        <v>1043</v>
      </c>
      <c r="H2094" t="str">
        <f>IF(ISBLANK(draft_picks[[#This Row],[drafter_id]]),"",_xlfn.XLOOKUP(draft_picks[[#This Row],[drafter_id]],drafters[id],drafters[name]))</f>
        <v>Jason Sheridan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x14ac:dyDescent="0.25">
      <c r="A2095" t="s">
        <v>395</v>
      </c>
      <c r="B2095" t="str">
        <f>_xlfn.XLOOKUP(draft_picks[[#This Row],[draft_id]],drafts[id],drafts[title])</f>
        <v>Kirsten Dunst</v>
      </c>
      <c r="C2095" s="3">
        <v>7</v>
      </c>
      <c r="D2095">
        <f>IF(C2094&lt;draft_picks[[#This Row],[position]],1,IF(C2094&gt;draft_picks[[#This Row],[position]],D2094+1,IF(C2094=draft_picks[[#This Row],[position]],D2094+1)))</f>
        <v>1</v>
      </c>
      <c r="E2095" t="s">
        <v>2859</v>
      </c>
      <c r="F2095" t="str">
        <f>IF(ISBLANK(draft_picks[[#This Row],[movie_id]]),"",_xlfn.XLOOKUP(draft_picks[[#This Row],[movie_id]],drafts.movies[id],drafts.movies[movie_title]))</f>
        <v>Dick</v>
      </c>
      <c r="G2095" s="3" t="s">
        <v>905</v>
      </c>
      <c r="H2095" t="str">
        <f>IF(ISBLANK(draft_picks[[#This Row],[drafter_id]]),"",_xlfn.XLOOKUP(draft_picks[[#This Row],[drafter_id]],drafters[id],drafters[name]))</f>
        <v>Phil Iscove</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x14ac:dyDescent="0.25">
      <c r="A2096" t="s">
        <v>395</v>
      </c>
      <c r="B2096" t="str">
        <f>_xlfn.XLOOKUP(draft_picks[[#This Row],[draft_id]],drafts[id],drafts[title])</f>
        <v>Kirsten Dunst</v>
      </c>
      <c r="C2096" s="3">
        <v>6</v>
      </c>
      <c r="D2096">
        <f>IF(C2095&lt;draft_picks[[#This Row],[position]],1,IF(C2095&gt;draft_picks[[#This Row],[position]],D2095+1,IF(C2095=draft_picks[[#This Row],[position]],D2095+1)))</f>
        <v>2</v>
      </c>
      <c r="E2096" t="s">
        <v>5558</v>
      </c>
      <c r="F2096" t="str">
        <f>IF(ISBLANK(draft_picks[[#This Row],[movie_id]]),"",_xlfn.XLOOKUP(draft_picks[[#This Row],[movie_id]],drafts.movies[id],drafts.movies[movie_title]))</f>
        <v>Eternal Sunshine of the Spotless Mind</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15484</v>
      </c>
      <c r="L2096" t="s">
        <v>961</v>
      </c>
      <c r="M2096" t="str">
        <f>IF(OR(ISBLANK(draft_picks[[#This Row],[veto_drafter_id]]),draft_picks[[#This Row],[veto_drafter_id]]=""),"",_xlfn.XLOOKUP(draft_picks[[#This Row],[veto_drafter_id]],drafters[id],drafters[name]))</f>
        <v>Dana Schwartz</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3</v>
      </c>
      <c r="E2097" t="s">
        <v>7715</v>
      </c>
      <c r="F2097" t="str">
        <f>IF(ISBLANK(draft_picks[[#This Row],[movie_id]]),"",_xlfn.XLOOKUP(draft_picks[[#This Row],[movie_id]],drafts.movies[id],drafts.movies[movie_title]))</f>
        <v>The Virgin Suicides</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15497</v>
      </c>
      <c r="L2097" t="s">
        <v>15497</v>
      </c>
      <c r="M2097" t="str">
        <f>IF(OR(ISBLANK(draft_picks[[#This Row],[veto_drafter_id]]),draft_picks[[#This Row],[veto_drafter_id]]=""),"",_xlfn.XLOOKUP(draft_picks[[#This Row],[veto_drafter_id]],drafters[id],drafters[name]))</f>
        <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x14ac:dyDescent="0.25">
      <c r="A2098" t="s">
        <v>395</v>
      </c>
      <c r="B2098" t="str">
        <f>_xlfn.XLOOKUP(draft_picks[[#This Row],[draft_id]],drafts[id],drafts[title])</f>
        <v>Kirsten Dunst</v>
      </c>
      <c r="C2098" s="3">
        <v>5</v>
      </c>
      <c r="D2098">
        <f>IF(C2097&lt;draft_picks[[#This Row],[position]],1,IF(C2097&gt;draft_picks[[#This Row],[position]],D2097+1,IF(C2097=draft_picks[[#This Row],[position]],D2097+1)))</f>
        <v>4</v>
      </c>
      <c r="E2098" t="s">
        <v>3130</v>
      </c>
      <c r="F2098" t="str">
        <f>IF(ISBLANK(draft_picks[[#This Row],[movie_id]]),"",_xlfn.XLOOKUP(draft_picks[[#This Row],[movie_id]],drafts.movies[id],drafts.movies[movie_title]))</f>
        <v>Bring It On</v>
      </c>
      <c r="G2098" s="3" t="s">
        <v>961</v>
      </c>
      <c r="H2098" t="str">
        <f>IF(ISBLANK(draft_picks[[#This Row],[drafter_id]]),"",_xlfn.XLOOKUP(draft_picks[[#This Row],[drafter_id]],drafters[id],drafters[name]))</f>
        <v>Dana Schwartz</v>
      </c>
      <c r="J2098" t="str">
        <f>IF(ISBLANK(draft_picks[[#This Row],[drafter_team_id]]),"",_xlfn.XLOOKUP(draft_picks[[#This Row],[drafter_team_id]],drafter_teams[id],drafter_teams[name]))</f>
        <v/>
      </c>
      <c r="K2098" s="3" t="s">
        <v>15484</v>
      </c>
      <c r="L2098" t="s">
        <v>905</v>
      </c>
      <c r="M2098" t="str">
        <f>IF(OR(ISBLANK(draft_picks[[#This Row],[veto_drafter_id]]),draft_picks[[#This Row],[veto_drafter_id]]=""),"",_xlfn.XLOOKUP(draft_picks[[#This Row],[veto_drafter_id]],drafters[id],drafters[name]))</f>
        <v>Phil Iscove</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5</v>
      </c>
      <c r="E2099" t="s">
        <v>3858</v>
      </c>
      <c r="F2099" t="str">
        <f>IF(ISBLANK(draft_picks[[#This Row],[movie_id]]),"",_xlfn.XLOOKUP(draft_picks[[#This Row],[movie_id]],drafts.movies[id],drafts.movies[movie_title]))</f>
        <v>Melancholia</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15497</v>
      </c>
      <c r="L2099" t="s">
        <v>15497</v>
      </c>
      <c r="M2099" t="str">
        <f>IF(OR(ISBLANK(draft_picks[[#This Row],[veto_drafter_id]]),draft_picks[[#This Row],[veto_drafter_id]]=""),"",_xlfn.XLOOKUP(draft_picks[[#This Row],[veto_drafter_id]],drafters[id],drafters[name]))</f>
        <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x14ac:dyDescent="0.25">
      <c r="A2100" t="s">
        <v>395</v>
      </c>
      <c r="B2100" t="str">
        <f>_xlfn.XLOOKUP(draft_picks[[#This Row],[draft_id]],drafts[id],drafts[title])</f>
        <v>Kirsten Dunst</v>
      </c>
      <c r="C2100" s="3">
        <v>4</v>
      </c>
      <c r="D2100">
        <f>IF(C2099&lt;draft_picks[[#This Row],[position]],1,IF(C2099&gt;draft_picks[[#This Row],[position]],D2099+1,IF(C2099=draft_picks[[#This Row],[position]],D2099+1)))</f>
        <v>6</v>
      </c>
      <c r="E2100" t="s">
        <v>1580</v>
      </c>
      <c r="F2100" t="str">
        <f>IF(ISBLANK(draft_picks[[#This Row],[movie_id]]),"",_xlfn.XLOOKUP(draft_picks[[#This Row],[movie_id]],drafts.movies[id],drafts.movies[movie_title]))</f>
        <v>Interview with the Vampire</v>
      </c>
      <c r="G2100" s="3" t="s">
        <v>905</v>
      </c>
      <c r="H2100" t="str">
        <f>IF(ISBLANK(draft_picks[[#This Row],[drafter_id]]),"",_xlfn.XLOOKUP(draft_picks[[#This Row],[drafter_id]],drafters[id],drafters[name]))</f>
        <v>Phil Iscove</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x14ac:dyDescent="0.25">
      <c r="A2101" t="s">
        <v>395</v>
      </c>
      <c r="B2101" t="str">
        <f>_xlfn.XLOOKUP(draft_picks[[#This Row],[draft_id]],drafts[id],drafts[title])</f>
        <v>Kirsten Dunst</v>
      </c>
      <c r="C2101" s="3">
        <v>3</v>
      </c>
      <c r="D2101">
        <f>IF(C2100&lt;draft_picks[[#This Row],[position]],1,IF(C2100&gt;draft_picks[[#This Row],[position]],D2100+1,IF(C2100=draft_picks[[#This Row],[position]],D2100+1)))</f>
        <v>7</v>
      </c>
      <c r="E2101" t="s">
        <v>5558</v>
      </c>
      <c r="F2101" t="str">
        <f>IF(ISBLANK(draft_picks[[#This Row],[movie_id]]),"",_xlfn.XLOOKUP(draft_picks[[#This Row],[movie_id]],drafts.movies[id],drafts.movies[movie_title]))</f>
        <v>Eternal Sunshine of the Spotless Mind</v>
      </c>
      <c r="G2101" s="3" t="s">
        <v>961</v>
      </c>
      <c r="H2101" t="str">
        <f>IF(ISBLANK(draft_picks[[#This Row],[drafter_id]]),"",_xlfn.XLOOKUP(draft_picks[[#This Row],[drafter_id]],drafters[id],drafters[name]))</f>
        <v>Dana Schwartz</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x14ac:dyDescent="0.25">
      <c r="A2102" t="s">
        <v>395</v>
      </c>
      <c r="B2102" t="str">
        <f>_xlfn.XLOOKUP(draft_picks[[#This Row],[draft_id]],drafts[id],drafts[title])</f>
        <v>Kirsten Dunst</v>
      </c>
      <c r="C2102" s="3">
        <v>2</v>
      </c>
      <c r="D2102">
        <f>IF(C2101&lt;draft_picks[[#This Row],[position]],1,IF(C2101&gt;draft_picks[[#This Row],[position]],D2101+1,IF(C2101=draft_picks[[#This Row],[position]],D2101+1)))</f>
        <v>8</v>
      </c>
      <c r="E2102" t="s">
        <v>2141</v>
      </c>
      <c r="F2102" t="str">
        <f>IF(ISBLANK(draft_picks[[#This Row],[movie_id]]),"",_xlfn.XLOOKUP(draft_picks[[#This Row],[movie_id]],drafts.movies[id],drafts.movies[movie_title]))</f>
        <v>The Power of the Dog</v>
      </c>
      <c r="G2102" s="3" t="s">
        <v>905</v>
      </c>
      <c r="H2102" t="str">
        <f>IF(ISBLANK(draft_picks[[#This Row],[drafter_id]]),"",_xlfn.XLOOKUP(draft_picks[[#This Row],[drafter_id]],drafters[id],drafters[name]))</f>
        <v>Phil Iscove</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x14ac:dyDescent="0.25">
      <c r="A2103" t="s">
        <v>395</v>
      </c>
      <c r="B2103" t="str">
        <f>_xlfn.XLOOKUP(draft_picks[[#This Row],[draft_id]],drafts[id],drafts[title])</f>
        <v>Kirsten Dunst</v>
      </c>
      <c r="C2103" s="3">
        <v>1</v>
      </c>
      <c r="D2103">
        <f>IF(C2102&lt;draft_picks[[#This Row],[position]],1,IF(C2102&gt;draft_picks[[#This Row],[position]],D2102+1,IF(C2102=draft_picks[[#This Row],[position]],D2102+1)))</f>
        <v>9</v>
      </c>
      <c r="E2103" t="s">
        <v>8227</v>
      </c>
      <c r="F2103" t="str">
        <f>IF(ISBLANK(draft_picks[[#This Row],[movie_id]]),"",_xlfn.XLOOKUP(draft_picks[[#This Row],[movie_id]],drafts.movies[id],drafts.movies[movie_title]))</f>
        <v>Marie Antoinette</v>
      </c>
      <c r="G2103" s="3" t="s">
        <v>961</v>
      </c>
      <c r="H2103" t="str">
        <f>IF(ISBLANK(draft_picks[[#This Row],[drafter_id]]),"",_xlfn.XLOOKUP(draft_picks[[#This Row],[drafter_id]],drafters[id],drafters[name]))</f>
        <v>Dana Schwartz</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x14ac:dyDescent="0.25">
      <c r="A2104" t="s">
        <v>701</v>
      </c>
      <c r="B2104" t="str">
        <f>_xlfn.XLOOKUP(draft_picks[[#This Row],[draft_id]],drafts[id],drafts[title])</f>
        <v>A24 Horror</v>
      </c>
      <c r="C2104" s="3">
        <v>7</v>
      </c>
      <c r="D2104">
        <f>IF(C2103&lt;draft_picks[[#This Row],[position]],1,IF(C2103&gt;draft_picks[[#This Row],[position]],D2103+1,IF(C2103=draft_picks[[#This Row],[position]],D2103+1)))</f>
        <v>1</v>
      </c>
      <c r="E2104" t="s">
        <v>2775</v>
      </c>
      <c r="F2104" t="str">
        <f>IF(ISBLANK(draft_picks[[#This Row],[movie_id]]),"",_xlfn.XLOOKUP(draft_picks[[#This Row],[movie_id]],drafts.movies[id],drafts.movies[movie_title]))</f>
        <v>Pearl</v>
      </c>
      <c r="G2104" s="3" t="s">
        <v>909</v>
      </c>
      <c r="H2104" t="str">
        <f>IF(ISBLANK(draft_picks[[#This Row],[drafter_id]]),"",_xlfn.XLOOKUP(draft_picks[[#This Row],[drafter_id]],drafters[id],drafters[name]))</f>
        <v>Kyle Anderson</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x14ac:dyDescent="0.25">
      <c r="A2105" t="s">
        <v>701</v>
      </c>
      <c r="B2105" t="str">
        <f>_xlfn.XLOOKUP(draft_picks[[#This Row],[draft_id]],drafts[id],drafts[title])</f>
        <v>A24 Horror</v>
      </c>
      <c r="C2105" s="3">
        <v>6</v>
      </c>
      <c r="D2105">
        <f>IF(C2104&lt;draft_picks[[#This Row],[position]],1,IF(C2104&gt;draft_picks[[#This Row],[position]],D2104+1,IF(C2104=draft_picks[[#This Row],[position]],D2104+1)))</f>
        <v>2</v>
      </c>
      <c r="E2105" t="s">
        <v>7066</v>
      </c>
      <c r="F2105" t="str">
        <f>IF(ISBLANK(draft_picks[[#This Row],[movie_id]]),"",_xlfn.XLOOKUP(draft_picks[[#This Row],[movie_id]],drafts.movies[id],drafts.movies[movie_title]))</f>
        <v>The Killing of a Sacred Deer</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x14ac:dyDescent="0.25">
      <c r="A2106" t="s">
        <v>701</v>
      </c>
      <c r="B2106" t="str">
        <f>_xlfn.XLOOKUP(draft_picks[[#This Row],[draft_id]],drafts[id],drafts[title])</f>
        <v>A24 Horror</v>
      </c>
      <c r="C2106" s="3">
        <v>5</v>
      </c>
      <c r="D2106">
        <f>IF(C2105&lt;draft_picks[[#This Row],[position]],1,IF(C2105&gt;draft_picks[[#This Row],[position]],D2105+1,IF(C2105=draft_picks[[#This Row],[position]],D2105+1)))</f>
        <v>3</v>
      </c>
      <c r="E2106" t="s">
        <v>7123</v>
      </c>
      <c r="F2106" t="str">
        <f>IF(ISBLANK(draft_picks[[#This Row],[movie_id]]),"",_xlfn.XLOOKUP(draft_picks[[#This Row],[movie_id]],drafts.movies[id],drafts.movies[movie_title]))</f>
        <v>In Fabric</v>
      </c>
      <c r="G2106" s="3" t="s">
        <v>915</v>
      </c>
      <c r="H2106" t="str">
        <f>IF(ISBLANK(draft_picks[[#This Row],[drafter_id]]),"",_xlfn.XLOOKUP(draft_picks[[#This Row],[drafter_id]],drafters[id],drafters[name]))</f>
        <v>Billy Ray Brewton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x14ac:dyDescent="0.25">
      <c r="A2107" t="s">
        <v>701</v>
      </c>
      <c r="B2107" t="str">
        <f>_xlfn.XLOOKUP(draft_picks[[#This Row],[draft_id]],drafts[id],drafts[title])</f>
        <v>A24 Horror</v>
      </c>
      <c r="C2107" s="3">
        <v>4</v>
      </c>
      <c r="D2107">
        <f>IF(C2106&lt;draft_picks[[#This Row],[position]],1,IF(C2106&gt;draft_picks[[#This Row],[position]],D2106+1,IF(C2106=draft_picks[[#This Row],[position]],D2106+1)))</f>
        <v>4</v>
      </c>
      <c r="E2107" t="s">
        <v>5531</v>
      </c>
      <c r="F2107" t="str">
        <f>IF(ISBLANK(draft_picks[[#This Row],[movie_id]]),"",_xlfn.XLOOKUP(draft_picks[[#This Row],[movie_id]],drafts.movies[id],drafts.movies[movie_title]))</f>
        <v>The Witch</v>
      </c>
      <c r="G2107" s="3" t="s">
        <v>909</v>
      </c>
      <c r="H2107" t="str">
        <f>IF(ISBLANK(draft_picks[[#This Row],[drafter_id]]),"",_xlfn.XLOOKUP(draft_picks[[#This Row],[drafter_id]],drafters[id],drafters[name]))</f>
        <v>Kyle Anderson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x14ac:dyDescent="0.25">
      <c r="A2108" t="s">
        <v>701</v>
      </c>
      <c r="B2108" t="str">
        <f>_xlfn.XLOOKUP(draft_picks[[#This Row],[draft_id]],drafts[id],drafts[title])</f>
        <v>A24 Horror</v>
      </c>
      <c r="C2108" s="3">
        <v>3</v>
      </c>
      <c r="D2108">
        <f>IF(C2107&lt;draft_picks[[#This Row],[position]],1,IF(C2107&gt;draft_picks[[#This Row],[position]],D2107+1,IF(C2107=draft_picks[[#This Row],[position]],D2107+1)))</f>
        <v>5</v>
      </c>
      <c r="E2108" t="s">
        <v>8352</v>
      </c>
      <c r="F2108" t="str">
        <f>IF(ISBLANK(draft_picks[[#This Row],[movie_id]]),"",_xlfn.XLOOKUP(draft_picks[[#This Row],[movie_id]],drafts.movies[id],drafts.movies[movie_title]))</f>
        <v>Hereditary</v>
      </c>
      <c r="G2108" s="3" t="s">
        <v>915</v>
      </c>
      <c r="H2108" t="str">
        <f>IF(ISBLANK(draft_picks[[#This Row],[drafter_id]]),"",_xlfn.XLOOKUP(draft_picks[[#This Row],[drafter_id]],drafters[id],drafters[name]))</f>
        <v>Billy Ray Brewton</v>
      </c>
      <c r="J2108" t="str">
        <f>IF(ISBLANK(draft_picks[[#This Row],[drafter_team_id]]),"",_xlfn.XLOOKUP(draft_picks[[#This Row],[drafter_team_id]],drafter_teams[id],drafter_teams[name]))</f>
        <v/>
      </c>
      <c r="K2108" s="3" t="s">
        <v>15484</v>
      </c>
      <c r="L2108" t="s">
        <v>909</v>
      </c>
      <c r="M2108" t="str">
        <f>IF(OR(ISBLANK(draft_picks[[#This Row],[veto_drafter_id]]),draft_picks[[#This Row],[veto_drafter_id]]=""),"",_xlfn.XLOOKUP(draft_picks[[#This Row],[veto_drafter_id]],drafters[id],drafters[name]))</f>
        <v>Kyle Anderson</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6</v>
      </c>
      <c r="E2109" t="s">
        <v>6480</v>
      </c>
      <c r="F2109" t="str">
        <f>IF(ISBLANK(draft_picks[[#This Row],[movie_id]]),"",_xlfn.XLOOKUP(draft_picks[[#This Row],[movie_id]],drafts.movies[id],drafts.movies[movie_title]))</f>
        <v>Climax</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15497</v>
      </c>
      <c r="L2109" t="s">
        <v>15497</v>
      </c>
      <c r="M2109" t="str">
        <f>IF(OR(ISBLANK(draft_picks[[#This Row],[veto_drafter_id]]),draft_picks[[#This Row],[veto_drafter_id]]=""),"",_xlfn.XLOOKUP(draft_picks[[#This Row],[veto_drafter_id]],drafters[id],drafters[name]))</f>
        <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x14ac:dyDescent="0.25">
      <c r="A2110" t="s">
        <v>701</v>
      </c>
      <c r="B2110" t="str">
        <f>_xlfn.XLOOKUP(draft_picks[[#This Row],[draft_id]],drafts[id],drafts[title])</f>
        <v>A24 Horror</v>
      </c>
      <c r="C2110" s="3">
        <v>2</v>
      </c>
      <c r="D2110">
        <f>IF(C2109&lt;draft_picks[[#This Row],[position]],1,IF(C2109&gt;draft_picks[[#This Row],[position]],D2109+1,IF(C2109=draft_picks[[#This Row],[position]],D2109+1)))</f>
        <v>7</v>
      </c>
      <c r="E2110" t="s">
        <v>7048</v>
      </c>
      <c r="F2110" t="str">
        <f>IF(ISBLANK(draft_picks[[#This Row],[movie_id]]),"",_xlfn.XLOOKUP(draft_picks[[#This Row],[movie_id]],drafts.movies[id],drafts.movies[movie_title]))</f>
        <v>Green Room</v>
      </c>
      <c r="G2110" s="3" t="s">
        <v>909</v>
      </c>
      <c r="H2110" t="str">
        <f>IF(ISBLANK(draft_picks[[#This Row],[drafter_id]]),"",_xlfn.XLOOKUP(draft_picks[[#This Row],[drafter_id]],drafters[id],drafters[name]))</f>
        <v>Kyle Anderson</v>
      </c>
      <c r="J2110" t="str">
        <f>IF(ISBLANK(draft_picks[[#This Row],[drafter_team_id]]),"",_xlfn.XLOOKUP(draft_picks[[#This Row],[drafter_team_id]],drafter_teams[id],drafter_teams[name]))</f>
        <v/>
      </c>
      <c r="K2110" s="3" t="s">
        <v>15484</v>
      </c>
      <c r="L2110" t="s">
        <v>915</v>
      </c>
      <c r="M2110" t="str">
        <f>IF(OR(ISBLANK(draft_picks[[#This Row],[veto_drafter_id]]),draft_picks[[#This Row],[veto_drafter_id]]=""),"",_xlfn.XLOOKUP(draft_picks[[#This Row],[veto_drafter_id]],drafters[id],drafters[name]))</f>
        <v>Billy Ray Brewton</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8</v>
      </c>
      <c r="E2111" t="s">
        <v>3678</v>
      </c>
      <c r="F2111" t="str">
        <f>IF(ISBLANK(draft_picks[[#This Row],[movie_id]]),"",_xlfn.XLOOKUP(draft_picks[[#This Row],[movie_id]],drafts.movies[id],drafts.movies[movie_title]))</f>
        <v>Under the Skin</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15497</v>
      </c>
      <c r="L2111" t="s">
        <v>15497</v>
      </c>
      <c r="M2111" t="str">
        <f>IF(OR(ISBLANK(draft_picks[[#This Row],[veto_drafter_id]]),draft_picks[[#This Row],[veto_drafter_id]]=""),"",_xlfn.XLOOKUP(draft_picks[[#This Row],[veto_drafter_id]],drafters[id],drafters[name]))</f>
        <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x14ac:dyDescent="0.25">
      <c r="A2112" t="s">
        <v>701</v>
      </c>
      <c r="B2112" t="str">
        <f>_xlfn.XLOOKUP(draft_picks[[#This Row],[draft_id]],drafts[id],drafts[title])</f>
        <v>A24 Horror</v>
      </c>
      <c r="C2112" s="3">
        <v>1</v>
      </c>
      <c r="D2112">
        <f>IF(C2111&lt;draft_picks[[#This Row],[position]],1,IF(C2111&gt;draft_picks[[#This Row],[position]],D2111+1,IF(C2111=draft_picks[[#This Row],[position]],D2111+1)))</f>
        <v>9</v>
      </c>
      <c r="E2112" t="s">
        <v>7048</v>
      </c>
      <c r="F2112" t="str">
        <f>IF(ISBLANK(draft_picks[[#This Row],[movie_id]]),"",_xlfn.XLOOKUP(draft_picks[[#This Row],[movie_id]],drafts.movies[id],drafts.movies[movie_title]))</f>
        <v>Green Room</v>
      </c>
      <c r="G2112" s="3" t="s">
        <v>915</v>
      </c>
      <c r="H2112" t="str">
        <f>IF(ISBLANK(draft_picks[[#This Row],[drafter_id]]),"",_xlfn.XLOOKUP(draft_picks[[#This Row],[drafter_id]],drafters[id],drafters[name]))</f>
        <v>Billy Ray Brewton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x14ac:dyDescent="0.25">
      <c r="A2113" t="s">
        <v>431</v>
      </c>
      <c r="B2113" t="str">
        <f>_xlfn.XLOOKUP(draft_picks[[#This Row],[draft_id]],drafts[id],drafts[title])</f>
        <v>Horror Comedy mini-Mega</v>
      </c>
      <c r="C2113" s="3">
        <v>11</v>
      </c>
      <c r="D2113">
        <f>IF(C2112&lt;draft_picks[[#This Row],[position]],1,IF(C2112&gt;draft_picks[[#This Row],[position]],D2112+1,IF(C2112=draft_picks[[#This Row],[position]],D2112+1)))</f>
        <v>1</v>
      </c>
      <c r="E2113" t="s">
        <v>8316</v>
      </c>
      <c r="F2113" t="str">
        <f>IF(ISBLANK(draft_picks[[#This Row],[movie_id]]),"",_xlfn.XLOOKUP(draft_picks[[#This Row],[movie_id]],drafts.movies[id],drafts.movies[movie_title]))</f>
        <v>Beetlejuice</v>
      </c>
      <c r="G2113" s="3" t="s">
        <v>1129</v>
      </c>
      <c r="H2113" t="str">
        <f>IF(ISBLANK(draft_picks[[#This Row],[drafter_id]]),"",_xlfn.XLOOKUP(draft_picks[[#This Row],[drafter_id]],drafters[id],drafters[name]))</f>
        <v>Morgan Peter Brown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x14ac:dyDescent="0.25">
      <c r="A2114" t="s">
        <v>431</v>
      </c>
      <c r="B2114" t="str">
        <f>_xlfn.XLOOKUP(draft_picks[[#This Row],[draft_id]],drafts[id],drafts[title])</f>
        <v>Horror Comedy mini-Mega</v>
      </c>
      <c r="C2114" s="3">
        <v>10</v>
      </c>
      <c r="D2114">
        <f>IF(C2113&lt;draft_picks[[#This Row],[position]],1,IF(C2113&gt;draft_picks[[#This Row],[position]],D2113+1,IF(C2113=draft_picks[[#This Row],[position]],D2113+1)))</f>
        <v>2</v>
      </c>
      <c r="E2114" t="s">
        <v>5414</v>
      </c>
      <c r="F2114" t="str">
        <f>IF(ISBLANK(draft_picks[[#This Row],[movie_id]]),"",_xlfn.XLOOKUP(draft_picks[[#This Row],[movie_id]],drafts.movies[id],drafts.movies[movie_title]))</f>
        <v>The Cabin in the Woods</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x14ac:dyDescent="0.25">
      <c r="A2115" t="s">
        <v>431</v>
      </c>
      <c r="B2115" t="str">
        <f>_xlfn.XLOOKUP(draft_picks[[#This Row],[draft_id]],drafts[id],drafts[title])</f>
        <v>Horror Comedy mini-Mega</v>
      </c>
      <c r="C2115" s="3">
        <v>9</v>
      </c>
      <c r="D2115">
        <f>IF(C2114&lt;draft_picks[[#This Row],[position]],1,IF(C2114&gt;draft_picks[[#This Row],[position]],D2114+1,IF(C2114=draft_picks[[#This Row],[position]],D2114+1)))</f>
        <v>3</v>
      </c>
      <c r="E2115" t="s">
        <v>2604</v>
      </c>
      <c r="F2115" t="str">
        <f>IF(ISBLANK(draft_picks[[#This Row],[movie_id]]),"",_xlfn.XLOOKUP(draft_picks[[#This Row],[movie_id]],drafts.movies[id],drafts.movies[movie_title]))</f>
        <v>One Cut of the Dead</v>
      </c>
      <c r="G2115" s="3" t="s">
        <v>845</v>
      </c>
      <c r="H2115" t="str">
        <f>IF(ISBLANK(draft_picks[[#This Row],[drafter_id]]),"",_xlfn.XLOOKUP(draft_picks[[#This Row],[drafter_id]],drafters[id],drafters[name]))</f>
        <v>Rebekah McKendry</v>
      </c>
      <c r="J2115" t="str">
        <f>IF(ISBLANK(draft_picks[[#This Row],[drafter_team_id]]),"",_xlfn.XLOOKUP(draft_picks[[#This Row],[drafter_team_id]],drafter_teams[id],drafter_teams[name]))</f>
        <v/>
      </c>
      <c r="K2115" s="3" t="s">
        <v>15484</v>
      </c>
      <c r="L2115" t="s">
        <v>845</v>
      </c>
      <c r="M2115" t="str">
        <f>IF(OR(ISBLANK(draft_picks[[#This Row],[veto_drafter_id]]),draft_picks[[#This Row],[veto_drafter_id]]=""),"",_xlfn.XLOOKUP(draft_picks[[#This Row],[veto_drafter_id]],drafters[id],drafters[name]))</f>
        <v>Rebekah McKendry</v>
      </c>
      <c r="N2115" t="s">
        <v>15497</v>
      </c>
      <c r="O2115" t="str">
        <f>IF(OR(ISBLANK(draft_picks[[#This Row],[veto_drafter_team_id]]),draft_picks[[#This Row],[veto_drafter_team_id]]=""),"",_xlfn.XLOOKUP(draft_picks[[#This Row],[veto_drafter_team_id]],drafter_teams[id],drafter_teams[name]))</f>
        <v/>
      </c>
      <c r="P2115" t="b">
        <v>1</v>
      </c>
      <c r="Q2115" t="s">
        <v>1129</v>
      </c>
      <c r="R2115" t="str">
        <f>IF(OR(ISBLANK(draft_picks[[#This Row],[veto_override_drafter_id]]),draft_picks[[#This Row],[veto_override_drafter_id]]=""),"",_xlfn.XLOOKUP(draft_picks[[#This Row],[veto_override_drafter_id]],drafters[id],drafters[name]))</f>
        <v>Morgan Peter Brown</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8</v>
      </c>
      <c r="D2116">
        <f>IF(C2115&lt;draft_picks[[#This Row],[position]],1,IF(C2115&gt;draft_picks[[#This Row],[position]],D2115+1,IF(C2115=draft_picks[[#This Row],[position]],D2115+1)))</f>
        <v>4</v>
      </c>
      <c r="E2116" t="s">
        <v>8059</v>
      </c>
      <c r="F2116" t="str">
        <f>IF(ISBLANK(draft_picks[[#This Row],[movie_id]]),"",_xlfn.XLOOKUP(draft_picks[[#This Row],[movie_id]],drafts.movies[id],drafts.movies[movie_title]))</f>
        <v>Re-Animator</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15497</v>
      </c>
      <c r="L2116" t="s">
        <v>15497</v>
      </c>
      <c r="M2116" t="str">
        <f>IF(OR(ISBLANK(draft_picks[[#This Row],[veto_drafter_id]]),draft_picks[[#This Row],[veto_drafter_id]]=""),"",_xlfn.XLOOKUP(draft_picks[[#This Row],[veto_drafter_id]],drafters[id],drafters[name]))</f>
        <v/>
      </c>
      <c r="N2116" t="s">
        <v>15497</v>
      </c>
      <c r="O2116" t="str">
        <f>IF(OR(ISBLANK(draft_picks[[#This Row],[veto_drafter_team_id]]),draft_picks[[#This Row],[veto_drafter_team_id]]=""),"",_xlfn.XLOOKUP(draft_picks[[#This Row],[veto_drafter_team_id]],drafter_teams[id],drafter_teams[name]))</f>
        <v/>
      </c>
      <c r="Q2116" t="s">
        <v>15497</v>
      </c>
      <c r="R2116" t="str">
        <f>IF(OR(ISBLANK(draft_picks[[#This Row],[veto_override_drafter_id]]),draft_picks[[#This Row],[veto_override_drafter_id]]=""),"",_xlfn.XLOOKUP(draft_picks[[#This Row],[veto_override_drafter_id]],drafters[id],drafters[name]))</f>
        <v/>
      </c>
      <c r="S2116" t="s">
        <v>15497</v>
      </c>
      <c r="T2116" t="str">
        <f>IF(OR(ISBLANK(draft_picks[[#This Row],[veto_override_team_id]]),draft_picks[[#This Row],[veto_override_team_id]]=""),"",_xlfn.XLOOKUP(draft_picks[[#This Row],[veto_override_team_id]],drafter_teams[id],drafter_teams[name]))</f>
        <v/>
      </c>
    </row>
    <row r="2117" spans="1:20" x14ac:dyDescent="0.25">
      <c r="A2117" t="s">
        <v>431</v>
      </c>
      <c r="B2117" t="str">
        <f>_xlfn.XLOOKUP(draft_picks[[#This Row],[draft_id]],drafts[id],drafts[title])</f>
        <v>Horror Comedy mini-Mega</v>
      </c>
      <c r="C2117" s="3">
        <v>7</v>
      </c>
      <c r="D2117">
        <f>IF(C2116&lt;draft_picks[[#This Row],[position]],1,IF(C2116&gt;draft_picks[[#This Row],[position]],D2116+1,IF(C2116=draft_picks[[#This Row],[position]],D2116+1)))</f>
        <v>5</v>
      </c>
      <c r="E2117" t="s">
        <v>7978</v>
      </c>
      <c r="F2117" t="str">
        <f>IF(ISBLANK(draft_picks[[#This Row],[movie_id]]),"",_xlfn.XLOOKUP(draft_picks[[#This Row],[movie_id]],drafts.movies[id],drafts.movies[movie_title]))</f>
        <v>The Day of the Beast</v>
      </c>
      <c r="G2117" s="3" t="s">
        <v>887</v>
      </c>
      <c r="H2117" t="str">
        <f>IF(ISBLANK(draft_picks[[#This Row],[drafter_id]]),"",_xlfn.XLOOKUP(draft_picks[[#This Row],[drafter_id]],drafters[id],drafters[name]))</f>
        <v>David Ian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x14ac:dyDescent="0.25">
      <c r="A2118" t="s">
        <v>431</v>
      </c>
      <c r="B2118" t="str">
        <f>_xlfn.XLOOKUP(draft_picks[[#This Row],[draft_id]],drafts[id],drafts[title])</f>
        <v>Horror Comedy mini-Mega</v>
      </c>
      <c r="C2118" s="3">
        <v>6</v>
      </c>
      <c r="D2118">
        <f>IF(C2117&lt;draft_picks[[#This Row],[position]],1,IF(C2117&gt;draft_picks[[#This Row],[position]],D2117+1,IF(C2117=draft_picks[[#This Row],[position]],D2117+1)))</f>
        <v>6</v>
      </c>
      <c r="E2118" t="s">
        <v>2311</v>
      </c>
      <c r="F2118" t="str">
        <f>IF(ISBLANK(draft_picks[[#This Row],[movie_id]]),"",_xlfn.XLOOKUP(draft_picks[[#This Row],[movie_id]],drafts.movies[id],drafts.movies[movie_title]))</f>
        <v>An American Werewolf in London</v>
      </c>
      <c r="G2118" s="3" t="s">
        <v>1129</v>
      </c>
      <c r="H2118" t="str">
        <f>IF(ISBLANK(draft_picks[[#This Row],[drafter_id]]),"",_xlfn.XLOOKUP(draft_picks[[#This Row],[drafter_id]],drafters[id],drafters[name]))</f>
        <v>Morgan Peter Brown</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x14ac:dyDescent="0.25">
      <c r="A2119" t="s">
        <v>431</v>
      </c>
      <c r="B2119" t="str">
        <f>_xlfn.XLOOKUP(draft_picks[[#This Row],[draft_id]],drafts[id],drafts[title])</f>
        <v>Horror Comedy mini-Mega</v>
      </c>
      <c r="C2119" s="3">
        <v>5</v>
      </c>
      <c r="D2119">
        <f>IF(C2118&lt;draft_picks[[#This Row],[position]],1,IF(C2118&gt;draft_picks[[#This Row],[position]],D2118+1,IF(C2118=draft_picks[[#This Row],[position]],D2118+1)))</f>
        <v>7</v>
      </c>
      <c r="E2119" t="s">
        <v>7195</v>
      </c>
      <c r="F2119" t="str">
        <f>IF(ISBLANK(draft_picks[[#This Row],[movie_id]]),"",_xlfn.XLOOKUP(draft_picks[[#This Row],[movie_id]],drafts.movies[id],drafts.movies[movie_title]))</f>
        <v>Dead Alive</v>
      </c>
      <c r="G2119" s="3" t="s">
        <v>845</v>
      </c>
      <c r="H2119" t="str">
        <f>IF(ISBLANK(draft_picks[[#This Row],[drafter_id]]),"",_xlfn.XLOOKUP(draft_picks[[#This Row],[drafter_id]],drafters[id],drafters[name]))</f>
        <v>Rebekah McKendry</v>
      </c>
      <c r="J2119" t="str">
        <f>IF(ISBLANK(draft_picks[[#This Row],[drafter_team_id]]),"",_xlfn.XLOOKUP(draft_picks[[#This Row],[drafter_team_id]],drafter_teams[id],drafter_teams[name]))</f>
        <v/>
      </c>
      <c r="K2119" s="3" t="s">
        <v>15484</v>
      </c>
      <c r="L2119" t="s">
        <v>887</v>
      </c>
      <c r="M2119" t="str">
        <f>IF(OR(ISBLANK(draft_picks[[#This Row],[veto_drafter_id]]),draft_picks[[#This Row],[veto_drafter_id]]=""),"",_xlfn.XLOOKUP(draft_picks[[#This Row],[veto_drafter_id]],drafters[id],drafters[name]))</f>
        <v>David Ian McKendry</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8</v>
      </c>
      <c r="E2120" t="s">
        <v>4196</v>
      </c>
      <c r="F2120" t="str">
        <f>IF(ISBLANK(draft_picks[[#This Row],[movie_id]]),"",_xlfn.XLOOKUP(draft_picks[[#This Row],[movie_id]],drafts.movies[id],drafts.movies[movie_title]))</f>
        <v>American Psycho</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15497</v>
      </c>
      <c r="L2120" t="s">
        <v>15497</v>
      </c>
      <c r="M2120" t="str">
        <f>IF(OR(ISBLANK(draft_picks[[#This Row],[veto_drafter_id]]),draft_picks[[#This Row],[veto_drafter_id]]=""),"",_xlfn.XLOOKUP(draft_picks[[#This Row],[veto_drafter_id]],drafters[id],drafters[name]))</f>
        <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x14ac:dyDescent="0.25">
      <c r="A2121" t="s">
        <v>431</v>
      </c>
      <c r="B2121" t="str">
        <f>_xlfn.XLOOKUP(draft_picks[[#This Row],[draft_id]],drafts[id],drafts[title])</f>
        <v>Horror Comedy mini-Mega</v>
      </c>
      <c r="C2121" s="3">
        <v>4</v>
      </c>
      <c r="D2121">
        <f>IF(C2120&lt;draft_picks[[#This Row],[position]],1,IF(C2120&gt;draft_picks[[#This Row],[position]],D2120+1,IF(C2120=draft_picks[[#This Row],[position]],D2120+1)))</f>
        <v>9</v>
      </c>
      <c r="E2121" t="s">
        <v>7643</v>
      </c>
      <c r="F2121" t="str">
        <f>IF(ISBLANK(draft_picks[[#This Row],[movie_id]]),"",_xlfn.XLOOKUP(draft_picks[[#This Row],[movie_id]],drafts.movies[id],drafts.movies[movie_title]))</f>
        <v>Shaun of the Dead</v>
      </c>
      <c r="G2121" s="3" t="s">
        <v>887</v>
      </c>
      <c r="H2121" t="str">
        <f>IF(ISBLANK(draft_picks[[#This Row],[drafter_id]]),"",_xlfn.XLOOKUP(draft_picks[[#This Row],[drafter_id]],drafters[id],drafters[name]))</f>
        <v>David Ian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x14ac:dyDescent="0.25">
      <c r="A2122" t="s">
        <v>431</v>
      </c>
      <c r="B2122" t="str">
        <f>_xlfn.XLOOKUP(draft_picks[[#This Row],[draft_id]],drafts[id],drafts[title])</f>
        <v>Horror Comedy mini-Mega</v>
      </c>
      <c r="C2122" s="3">
        <v>3</v>
      </c>
      <c r="D2122">
        <f>IF(C2121&lt;draft_picks[[#This Row],[position]],1,IF(C2121&gt;draft_picks[[#This Row],[position]],D2121+1,IF(C2121=draft_picks[[#This Row],[position]],D2121+1)))</f>
        <v>10</v>
      </c>
      <c r="E2122" t="s">
        <v>6732</v>
      </c>
      <c r="F2122" t="str">
        <f>IF(ISBLANK(draft_picks[[#This Row],[movie_id]]),"",_xlfn.XLOOKUP(draft_picks[[#This Row],[movie_id]],drafts.movies[id],drafts.movies[movie_title]))</f>
        <v>Tremors</v>
      </c>
      <c r="G2122" s="3" t="s">
        <v>1129</v>
      </c>
      <c r="H2122" t="str">
        <f>IF(ISBLANK(draft_picks[[#This Row],[drafter_id]]),"",_xlfn.XLOOKUP(draft_picks[[#This Row],[drafter_id]],drafters[id],drafters[name]))</f>
        <v>Morgan Peter Brown</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x14ac:dyDescent="0.25">
      <c r="A2123" t="s">
        <v>431</v>
      </c>
      <c r="B2123" t="str">
        <f>_xlfn.XLOOKUP(draft_picks[[#This Row],[draft_id]],drafts[id],drafts[title])</f>
        <v>Horror Comedy mini-Mega</v>
      </c>
      <c r="C2123" s="3">
        <v>2</v>
      </c>
      <c r="D2123">
        <f>IF(C2122&lt;draft_picks[[#This Row],[position]],1,IF(C2122&gt;draft_picks[[#This Row],[position]],D2122+1,IF(C2122=draft_picks[[#This Row],[position]],D2122+1)))</f>
        <v>11</v>
      </c>
      <c r="E2123" t="s">
        <v>4317</v>
      </c>
      <c r="F2123" t="str">
        <f>IF(ISBLANK(draft_picks[[#This Row],[movie_id]]),"",_xlfn.XLOOKUP(draft_picks[[#This Row],[movie_id]],drafts.movies[id],drafts.movies[movie_title]))</f>
        <v>Evil Dead II</v>
      </c>
      <c r="G2123" s="3" t="s">
        <v>845</v>
      </c>
      <c r="H2123" t="str">
        <f>IF(ISBLANK(draft_picks[[#This Row],[drafter_id]]),"",_xlfn.XLOOKUP(draft_picks[[#This Row],[drafter_id]],drafters[id],drafters[name]))</f>
        <v>Rebekah McKendry</v>
      </c>
      <c r="J2123" t="str">
        <f>IF(ISBLANK(draft_picks[[#This Row],[drafter_team_id]]),"",_xlfn.XLOOKUP(draft_picks[[#This Row],[drafter_team_id]],drafter_teams[id],drafter_teams[name]))</f>
        <v/>
      </c>
      <c r="K2123" s="3" t="s">
        <v>15484</v>
      </c>
      <c r="L2123" t="s">
        <v>887</v>
      </c>
      <c r="M2123" t="str">
        <f>IF(OR(ISBLANK(draft_picks[[#This Row],[veto_drafter_id]]),draft_picks[[#This Row],[veto_drafter_id]]=""),"",_xlfn.XLOOKUP(draft_picks[[#This Row],[veto_drafter_id]],drafters[id],drafters[name]))</f>
        <v>David Ian McKendry</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12</v>
      </c>
      <c r="E2124" t="s">
        <v>3427</v>
      </c>
      <c r="F2124" t="str">
        <f>IF(ISBLANK(draft_picks[[#This Row],[movie_id]]),"",_xlfn.XLOOKUP(draft_picks[[#This Row],[movie_id]],drafts.movies[id],drafts.movies[movie_title]))</f>
        <v>Scream</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15497</v>
      </c>
      <c r="L2124" t="s">
        <v>15497</v>
      </c>
      <c r="M2124" t="str">
        <f>IF(OR(ISBLANK(draft_picks[[#This Row],[veto_drafter_id]]),draft_picks[[#This Row],[veto_drafter_id]]=""),"",_xlfn.XLOOKUP(draft_picks[[#This Row],[veto_drafter_id]],drafters[id],drafters[name]))</f>
        <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x14ac:dyDescent="0.25">
      <c r="A2125" t="s">
        <v>431</v>
      </c>
      <c r="B2125" t="str">
        <f>_xlfn.XLOOKUP(draft_picks[[#This Row],[draft_id]],drafts[id],drafts[title])</f>
        <v>Horror Comedy mini-Mega</v>
      </c>
      <c r="C2125" s="3">
        <v>1</v>
      </c>
      <c r="D2125">
        <f>IF(C2124&lt;draft_picks[[#This Row],[position]],1,IF(C2124&gt;draft_picks[[#This Row],[position]],D2124+1,IF(C2124=draft_picks[[#This Row],[position]],D2124+1)))</f>
        <v>13</v>
      </c>
      <c r="E2125" t="s">
        <v>4317</v>
      </c>
      <c r="F2125" t="str">
        <f>IF(ISBLANK(draft_picks[[#This Row],[movie_id]]),"",_xlfn.XLOOKUP(draft_picks[[#This Row],[movie_id]],drafts.movies[id],drafts.movies[movie_title]))</f>
        <v>Evil Dead II</v>
      </c>
      <c r="G2125" s="3" t="s">
        <v>887</v>
      </c>
      <c r="H2125" t="str">
        <f>IF(ISBLANK(draft_picks[[#This Row],[drafter_id]]),"",_xlfn.XLOOKUP(draft_picks[[#This Row],[drafter_id]],drafters[id],drafters[name]))</f>
        <v>David Ian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x14ac:dyDescent="0.25">
      <c r="A2126" t="s">
        <v>17</v>
      </c>
      <c r="B2126" t="str">
        <f>_xlfn.XLOOKUP(draft_picks[[#This Row],[draft_id]],drafts[id],drafts[title])</f>
        <v>Tobe Hooper</v>
      </c>
      <c r="C2126" s="3">
        <v>7</v>
      </c>
      <c r="D2126">
        <f>IF(C2125&lt;draft_picks[[#This Row],[position]],1,IF(C2125&gt;draft_picks[[#This Row],[position]],D2125+1,IF(C2125=draft_picks[[#This Row],[position]],D2125+1)))</f>
        <v>1</v>
      </c>
      <c r="E2126" t="s">
        <v>5355</v>
      </c>
      <c r="F2126" t="str">
        <f>IF(ISBLANK(draft_picks[[#This Row],[movie_id]]),"",_xlfn.XLOOKUP(draft_picks[[#This Row],[movie_id]],drafts.movies[id],drafts.movies[movie_title]))</f>
        <v>Toolbox Murders</v>
      </c>
      <c r="G2126" s="3" t="s">
        <v>1099</v>
      </c>
      <c r="H2126" t="str">
        <f>IF(ISBLANK(draft_picks[[#This Row],[drafter_id]]),"",_xlfn.XLOOKUP(draft_picks[[#This Row],[drafter_id]],drafters[id],drafters[name]))</f>
        <v>Patrick Bromley</v>
      </c>
      <c r="J2126" t="str">
        <f>IF(ISBLANK(draft_picks[[#This Row],[drafter_team_id]]),"",_xlfn.XLOOKUP(draft_picks[[#This Row],[drafter_team_id]],drafter_teams[id],drafter_teams[name]))</f>
        <v/>
      </c>
      <c r="K2126" s="3" t="s">
        <v>15484</v>
      </c>
      <c r="L2126" t="s">
        <v>805</v>
      </c>
      <c r="M2126" t="str">
        <f>IF(OR(ISBLANK(draft_picks[[#This Row],[veto_drafter_id]]),draft_picks[[#This Row],[veto_drafter_id]]=""),"",_xlfn.XLOOKUP(draft_picks[[#This Row],[veto_drafter_id]],drafters[id],drafters[name]))</f>
        <v>Elric Kane</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2</v>
      </c>
      <c r="E2127" t="s">
        <v>3630</v>
      </c>
      <c r="F2127" t="str">
        <f>IF(ISBLANK(draft_picks[[#This Row],[movie_id]]),"",_xlfn.XLOOKUP(draft_picks[[#This Row],[movie_id]],drafts.movies[id],drafts.movies[movie_title]))</f>
        <v>The Mangler</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3</v>
      </c>
      <c r="E2128" t="s">
        <v>7375</v>
      </c>
      <c r="F2128" t="str">
        <f>IF(ISBLANK(draft_picks[[#This Row],[movie_id]]),"",_xlfn.XLOOKUP(draft_picks[[#This Row],[movie_id]],drafts.movies[id],drafts.movies[movie_title]))</f>
        <v>Salem's Lot</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15497</v>
      </c>
      <c r="L2128" t="s">
        <v>15497</v>
      </c>
      <c r="M2128" t="str">
        <f>IF(OR(ISBLANK(draft_picks[[#This Row],[veto_drafter_id]]),draft_picks[[#This Row],[veto_drafter_id]]=""),"",_xlfn.XLOOKUP(draft_picks[[#This Row],[veto_drafter_id]],drafters[id],drafters[name]))</f>
        <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x14ac:dyDescent="0.25">
      <c r="A2129" t="s">
        <v>17</v>
      </c>
      <c r="B2129" t="str">
        <f>_xlfn.XLOOKUP(draft_picks[[#This Row],[draft_id]],drafts[id],drafts[title])</f>
        <v>Tobe Hooper</v>
      </c>
      <c r="C2129" s="3">
        <v>6</v>
      </c>
      <c r="D2129">
        <f>IF(C2128&lt;draft_picks[[#This Row],[position]],1,IF(C2128&gt;draft_picks[[#This Row],[position]],D2128+1,IF(C2128=draft_picks[[#This Row],[position]],D2128+1)))</f>
        <v>4</v>
      </c>
      <c r="E2129" t="s">
        <v>5124</v>
      </c>
      <c r="F2129" t="str">
        <f>IF(ISBLANK(draft_picks[[#This Row],[movie_id]]),"",_xlfn.XLOOKUP(draft_picks[[#This Row],[movie_id]],drafts.movies[id],drafts.movies[movie_title]))</f>
        <v>The Funhouse</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x14ac:dyDescent="0.25">
      <c r="A2130" t="s">
        <v>17</v>
      </c>
      <c r="B2130" t="str">
        <f>_xlfn.XLOOKUP(draft_picks[[#This Row],[draft_id]],drafts[id],drafts[title])</f>
        <v>Tobe Hooper</v>
      </c>
      <c r="C2130" s="3">
        <v>5</v>
      </c>
      <c r="D2130">
        <f>IF(C2129&lt;draft_picks[[#This Row],[position]],1,IF(C2129&gt;draft_picks[[#This Row],[position]],D2129+1,IF(C2129=draft_picks[[#This Row],[position]],D2129+1)))</f>
        <v>5</v>
      </c>
      <c r="E2130" t="s">
        <v>2201</v>
      </c>
      <c r="F2130" t="str">
        <f>IF(ISBLANK(draft_picks[[#This Row],[movie_id]]),"",_xlfn.XLOOKUP(draft_picks[[#This Row],[movie_id]],drafts.movies[id],drafts.movies[movie_title]))</f>
        <v>Eaten Alive</v>
      </c>
      <c r="G2130" s="3" t="s">
        <v>805</v>
      </c>
      <c r="H2130" t="str">
        <f>IF(ISBLANK(draft_picks[[#This Row],[drafter_id]]),"",_xlfn.XLOOKUP(draft_picks[[#This Row],[drafter_id]],drafters[id],drafters[name]))</f>
        <v>Elric Kane</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x14ac:dyDescent="0.25">
      <c r="A2131" t="s">
        <v>17</v>
      </c>
      <c r="B2131" t="str">
        <f>_xlfn.XLOOKUP(draft_picks[[#This Row],[draft_id]],drafts[id],drafts[title])</f>
        <v>Tobe Hooper</v>
      </c>
      <c r="C2131" s="3">
        <v>4</v>
      </c>
      <c r="D2131">
        <f>IF(C2130&lt;draft_picks[[#This Row],[position]],1,IF(C2130&gt;draft_picks[[#This Row],[position]],D2130+1,IF(C2130=draft_picks[[#This Row],[position]],D2130+1)))</f>
        <v>6</v>
      </c>
      <c r="E2131" t="s">
        <v>3823</v>
      </c>
      <c r="F2131" t="str">
        <f>IF(ISBLANK(draft_picks[[#This Row],[movie_id]]),"",_xlfn.XLOOKUP(draft_picks[[#This Row],[movie_id]],drafts.movies[id],drafts.movies[movie_title]))</f>
        <v>The Texas Chainsaw Massacre 2</v>
      </c>
      <c r="G2131" s="3" t="s">
        <v>1099</v>
      </c>
      <c r="H2131" t="str">
        <f>IF(ISBLANK(draft_picks[[#This Row],[drafter_id]]),"",_xlfn.XLOOKUP(draft_picks[[#This Row],[drafter_id]],drafters[id],drafters[name]))</f>
        <v>Patrick Bromley</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x14ac:dyDescent="0.25">
      <c r="A2132" t="s">
        <v>17</v>
      </c>
      <c r="B2132" t="str">
        <f>_xlfn.XLOOKUP(draft_picks[[#This Row],[draft_id]],drafts[id],drafts[title])</f>
        <v>Tobe Hooper</v>
      </c>
      <c r="C2132" s="3">
        <v>3</v>
      </c>
      <c r="D2132">
        <f>IF(C2131&lt;draft_picks[[#This Row],[position]],1,IF(C2131&gt;draft_picks[[#This Row],[position]],D2131+1,IF(C2131=draft_picks[[#This Row],[position]],D2131+1)))</f>
        <v>7</v>
      </c>
      <c r="E2132" t="s">
        <v>3873</v>
      </c>
      <c r="F2132" t="str">
        <f>IF(ISBLANK(draft_picks[[#This Row],[movie_id]]),"",_xlfn.XLOOKUP(draft_picks[[#This Row],[movie_id]],drafts.movies[id],drafts.movies[movie_title]))</f>
        <v>Lifeforce</v>
      </c>
      <c r="G2132" s="3" t="s">
        <v>805</v>
      </c>
      <c r="H2132" t="str">
        <f>IF(ISBLANK(draft_picks[[#This Row],[drafter_id]]),"",_xlfn.XLOOKUP(draft_picks[[#This Row],[drafter_id]],drafters[id],drafters[name]))</f>
        <v>Elric Kane</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x14ac:dyDescent="0.25">
      <c r="A2133" t="s">
        <v>17</v>
      </c>
      <c r="B2133" t="str">
        <f>_xlfn.XLOOKUP(draft_picks[[#This Row],[draft_id]],drafts[id],drafts[title])</f>
        <v>Tobe Hooper</v>
      </c>
      <c r="C2133" s="3">
        <v>2</v>
      </c>
      <c r="D2133">
        <f>IF(C2132&lt;draft_picks[[#This Row],[position]],1,IF(C2132&gt;draft_picks[[#This Row],[position]],D2132+1,IF(C2132=draft_picks[[#This Row],[position]],D2132+1)))</f>
        <v>8</v>
      </c>
      <c r="E2133" t="s">
        <v>5845</v>
      </c>
      <c r="F2133" t="str">
        <f>IF(ISBLANK(draft_picks[[#This Row],[movie_id]]),"",_xlfn.XLOOKUP(draft_picks[[#This Row],[movie_id]],drafts.movies[id],drafts.movies[movie_title]))</f>
        <v>Poltergeist</v>
      </c>
      <c r="G2133" s="3" t="s">
        <v>1099</v>
      </c>
      <c r="H2133" t="str">
        <f>IF(ISBLANK(draft_picks[[#This Row],[drafter_id]]),"",_xlfn.XLOOKUP(draft_picks[[#This Row],[drafter_id]],drafters[id],drafters[name]))</f>
        <v>Patrick Bromley</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x14ac:dyDescent="0.25">
      <c r="A2134" t="s">
        <v>17</v>
      </c>
      <c r="B2134" t="str">
        <f>_xlfn.XLOOKUP(draft_picks[[#This Row],[draft_id]],drafts[id],drafts[title])</f>
        <v>Tobe Hooper</v>
      </c>
      <c r="C2134" s="3">
        <v>1</v>
      </c>
      <c r="D2134">
        <f>IF(C2133&lt;draft_picks[[#This Row],[position]],1,IF(C2133&gt;draft_picks[[#This Row],[position]],D2133+1,IF(C2133=draft_picks[[#This Row],[position]],D2133+1)))</f>
        <v>9</v>
      </c>
      <c r="E2134" t="s">
        <v>1482</v>
      </c>
      <c r="F2134" t="str">
        <f>IF(ISBLANK(draft_picks[[#This Row],[movie_id]]),"",_xlfn.XLOOKUP(draft_picks[[#This Row],[movie_id]],drafts.movies[id],drafts.movies[movie_title]))</f>
        <v>The Texas Chainsaw Massacre</v>
      </c>
      <c r="G2134" s="3" t="s">
        <v>805</v>
      </c>
      <c r="H2134" t="str">
        <f>IF(ISBLANK(draft_picks[[#This Row],[drafter_id]]),"",_xlfn.XLOOKUP(draft_picks[[#This Row],[drafter_id]],drafters[id],drafters[name]))</f>
        <v>Elric Kane</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x14ac:dyDescent="0.25">
      <c r="A2135" t="s">
        <v>765</v>
      </c>
      <c r="B2135" t="str">
        <f>_xlfn.XLOOKUP(draft_picks[[#This Row],[draft_id]],drafts[id],drafts[title])</f>
        <v>High School Horror mini-Mega</v>
      </c>
      <c r="C2135" s="3">
        <v>13</v>
      </c>
      <c r="D2135">
        <f>IF(C2134&lt;draft_picks[[#This Row],[position]],1,IF(C2134&gt;draft_picks[[#This Row],[position]],D2134+1,IF(C2134=draft_picks[[#This Row],[position]],D2134+1)))</f>
        <v>1</v>
      </c>
      <c r="E2135" t="s">
        <v>3826</v>
      </c>
      <c r="F2135" t="str">
        <f>IF(ISBLANK(draft_picks[[#This Row],[movie_id]]),"",_xlfn.XLOOKUP(draft_picks[[#This Row],[movie_id]],drafts.movies[id],drafts.movies[movie_title]))</f>
        <v>Happy Birthday to Me</v>
      </c>
      <c r="G2135" s="3" t="s">
        <v>1077</v>
      </c>
      <c r="H2135" t="str">
        <f>IF(ISBLANK(draft_picks[[#This Row],[drafter_id]]),"",_xlfn.XLOOKUP(draft_picks[[#This Row],[drafter_id]],drafters[id],drafters[name]))</f>
        <v>Patrick Hamilton</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x14ac:dyDescent="0.25">
      <c r="A2136" t="s">
        <v>765</v>
      </c>
      <c r="B2136" t="str">
        <f>_xlfn.XLOOKUP(draft_picks[[#This Row],[draft_id]],drafts[id],drafts[title])</f>
        <v>High School Horror mini-Mega</v>
      </c>
      <c r="C2136" s="3">
        <v>12</v>
      </c>
      <c r="D2136">
        <f>IF(C2135&lt;draft_picks[[#This Row],[position]],1,IF(C2135&gt;draft_picks[[#This Row],[position]],D2135+1,IF(C2135=draft_picks[[#This Row],[position]],D2135+1)))</f>
        <v>2</v>
      </c>
      <c r="E2136" t="s">
        <v>4047</v>
      </c>
      <c r="F2136" t="str">
        <f>IF(ISBLANK(draft_picks[[#This Row],[movie_id]]),"",_xlfn.XLOOKUP(draft_picks[[#This Row],[movie_id]],drafts.movies[id],drafts.movies[movie_title]))</f>
        <v>Hello Mary Lou: Prom Night II</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15484</v>
      </c>
      <c r="L2136" t="s">
        <v>1081</v>
      </c>
      <c r="M2136" t="str">
        <f>IF(OR(ISBLANK(draft_picks[[#This Row],[veto_drafter_id]]),draft_picks[[#This Row],[veto_drafter_id]]=""),"",_xlfn.XLOOKUP(draft_picks[[#This Row],[veto_drafter_id]],drafters[id],drafters[name]))</f>
        <v>April Wolfe</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3</v>
      </c>
      <c r="E2137" t="s">
        <v>1556</v>
      </c>
      <c r="F2137" t="str">
        <f>IF(ISBLANK(draft_picks[[#This Row],[movie_id]]),"",_xlfn.XLOOKUP(draft_picks[[#This Row],[movie_id]],drafts.movies[id],drafts.movies[movie_title]))</f>
        <v>Student Bodies</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15497</v>
      </c>
      <c r="L2137" t="s">
        <v>15497</v>
      </c>
      <c r="M2137" t="str">
        <f>IF(OR(ISBLANK(draft_picks[[#This Row],[veto_drafter_id]]),draft_picks[[#This Row],[veto_drafter_id]]=""),"",_xlfn.XLOOKUP(draft_picks[[#This Row],[veto_drafter_id]],drafters[id],drafters[name]))</f>
        <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x14ac:dyDescent="0.25">
      <c r="A2138" t="s">
        <v>765</v>
      </c>
      <c r="B2138" t="str">
        <f>_xlfn.XLOOKUP(draft_picks[[#This Row],[draft_id]],drafts[id],drafts[title])</f>
        <v>High School Horror mini-Mega</v>
      </c>
      <c r="C2138" s="3">
        <v>11</v>
      </c>
      <c r="D2138">
        <f>IF(C2137&lt;draft_picks[[#This Row],[position]],1,IF(C2137&gt;draft_picks[[#This Row],[position]],D2137+1,IF(C2137=draft_picks[[#This Row],[position]],D2137+1)))</f>
        <v>4</v>
      </c>
      <c r="E2138" t="s">
        <v>1613</v>
      </c>
      <c r="F2138" t="str">
        <f>IF(ISBLANK(draft_picks[[#This Row],[movie_id]]),"",_xlfn.XLOOKUP(draft_picks[[#This Row],[movie_id]],drafts.movies[id],drafts.movies[movie_title]))</f>
        <v>Idle Hands</v>
      </c>
      <c r="G2138" s="3" t="s">
        <v>1137</v>
      </c>
      <c r="H2138" t="str">
        <f>IF(ISBLANK(draft_picks[[#This Row],[drafter_id]]),"",_xlfn.XLOOKUP(draft_picks[[#This Row],[drafter_id]],drafters[id],drafters[name]))</f>
        <v>Wynter Mitchell</v>
      </c>
      <c r="J2138" t="str">
        <f>IF(ISBLANK(draft_picks[[#This Row],[drafter_team_id]]),"",_xlfn.XLOOKUP(draft_picks[[#This Row],[drafter_team_id]],drafter_teams[id],drafter_teams[name]))</f>
        <v/>
      </c>
      <c r="K2138" s="3" t="s">
        <v>15484</v>
      </c>
      <c r="L2138" t="s">
        <v>1077</v>
      </c>
      <c r="M2138" t="str">
        <f>IF(OR(ISBLANK(draft_picks[[#This Row],[veto_drafter_id]]),draft_picks[[#This Row],[veto_drafter_id]]=""),"",_xlfn.XLOOKUP(draft_picks[[#This Row],[veto_drafter_id]],drafters[id],drafters[name]))</f>
        <v>Patrick Hamilton</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5</v>
      </c>
      <c r="E2139" t="s">
        <v>2625</v>
      </c>
      <c r="F2139" t="str">
        <f>IF(ISBLANK(draft_picks[[#This Row],[movie_id]]),"",_xlfn.XLOOKUP(draft_picks[[#This Row],[movie_id]],drafts.movies[id],drafts.movies[movie_title]))</f>
        <v>It Follows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15497</v>
      </c>
      <c r="L2139" t="s">
        <v>15497</v>
      </c>
      <c r="M2139" t="str">
        <f>IF(OR(ISBLANK(draft_picks[[#This Row],[veto_drafter_id]]),draft_picks[[#This Row],[veto_drafter_id]]=""),"",_xlfn.XLOOKUP(draft_picks[[#This Row],[veto_drafter_id]],drafters[id],drafters[name]))</f>
        <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x14ac:dyDescent="0.25">
      <c r="A2140" t="s">
        <v>765</v>
      </c>
      <c r="B2140" t="str">
        <f>_xlfn.XLOOKUP(draft_picks[[#This Row],[draft_id]],drafts[id],drafts[title])</f>
        <v>High School Horror mini-Mega</v>
      </c>
      <c r="C2140" s="3">
        <v>10</v>
      </c>
      <c r="D2140">
        <f>IF(C2139&lt;draft_picks[[#This Row],[position]],1,IF(C2139&gt;draft_picks[[#This Row],[position]],D2139+1,IF(C2139=draft_picks[[#This Row],[position]],D2139+1)))</f>
        <v>6</v>
      </c>
      <c r="E2140" t="s">
        <v>7766</v>
      </c>
      <c r="F2140" t="str">
        <f>IF(ISBLANK(draft_picks[[#This Row],[movie_id]]),"",_xlfn.XLOOKUP(draft_picks[[#This Row],[movie_id]],drafts.movies[id],drafts.movies[movie_title]))</f>
        <v>Freaky</v>
      </c>
      <c r="G2140" s="3" t="s">
        <v>1155</v>
      </c>
      <c r="H2140" t="str">
        <f>IF(ISBLANK(draft_picks[[#This Row],[drafter_id]]),"",_xlfn.XLOOKUP(draft_picks[[#This Row],[drafter_id]],drafters[id],drafters[name]))</f>
        <v>Renée Bever</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x14ac:dyDescent="0.25">
      <c r="A2141" t="s">
        <v>765</v>
      </c>
      <c r="B2141" t="str">
        <f>_xlfn.XLOOKUP(draft_picks[[#This Row],[draft_id]],drafts[id],drafts[title])</f>
        <v>High School Horror mini-Mega</v>
      </c>
      <c r="C2141" s="3">
        <v>9</v>
      </c>
      <c r="D2141">
        <f>IF(C2140&lt;draft_picks[[#This Row],[position]],1,IF(C2140&gt;draft_picks[[#This Row],[position]],D2140+1,IF(C2140=draft_picks[[#This Row],[position]],D2140+1)))</f>
        <v>7</v>
      </c>
      <c r="E2141" t="s">
        <v>7901</v>
      </c>
      <c r="F2141" t="str">
        <f>IF(ISBLANK(draft_picks[[#This Row],[movie_id]]),"",_xlfn.XLOOKUP(draft_picks[[#This Row],[movie_id]],drafts.movies[id],drafts.movies[movie_title]))</f>
        <v>A Nightmare on Elm Street 2: Freddy's Revenge</v>
      </c>
      <c r="G2141" s="3" t="s">
        <v>1081</v>
      </c>
      <c r="H2141" t="str">
        <f>IF(ISBLANK(draft_picks[[#This Row],[drafter_id]]),"",_xlfn.XLOOKUP(draft_picks[[#This Row],[drafter_id]],drafters[id],drafters[name]))</f>
        <v>April Wolfe</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x14ac:dyDescent="0.25">
      <c r="A2142" t="s">
        <v>765</v>
      </c>
      <c r="B2142" t="str">
        <f>_xlfn.XLOOKUP(draft_picks[[#This Row],[draft_id]],drafts[id],drafts[title])</f>
        <v>High School Horror mini-Mega</v>
      </c>
      <c r="C2142" s="3">
        <v>8</v>
      </c>
      <c r="D2142">
        <f>IF(C2141&lt;draft_picks[[#This Row],[position]],1,IF(C2141&gt;draft_picks[[#This Row],[position]],D2141+1,IF(C2141=draft_picks[[#This Row],[position]],D2141+1)))</f>
        <v>8</v>
      </c>
      <c r="E2142" t="s">
        <v>4047</v>
      </c>
      <c r="F2142" t="str">
        <f>IF(ISBLANK(draft_picks[[#This Row],[movie_id]]),"",_xlfn.XLOOKUP(draft_picks[[#This Row],[movie_id]],drafts.movies[id],drafts.movies[movie_title]))</f>
        <v>Hello Mary Lou: Prom Night II</v>
      </c>
      <c r="G2142" s="3" t="s">
        <v>1077</v>
      </c>
      <c r="H2142" t="str">
        <f>IF(ISBLANK(draft_picks[[#This Row],[drafter_id]]),"",_xlfn.XLOOKUP(draft_picks[[#This Row],[drafter_id]],drafters[id],drafters[name]))</f>
        <v>Patrick Hamilton</v>
      </c>
      <c r="J2142" t="str">
        <f>IF(ISBLANK(draft_picks[[#This Row],[drafter_team_id]]),"",_xlfn.XLOOKUP(draft_picks[[#This Row],[drafter_team_id]],drafter_teams[id],drafter_teams[name]))</f>
        <v/>
      </c>
      <c r="K2142" s="3" t="s">
        <v>15484</v>
      </c>
      <c r="L2142" t="s">
        <v>1081</v>
      </c>
      <c r="M2142" t="str">
        <f>IF(OR(ISBLANK(draft_picks[[#This Row],[veto_drafter_id]]),draft_picks[[#This Row],[veto_drafter_id]]=""),"",_xlfn.XLOOKUP(draft_picks[[#This Row],[veto_drafter_id]],drafters[id],drafters[name]))</f>
        <v>April Wolfe</v>
      </c>
      <c r="N2142" t="s">
        <v>15497</v>
      </c>
      <c r="O2142" t="str">
        <f>IF(OR(ISBLANK(draft_picks[[#This Row],[veto_drafter_team_id]]),draft_picks[[#This Row],[veto_drafter_team_id]]=""),"",_xlfn.XLOOKUP(draft_picks[[#This Row],[veto_drafter_team_id]],drafter_teams[id],drafter_teams[name]))</f>
        <v/>
      </c>
      <c r="P2142" t="b">
        <v>1</v>
      </c>
      <c r="Q2142" t="s">
        <v>1137</v>
      </c>
      <c r="R2142" t="str">
        <f>IF(OR(ISBLANK(draft_picks[[#This Row],[veto_override_drafter_id]]),draft_picks[[#This Row],[veto_override_drafter_id]]=""),"",_xlfn.XLOOKUP(draft_picks[[#This Row],[veto_override_drafter_id]],drafters[id],drafters[name]))</f>
        <v>Wynter Mitchell</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7</v>
      </c>
      <c r="D2143">
        <f>IF(C2142&lt;draft_picks[[#This Row],[position]],1,IF(C2142&gt;draft_picks[[#This Row],[position]],D2142+1,IF(C2142=draft_picks[[#This Row],[position]],D2142+1)))</f>
        <v>9</v>
      </c>
      <c r="E2143" t="s">
        <v>7126</v>
      </c>
      <c r="F2143" t="str">
        <f>IF(ISBLANK(draft_picks[[#This Row],[movie_id]]),"",_xlfn.XLOOKUP(draft_picks[[#This Row],[movie_id]],drafts.movies[id],drafts.movies[movie_title]))</f>
        <v>Jennifer's Body</v>
      </c>
      <c r="G2143" s="3" t="s">
        <v>1137</v>
      </c>
      <c r="H2143" t="str">
        <f>IF(ISBLANK(draft_picks[[#This Row],[drafter_id]]),"",_xlfn.XLOOKUP(draft_picks[[#This Row],[drafter_id]],drafters[id],drafters[name]))</f>
        <v>Wynter Mitchell</v>
      </c>
      <c r="J2143" t="str">
        <f>IF(ISBLANK(draft_picks[[#This Row],[drafter_team_id]]),"",_xlfn.XLOOKUP(draft_picks[[#This Row],[drafter_team_id]],drafter_teams[id],drafter_teams[name]))</f>
        <v/>
      </c>
      <c r="K2143" s="3" t="s">
        <v>15497</v>
      </c>
      <c r="L2143" t="s">
        <v>15497</v>
      </c>
      <c r="M2143" t="str">
        <f>IF(OR(ISBLANK(draft_picks[[#This Row],[veto_drafter_id]]),draft_picks[[#This Row],[veto_drafter_id]]=""),"",_xlfn.XLOOKUP(draft_picks[[#This Row],[veto_drafter_id]],drafters[id],drafters[name]))</f>
        <v/>
      </c>
      <c r="N2143" t="s">
        <v>15497</v>
      </c>
      <c r="O2143" t="str">
        <f>IF(OR(ISBLANK(draft_picks[[#This Row],[veto_drafter_team_id]]),draft_picks[[#This Row],[veto_drafter_team_id]]=""),"",_xlfn.XLOOKUP(draft_picks[[#This Row],[veto_drafter_team_id]],drafter_teams[id],drafter_teams[name]))</f>
        <v/>
      </c>
      <c r="Q2143" t="s">
        <v>15497</v>
      </c>
      <c r="R2143" t="str">
        <f>IF(OR(ISBLANK(draft_picks[[#This Row],[veto_override_drafter_id]]),draft_picks[[#This Row],[veto_override_drafter_id]]=""),"",_xlfn.XLOOKUP(draft_picks[[#This Row],[veto_override_drafter_id]],drafters[id],drafters[name]))</f>
        <v/>
      </c>
      <c r="S2143" t="s">
        <v>15497</v>
      </c>
      <c r="T2143" t="str">
        <f>IF(OR(ISBLANK(draft_picks[[#This Row],[veto_override_team_id]]),draft_picks[[#This Row],[veto_override_team_id]]=""),"",_xlfn.XLOOKUP(draft_picks[[#This Row],[veto_override_team_id]],drafter_teams[id],drafter_teams[name]))</f>
        <v/>
      </c>
    </row>
    <row r="2144" spans="1:20" x14ac:dyDescent="0.25">
      <c r="A2144" t="s">
        <v>765</v>
      </c>
      <c r="B2144" t="str">
        <f>_xlfn.XLOOKUP(draft_picks[[#This Row],[draft_id]],drafts[id],drafts[title])</f>
        <v>High School Horror mini-Mega</v>
      </c>
      <c r="C2144" s="3">
        <v>6</v>
      </c>
      <c r="D2144">
        <f>IF(C2143&lt;draft_picks[[#This Row],[position]],1,IF(C2143&gt;draft_picks[[#This Row],[position]],D2143+1,IF(C2143=draft_picks[[#This Row],[position]],D2143+1)))</f>
        <v>10</v>
      </c>
      <c r="E2144" t="s">
        <v>1814</v>
      </c>
      <c r="F2144" t="str">
        <f>IF(ISBLANK(draft_picks[[#This Row],[movie_id]]),"",_xlfn.XLOOKUP(draft_picks[[#This Row],[movie_id]],drafts.movies[id],drafts.movies[movie_title]))</f>
        <v>The Craft</v>
      </c>
      <c r="G2144" s="3" t="s">
        <v>1155</v>
      </c>
      <c r="H2144" t="str">
        <f>IF(ISBLANK(draft_picks[[#This Row],[drafter_id]]),"",_xlfn.XLOOKUP(draft_picks[[#This Row],[drafter_id]],drafters[id],drafters[name]))</f>
        <v>Renée Bever</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x14ac:dyDescent="0.25">
      <c r="A2145" t="s">
        <v>765</v>
      </c>
      <c r="B2145" t="str">
        <f>_xlfn.XLOOKUP(draft_picks[[#This Row],[draft_id]],drafts[id],drafts[title])</f>
        <v>High School Horror mini-Mega</v>
      </c>
      <c r="C2145" s="3">
        <v>5</v>
      </c>
      <c r="D2145">
        <f>IF(C2144&lt;draft_picks[[#This Row],[position]],1,IF(C2144&gt;draft_picks[[#This Row],[position]],D2144+1,IF(C2144=draft_picks[[#This Row],[position]],D2144+1)))</f>
        <v>11</v>
      </c>
      <c r="E2145" t="s">
        <v>3427</v>
      </c>
      <c r="F2145" t="str">
        <f>IF(ISBLANK(draft_picks[[#This Row],[movie_id]]),"",_xlfn.XLOOKUP(draft_picks[[#This Row],[movie_id]],drafts.movies[id],drafts.movies[movie_title]))</f>
        <v>Scream</v>
      </c>
      <c r="G2145" s="3" t="s">
        <v>1081</v>
      </c>
      <c r="H2145" t="str">
        <f>IF(ISBLANK(draft_picks[[#This Row],[drafter_id]]),"",_xlfn.XLOOKUP(draft_picks[[#This Row],[drafter_id]],drafters[id],drafters[name]))</f>
        <v>April Wolfe</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x14ac:dyDescent="0.25">
      <c r="A2146" t="s">
        <v>765</v>
      </c>
      <c r="B2146" t="str">
        <f>_xlfn.XLOOKUP(draft_picks[[#This Row],[draft_id]],drafts[id],drafts[title])</f>
        <v>High School Horror mini-Mega</v>
      </c>
      <c r="C2146" s="3">
        <v>4</v>
      </c>
      <c r="D2146">
        <f>IF(C2145&lt;draft_picks[[#This Row],[position]],1,IF(C2145&gt;draft_picks[[#This Row],[position]],D2145+1,IF(C2145=draft_picks[[#This Row],[position]],D2145+1)))</f>
        <v>12</v>
      </c>
      <c r="E2146" t="s">
        <v>1844</v>
      </c>
      <c r="F2146" t="str">
        <f>IF(ISBLANK(draft_picks[[#This Row],[movie_id]]),"",_xlfn.XLOOKUP(draft_picks[[#This Row],[movie_id]],drafts.movies[id],drafts.movies[movie_title]))</f>
        <v>A Nightmare on Elm Street</v>
      </c>
      <c r="G2146" s="3" t="s">
        <v>1077</v>
      </c>
      <c r="H2146" t="str">
        <f>IF(ISBLANK(draft_picks[[#This Row],[drafter_id]]),"",_xlfn.XLOOKUP(draft_picks[[#This Row],[drafter_id]],drafters[id],drafters[name]))</f>
        <v>Patrick Hamilton</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x14ac:dyDescent="0.25">
      <c r="A2147" t="s">
        <v>765</v>
      </c>
      <c r="B2147" t="str">
        <f>_xlfn.XLOOKUP(draft_picks[[#This Row],[draft_id]],drafts[id],drafts[title])</f>
        <v>High School Horror mini-Mega</v>
      </c>
      <c r="C2147" s="3">
        <v>3</v>
      </c>
      <c r="D2147">
        <f>IF(C2146&lt;draft_picks[[#This Row],[position]],1,IF(C2146&gt;draft_picks[[#This Row],[position]],D2146+1,IF(C2146=draft_picks[[#This Row],[position]],D2146+1)))</f>
        <v>13</v>
      </c>
      <c r="E2147" t="s">
        <v>8254</v>
      </c>
      <c r="F2147" t="str">
        <f>IF(ISBLANK(draft_picks[[#This Row],[movie_id]]),"",_xlfn.XLOOKUP(draft_picks[[#This Row],[movie_id]],drafts.movies[id],drafts.movies[movie_title]))</f>
        <v>Final Destination</v>
      </c>
      <c r="G2147" s="3" t="s">
        <v>1137</v>
      </c>
      <c r="H2147" t="str">
        <f>IF(ISBLANK(draft_picks[[#This Row],[drafter_id]]),"",_xlfn.XLOOKUP(draft_picks[[#This Row],[drafter_id]],drafters[id],drafters[name]))</f>
        <v>Wynter Mitchell</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x14ac:dyDescent="0.25">
      <c r="A2148" t="s">
        <v>765</v>
      </c>
      <c r="B2148" t="str">
        <f>_xlfn.XLOOKUP(draft_picks[[#This Row],[draft_id]],drafts[id],drafts[title])</f>
        <v>High School Horror mini-Mega</v>
      </c>
      <c r="C2148" s="3">
        <v>2</v>
      </c>
      <c r="D2148">
        <f>IF(C2147&lt;draft_picks[[#This Row],[position]],1,IF(C2147&gt;draft_picks[[#This Row],[position]],D2147+1,IF(C2147=draft_picks[[#This Row],[position]],D2147+1)))</f>
        <v>14</v>
      </c>
      <c r="E2148" t="s">
        <v>5420</v>
      </c>
      <c r="F2148" t="str">
        <f>IF(ISBLANK(draft_picks[[#This Row],[movie_id]]),"",_xlfn.XLOOKUP(draft_picks[[#This Row],[movie_id]],drafts.movies[id],drafts.movies[movie_title]))</f>
        <v>Carrie</v>
      </c>
      <c r="G2148" s="3" t="s">
        <v>1155</v>
      </c>
      <c r="H2148" t="str">
        <f>IF(ISBLANK(draft_picks[[#This Row],[drafter_id]]),"",_xlfn.XLOOKUP(draft_picks[[#This Row],[drafter_id]],drafters[id],drafters[name]))</f>
        <v>Renée Bever</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x14ac:dyDescent="0.25">
      <c r="A2149" t="s">
        <v>765</v>
      </c>
      <c r="B2149" t="str">
        <f>_xlfn.XLOOKUP(draft_picks[[#This Row],[draft_id]],drafts[id],drafts[title])</f>
        <v>High School Horror mini-Mega</v>
      </c>
      <c r="C2149" s="3">
        <v>1</v>
      </c>
      <c r="D2149">
        <f>IF(C2148&lt;draft_picks[[#This Row],[position]],1,IF(C2148&gt;draft_picks[[#This Row],[position]],D2148+1,IF(C2148=draft_picks[[#This Row],[position]],D2148+1)))</f>
        <v>15</v>
      </c>
      <c r="E2149" t="s">
        <v>3720</v>
      </c>
      <c r="F2149" t="str">
        <f>IF(ISBLANK(draft_picks[[#This Row],[movie_id]]),"",_xlfn.XLOOKUP(draft_picks[[#This Row],[movie_id]],drafts.movies[id],drafts.movies[movie_title]))</f>
        <v>Halloween</v>
      </c>
      <c r="G2149" s="3" t="s">
        <v>1081</v>
      </c>
      <c r="H2149" t="str">
        <f>IF(ISBLANK(draft_picks[[#This Row],[drafter_id]]),"",_xlfn.XLOOKUP(draft_picks[[#This Row],[drafter_id]],drafters[id],drafters[name]))</f>
        <v>April Wolfe</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x14ac:dyDescent="0.25">
      <c r="A2150" t="s">
        <v>409</v>
      </c>
      <c r="B2150" t="str">
        <f>_xlfn.XLOOKUP(draft_picks[[#This Row],[draft_id]],drafts[id],drafts[title])</f>
        <v>Akira Kurosawa</v>
      </c>
      <c r="C2150" s="3">
        <v>7</v>
      </c>
      <c r="D2150">
        <f>IF(C2149&lt;draft_picks[[#This Row],[position]],1,IF(C2149&gt;draft_picks[[#This Row],[position]],D2149+1,IF(C2149=draft_picks[[#This Row],[position]],D2149+1)))</f>
        <v>1</v>
      </c>
      <c r="E2150" t="s">
        <v>4536</v>
      </c>
      <c r="F2150" t="str">
        <f>IF(ISBLANK(draft_picks[[#This Row],[movie_id]]),"",_xlfn.XLOOKUP(draft_picks[[#This Row],[movie_id]],drafts.movies[id],drafts.movies[movie_title]))</f>
        <v>Dodes'ka-den</v>
      </c>
      <c r="G2150" s="3" t="s">
        <v>1177</v>
      </c>
      <c r="H2150" t="str">
        <f>IF(ISBLANK(draft_picks[[#This Row],[drafter_id]]),"",_xlfn.XLOOKUP(draft_picks[[#This Row],[drafter_id]],drafters[id],drafters[name]))</f>
        <v>Darren Franich</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x14ac:dyDescent="0.25">
      <c r="A2151" t="s">
        <v>409</v>
      </c>
      <c r="B2151" t="str">
        <f>_xlfn.XLOOKUP(draft_picks[[#This Row],[draft_id]],drafts[id],drafts[title])</f>
        <v>Akira Kurosawa</v>
      </c>
      <c r="C2151" s="3">
        <v>6</v>
      </c>
      <c r="D2151">
        <f>IF(C2150&lt;draft_picks[[#This Row],[position]],1,IF(C2150&gt;draft_picks[[#This Row],[position]],D2150+1,IF(C2150=draft_picks[[#This Row],[position]],D2150+1)))</f>
        <v>2</v>
      </c>
      <c r="E2151" t="s">
        <v>2099</v>
      </c>
      <c r="F2151" t="str">
        <f>IF(ISBLANK(draft_picks[[#This Row],[movie_id]]),"",_xlfn.XLOOKUP(draft_picks[[#This Row],[movie_id]],drafts.movies[id],drafts.movies[movie_title]))</f>
        <v>I Live in Fear</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x14ac:dyDescent="0.25">
      <c r="A2152" t="s">
        <v>409</v>
      </c>
      <c r="B2152" t="str">
        <f>_xlfn.XLOOKUP(draft_picks[[#This Row],[draft_id]],drafts[id],drafts[title])</f>
        <v>Akira Kurosawa</v>
      </c>
      <c r="C2152" s="3">
        <v>5</v>
      </c>
      <c r="D2152">
        <f>IF(C2151&lt;draft_picks[[#This Row],[position]],1,IF(C2151&gt;draft_picks[[#This Row],[position]],D2151+1,IF(C2151=draft_picks[[#This Row],[position]],D2151+1)))</f>
        <v>3</v>
      </c>
      <c r="E2152" t="s">
        <v>4803</v>
      </c>
      <c r="F2152" t="str">
        <f>IF(ISBLANK(draft_picks[[#This Row],[movie_id]]),"",_xlfn.XLOOKUP(draft_picks[[#This Row],[movie_id]],drafts.movies[id],drafts.movies[movie_title]))</f>
        <v>The Hidden Fortress</v>
      </c>
      <c r="G2152" s="3" t="s">
        <v>779</v>
      </c>
      <c r="H2152" t="str">
        <f>IF(ISBLANK(draft_picks[[#This Row],[drafter_id]]),"",_xlfn.XLOOKUP(draft_picks[[#This Row],[drafter_id]],drafters[id],drafters[name]))</f>
        <v>Darrin Navarro</v>
      </c>
      <c r="J2152" t="str">
        <f>IF(ISBLANK(draft_picks[[#This Row],[drafter_team_id]]),"",_xlfn.XLOOKUP(draft_picks[[#This Row],[drafter_team_id]],drafter_teams[id],drafter_teams[name]))</f>
        <v/>
      </c>
      <c r="K2152" s="3" t="s">
        <v>15484</v>
      </c>
      <c r="L2152" t="s">
        <v>1177</v>
      </c>
      <c r="M2152" t="str">
        <f>IF(OR(ISBLANK(draft_picks[[#This Row],[veto_drafter_id]]),draft_picks[[#This Row],[veto_drafter_id]]=""),"",_xlfn.XLOOKUP(draft_picks[[#This Row],[veto_drafter_id]],drafters[id],drafters[name]))</f>
        <v>Darren Franich</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4</v>
      </c>
      <c r="E2153" t="s">
        <v>4932</v>
      </c>
      <c r="F2153" t="str">
        <f>IF(ISBLANK(draft_picks[[#This Row],[movie_id]]),"",_xlfn.XLOOKUP(draft_picks[[#This Row],[movie_id]],drafts.movies[id],drafts.movies[movie_title]))</f>
        <v>Stray Dog</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15497</v>
      </c>
      <c r="L2153" t="s">
        <v>15497</v>
      </c>
      <c r="M2153" t="str">
        <f>IF(OR(ISBLANK(draft_picks[[#This Row],[veto_drafter_id]]),draft_picks[[#This Row],[veto_drafter_id]]=""),"",_xlfn.XLOOKUP(draft_picks[[#This Row],[veto_drafter_id]],drafters[id],drafters[name]))</f>
        <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x14ac:dyDescent="0.25">
      <c r="A2154" t="s">
        <v>409</v>
      </c>
      <c r="B2154" t="str">
        <f>_xlfn.XLOOKUP(draft_picks[[#This Row],[draft_id]],drafts[id],drafts[title])</f>
        <v>Akira Kurosawa</v>
      </c>
      <c r="C2154" s="3">
        <v>4</v>
      </c>
      <c r="D2154">
        <f>IF(C2153&lt;draft_picks[[#This Row],[position]],1,IF(C2153&gt;draft_picks[[#This Row],[position]],D2153+1,IF(C2153=draft_picks[[#This Row],[position]],D2153+1)))</f>
        <v>5</v>
      </c>
      <c r="E2154" t="s">
        <v>2898</v>
      </c>
      <c r="F2154" t="str">
        <f>IF(ISBLANK(draft_picks[[#This Row],[movie_id]]),"",_xlfn.XLOOKUP(draft_picks[[#This Row],[movie_id]],drafts.movies[id],drafts.movies[movie_title]))</f>
        <v>Yojimbo</v>
      </c>
      <c r="G2154" s="3" t="s">
        <v>1177</v>
      </c>
      <c r="H2154" t="str">
        <f>IF(ISBLANK(draft_picks[[#This Row],[drafter_id]]),"",_xlfn.XLOOKUP(draft_picks[[#This Row],[drafter_id]],drafters[id],drafters[name]))</f>
        <v>Darren Franich</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x14ac:dyDescent="0.25">
      <c r="A2155" t="s">
        <v>409</v>
      </c>
      <c r="B2155" t="str">
        <f>_xlfn.XLOOKUP(draft_picks[[#This Row],[draft_id]],drafts[id],drafts[title])</f>
        <v>Akira Kurosawa</v>
      </c>
      <c r="C2155" s="3">
        <v>3</v>
      </c>
      <c r="D2155">
        <f>IF(C2154&lt;draft_picks[[#This Row],[position]],1,IF(C2154&gt;draft_picks[[#This Row],[position]],D2154+1,IF(C2154=draft_picks[[#This Row],[position]],D2154+1)))</f>
        <v>6</v>
      </c>
      <c r="E2155" t="s">
        <v>1658</v>
      </c>
      <c r="F2155" t="str">
        <f>IF(ISBLANK(draft_picks[[#This Row],[movie_id]]),"",_xlfn.XLOOKUP(draft_picks[[#This Row],[movie_id]],drafts.movies[id],drafts.movies[movie_title]))</f>
        <v>One Wonderful Sunday</v>
      </c>
      <c r="G2155" s="3" t="s">
        <v>779</v>
      </c>
      <c r="H2155" t="str">
        <f>IF(ISBLANK(draft_picks[[#This Row],[drafter_id]]),"",_xlfn.XLOOKUP(draft_picks[[#This Row],[drafter_id]],drafters[id],drafters[name]))</f>
        <v>Darrin Navarro</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x14ac:dyDescent="0.25">
      <c r="A2156" t="s">
        <v>409</v>
      </c>
      <c r="B2156" t="str">
        <f>_xlfn.XLOOKUP(draft_picks[[#This Row],[draft_id]],drafts[id],drafts[title])</f>
        <v>Akira Kurosawa</v>
      </c>
      <c r="C2156" s="3">
        <v>2</v>
      </c>
      <c r="D2156">
        <f>IF(C2155&lt;draft_picks[[#This Row],[position]],1,IF(C2155&gt;draft_picks[[#This Row],[position]],D2155+1,IF(C2155=draft_picks[[#This Row],[position]],D2155+1)))</f>
        <v>7</v>
      </c>
      <c r="E2156" t="s">
        <v>3615</v>
      </c>
      <c r="F2156" t="str">
        <f>IF(ISBLANK(draft_picks[[#This Row],[movie_id]]),"",_xlfn.XLOOKUP(draft_picks[[#This Row],[movie_id]],drafts.movies[id],drafts.movies[movie_title]))</f>
        <v>High and Low</v>
      </c>
      <c r="G2156" s="3" t="s">
        <v>1177</v>
      </c>
      <c r="H2156" t="str">
        <f>IF(ISBLANK(draft_picks[[#This Row],[drafter_id]]),"",_xlfn.XLOOKUP(draft_picks[[#This Row],[drafter_id]],drafters[id],drafters[name]))</f>
        <v>Darren Franich</v>
      </c>
      <c r="J2156" t="str">
        <f>IF(ISBLANK(draft_picks[[#This Row],[drafter_team_id]]),"",_xlfn.XLOOKUP(draft_picks[[#This Row],[drafter_team_id]],drafter_teams[id],drafter_teams[name]))</f>
        <v/>
      </c>
      <c r="K2156" s="3" t="s">
        <v>15484</v>
      </c>
      <c r="L2156" t="s">
        <v>779</v>
      </c>
      <c r="M2156" t="str">
        <f>IF(OR(ISBLANK(draft_picks[[#This Row],[veto_drafter_id]]),draft_picks[[#This Row],[veto_drafter_id]]=""),"",_xlfn.XLOOKUP(draft_picks[[#This Row],[veto_drafter_id]],drafters[id],drafters[name]))</f>
        <v>Darrin Navarro</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8</v>
      </c>
      <c r="E2157" t="s">
        <v>4187</v>
      </c>
      <c r="F2157" t="str">
        <f>IF(ISBLANK(draft_picks[[#This Row],[movie_id]]),"",_xlfn.XLOOKUP(draft_picks[[#This Row],[movie_id]],drafts.movies[id],drafts.movies[movie_title]))</f>
        <v>Seven Samurai</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9</v>
      </c>
      <c r="E2158" t="s">
        <v>8349</v>
      </c>
      <c r="F2158" t="str">
        <f>IF(ISBLANK(draft_picks[[#This Row],[movie_id]]),"",_xlfn.XLOOKUP(draft_picks[[#This Row],[movie_id]],drafts.movies[id],drafts.movies[movie_title]))</f>
        <v>Ikiru</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15497</v>
      </c>
      <c r="L2158" t="s">
        <v>15497</v>
      </c>
      <c r="M2158" t="str">
        <f>IF(OR(ISBLANK(draft_picks[[#This Row],[veto_drafter_id]]),draft_picks[[#This Row],[veto_drafter_id]]=""),"",_xlfn.XLOOKUP(draft_picks[[#This Row],[veto_drafter_id]],drafters[id],drafters[name]))</f>
        <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x14ac:dyDescent="0.25">
      <c r="A2159" t="s">
        <v>409</v>
      </c>
      <c r="B2159" t="str">
        <f>_xlfn.XLOOKUP(draft_picks[[#This Row],[draft_id]],drafts[id],drafts[title])</f>
        <v>Akira Kurosawa</v>
      </c>
      <c r="C2159" s="3">
        <v>1</v>
      </c>
      <c r="D2159">
        <f>IF(C2158&lt;draft_picks[[#This Row],[position]],1,IF(C2158&gt;draft_picks[[#This Row],[position]],D2158+1,IF(C2158=draft_picks[[#This Row],[position]],D2158+1)))</f>
        <v>10</v>
      </c>
      <c r="E2159" t="s">
        <v>3615</v>
      </c>
      <c r="F2159" t="str">
        <f>IF(ISBLANK(draft_picks[[#This Row],[movie_id]]),"",_xlfn.XLOOKUP(draft_picks[[#This Row],[movie_id]],drafts.movies[id],drafts.movies[movie_title]))</f>
        <v>High and Low</v>
      </c>
      <c r="G2159" s="3" t="s">
        <v>779</v>
      </c>
      <c r="H2159" t="str">
        <f>IF(ISBLANK(draft_picks[[#This Row],[drafter_id]]),"",_xlfn.XLOOKUP(draft_picks[[#This Row],[drafter_id]],drafters[id],drafters[name]))</f>
        <v>Darrin Navarro</v>
      </c>
      <c r="J2159" t="str">
        <f>IF(ISBLANK(draft_picks[[#This Row],[drafter_team_id]]),"",_xlfn.XLOOKUP(draft_picks[[#This Row],[drafter_team_id]],drafter_teams[id],drafter_teams[name]))</f>
        <v/>
      </c>
      <c r="K2159" s="3" t="s">
        <v>15484</v>
      </c>
      <c r="L2159" t="s">
        <v>1177</v>
      </c>
      <c r="M2159" t="str">
        <f>IF(OR(ISBLANK(draft_picks[[#This Row],[veto_drafter_id]]),draft_picks[[#This Row],[veto_drafter_id]]=""),"",_xlfn.XLOOKUP(draft_picks[[#This Row],[veto_drafter_id]],drafters[id],drafters[name]))</f>
        <v>Darren Franich</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11</v>
      </c>
      <c r="E2160" t="s">
        <v>4599</v>
      </c>
      <c r="F2160" t="str">
        <f>IF(ISBLANK(draft_picks[[#This Row],[movie_id]]),"",_xlfn.XLOOKUP(draft_picks[[#This Row],[movie_id]],drafts.movies[id],drafts.movies[movie_title]))</f>
        <v>Ran</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15497</v>
      </c>
      <c r="L2160" t="s">
        <v>15497</v>
      </c>
      <c r="M2160" t="str">
        <f>IF(OR(ISBLANK(draft_picks[[#This Row],[veto_drafter_id]]),draft_picks[[#This Row],[veto_drafter_id]]=""),"",_xlfn.XLOOKUP(draft_picks[[#This Row],[veto_drafter_id]],drafters[id],drafters[name]))</f>
        <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x14ac:dyDescent="0.25">
      <c r="A2161" t="s">
        <v>651</v>
      </c>
      <c r="B2161" t="str">
        <f>_xlfn.XLOOKUP(draft_picks[[#This Row],[draft_id]],drafts[id],drafts[title])</f>
        <v>Teacher Movies</v>
      </c>
      <c r="C2161" s="3">
        <v>7</v>
      </c>
      <c r="D2161">
        <f>IF(C2160&lt;draft_picks[[#This Row],[position]],1,IF(C2160&gt;draft_picks[[#This Row],[position]],D2160+1,IF(C2160=draft_picks[[#This Row],[position]],D2160+1)))</f>
        <v>1</v>
      </c>
      <c r="E2161" t="s">
        <v>5277</v>
      </c>
      <c r="F2161" t="str">
        <f>IF(ISBLANK(draft_picks[[#This Row],[movie_id]]),"",_xlfn.XLOOKUP(draft_picks[[#This Row],[movie_id]],drafts.movies[id],drafts.movies[movie_title]))</f>
        <v>October Sky</v>
      </c>
      <c r="G2161" s="3" t="s">
        <v>915</v>
      </c>
      <c r="H2161" t="str">
        <f>IF(ISBLANK(draft_picks[[#This Row],[drafter_id]]),"",_xlfn.XLOOKUP(draft_picks[[#This Row],[drafter_id]],drafters[id],drafters[name]))</f>
        <v>Billy Ray Brewton</v>
      </c>
      <c r="J2161" t="str">
        <f>IF(ISBLANK(draft_picks[[#This Row],[drafter_team_id]]),"",_xlfn.XLOOKUP(draft_picks[[#This Row],[drafter_team_id]],drafter_teams[id],drafter_teams[name]))</f>
        <v/>
      </c>
      <c r="K2161" s="3"/>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c r="U2161" t="b">
        <v>1</v>
      </c>
    </row>
    <row r="2162" spans="1:2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2</v>
      </c>
      <c r="E2162" t="s">
        <v>3918</v>
      </c>
      <c r="F2162" t="str">
        <f>IF(ISBLANK(draft_picks[[#This Row],[movie_id]]),"",_xlfn.XLOOKUP(draft_picks[[#This Row],[movie_id]],drafts.movies[id],drafts.movies[movie_title]))</f>
        <v>A Teacher</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t="s">
        <v>15497</v>
      </c>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row>
    <row r="2163" spans="1:21" x14ac:dyDescent="0.25">
      <c r="A2163" t="s">
        <v>651</v>
      </c>
      <c r="B2163" t="str">
        <f>_xlfn.XLOOKUP(draft_picks[[#This Row],[draft_id]],drafts[id],drafts[title])</f>
        <v>Teacher Movies</v>
      </c>
      <c r="C2163" s="3">
        <v>6</v>
      </c>
      <c r="D2163">
        <f>IF(C2162&lt;draft_picks[[#This Row],[position]],1,IF(C2162&gt;draft_picks[[#This Row],[position]],D2162+1,IF(C2162=draft_picks[[#This Row],[position]],D2162+1)))</f>
        <v>3</v>
      </c>
      <c r="E2163" t="s">
        <v>5638</v>
      </c>
      <c r="F2163" t="str">
        <f>IF(ISBLANK(draft_picks[[#This Row],[movie_id]]),"",_xlfn.XLOOKUP(draft_picks[[#This Row],[movie_id]],drafts.movies[id],drafts.movies[movie_title]))</f>
        <v>Critical Thinking</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x14ac:dyDescent="0.25">
      <c r="A2164" t="s">
        <v>651</v>
      </c>
      <c r="B2164" t="str">
        <f>_xlfn.XLOOKUP(draft_picks[[#This Row],[draft_id]],drafts[id],drafts[title])</f>
        <v>Teacher Movies</v>
      </c>
      <c r="C2164" s="3">
        <v>5</v>
      </c>
      <c r="D2164">
        <f>IF(C2163&lt;draft_picks[[#This Row],[position]],1,IF(C2163&gt;draft_picks[[#This Row],[position]],D2163+1,IF(C2163=draft_picks[[#This Row],[position]],D2163+1)))</f>
        <v>4</v>
      </c>
      <c r="E2164" t="s">
        <v>8426</v>
      </c>
      <c r="F2164" t="str">
        <f>IF(ISBLANK(draft_picks[[#This Row],[movie_id]]),"",_xlfn.XLOOKUP(draft_picks[[#This Row],[movie_id]],drafts.movies[id],drafts.movies[movie_title]))</f>
        <v>Blackboard Jungle</v>
      </c>
      <c r="G2164" s="3" t="s">
        <v>1115</v>
      </c>
      <c r="H2164" t="str">
        <f>IF(ISBLANK(draft_picks[[#This Row],[drafter_id]]),"",_xlfn.XLOOKUP(draft_picks[[#This Row],[drafter_id]],drafters[id],drafters[name]))</f>
        <v>Ryan Marker</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x14ac:dyDescent="0.25">
      <c r="A2165" t="s">
        <v>651</v>
      </c>
      <c r="B2165" t="str">
        <f>_xlfn.XLOOKUP(draft_picks[[#This Row],[draft_id]],drafts[id],drafts[title])</f>
        <v>Teacher Movies</v>
      </c>
      <c r="C2165" s="3">
        <v>4</v>
      </c>
      <c r="D2165">
        <f>IF(C2164&lt;draft_picks[[#This Row],[position]],1,IF(C2164&gt;draft_picks[[#This Row],[position]],D2164+1,IF(C2164=draft_picks[[#This Row],[position]],D2164+1)))</f>
        <v>5</v>
      </c>
      <c r="E2165" t="s">
        <v>2305</v>
      </c>
      <c r="F2165" t="str">
        <f>IF(ISBLANK(draft_picks[[#This Row],[movie_id]]),"",_xlfn.XLOOKUP(draft_picks[[#This Row],[movie_id]],drafts.movies[id],drafts.movies[movie_title]))</f>
        <v>World's Greatest Dad</v>
      </c>
      <c r="G2165" s="3" t="s">
        <v>915</v>
      </c>
      <c r="H2165" t="str">
        <f>IF(ISBLANK(draft_picks[[#This Row],[drafter_id]]),"",_xlfn.XLOOKUP(draft_picks[[#This Row],[drafter_id]],drafters[id],drafters[name]))</f>
        <v>Billy Ray Brewton</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x14ac:dyDescent="0.25">
      <c r="A2166" t="s">
        <v>651</v>
      </c>
      <c r="B2166" t="str">
        <f>_xlfn.XLOOKUP(draft_picks[[#This Row],[draft_id]],drafts[id],drafts[title])</f>
        <v>Teacher Movies</v>
      </c>
      <c r="C2166" s="3">
        <v>3</v>
      </c>
      <c r="D2166">
        <f>IF(C2165&lt;draft_picks[[#This Row],[position]],1,IF(C2165&gt;draft_picks[[#This Row],[position]],D2165+1,IF(C2165=draft_picks[[#This Row],[position]],D2165+1)))</f>
        <v>6</v>
      </c>
      <c r="E2166" t="s">
        <v>4184</v>
      </c>
      <c r="F2166" t="str">
        <f>IF(ISBLANK(draft_picks[[#This Row],[movie_id]]),"",_xlfn.XLOOKUP(draft_picks[[#This Row],[movie_id]],drafts.movies[id],drafts.movies[movie_title]))</f>
        <v>Election</v>
      </c>
      <c r="G2166" s="3" t="s">
        <v>1115</v>
      </c>
      <c r="H2166" t="str">
        <f>IF(ISBLANK(draft_picks[[#This Row],[drafter_id]]),"",_xlfn.XLOOKUP(draft_picks[[#This Row],[drafter_id]],drafters[id],drafters[name]))</f>
        <v>Ryan Marker</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x14ac:dyDescent="0.25">
      <c r="A2167" t="s">
        <v>651</v>
      </c>
      <c r="B2167" t="str">
        <f>_xlfn.XLOOKUP(draft_picks[[#This Row],[draft_id]],drafts[id],drafts[title])</f>
        <v>Teacher Movies</v>
      </c>
      <c r="C2167" s="3">
        <v>2</v>
      </c>
      <c r="D2167">
        <f>IF(C2166&lt;draft_picks[[#This Row],[position]],1,IF(C2166&gt;draft_picks[[#This Row],[position]],D2166+1,IF(C2166=draft_picks[[#This Row],[position]],D2166+1)))</f>
        <v>7</v>
      </c>
      <c r="E2167" t="s">
        <v>6561</v>
      </c>
      <c r="F2167" t="str">
        <f>IF(ISBLANK(draft_picks[[#This Row],[movie_id]]),"",_xlfn.XLOOKUP(draft_picks[[#This Row],[movie_id]],drafts.movies[id],drafts.movies[movie_title]))</f>
        <v>Another Round</v>
      </c>
      <c r="G2167" s="3" t="s">
        <v>915</v>
      </c>
      <c r="H2167" t="str">
        <f>IF(ISBLANK(draft_picks[[#This Row],[drafter_id]]),"",_xlfn.XLOOKUP(draft_picks[[#This Row],[drafter_id]],drafters[id],drafters[name]))</f>
        <v>Billy Ray Brewton</v>
      </c>
      <c r="J2167" t="str">
        <f>IF(ISBLANK(draft_picks[[#This Row],[drafter_team_id]]),"",_xlfn.XLOOKUP(draft_picks[[#This Row],[drafter_team_id]],drafter_teams[id],drafter_teams[name]))</f>
        <v/>
      </c>
      <c r="K2167" s="3" t="s">
        <v>15484</v>
      </c>
      <c r="L2167" t="s">
        <v>1115</v>
      </c>
      <c r="M2167" t="str">
        <f>IF(OR(ISBLANK(draft_picks[[#This Row],[veto_drafter_id]]),draft_picks[[#This Row],[veto_drafter_id]]=""),"",_xlfn.XLOOKUP(draft_picks[[#This Row],[veto_drafter_id]],drafters[id],drafters[name]))</f>
        <v>Ryan Marker</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8</v>
      </c>
      <c r="E2168" t="s">
        <v>2451</v>
      </c>
      <c r="F2168" t="str">
        <f>IF(ISBLANK(draft_picks[[#This Row],[movie_id]]),"",_xlfn.XLOOKUP(draft_picks[[#This Row],[movie_id]],drafts.movies[id],drafts.movies[movie_title]))</f>
        <v>The History Boys</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15497</v>
      </c>
      <c r="L2168" t="s">
        <v>15497</v>
      </c>
      <c r="M2168" t="str">
        <f>IF(OR(ISBLANK(draft_picks[[#This Row],[veto_drafter_id]]),draft_picks[[#This Row],[veto_drafter_id]]=""),"",_xlfn.XLOOKUP(draft_picks[[#This Row],[veto_drafter_id]],drafters[id],drafters[name]))</f>
        <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x14ac:dyDescent="0.25">
      <c r="A2169" t="s">
        <v>651</v>
      </c>
      <c r="B2169" t="str">
        <f>_xlfn.XLOOKUP(draft_picks[[#This Row],[draft_id]],drafts[id],drafts[title])</f>
        <v>Teacher Movies</v>
      </c>
      <c r="C2169" s="3">
        <v>1</v>
      </c>
      <c r="D2169">
        <f>IF(C2168&lt;draft_picks[[#This Row],[position]],1,IF(C2168&gt;draft_picks[[#This Row],[position]],D2168+1,IF(C2168=draft_picks[[#This Row],[position]],D2168+1)))</f>
        <v>9</v>
      </c>
      <c r="E2169" t="s">
        <v>7793</v>
      </c>
      <c r="F2169" t="str">
        <f>IF(ISBLANK(draft_picks[[#This Row],[movie_id]]),"",_xlfn.XLOOKUP(draft_picks[[#This Row],[movie_id]],drafts.movies[id],drafts.movies[movie_title]))</f>
        <v>School of Rock</v>
      </c>
      <c r="G2169" s="3" t="s">
        <v>1115</v>
      </c>
      <c r="H2169" t="str">
        <f>IF(ISBLANK(draft_picks[[#This Row],[drafter_id]]),"",_xlfn.XLOOKUP(draft_picks[[#This Row],[drafter_id]],drafters[id],drafters[name]))</f>
        <v>Ryan Marker</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x14ac:dyDescent="0.25">
      <c r="A2170" t="s">
        <v>156</v>
      </c>
      <c r="B2170" t="str">
        <f>_xlfn.XLOOKUP(draft_picks[[#This Row],[draft_id]],drafts[id],drafts[title])</f>
        <v>Paul Newman mini-Mega</v>
      </c>
      <c r="C2170" s="3">
        <v>11</v>
      </c>
      <c r="D2170">
        <f>IF(C2169&lt;draft_picks[[#This Row],[position]],1,IF(C2169&gt;draft_picks[[#This Row],[position]],D2169+1,IF(C2169=draft_picks[[#This Row],[position]],D2169+1)))</f>
        <v>1</v>
      </c>
      <c r="E2170" t="s">
        <v>7829</v>
      </c>
      <c r="F2170" t="str">
        <f>IF(ISBLANK(draft_picks[[#This Row],[movie_id]]),"",_xlfn.XLOOKUP(draft_picks[[#This Row],[movie_id]],drafts.movies[id],drafts.movies[movie_title]))</f>
        <v>The Life and Times of Judge Roy Bean</v>
      </c>
      <c r="G2170" s="3" t="s">
        <v>1133</v>
      </c>
      <c r="H2170" t="str">
        <f>IF(ISBLANK(draft_picks[[#This Row],[drafter_id]]),"",_xlfn.XLOOKUP(draft_picks[[#This Row],[drafter_id]],drafters[id],drafters[name]))</f>
        <v>Oriana Nudo</v>
      </c>
      <c r="J2170" t="str">
        <f>IF(ISBLANK(draft_picks[[#This Row],[drafter_team_id]]),"",_xlfn.XLOOKUP(draft_picks[[#This Row],[drafter_team_id]],drafter_teams[id],drafter_teams[name]))</f>
        <v/>
      </c>
      <c r="K2170" s="3" t="s">
        <v>15484</v>
      </c>
      <c r="L2170" t="s">
        <v>951</v>
      </c>
      <c r="M2170" t="str">
        <f>IF(OR(ISBLANK(draft_picks[[#This Row],[veto_drafter_id]]),draft_picks[[#This Row],[veto_drafter_id]]=""),"",_xlfn.XLOOKUP(draft_picks[[#This Row],[veto_drafter_id]],drafters[id],drafters[name]))</f>
        <v>Maureen Lee Lenker</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2</v>
      </c>
      <c r="E2171" t="s">
        <v>5097</v>
      </c>
      <c r="F2171" t="str">
        <f>IF(ISBLANK(draft_picks[[#This Row],[movie_id]]),"",_xlfn.XLOOKUP(draft_picks[[#This Row],[movie_id]],drafts.movies[id],drafts.movies[movie_title]))</f>
        <v>What a Way to Go!</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15497</v>
      </c>
      <c r="L2171" t="s">
        <v>15497</v>
      </c>
      <c r="M2171" t="str">
        <f>IF(OR(ISBLANK(draft_picks[[#This Row],[veto_drafter_id]]),draft_picks[[#This Row],[veto_drafter_id]]=""),"",_xlfn.XLOOKUP(draft_picks[[#This Row],[veto_drafter_id]],drafters[id],drafters[name]))</f>
        <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x14ac:dyDescent="0.25">
      <c r="A2172" t="s">
        <v>156</v>
      </c>
      <c r="B2172" t="str">
        <f>_xlfn.XLOOKUP(draft_picks[[#This Row],[draft_id]],drafts[id],drafts[title])</f>
        <v>Paul Newman mini-Mega</v>
      </c>
      <c r="C2172" s="3">
        <v>10</v>
      </c>
      <c r="D2172">
        <f>IF(C2171&lt;draft_picks[[#This Row],[position]],1,IF(C2171&gt;draft_picks[[#This Row],[position]],D2171+1,IF(C2171=draft_picks[[#This Row],[position]],D2171+1)))</f>
        <v>3</v>
      </c>
      <c r="E2172" t="s">
        <v>6234</v>
      </c>
      <c r="F2172" t="str">
        <f>IF(ISBLANK(draft_picks[[#This Row],[movie_id]]),"",_xlfn.XLOOKUP(draft_picks[[#This Row],[movie_id]],drafts.movies[id],drafts.movies[movie_title]))</f>
        <v>The Hustler</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x14ac:dyDescent="0.25">
      <c r="A2173" t="s">
        <v>156</v>
      </c>
      <c r="B2173" t="str">
        <f>_xlfn.XLOOKUP(draft_picks[[#This Row],[draft_id]],drafts[id],drafts[title])</f>
        <v>Paul Newman mini-Mega</v>
      </c>
      <c r="C2173" s="3">
        <v>9</v>
      </c>
      <c r="D2173">
        <f>IF(C2172&lt;draft_picks[[#This Row],[position]],1,IF(C2172&gt;draft_picks[[#This Row],[position]],D2172+1,IF(C2172=draft_picks[[#This Row],[position]],D2172+1)))</f>
        <v>4</v>
      </c>
      <c r="E2173" t="s">
        <v>2652</v>
      </c>
      <c r="F2173" t="str">
        <f>IF(ISBLANK(draft_picks[[#This Row],[movie_id]]),"",_xlfn.XLOOKUP(draft_picks[[#This Row],[movie_id]],drafts.movies[id],drafts.movies[movie_title]))</f>
        <v>Slap Shot</v>
      </c>
      <c r="G2173" s="3" t="s">
        <v>1067</v>
      </c>
      <c r="H2173" t="str">
        <f>IF(ISBLANK(draft_picks[[#This Row],[drafter_id]]),"",_xlfn.XLOOKUP(draft_picks[[#This Row],[drafter_id]],drafters[id],drafters[name]))</f>
        <v>Walter Hollmann</v>
      </c>
      <c r="J2173" t="str">
        <f>IF(ISBLANK(draft_picks[[#This Row],[drafter_team_id]]),"",_xlfn.XLOOKUP(draft_picks[[#This Row],[drafter_team_id]],drafter_teams[id],drafter_teams[name]))</f>
        <v/>
      </c>
      <c r="K2173" s="3" t="s">
        <v>15484</v>
      </c>
      <c r="L2173" t="s">
        <v>951</v>
      </c>
      <c r="M2173" t="str">
        <f>IF(OR(ISBLANK(draft_picks[[#This Row],[veto_drafter_id]]),draft_picks[[#This Row],[veto_drafter_id]]=""),"",_xlfn.XLOOKUP(draft_picks[[#This Row],[veto_drafter_id]],drafters[id],drafters[name]))</f>
        <v>Maureen Lee Lenker</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5</v>
      </c>
      <c r="E2174" t="s">
        <v>5597</v>
      </c>
      <c r="F2174" t="str">
        <f>IF(ISBLANK(draft_picks[[#This Row],[movie_id]]),"",_xlfn.XLOOKUP(draft_picks[[#This Row],[movie_id]],drafts.movies[id],drafts.movies[movie_title]))</f>
        <v>Butch Cassidy and the Sundance Kid</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1133</v>
      </c>
      <c r="M2174" t="str">
        <f>IF(OR(ISBLANK(draft_picks[[#This Row],[veto_drafter_id]]),draft_picks[[#This Row],[veto_drafter_id]]=""),"",_xlfn.XLOOKUP(draft_picks[[#This Row],[veto_drafter_id]],drafters[id],drafters[name]))</f>
        <v>Oriana Nudo</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6</v>
      </c>
      <c r="E2175" t="s">
        <v>3927</v>
      </c>
      <c r="F2175" t="str">
        <f>IF(ISBLANK(draft_picks[[#This Row],[movie_id]]),"",_xlfn.XLOOKUP(draft_picks[[#This Row],[movie_id]],drafts.movies[id],drafts.movies[movie_title]))</f>
        <v>Harry &amp; Son</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951</v>
      </c>
      <c r="M2175" t="str">
        <f>IF(OR(ISBLANK(draft_picks[[#This Row],[veto_drafter_id]]),draft_picks[[#This Row],[veto_drafter_id]]=""),"",_xlfn.XLOOKUP(draft_picks[[#This Row],[veto_drafter_id]],drafters[id],drafters[name]))</f>
        <v>Maureen Lee Lenker</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7</v>
      </c>
      <c r="E2176" t="s">
        <v>4659</v>
      </c>
      <c r="F2176" t="str">
        <f>IF(ISBLANK(draft_picks[[#This Row],[movie_id]]),"",_xlfn.XLOOKUP(draft_picks[[#This Row],[movie_id]],drafts.movies[id],drafts.movies[movie_title]))</f>
        <v>Paris Blues</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15497</v>
      </c>
      <c r="L2176" t="s">
        <v>15497</v>
      </c>
      <c r="M2176" t="str">
        <f>IF(OR(ISBLANK(draft_picks[[#This Row],[veto_drafter_id]]),draft_picks[[#This Row],[veto_drafter_id]]=""),"",_xlfn.XLOOKUP(draft_picks[[#This Row],[veto_drafter_id]],drafters[id],drafters[name]))</f>
        <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x14ac:dyDescent="0.25">
      <c r="A2177" t="s">
        <v>156</v>
      </c>
      <c r="B2177" t="str">
        <f>_xlfn.XLOOKUP(draft_picks[[#This Row],[draft_id]],drafts[id],drafts[title])</f>
        <v>Paul Newman mini-Mega</v>
      </c>
      <c r="C2177" s="3">
        <v>8</v>
      </c>
      <c r="D2177">
        <f>IF(C2176&lt;draft_picks[[#This Row],[position]],1,IF(C2176&gt;draft_picks[[#This Row],[position]],D2176+1,IF(C2176=draft_picks[[#This Row],[position]],D2176+1)))</f>
        <v>8</v>
      </c>
      <c r="E2177" t="s">
        <v>7042</v>
      </c>
      <c r="F2177" t="str">
        <f>IF(ISBLANK(draft_picks[[#This Row],[movie_id]]),"",_xlfn.XLOOKUP(draft_picks[[#This Row],[movie_id]],drafts.movies[id],drafts.movies[movie_title]))</f>
        <v>Sweet Bird of Youth</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x14ac:dyDescent="0.25">
      <c r="A2178" t="s">
        <v>156</v>
      </c>
      <c r="B2178" t="str">
        <f>_xlfn.XLOOKUP(draft_picks[[#This Row],[draft_id]],drafts[id],drafts[title])</f>
        <v>Paul Newman mini-Mega</v>
      </c>
      <c r="C2178" s="3">
        <v>7</v>
      </c>
      <c r="D2178">
        <f>IF(C2177&lt;draft_picks[[#This Row],[position]],1,IF(C2177&gt;draft_picks[[#This Row],[position]],D2177+1,IF(C2177=draft_picks[[#This Row],[position]],D2177+1)))</f>
        <v>9</v>
      </c>
      <c r="E2178" t="s">
        <v>2793</v>
      </c>
      <c r="F2178" t="str">
        <f>IF(ISBLANK(draft_picks[[#This Row],[movie_id]]),"",_xlfn.XLOOKUP(draft_picks[[#This Row],[movie_id]],drafts.movies[id],drafts.movies[movie_title]))</f>
        <v>Road to Perdition</v>
      </c>
      <c r="G2178" s="3" t="s">
        <v>951</v>
      </c>
      <c r="H2178" t="str">
        <f>IF(ISBLANK(draft_picks[[#This Row],[drafter_id]]),"",_xlfn.XLOOKUP(draft_picks[[#This Row],[drafter_id]],drafters[id],drafters[name]))</f>
        <v>Maureen Lee Lenker</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x14ac:dyDescent="0.25">
      <c r="A2179" t="s">
        <v>156</v>
      </c>
      <c r="B2179" t="str">
        <f>_xlfn.XLOOKUP(draft_picks[[#This Row],[draft_id]],drafts[id],drafts[title])</f>
        <v>Paul Newman mini-Mega</v>
      </c>
      <c r="C2179" s="3">
        <v>6</v>
      </c>
      <c r="D2179">
        <f>IF(C2178&lt;draft_picks[[#This Row],[position]],1,IF(C2178&gt;draft_picks[[#This Row],[position]],D2178+1,IF(C2178=draft_picks[[#This Row],[position]],D2178+1)))</f>
        <v>10</v>
      </c>
      <c r="E2179" t="s">
        <v>8161</v>
      </c>
      <c r="F2179" t="str">
        <f>IF(ISBLANK(draft_picks[[#This Row],[movie_id]]),"",_xlfn.XLOOKUP(draft_picks[[#This Row],[movie_id]],drafts.movies[id],drafts.movies[movie_title]))</f>
        <v>The Verdict</v>
      </c>
      <c r="G2179" s="3" t="s">
        <v>1133</v>
      </c>
      <c r="H2179" t="str">
        <f>IF(ISBLANK(draft_picks[[#This Row],[drafter_id]]),"",_xlfn.XLOOKUP(draft_picks[[#This Row],[drafter_id]],drafters[id],drafters[name]))</f>
        <v>Oriana Nudo</v>
      </c>
      <c r="J2179" t="str">
        <f>IF(ISBLANK(draft_picks[[#This Row],[drafter_team_id]]),"",_xlfn.XLOOKUP(draft_picks[[#This Row],[drafter_team_id]],drafter_teams[id],drafter_teams[name]))</f>
        <v/>
      </c>
      <c r="K2179" s="3" t="s">
        <v>15484</v>
      </c>
      <c r="L2179" t="s">
        <v>1067</v>
      </c>
      <c r="M2179" t="str">
        <f>IF(OR(ISBLANK(draft_picks[[#This Row],[veto_drafter_id]]),draft_picks[[#This Row],[veto_drafter_id]]=""),"",_xlfn.XLOOKUP(draft_picks[[#This Row],[veto_drafter_id]],drafters[id],drafters[name]))</f>
        <v>Walter Hollmann</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11</v>
      </c>
      <c r="E2180" t="s">
        <v>1769</v>
      </c>
      <c r="F2180" t="str">
        <f>IF(ISBLANK(draft_picks[[#This Row],[movie_id]]),"",_xlfn.XLOOKUP(draft_picks[[#This Row],[movie_id]],drafts.movies[id],drafts.movies[movie_title]))</f>
        <v>The Color of Money</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15497</v>
      </c>
      <c r="L2180" t="s">
        <v>15497</v>
      </c>
      <c r="M2180" t="str">
        <f>IF(OR(ISBLANK(draft_picks[[#This Row],[veto_drafter_id]]),draft_picks[[#This Row],[veto_drafter_id]]=""),"",_xlfn.XLOOKUP(draft_picks[[#This Row],[veto_drafter_id]],drafters[id],drafters[name]))</f>
        <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x14ac:dyDescent="0.25">
      <c r="A2181" t="s">
        <v>156</v>
      </c>
      <c r="B2181" t="str">
        <f>_xlfn.XLOOKUP(draft_picks[[#This Row],[draft_id]],drafts[id],drafts[title])</f>
        <v>Paul Newman mini-Mega</v>
      </c>
      <c r="C2181" s="3">
        <v>5</v>
      </c>
      <c r="D2181">
        <f>IF(C2180&lt;draft_picks[[#This Row],[position]],1,IF(C2180&gt;draft_picks[[#This Row],[position]],D2180+1,IF(C2180=draft_picks[[#This Row],[position]],D2180+1)))</f>
        <v>12</v>
      </c>
      <c r="E2181" t="s">
        <v>6093</v>
      </c>
      <c r="F2181" t="str">
        <f>IF(ISBLANK(draft_picks[[#This Row],[movie_id]]),"",_xlfn.XLOOKUP(draft_picks[[#This Row],[movie_id]],drafts.movies[id],drafts.movies[movie_title]))</f>
        <v>Nobody's Fool</v>
      </c>
      <c r="G2181" s="3" t="s">
        <v>1067</v>
      </c>
      <c r="H2181" t="str">
        <f>IF(ISBLANK(draft_picks[[#This Row],[drafter_id]]),"",_xlfn.XLOOKUP(draft_picks[[#This Row],[drafter_id]],drafters[id],drafters[name]))</f>
        <v>Walter Hollmann</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x14ac:dyDescent="0.25">
      <c r="A2182" t="s">
        <v>156</v>
      </c>
      <c r="B2182" t="str">
        <f>_xlfn.XLOOKUP(draft_picks[[#This Row],[draft_id]],drafts[id],drafts[title])</f>
        <v>Paul Newman mini-Mega</v>
      </c>
      <c r="C2182" s="3">
        <v>4</v>
      </c>
      <c r="D2182">
        <f>IF(C2181&lt;draft_picks[[#This Row],[position]],1,IF(C2181&gt;draft_picks[[#This Row],[position]],D2181+1,IF(C2181=draft_picks[[#This Row],[position]],D2181+1)))</f>
        <v>13</v>
      </c>
      <c r="E2182" t="s">
        <v>5994</v>
      </c>
      <c r="F2182" t="str">
        <f>IF(ISBLANK(draft_picks[[#This Row],[movie_id]]),"",_xlfn.XLOOKUP(draft_picks[[#This Row],[movie_id]],drafts.movies[id],drafts.movies[movie_title]))</f>
        <v>Hud</v>
      </c>
      <c r="G2182" s="3" t="s">
        <v>951</v>
      </c>
      <c r="H2182" t="str">
        <f>IF(ISBLANK(draft_picks[[#This Row],[drafter_id]]),"",_xlfn.XLOOKUP(draft_picks[[#This Row],[drafter_id]],drafters[id],drafters[name]))</f>
        <v>Maureen Lee Lenker</v>
      </c>
      <c r="J2182" t="str">
        <f>IF(ISBLANK(draft_picks[[#This Row],[drafter_team_id]]),"",_xlfn.XLOOKUP(draft_picks[[#This Row],[drafter_team_id]],drafter_teams[id],drafter_teams[name]))</f>
        <v/>
      </c>
      <c r="K2182" s="3" t="s">
        <v>15484</v>
      </c>
      <c r="L2182" t="s">
        <v>1133</v>
      </c>
      <c r="M2182" t="str">
        <f>IF(OR(ISBLANK(draft_picks[[#This Row],[veto_drafter_id]]),draft_picks[[#This Row],[veto_drafter_id]]=""),"",_xlfn.XLOOKUP(draft_picks[[#This Row],[veto_drafter_id]],drafters[id],drafters[name]))</f>
        <v>Oriana Nudo</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14</v>
      </c>
      <c r="E2183" t="s">
        <v>1901</v>
      </c>
      <c r="F2183" t="str">
        <f>IF(ISBLANK(draft_picks[[#This Row],[movie_id]]),"",_xlfn.XLOOKUP(draft_picks[[#This Row],[movie_id]],drafts.movies[id],drafts.movies[movie_title]))</f>
        <v>Cool Hand Luke</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15497</v>
      </c>
      <c r="L2183" t="s">
        <v>15497</v>
      </c>
      <c r="M2183" t="str">
        <f>IF(OR(ISBLANK(draft_picks[[#This Row],[veto_drafter_id]]),draft_picks[[#This Row],[veto_drafter_id]]=""),"",_xlfn.XLOOKUP(draft_picks[[#This Row],[veto_drafter_id]],drafters[id],drafters[name]))</f>
        <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x14ac:dyDescent="0.25">
      <c r="A2184" t="s">
        <v>156</v>
      </c>
      <c r="B2184" t="str">
        <f>_xlfn.XLOOKUP(draft_picks[[#This Row],[draft_id]],drafts[id],drafts[title])</f>
        <v>Paul Newman mini-Mega</v>
      </c>
      <c r="C2184" s="3">
        <v>3</v>
      </c>
      <c r="D2184">
        <f>IF(C2183&lt;draft_picks[[#This Row],[position]],1,IF(C2183&gt;draft_picks[[#This Row],[position]],D2183+1,IF(C2183=draft_picks[[#This Row],[position]],D2183+1)))</f>
        <v>15</v>
      </c>
      <c r="E2184" t="s">
        <v>8161</v>
      </c>
      <c r="F2184" t="str">
        <f>IF(ISBLANK(draft_picks[[#This Row],[movie_id]]),"",_xlfn.XLOOKUP(draft_picks[[#This Row],[movie_id]],drafts.movies[id],drafts.movies[movie_title]))</f>
        <v>The Verdict</v>
      </c>
      <c r="G2184" s="3" t="s">
        <v>1133</v>
      </c>
      <c r="H2184" t="str">
        <f>IF(ISBLANK(draft_picks[[#This Row],[drafter_id]]),"",_xlfn.XLOOKUP(draft_picks[[#This Row],[drafter_id]],drafters[id],drafters[name]))</f>
        <v>Oriana Nudo</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x14ac:dyDescent="0.25">
      <c r="A2185" t="s">
        <v>156</v>
      </c>
      <c r="B2185" t="str">
        <f>_xlfn.XLOOKUP(draft_picks[[#This Row],[draft_id]],drafts[id],drafts[title])</f>
        <v>Paul Newman mini-Mega</v>
      </c>
      <c r="C2185" s="3">
        <v>2</v>
      </c>
      <c r="D2185">
        <f>IF(C2184&lt;draft_picks[[#This Row],[position]],1,IF(C2184&gt;draft_picks[[#This Row],[position]],D2184+1,IF(C2184=draft_picks[[#This Row],[position]],D2184+1)))</f>
        <v>16</v>
      </c>
      <c r="E2185" t="s">
        <v>5994</v>
      </c>
      <c r="F2185" t="str">
        <f>IF(ISBLANK(draft_picks[[#This Row],[movie_id]]),"",_xlfn.XLOOKUP(draft_picks[[#This Row],[movie_id]],drafts.movies[id],drafts.movies[movie_title]))</f>
        <v>Hud</v>
      </c>
      <c r="G2185" s="3" t="s">
        <v>1067</v>
      </c>
      <c r="H2185" t="str">
        <f>IF(ISBLANK(draft_picks[[#This Row],[drafter_id]]),"",_xlfn.XLOOKUP(draft_picks[[#This Row],[drafter_id]],drafters[id],drafters[name]))</f>
        <v>Walter Hollmann</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x14ac:dyDescent="0.25">
      <c r="A2186" t="s">
        <v>156</v>
      </c>
      <c r="B2186" t="str">
        <f>_xlfn.XLOOKUP(draft_picks[[#This Row],[draft_id]],drafts[id],drafts[title])</f>
        <v>Paul Newman mini-Mega</v>
      </c>
      <c r="C2186" s="3">
        <v>1</v>
      </c>
      <c r="D2186">
        <f>IF(C2185&lt;draft_picks[[#This Row],[position]],1,IF(C2185&gt;draft_picks[[#This Row],[position]],D2185+1,IF(C2185=draft_picks[[#This Row],[position]],D2185+1)))</f>
        <v>17</v>
      </c>
      <c r="E2186" t="s">
        <v>5597</v>
      </c>
      <c r="F2186" t="str">
        <f>IF(ISBLANK(draft_picks[[#This Row],[movie_id]]),"",_xlfn.XLOOKUP(draft_picks[[#This Row],[movie_id]],drafts.movies[id],drafts.movies[movie_title]))</f>
        <v>Butch Cassidy and the Sundance Kid</v>
      </c>
      <c r="G2186" s="3" t="s">
        <v>951</v>
      </c>
      <c r="H2186" t="str">
        <f>IF(ISBLANK(draft_picks[[#This Row],[drafter_id]]),"",_xlfn.XLOOKUP(draft_picks[[#This Row],[drafter_id]],drafters[id],drafters[name]))</f>
        <v>Maureen Lee Lenker</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x14ac:dyDescent="0.25">
      <c r="A2187" t="s">
        <v>258</v>
      </c>
      <c r="B2187" t="str">
        <f>_xlfn.XLOOKUP(draft_picks[[#This Row],[draft_id]],drafts[id],drafts[title])</f>
        <v>MCU Phase 4 Super Draft</v>
      </c>
      <c r="C2187" s="3">
        <v>16</v>
      </c>
      <c r="D2187">
        <f>IF(C2186&lt;draft_picks[[#This Row],[position]],1,IF(C2186&gt;draft_picks[[#This Row],[position]],D2186+1,IF(C2186=draft_picks[[#This Row],[position]],D2186+1)))</f>
        <v>1</v>
      </c>
      <c r="E2187" t="s">
        <v>6384</v>
      </c>
      <c r="F2187" t="str">
        <f>IF(ISBLANK(draft_picks[[#This Row],[movie_id]]),"",_xlfn.XLOOKUP(draft_picks[[#This Row],[movie_id]],drafts.movies[id],drafts.movies[movie_title]))</f>
        <v>What If...?</v>
      </c>
      <c r="G2187" s="3" t="s">
        <v>977</v>
      </c>
      <c r="H2187" t="str">
        <f>IF(ISBLANK(draft_picks[[#This Row],[drafter_id]]),"",_xlfn.XLOOKUP(draft_picks[[#This Row],[drafter_id]],drafters[id],drafters[name]))</f>
        <v>Louis Peitzman</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x14ac:dyDescent="0.25">
      <c r="A2188" t="s">
        <v>258</v>
      </c>
      <c r="B2188" t="str">
        <f>_xlfn.XLOOKUP(draft_picks[[#This Row],[draft_id]],drafts[id],drafts[title])</f>
        <v>MCU Phase 4 Super Draft</v>
      </c>
      <c r="C2188" s="3">
        <v>15</v>
      </c>
      <c r="D2188">
        <f>IF(C2187&lt;draft_picks[[#This Row],[position]],1,IF(C2187&gt;draft_picks[[#This Row],[position]],D2187+1,IF(C2187=draft_picks[[#This Row],[position]],D2187+1)))</f>
        <v>2</v>
      </c>
      <c r="E2188" t="s">
        <v>8346</v>
      </c>
      <c r="F2188" t="str">
        <f>IF(ISBLANK(draft_picks[[#This Row],[movie_id]]),"",_xlfn.XLOOKUP(draft_picks[[#This Row],[movie_id]],drafts.movies[id],drafts.movies[movie_title]))</f>
        <v>Eternals</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x14ac:dyDescent="0.25">
      <c r="A2189" t="s">
        <v>258</v>
      </c>
      <c r="B2189" t="str">
        <f>_xlfn.XLOOKUP(draft_picks[[#This Row],[draft_id]],drafts[id],drafts[title])</f>
        <v>MCU Phase 4 Super Draft</v>
      </c>
      <c r="C2189" s="3">
        <v>14</v>
      </c>
      <c r="D2189">
        <f>IF(C2188&lt;draft_picks[[#This Row],[position]],1,IF(C2188&gt;draft_picks[[#This Row],[position]],D2188+1,IF(C2188=draft_picks[[#This Row],[position]],D2188+1)))</f>
        <v>3</v>
      </c>
      <c r="E2189" t="s">
        <v>8432</v>
      </c>
      <c r="F2189" t="str">
        <f>IF(ISBLANK(draft_picks[[#This Row],[movie_id]]),"",_xlfn.XLOOKUP(draft_picks[[#This Row],[movie_id]],drafts.movies[id],drafts.movies[movie_title]))</f>
        <v>Thor: Love and Thunder</v>
      </c>
      <c r="G2189" s="3" t="s">
        <v>1027</v>
      </c>
      <c r="H2189" t="str">
        <f>IF(ISBLANK(draft_picks[[#This Row],[drafter_id]]),"",_xlfn.XLOOKUP(draft_picks[[#This Row],[drafter_id]],drafters[id],drafters[name]))</f>
        <v>Devan Coggan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x14ac:dyDescent="0.25">
      <c r="A2190" t="s">
        <v>258</v>
      </c>
      <c r="B2190" t="str">
        <f>_xlfn.XLOOKUP(draft_picks[[#This Row],[draft_id]],drafts[id],drafts[title])</f>
        <v>MCU Phase 4 Super Draft</v>
      </c>
      <c r="C2190" s="3">
        <v>13</v>
      </c>
      <c r="D2190">
        <f>IF(C2189&lt;draft_picks[[#This Row],[position]],1,IF(C2189&gt;draft_picks[[#This Row],[position]],D2189+1,IF(C2189=draft_picks[[#This Row],[position]],D2189+1)))</f>
        <v>4</v>
      </c>
      <c r="E2190" t="s">
        <v>8293</v>
      </c>
      <c r="F2190" t="str">
        <f>IF(ISBLANK(draft_picks[[#This Row],[movie_id]]),"",_xlfn.XLOOKUP(draft_picks[[#This Row],[movie_id]],drafts.movies[id],drafts.movies[movie_title]))</f>
        <v>The Falcon and the Winter Soldier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x14ac:dyDescent="0.25">
      <c r="A2191" t="s">
        <v>258</v>
      </c>
      <c r="B2191" t="str">
        <f>_xlfn.XLOOKUP(draft_picks[[#This Row],[draft_id]],drafts[id],drafts[title])</f>
        <v>MCU Phase 4 Super Draft</v>
      </c>
      <c r="C2191" s="3">
        <v>12</v>
      </c>
      <c r="D2191">
        <f>IF(C2190&lt;draft_picks[[#This Row],[position]],1,IF(C2190&gt;draft_picks[[#This Row],[position]],D2190+1,IF(C2190=draft_picks[[#This Row],[position]],D2190+1)))</f>
        <v>5</v>
      </c>
      <c r="E2191" t="s">
        <v>8218</v>
      </c>
      <c r="F2191" t="str">
        <f>IF(ISBLANK(draft_picks[[#This Row],[movie_id]]),"",_xlfn.XLOOKUP(draft_picks[[#This Row],[movie_id]],drafts.movies[id],drafts.movies[movie_title]))</f>
        <v>Moon Knight</v>
      </c>
      <c r="G2191" s="3" t="s">
        <v>913</v>
      </c>
      <c r="H2191" t="str">
        <f>IF(ISBLANK(draft_picks[[#This Row],[drafter_id]]),"",_xlfn.XLOOKUP(draft_picks[[#This Row],[drafter_id]],drafters[id],drafters[name]))</f>
        <v>Chancellor Agard</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x14ac:dyDescent="0.25">
      <c r="A2192" t="s">
        <v>258</v>
      </c>
      <c r="B2192" t="str">
        <f>_xlfn.XLOOKUP(draft_picks[[#This Row],[draft_id]],drafts[id],drafts[title])</f>
        <v>MCU Phase 4 Super Draft</v>
      </c>
      <c r="C2192" s="3">
        <v>11</v>
      </c>
      <c r="D2192">
        <f>IF(C2191&lt;draft_picks[[#This Row],[position]],1,IF(C2191&gt;draft_picks[[#This Row],[position]],D2191+1,IF(C2191=draft_picks[[#This Row],[position]],D2191+1)))</f>
        <v>6</v>
      </c>
      <c r="E2192" t="s">
        <v>5133</v>
      </c>
      <c r="F2192" t="str">
        <f>IF(ISBLANK(draft_picks[[#This Row],[movie_id]]),"",_xlfn.XLOOKUP(draft_picks[[#This Row],[movie_id]],drafts.movies[id],drafts.movies[movie_title]))</f>
        <v>Werewolf by Night</v>
      </c>
      <c r="G2192" s="3" t="s">
        <v>781</v>
      </c>
      <c r="H2192" t="str">
        <f>IF(ISBLANK(draft_picks[[#This Row],[drafter_id]]),"",_xlfn.XLOOKUP(draft_picks[[#This Row],[drafter_id]],drafters[id],drafters[name]))</f>
        <v>Adam B. Vary</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x14ac:dyDescent="0.25">
      <c r="A2193" t="s">
        <v>258</v>
      </c>
      <c r="B2193" t="str">
        <f>_xlfn.XLOOKUP(draft_picks[[#This Row],[draft_id]],drafts[id],drafts[title])</f>
        <v>MCU Phase 4 Super Draft</v>
      </c>
      <c r="C2193" s="3">
        <v>10</v>
      </c>
      <c r="D2193">
        <f>IF(C2192&lt;draft_picks[[#This Row],[position]],1,IF(C2192&gt;draft_picks[[#This Row],[position]],D2192+1,IF(C2192=draft_picks[[#This Row],[position]],D2192+1)))</f>
        <v>7</v>
      </c>
      <c r="E2193" t="s">
        <v>3003</v>
      </c>
      <c r="F2193" t="str">
        <f>IF(ISBLANK(draft_picks[[#This Row],[movie_id]]),"",_xlfn.XLOOKUP(draft_picks[[#This Row],[movie_id]],drafts.movies[id],drafts.movies[movie_title]))</f>
        <v>Black Widow</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15484</v>
      </c>
      <c r="L2193" t="s">
        <v>977</v>
      </c>
      <c r="M2193" t="str">
        <f>IF(OR(ISBLANK(draft_picks[[#This Row],[veto_drafter_id]]),draft_picks[[#This Row],[veto_drafter_id]]=""),"",_xlfn.XLOOKUP(draft_picks[[#This Row],[veto_drafter_id]],drafters[id],drafters[name]))</f>
        <v>Louis Peitzman</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8</v>
      </c>
      <c r="E2194" t="s">
        <v>5707</v>
      </c>
      <c r="F2194" t="str">
        <f>IF(ISBLANK(draft_picks[[#This Row],[movie_id]]),"",_xlfn.XLOOKUP(draft_picks[[#This Row],[movie_id]],drafts.movies[id],drafts.movies[movie_title]))</f>
        <v>Hawkeye</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913</v>
      </c>
      <c r="M2194" t="str">
        <f>IF(OR(ISBLANK(draft_picks[[#This Row],[veto_drafter_id]]),draft_picks[[#This Row],[veto_drafter_id]]=""),"",_xlfn.XLOOKUP(draft_picks[[#This Row],[veto_drafter_id]],drafters[id],drafters[name]))</f>
        <v>Chancellor Agard</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9</v>
      </c>
      <c r="E2195" t="s">
        <v>2910</v>
      </c>
      <c r="F2195" t="str">
        <f>IF(ISBLANK(draft_picks[[#This Row],[movie_id]]),"",_xlfn.XLOOKUP(draft_picks[[#This Row],[movie_id]],drafts.movies[id],drafts.movies[movie_title]))</f>
        <v>Doctor Strange in the Multiverse of Madness</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15497</v>
      </c>
      <c r="L2195" t="s">
        <v>15497</v>
      </c>
      <c r="M2195" t="str">
        <f>IF(OR(ISBLANK(draft_picks[[#This Row],[veto_drafter_id]]),draft_picks[[#This Row],[veto_drafter_id]]=""),"",_xlfn.XLOOKUP(draft_picks[[#This Row],[veto_drafter_id]],drafters[id],drafters[name]))</f>
        <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x14ac:dyDescent="0.25">
      <c r="A2196" t="s">
        <v>258</v>
      </c>
      <c r="B2196" t="str">
        <f>_xlfn.XLOOKUP(draft_picks[[#This Row],[draft_id]],drafts[id],drafts[title])</f>
        <v>MCU Phase 4 Super Draft</v>
      </c>
      <c r="C2196" s="3">
        <v>9</v>
      </c>
      <c r="D2196">
        <f>IF(C2195&lt;draft_picks[[#This Row],[position]],1,IF(C2195&gt;draft_picks[[#This Row],[position]],D2195+1,IF(C2195=draft_picks[[#This Row],[position]],D2195+1)))</f>
        <v>10</v>
      </c>
      <c r="E2196" t="s">
        <v>3514</v>
      </c>
      <c r="F2196" t="str">
        <f>IF(ISBLANK(draft_picks[[#This Row],[movie_id]]),"",_xlfn.XLOOKUP(draft_picks[[#This Row],[movie_id]],drafts.movies[id],drafts.movies[movie_title]))</f>
        <v>Loki</v>
      </c>
      <c r="G2196" s="3" t="s">
        <v>977</v>
      </c>
      <c r="H2196" t="str">
        <f>IF(ISBLANK(draft_picks[[#This Row],[drafter_id]]),"",_xlfn.XLOOKUP(draft_picks[[#This Row],[drafter_id]],drafters[id],drafters[name]))</f>
        <v>Louis Peitzman</v>
      </c>
      <c r="J2196" t="str">
        <f>IF(ISBLANK(draft_picks[[#This Row],[drafter_team_id]]),"",_xlfn.XLOOKUP(draft_picks[[#This Row],[drafter_team_id]],drafter_teams[id],drafter_teams[name]))</f>
        <v/>
      </c>
      <c r="K2196" s="3" t="s">
        <v>15484</v>
      </c>
      <c r="L2196" t="s">
        <v>781</v>
      </c>
      <c r="M2196" t="str">
        <f>IF(OR(ISBLANK(draft_picks[[#This Row],[veto_drafter_id]]),draft_picks[[#This Row],[veto_drafter_id]]=""),"",_xlfn.XLOOKUP(draft_picks[[#This Row],[veto_drafter_id]],drafters[id],drafters[name]))</f>
        <v>Adam B. Vary</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11</v>
      </c>
      <c r="E2197" t="s">
        <v>2144</v>
      </c>
      <c r="F2197" t="str">
        <f>IF(ISBLANK(draft_picks[[#This Row],[movie_id]]),"",_xlfn.XLOOKUP(draft_picks[[#This Row],[movie_id]],drafts.movies[id],drafts.movies[movie_title]))</f>
        <v>Black Panther: Wakanda Forever</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913</v>
      </c>
      <c r="M2197" t="str">
        <f>IF(OR(ISBLANK(draft_picks[[#This Row],[veto_drafter_id]]),draft_picks[[#This Row],[veto_drafter_id]]=""),"",_xlfn.XLOOKUP(draft_picks[[#This Row],[veto_drafter_id]],drafters[id],drafters[name]))</f>
        <v>Chancellor Agard</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12</v>
      </c>
      <c r="E2198" t="s">
        <v>4860</v>
      </c>
      <c r="F2198" t="str">
        <f>IF(ISBLANK(draft_picks[[#This Row],[movie_id]]),"",_xlfn.XLOOKUP(draft_picks[[#This Row],[movie_id]],drafts.movies[id],drafts.movies[movie_title]))</f>
        <v>WandaVision</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1027</v>
      </c>
      <c r="M2198" t="str">
        <f>IF(OR(ISBLANK(draft_picks[[#This Row],[veto_drafter_id]]),draft_picks[[#This Row],[veto_drafter_id]]=""),"",_xlfn.XLOOKUP(draft_picks[[#This Row],[veto_drafter_id]],drafters[id],drafters[name]))</f>
        <v>Devan Coggan</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13</v>
      </c>
      <c r="E2199" t="s">
        <v>5884</v>
      </c>
      <c r="F2199" t="str">
        <f>IF(ISBLANK(draft_picks[[#This Row],[movie_id]]),"",_xlfn.XLOOKUP(draft_picks[[#This Row],[movie_id]],drafts.movies[id],drafts.movies[movie_title]))</f>
        <v>Ms. Marvel</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15497</v>
      </c>
      <c r="L2199" t="s">
        <v>15497</v>
      </c>
      <c r="M2199" t="str">
        <f>IF(OR(ISBLANK(draft_picks[[#This Row],[veto_drafter_id]]),draft_picks[[#This Row],[veto_drafter_id]]=""),"",_xlfn.XLOOKUP(draft_picks[[#This Row],[veto_drafter_id]],drafters[id],drafters[name]))</f>
        <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x14ac:dyDescent="0.25">
      <c r="A2200" t="s">
        <v>258</v>
      </c>
      <c r="B2200" t="str">
        <f>_xlfn.XLOOKUP(draft_picks[[#This Row],[draft_id]],drafts[id],drafts[title])</f>
        <v>MCU Phase 4 Super Draft</v>
      </c>
      <c r="C2200" s="3">
        <v>8</v>
      </c>
      <c r="D2200">
        <f>IF(C2199&lt;draft_picks[[#This Row],[position]],1,IF(C2199&gt;draft_picks[[#This Row],[position]],D2199+1,IF(C2199=draft_picks[[#This Row],[position]],D2199+1)))</f>
        <v>14</v>
      </c>
      <c r="E2200" t="s">
        <v>3003</v>
      </c>
      <c r="F2200" t="str">
        <f>IF(ISBLANK(draft_picks[[#This Row],[movie_id]]),"",_xlfn.XLOOKUP(draft_picks[[#This Row],[movie_id]],drafts.movies[id],drafts.movies[movie_title]))</f>
        <v>Black Widow</v>
      </c>
      <c r="G2200" s="3" t="s">
        <v>1027</v>
      </c>
      <c r="H2200" t="str">
        <f>IF(ISBLANK(draft_picks[[#This Row],[drafter_id]]),"",_xlfn.XLOOKUP(draft_picks[[#This Row],[drafter_id]],drafters[id],drafters[name]))</f>
        <v>Devan Coggan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x14ac:dyDescent="0.25">
      <c r="A2201" t="s">
        <v>258</v>
      </c>
      <c r="B2201" t="str">
        <f>_xlfn.XLOOKUP(draft_picks[[#This Row],[draft_id]],drafts[id],drafts[title])</f>
        <v>MCU Phase 4 Super Draft</v>
      </c>
      <c r="C2201" s="3">
        <v>7</v>
      </c>
      <c r="D2201">
        <f>IF(C2200&lt;draft_picks[[#This Row],[position]],1,IF(C2200&gt;draft_picks[[#This Row],[position]],D2200+1,IF(C2200=draft_picks[[#This Row],[position]],D2200+1)))</f>
        <v>15</v>
      </c>
      <c r="E2201" t="s">
        <v>8131</v>
      </c>
      <c r="F2201" t="str">
        <f>IF(ISBLANK(draft_picks[[#This Row],[movie_id]]),"",_xlfn.XLOOKUP(draft_picks[[#This Row],[movie_id]],drafts.movies[id],drafts.movies[movie_title]))</f>
        <v>Spider-Man: No Way Home</v>
      </c>
      <c r="G2201" s="3" t="s">
        <v>913</v>
      </c>
      <c r="H2201" t="str">
        <f>IF(ISBLANK(draft_picks[[#This Row],[drafter_id]]),"",_xlfn.XLOOKUP(draft_picks[[#This Row],[drafter_id]],drafters[id],drafters[name]))</f>
        <v>Chancellor Agard</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x14ac:dyDescent="0.25">
      <c r="A2202" t="s">
        <v>258</v>
      </c>
      <c r="B2202" t="str">
        <f>_xlfn.XLOOKUP(draft_picks[[#This Row],[draft_id]],drafts[id],drafts[title])</f>
        <v>MCU Phase 4 Super Draft</v>
      </c>
      <c r="C2202" s="3">
        <v>6</v>
      </c>
      <c r="D2202">
        <f>IF(C2201&lt;draft_picks[[#This Row],[position]],1,IF(C2201&gt;draft_picks[[#This Row],[position]],D2201+1,IF(C2201=draft_picks[[#This Row],[position]],D2201+1)))</f>
        <v>16</v>
      </c>
      <c r="E2202" t="s">
        <v>5707</v>
      </c>
      <c r="F2202" t="str">
        <f>IF(ISBLANK(draft_picks[[#This Row],[movie_id]]),"",_xlfn.XLOOKUP(draft_picks[[#This Row],[movie_id]],drafts.movies[id],drafts.movies[movie_title]))</f>
        <v>Hawkeye</v>
      </c>
      <c r="G2202" s="3" t="s">
        <v>781</v>
      </c>
      <c r="H2202" t="str">
        <f>IF(ISBLANK(draft_picks[[#This Row],[drafter_id]]),"",_xlfn.XLOOKUP(draft_picks[[#This Row],[drafter_id]],drafters[id],drafters[name]))</f>
        <v>Adam B. Vary</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x14ac:dyDescent="0.25">
      <c r="A2203" t="s">
        <v>258</v>
      </c>
      <c r="B2203" t="str">
        <f>_xlfn.XLOOKUP(draft_picks[[#This Row],[draft_id]],drafts[id],drafts[title])</f>
        <v>MCU Phase 4 Super Draft</v>
      </c>
      <c r="C2203" s="3">
        <v>5</v>
      </c>
      <c r="D2203">
        <f>IF(C2202&lt;draft_picks[[#This Row],[position]],1,IF(C2202&gt;draft_picks[[#This Row],[position]],D2202+1,IF(C2202=draft_picks[[#This Row],[position]],D2202+1)))</f>
        <v>17</v>
      </c>
      <c r="E2203" t="s">
        <v>3514</v>
      </c>
      <c r="F2203" t="str">
        <f>IF(ISBLANK(draft_picks[[#This Row],[movie_id]]),"",_xlfn.XLOOKUP(draft_picks[[#This Row],[movie_id]],drafts.movies[id],drafts.movies[movie_title]))</f>
        <v>Loki</v>
      </c>
      <c r="G2203" s="3" t="s">
        <v>977</v>
      </c>
      <c r="H2203" t="str">
        <f>IF(ISBLANK(draft_picks[[#This Row],[drafter_id]]),"",_xlfn.XLOOKUP(draft_picks[[#This Row],[drafter_id]],drafters[id],drafters[name]))</f>
        <v>Louis Peitzman</v>
      </c>
      <c r="J2203" t="str">
        <f>IF(ISBLANK(draft_picks[[#This Row],[drafter_team_id]]),"",_xlfn.XLOOKUP(draft_picks[[#This Row],[drafter_team_id]],drafter_teams[id],drafter_teams[name]))</f>
        <v/>
      </c>
      <c r="K2203" s="3" t="s">
        <v>15484</v>
      </c>
      <c r="L2203" t="s">
        <v>781</v>
      </c>
      <c r="M2203" t="str">
        <f>IF(OR(ISBLANK(draft_picks[[#This Row],[veto_drafter_id]]),draft_picks[[#This Row],[veto_drafter_id]]=""),"",_xlfn.XLOOKUP(draft_picks[[#This Row],[veto_drafter_id]],drafters[id],drafters[name]))</f>
        <v>Adam B. Vary</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18</v>
      </c>
      <c r="E2204" t="s">
        <v>2144</v>
      </c>
      <c r="F2204" t="str">
        <f>IF(ISBLANK(draft_picks[[#This Row],[movie_id]]),"",_xlfn.XLOOKUP(draft_picks[[#This Row],[movie_id]],drafts.movies[id],drafts.movies[movie_title]))</f>
        <v>Black Panther: Wakanda Forever</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15497</v>
      </c>
      <c r="L2204" t="s">
        <v>15497</v>
      </c>
      <c r="M2204" t="str">
        <f>IF(OR(ISBLANK(draft_picks[[#This Row],[veto_drafter_id]]),draft_picks[[#This Row],[veto_drafter_id]]=""),"",_xlfn.XLOOKUP(draft_picks[[#This Row],[veto_drafter_id]],drafters[id],drafters[name]))</f>
        <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x14ac:dyDescent="0.25">
      <c r="A2205" t="s">
        <v>258</v>
      </c>
      <c r="B2205" t="str">
        <f>_xlfn.XLOOKUP(draft_picks[[#This Row],[draft_id]],drafts[id],drafts[title])</f>
        <v>MCU Phase 4 Super Draft</v>
      </c>
      <c r="C2205" s="3">
        <v>4</v>
      </c>
      <c r="D2205">
        <f>IF(C2204&lt;draft_picks[[#This Row],[position]],1,IF(C2204&gt;draft_picks[[#This Row],[position]],D2204+1,IF(C2204=draft_picks[[#This Row],[position]],D2204+1)))</f>
        <v>19</v>
      </c>
      <c r="E2205" t="s">
        <v>6614</v>
      </c>
      <c r="F2205" t="str">
        <f>IF(ISBLANK(draft_picks[[#This Row],[movie_id]]),"",_xlfn.XLOOKUP(draft_picks[[#This Row],[movie_id]],drafts.movies[id],drafts.movies[movie_title]))</f>
        <v>Shang-Chi and the Legend of the Ten Rings</v>
      </c>
      <c r="G2205" s="3" t="s">
        <v>1027</v>
      </c>
      <c r="H2205" t="str">
        <f>IF(ISBLANK(draft_picks[[#This Row],[drafter_id]]),"",_xlfn.XLOOKUP(draft_picks[[#This Row],[drafter_id]],drafters[id],drafters[name]))</f>
        <v>Devan Coggan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x14ac:dyDescent="0.25">
      <c r="A2206" t="s">
        <v>258</v>
      </c>
      <c r="B2206" t="str">
        <f>_xlfn.XLOOKUP(draft_picks[[#This Row],[draft_id]],drafts[id],drafts[title])</f>
        <v>MCU Phase 4 Super Draft</v>
      </c>
      <c r="C2206" s="3">
        <v>3</v>
      </c>
      <c r="D2206">
        <f>IF(C2205&lt;draft_picks[[#This Row],[position]],1,IF(C2205&gt;draft_picks[[#This Row],[position]],D2205+1,IF(C2205=draft_picks[[#This Row],[position]],D2205+1)))</f>
        <v>20</v>
      </c>
      <c r="E2206" t="s">
        <v>7871</v>
      </c>
      <c r="F2206" t="str">
        <f>IF(ISBLANK(draft_picks[[#This Row],[movie_id]]),"",_xlfn.XLOOKUP(draft_picks[[#This Row],[movie_id]],drafts.movies[id],drafts.movies[movie_title]))</f>
        <v>She-Hulk: Attorney at Law</v>
      </c>
      <c r="G2206" s="3" t="s">
        <v>913</v>
      </c>
      <c r="H2206" t="str">
        <f>IF(ISBLANK(draft_picks[[#This Row],[drafter_id]]),"",_xlfn.XLOOKUP(draft_picks[[#This Row],[drafter_id]],drafters[id],drafters[name]))</f>
        <v>Chancellor Agard</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x14ac:dyDescent="0.25">
      <c r="A2207" t="s">
        <v>258</v>
      </c>
      <c r="B2207" t="str">
        <f>_xlfn.XLOOKUP(draft_picks[[#This Row],[draft_id]],drafts[id],drafts[title])</f>
        <v>MCU Phase 4 Super Draft</v>
      </c>
      <c r="C2207" s="3">
        <v>2</v>
      </c>
      <c r="D2207">
        <f>IF(C2206&lt;draft_picks[[#This Row],[position]],1,IF(C2206&gt;draft_picks[[#This Row],[position]],D2206+1,IF(C2206=draft_picks[[#This Row],[position]],D2206+1)))</f>
        <v>21</v>
      </c>
      <c r="E2207" t="s">
        <v>4860</v>
      </c>
      <c r="F2207" t="str">
        <f>IF(ISBLANK(draft_picks[[#This Row],[movie_id]]),"",_xlfn.XLOOKUP(draft_picks[[#This Row],[movie_id]],drafts.movies[id],drafts.movies[movie_title]))</f>
        <v>WandaVision</v>
      </c>
      <c r="G2207" s="3" t="s">
        <v>781</v>
      </c>
      <c r="H2207" t="str">
        <f>IF(ISBLANK(draft_picks[[#This Row],[drafter_id]]),"",_xlfn.XLOOKUP(draft_picks[[#This Row],[drafter_id]],drafters[id],drafters[name]))</f>
        <v>Adam B. Vary</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x14ac:dyDescent="0.25">
      <c r="A2208" t="s">
        <v>258</v>
      </c>
      <c r="B2208" t="str">
        <f>_xlfn.XLOOKUP(draft_picks[[#This Row],[draft_id]],drafts[id],drafts[title])</f>
        <v>MCU Phase 4 Super Draft</v>
      </c>
      <c r="C2208" s="3">
        <v>1</v>
      </c>
      <c r="D2208">
        <f>IF(C2207&lt;draft_picks[[#This Row],[position]],1,IF(C2207&gt;draft_picks[[#This Row],[position]],D2207+1,IF(C2207=draft_picks[[#This Row],[position]],D2207+1)))</f>
        <v>22</v>
      </c>
      <c r="E2208" t="s">
        <v>3514</v>
      </c>
      <c r="F2208" t="str">
        <f>IF(ISBLANK(draft_picks[[#This Row],[movie_id]]),"",_xlfn.XLOOKUP(draft_picks[[#This Row],[movie_id]],drafts.movies[id],drafts.movies[movie_title]))</f>
        <v>Loki</v>
      </c>
      <c r="G2208" s="3" t="s">
        <v>977</v>
      </c>
      <c r="H2208" t="str">
        <f>IF(ISBLANK(draft_picks[[#This Row],[drafter_id]]),"",_xlfn.XLOOKUP(draft_picks[[#This Row],[drafter_id]],drafters[id],drafters[name]))</f>
        <v>Louis Peitzman</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x14ac:dyDescent="0.25">
      <c r="A2209" t="s">
        <v>673</v>
      </c>
      <c r="B2209" t="str">
        <f>_xlfn.XLOOKUP(draft_picks[[#This Row],[draft_id]],drafts[id],drafts[title])</f>
        <v>Best Picture Follow-ups mini-Mega</v>
      </c>
      <c r="C2209" s="3">
        <v>13</v>
      </c>
      <c r="D2209">
        <f>IF(C2208&lt;draft_picks[[#This Row],[position]],1,IF(C2208&gt;draft_picks[[#This Row],[position]],D2208+1,IF(C2208=draft_picks[[#This Row],[position]],D2208+1)))</f>
        <v>1</v>
      </c>
      <c r="E2209" t="s">
        <v>2943</v>
      </c>
      <c r="F2209" t="str">
        <f>IF(ISBLANK(draft_picks[[#This Row],[movie_id]]),"",_xlfn.XLOOKUP(draft_picks[[#This Row],[movie_id]],drafts.movies[id],drafts.movies[movie_title]))</f>
        <v>Avatar</v>
      </c>
      <c r="G2209" s="3" t="s">
        <v>799</v>
      </c>
      <c r="H2209" t="str">
        <f>IF(ISBLANK(draft_picks[[#This Row],[drafter_id]]),"",_xlfn.XLOOKUP(draft_picks[[#This Row],[drafter_id]],drafters[id],drafters[name]))</f>
        <v>Joe Reid</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x14ac:dyDescent="0.25">
      <c r="A2210" t="s">
        <v>673</v>
      </c>
      <c r="B2210" t="str">
        <f>_xlfn.XLOOKUP(draft_picks[[#This Row],[draft_id]],drafts[id],drafts[title])</f>
        <v>Best Picture Follow-ups mini-Mega</v>
      </c>
      <c r="C2210" s="3">
        <v>12</v>
      </c>
      <c r="D2210">
        <f>IF(C2209&lt;draft_picks[[#This Row],[position]],1,IF(C2209&gt;draft_picks[[#This Row],[position]],D2209+1,IF(C2209=draft_picks[[#This Row],[position]],D2209+1)))</f>
        <v>2</v>
      </c>
      <c r="E2210" t="s">
        <v>7060</v>
      </c>
      <c r="F2210" t="str">
        <f>IF(ISBLANK(draft_picks[[#This Row],[movie_id]]),"",_xlfn.XLOOKUP(draft_picks[[#This Row],[movie_id]],drafts.movies[id],drafts.movies[movie_title]))</f>
        <v>Contact</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x14ac:dyDescent="0.25">
      <c r="A2211" t="s">
        <v>673</v>
      </c>
      <c r="B2211" t="str">
        <f>_xlfn.XLOOKUP(draft_picks[[#This Row],[draft_id]],drafts[id],drafts[title])</f>
        <v>Best Picture Follow-ups mini-Mega</v>
      </c>
      <c r="C2211" s="3">
        <v>11</v>
      </c>
      <c r="D2211">
        <f>IF(C2210&lt;draft_picks[[#This Row],[position]],1,IF(C2210&gt;draft_picks[[#This Row],[position]],D2210+1,IF(C2210=draft_picks[[#This Row],[position]],D2210+1)))</f>
        <v>3</v>
      </c>
      <c r="E2211" t="s">
        <v>2649</v>
      </c>
      <c r="F2211" t="str">
        <f>IF(ISBLANK(draft_picks[[#This Row],[movie_id]]),"",_xlfn.XLOOKUP(draft_picks[[#This Row],[movie_id]],drafts.movies[id],drafts.movies[movie_title]))</f>
        <v>The Conversation</v>
      </c>
      <c r="G2211" s="3" t="s">
        <v>1095</v>
      </c>
      <c r="H2211" t="str">
        <f>IF(ISBLANK(draft_picks[[#This Row],[drafter_id]]),"",_xlfn.XLOOKUP(draft_picks[[#This Row],[drafter_id]],drafters[id],drafters[name]))</f>
        <v>Katey Rich</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x14ac:dyDescent="0.25">
      <c r="A2212" t="s">
        <v>673</v>
      </c>
      <c r="B2212" t="str">
        <f>_xlfn.XLOOKUP(draft_picks[[#This Row],[draft_id]],drafts[id],drafts[title])</f>
        <v>Best Picture Follow-ups mini-Mega</v>
      </c>
      <c r="C2212" s="3">
        <v>10</v>
      </c>
      <c r="D2212">
        <f>IF(C2211&lt;draft_picks[[#This Row],[position]],1,IF(C2211&gt;draft_picks[[#This Row],[position]],D2211+1,IF(C2211=draft_picks[[#This Row],[position]],D2211+1)))</f>
        <v>4</v>
      </c>
      <c r="E2212" t="s">
        <v>5408</v>
      </c>
      <c r="F2212" t="str">
        <f>IF(ISBLANK(draft_picks[[#This Row],[movie_id]]),"",_xlfn.XLOOKUP(draft_picks[[#This Row],[movie_id]],drafts.movies[id],drafts.movies[movie_title]))</f>
        <v>If Beale Street Could Talk</v>
      </c>
      <c r="G2212" s="3" t="s">
        <v>957</v>
      </c>
      <c r="H2212" t="str">
        <f>IF(ISBLANK(draft_picks[[#This Row],[drafter_id]]),"",_xlfn.XLOOKUP(draft_picks[[#This Row],[drafter_id]],drafters[id],drafters[name]))</f>
        <v>Chris Feil</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x14ac:dyDescent="0.25">
      <c r="A2213" t="s">
        <v>673</v>
      </c>
      <c r="B2213" t="str">
        <f>_xlfn.XLOOKUP(draft_picks[[#This Row],[draft_id]],drafts[id],drafts[title])</f>
        <v>Best Picture Follow-ups mini-Mega</v>
      </c>
      <c r="C2213" s="3">
        <v>9</v>
      </c>
      <c r="D2213">
        <f>IF(C2212&lt;draft_picks[[#This Row],[position]],1,IF(C2212&gt;draft_picks[[#This Row],[position]],D2212+1,IF(C2212=draft_picks[[#This Row],[position]],D2212+1)))</f>
        <v>5</v>
      </c>
      <c r="E2213" t="s">
        <v>3793</v>
      </c>
      <c r="F2213" t="str">
        <f>IF(ISBLANK(draft_picks[[#This Row],[movie_id]]),"",_xlfn.XLOOKUP(draft_picks[[#This Row],[movie_id]],drafts.movies[id],drafts.movies[movie_title]))</f>
        <v>The Ten Commandments</v>
      </c>
      <c r="G2213" s="3" t="s">
        <v>799</v>
      </c>
      <c r="H2213" t="str">
        <f>IF(ISBLANK(draft_picks[[#This Row],[drafter_id]]),"",_xlfn.XLOOKUP(draft_picks[[#This Row],[drafter_id]],drafters[id],drafters[name]))</f>
        <v>Joe Reid</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x14ac:dyDescent="0.25">
      <c r="A2214" t="s">
        <v>673</v>
      </c>
      <c r="B2214" t="str">
        <f>_xlfn.XLOOKUP(draft_picks[[#This Row],[draft_id]],drafts[id],drafts[title])</f>
        <v>Best Picture Follow-ups mini-Mega</v>
      </c>
      <c r="C2214" s="3">
        <v>8</v>
      </c>
      <c r="D2214">
        <f>IF(C2213&lt;draft_picks[[#This Row],[position]],1,IF(C2213&gt;draft_picks[[#This Row],[position]],D2213+1,IF(C2213=draft_picks[[#This Row],[position]],D2213+1)))</f>
        <v>6</v>
      </c>
      <c r="E2214" t="s">
        <v>3376</v>
      </c>
      <c r="F2214" t="str">
        <f>IF(ISBLANK(draft_picks[[#This Row],[movie_id]]),"",_xlfn.XLOOKUP(draft_picks[[#This Row],[movie_id]],drafts.movies[id],drafts.movies[movie_title]))</f>
        <v>Broadcast News</v>
      </c>
      <c r="G2214" s="3" t="s">
        <v>1095</v>
      </c>
      <c r="H2214" t="str">
        <f>IF(ISBLANK(draft_picks[[#This Row],[drafter_id]]),"",_xlfn.XLOOKUP(draft_picks[[#This Row],[drafter_id]],drafters[id],drafters[name]))</f>
        <v>Katey Rich</v>
      </c>
      <c r="J2214" t="str">
        <f>IF(ISBLANK(draft_picks[[#This Row],[drafter_team_id]]),"",_xlfn.XLOOKUP(draft_picks[[#This Row],[drafter_team_id]],drafter_teams[id],drafter_teams[name]))</f>
        <v/>
      </c>
      <c r="K2214" s="3" t="s">
        <v>15484</v>
      </c>
      <c r="L2214" t="s">
        <v>957</v>
      </c>
      <c r="M2214" t="str">
        <f>IF(OR(ISBLANK(draft_picks[[#This Row],[veto_drafter_id]]),draft_picks[[#This Row],[veto_drafter_id]]=""),"",_xlfn.XLOOKUP(draft_picks[[#This Row],[veto_drafter_id]],drafters[id],drafters[name]))</f>
        <v>Chris Feil</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7</v>
      </c>
      <c r="E2215" t="s">
        <v>3373</v>
      </c>
      <c r="F2215" t="str">
        <f>IF(ISBLANK(draft_picks[[#This Row],[movie_id]]),"",_xlfn.XLOOKUP(draft_picks[[#This Row],[movie_id]],drafts.movies[id],drafts.movies[movie_title]))</f>
        <v>Lawrence of Arabia</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15497</v>
      </c>
      <c r="L2215" t="s">
        <v>15497</v>
      </c>
      <c r="M2215" t="str">
        <f>IF(OR(ISBLANK(draft_picks[[#This Row],[veto_drafter_id]]),draft_picks[[#This Row],[veto_drafter_id]]=""),"",_xlfn.XLOOKUP(draft_picks[[#This Row],[veto_drafter_id]],drafters[id],drafters[name]))</f>
        <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x14ac:dyDescent="0.25">
      <c r="A2216" t="s">
        <v>673</v>
      </c>
      <c r="B2216" t="str">
        <f>_xlfn.XLOOKUP(draft_picks[[#This Row],[draft_id]],drafts[id],drafts[title])</f>
        <v>Best Picture Follow-ups mini-Mega</v>
      </c>
      <c r="C2216" s="3">
        <v>7</v>
      </c>
      <c r="D2216">
        <f>IF(C2215&lt;draft_picks[[#This Row],[position]],1,IF(C2215&gt;draft_picks[[#This Row],[position]],D2215+1,IF(C2215=draft_picks[[#This Row],[position]],D2215+1)))</f>
        <v>8</v>
      </c>
      <c r="E2216" t="s">
        <v>7772</v>
      </c>
      <c r="F2216" t="str">
        <f>IF(ISBLANK(draft_picks[[#This Row],[movie_id]]),"",_xlfn.XLOOKUP(draft_picks[[#This Row],[movie_id]],drafts.movies[id],drafts.movies[movie_title]))</f>
        <v>The Exorcist</v>
      </c>
      <c r="G2216" s="3" t="s">
        <v>957</v>
      </c>
      <c r="H2216" t="str">
        <f>IF(ISBLANK(draft_picks[[#This Row],[drafter_id]]),"",_xlfn.XLOOKUP(draft_picks[[#This Row],[drafter_id]],drafters[id],drafters[name]))</f>
        <v>Chris Feil</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x14ac:dyDescent="0.25">
      <c r="A2217" t="s">
        <v>673</v>
      </c>
      <c r="B2217" t="str">
        <f>_xlfn.XLOOKUP(draft_picks[[#This Row],[draft_id]],drafts[id],drafts[title])</f>
        <v>Best Picture Follow-ups mini-Mega</v>
      </c>
      <c r="C2217" s="3">
        <v>6</v>
      </c>
      <c r="D2217">
        <f>IF(C2216&lt;draft_picks[[#This Row],[position]],1,IF(C2216&gt;draft_picks[[#This Row],[position]],D2216+1,IF(C2216=draft_picks[[#This Row],[position]],D2216+1)))</f>
        <v>9</v>
      </c>
      <c r="E2217" t="s">
        <v>4356</v>
      </c>
      <c r="F2217" t="str">
        <f>IF(ISBLANK(draft_picks[[#This Row],[movie_id]]),"",_xlfn.XLOOKUP(draft_picks[[#This Row],[movie_id]],drafts.movies[id],drafts.movies[movie_title]))</f>
        <v>The Bad and the Beautiful</v>
      </c>
      <c r="G2217" s="3" t="s">
        <v>799</v>
      </c>
      <c r="H2217" t="str">
        <f>IF(ISBLANK(draft_picks[[#This Row],[drafter_id]]),"",_xlfn.XLOOKUP(draft_picks[[#This Row],[drafter_id]],drafters[id],drafters[name]))</f>
        <v>Joe Reid</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x14ac:dyDescent="0.25">
      <c r="A2218" t="s">
        <v>673</v>
      </c>
      <c r="B2218" t="str">
        <f>_xlfn.XLOOKUP(draft_picks[[#This Row],[draft_id]],drafts[id],drafts[title])</f>
        <v>Best Picture Follow-ups mini-Mega</v>
      </c>
      <c r="C2218" s="3">
        <v>5</v>
      </c>
      <c r="D2218">
        <f>IF(C2217&lt;draft_picks[[#This Row],[position]],1,IF(C2217&gt;draft_picks[[#This Row],[position]],D2217+1,IF(C2217=draft_picks[[#This Row],[position]],D2217+1)))</f>
        <v>10</v>
      </c>
      <c r="E2218" t="s">
        <v>3376</v>
      </c>
      <c r="F2218" t="str">
        <f>IF(ISBLANK(draft_picks[[#This Row],[movie_id]]),"",_xlfn.XLOOKUP(draft_picks[[#This Row],[movie_id]],drafts.movies[id],drafts.movies[movie_title]))</f>
        <v>Broadcast News</v>
      </c>
      <c r="G2218" s="3" t="s">
        <v>1095</v>
      </c>
      <c r="H2218" t="str">
        <f>IF(ISBLANK(draft_picks[[#This Row],[drafter_id]]),"",_xlfn.XLOOKUP(draft_picks[[#This Row],[drafter_id]],drafters[id],drafters[name]))</f>
        <v>Katey Rich</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x14ac:dyDescent="0.25">
      <c r="A2219" t="s">
        <v>673</v>
      </c>
      <c r="B2219" t="str">
        <f>_xlfn.XLOOKUP(draft_picks[[#This Row],[draft_id]],drafts[id],drafts[title])</f>
        <v>Best Picture Follow-ups mini-Mega</v>
      </c>
      <c r="C2219" s="3">
        <v>4</v>
      </c>
      <c r="D2219">
        <f>IF(C2218&lt;draft_picks[[#This Row],[position]],1,IF(C2218&gt;draft_picks[[#This Row],[position]],D2218+1,IF(C2218=draft_picks[[#This Row],[position]],D2218+1)))</f>
        <v>11</v>
      </c>
      <c r="E2219" t="s">
        <v>2853</v>
      </c>
      <c r="F2219" t="str">
        <f>IF(ISBLANK(draft_picks[[#This Row],[movie_id]]),"",_xlfn.XLOOKUP(draft_picks[[#This Row],[movie_id]],drafts.movies[id],drafts.movies[movie_title]))</f>
        <v>Apocalypse Now</v>
      </c>
      <c r="G2219" s="3" t="s">
        <v>957</v>
      </c>
      <c r="H2219" t="str">
        <f>IF(ISBLANK(draft_picks[[#This Row],[drafter_id]]),"",_xlfn.XLOOKUP(draft_picks[[#This Row],[drafter_id]],drafters[id],drafters[name]))</f>
        <v>Chris Feil</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x14ac:dyDescent="0.25">
      <c r="A2220" t="s">
        <v>673</v>
      </c>
      <c r="B2220" t="str">
        <f>_xlfn.XLOOKUP(draft_picks[[#This Row],[draft_id]],drafts[id],drafts[title])</f>
        <v>Best Picture Follow-ups mini-Mega</v>
      </c>
      <c r="C2220" s="3">
        <v>3</v>
      </c>
      <c r="D2220">
        <f>IF(C2219&lt;draft_picks[[#This Row],[position]],1,IF(C2219&gt;draft_picks[[#This Row],[position]],D2219+1,IF(C2219=draft_picks[[#This Row],[position]],D2219+1)))</f>
        <v>12</v>
      </c>
      <c r="E2220" t="s">
        <v>7045</v>
      </c>
      <c r="F2220" t="str">
        <f>IF(ISBLANK(draft_picks[[#This Row],[movie_id]]),"",_xlfn.XLOOKUP(draft_picks[[#This Row],[movie_id]],drafts.movies[id],drafts.movies[movie_title]))</f>
        <v>The Best Years of Our Lives</v>
      </c>
      <c r="G2220" s="3" t="s">
        <v>799</v>
      </c>
      <c r="H2220" t="str">
        <f>IF(ISBLANK(draft_picks[[#This Row],[drafter_id]]),"",_xlfn.XLOOKUP(draft_picks[[#This Row],[drafter_id]],drafters[id],drafters[name]))</f>
        <v>Joe Reid</v>
      </c>
      <c r="J2220" t="str">
        <f>IF(ISBLANK(draft_picks[[#This Row],[drafter_team_id]]),"",_xlfn.XLOOKUP(draft_picks[[#This Row],[drafter_team_id]],drafter_teams[id],drafter_teams[name]))</f>
        <v/>
      </c>
      <c r="K2220" s="3" t="s">
        <v>15484</v>
      </c>
      <c r="L2220" t="s">
        <v>1095</v>
      </c>
      <c r="M2220" t="str">
        <f>IF(OR(ISBLANK(draft_picks[[#This Row],[veto_drafter_id]]),draft_picks[[#This Row],[veto_drafter_id]]=""),"",_xlfn.XLOOKUP(draft_picks[[#This Row],[veto_drafter_id]],drafters[id],drafters[name]))</f>
        <v>Katey Rich</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13</v>
      </c>
      <c r="E2221" t="s">
        <v>4246</v>
      </c>
      <c r="F2221" t="str">
        <f>IF(ISBLANK(draft_picks[[#This Row],[movie_id]]),"",_xlfn.XLOOKUP(draft_picks[[#This Row],[movie_id]],drafts.movies[id],drafts.movies[movie_title]))</f>
        <v>Widows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15497</v>
      </c>
      <c r="L2221" t="s">
        <v>15497</v>
      </c>
      <c r="M2221" t="str">
        <f>IF(OR(ISBLANK(draft_picks[[#This Row],[veto_drafter_id]]),draft_picks[[#This Row],[veto_drafter_id]]=""),"",_xlfn.XLOOKUP(draft_picks[[#This Row],[veto_drafter_id]],drafters[id],drafters[name]))</f>
        <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x14ac:dyDescent="0.25">
      <c r="A2222" t="s">
        <v>673</v>
      </c>
      <c r="B2222" t="str">
        <f>_xlfn.XLOOKUP(draft_picks[[#This Row],[draft_id]],drafts[id],drafts[title])</f>
        <v>Best Picture Follow-ups mini-Mega</v>
      </c>
      <c r="C2222" s="3">
        <v>2</v>
      </c>
      <c r="D2222">
        <f>IF(C2221&lt;draft_picks[[#This Row],[position]],1,IF(C2221&gt;draft_picks[[#This Row],[position]],D2221+1,IF(C2221=draft_picks[[#This Row],[position]],D2221+1)))</f>
        <v>14</v>
      </c>
      <c r="E2222" t="s">
        <v>7045</v>
      </c>
      <c r="F2222" t="str">
        <f>IF(ISBLANK(draft_picks[[#This Row],[movie_id]]),"",_xlfn.XLOOKUP(draft_picks[[#This Row],[movie_id]],drafts.movies[id],drafts.movies[movie_title]))</f>
        <v>The Best Years of Our Lives</v>
      </c>
      <c r="G2222" s="3" t="s">
        <v>1095</v>
      </c>
      <c r="H2222" t="str">
        <f>IF(ISBLANK(draft_picks[[#This Row],[drafter_id]]),"",_xlfn.XLOOKUP(draft_picks[[#This Row],[drafter_id]],drafters[id],drafters[name]))</f>
        <v>Katey Rich</v>
      </c>
      <c r="J2222" t="str">
        <f>IF(ISBLANK(draft_picks[[#This Row],[drafter_team_id]]),"",_xlfn.XLOOKUP(draft_picks[[#This Row],[drafter_team_id]],drafter_teams[id],drafter_teams[name]))</f>
        <v/>
      </c>
      <c r="K2222" s="3" t="s">
        <v>15484</v>
      </c>
      <c r="L2222" t="s">
        <v>957</v>
      </c>
      <c r="M2222" t="str">
        <f>IF(OR(ISBLANK(draft_picks[[#This Row],[veto_drafter_id]]),draft_picks[[#This Row],[veto_drafter_id]]=""),"",_xlfn.XLOOKUP(draft_picks[[#This Row],[veto_drafter_id]],drafters[id],drafters[name]))</f>
        <v>Chris Feil</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15</v>
      </c>
      <c r="E2223" t="s">
        <v>6895</v>
      </c>
      <c r="F2223" t="str">
        <f>IF(ISBLANK(draft_picks[[#This Row],[movie_id]]),"",_xlfn.XLOOKUP(draft_picks[[#This Row],[movie_id]],drafts.movies[id],drafts.movies[movie_title]))</f>
        <v>The Talented Mr. Ripley</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15497</v>
      </c>
      <c r="L2223" t="s">
        <v>15497</v>
      </c>
      <c r="M2223" t="str">
        <f>IF(OR(ISBLANK(draft_picks[[#This Row],[veto_drafter_id]]),draft_picks[[#This Row],[veto_drafter_id]]=""),"",_xlfn.XLOOKUP(draft_picks[[#This Row],[veto_drafter_id]],drafters[id],drafters[name]))</f>
        <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x14ac:dyDescent="0.25">
      <c r="A2224" t="s">
        <v>673</v>
      </c>
      <c r="B2224" t="str">
        <f>_xlfn.XLOOKUP(draft_picks[[#This Row],[draft_id]],drafts[id],drafts[title])</f>
        <v>Best Picture Follow-ups mini-Mega</v>
      </c>
      <c r="C2224" s="3">
        <v>1</v>
      </c>
      <c r="D2224">
        <f>IF(C2223&lt;draft_picks[[#This Row],[position]],1,IF(C2223&gt;draft_picks[[#This Row],[position]],D2223+1,IF(C2223=draft_picks[[#This Row],[position]],D2223+1)))</f>
        <v>16</v>
      </c>
      <c r="E2224" t="s">
        <v>7045</v>
      </c>
      <c r="F2224" t="str">
        <f>IF(ISBLANK(draft_picks[[#This Row],[movie_id]]),"",_xlfn.XLOOKUP(draft_picks[[#This Row],[movie_id]],drafts.movies[id],drafts.movies[movie_title]))</f>
        <v>The Best Years of Our Lives</v>
      </c>
      <c r="G2224" s="3" t="s">
        <v>957</v>
      </c>
      <c r="H2224" t="str">
        <f>IF(ISBLANK(draft_picks[[#This Row],[drafter_id]]),"",_xlfn.XLOOKUP(draft_picks[[#This Row],[drafter_id]],drafters[id],drafters[name]))</f>
        <v>Chris Feil</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x14ac:dyDescent="0.25">
      <c r="A2225" t="s">
        <v>427</v>
      </c>
      <c r="B2225" t="str">
        <f>_xlfn.XLOOKUP(draft_picks[[#This Row],[draft_id]],drafts[id],drafts[title])</f>
        <v>Arthurian Legend</v>
      </c>
      <c r="C2225" s="3">
        <v>7</v>
      </c>
      <c r="D2225">
        <f>IF(C2224&lt;draft_picks[[#This Row],[position]],1,IF(C2224&gt;draft_picks[[#This Row],[position]],D2224+1,IF(C2224=draft_picks[[#This Row],[position]],D2224+1)))</f>
        <v>1</v>
      </c>
      <c r="E2225" t="s">
        <v>7495</v>
      </c>
      <c r="F2225" t="str">
        <f>IF(ISBLANK(draft_picks[[#This Row],[movie_id]]),"",_xlfn.XLOOKUP(draft_picks[[#This Row],[movie_id]],drafts.movies[id],drafts.movies[movie_title]))</f>
        <v>Knights of the Round Table</v>
      </c>
      <c r="G2225" s="3" t="s">
        <v>789</v>
      </c>
      <c r="H2225" t="str">
        <f>IF(ISBLANK(draft_picks[[#This Row],[drafter_id]]),"",_xlfn.XLOOKUP(draft_picks[[#This Row],[drafter_id]],drafters[id],drafters[name]))</f>
        <v>Bryan Cogman</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x14ac:dyDescent="0.25">
      <c r="A2226" t="s">
        <v>427</v>
      </c>
      <c r="B2226" t="str">
        <f>_xlfn.XLOOKUP(draft_picks[[#This Row],[draft_id]],drafts[id],drafts[title])</f>
        <v>Arthurian Legend</v>
      </c>
      <c r="C2226" s="3">
        <v>6</v>
      </c>
      <c r="D2226">
        <f>IF(C2225&lt;draft_picks[[#This Row],[position]],1,IF(C2225&gt;draft_picks[[#This Row],[position]],D2225+1,IF(C2225=draft_picks[[#This Row],[position]],D2225+1)))</f>
        <v>2</v>
      </c>
      <c r="E2226" t="s">
        <v>4842</v>
      </c>
      <c r="F2226" t="str">
        <f>IF(ISBLANK(draft_picks[[#This Row],[movie_id]]),"",_xlfn.XLOOKUP(draft_picks[[#This Row],[movie_id]],drafts.movies[id],drafts.movies[movie_title]))</f>
        <v>The Green Knight</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15484</v>
      </c>
      <c r="L2226" t="s">
        <v>1085</v>
      </c>
      <c r="M2226" t="str">
        <f>IF(OR(ISBLANK(draft_picks[[#This Row],[veto_drafter_id]]),draft_picks[[#This Row],[veto_drafter_id]]=""),"",_xlfn.XLOOKUP(draft_picks[[#This Row],[veto_drafter_id]],drafters[id],drafters[name]))</f>
        <v>Helen Shang</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3</v>
      </c>
      <c r="E2227" t="s">
        <v>7844</v>
      </c>
      <c r="F2227" t="str">
        <f>IF(ISBLANK(draft_picks[[#This Row],[movie_id]]),"",_xlfn.XLOOKUP(draft_picks[[#This Row],[movie_id]],drafts.movies[id],drafts.movies[movie_title]))</f>
        <v>Camelot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15497</v>
      </c>
      <c r="L2227" t="s">
        <v>15497</v>
      </c>
      <c r="M2227" t="str">
        <f>IF(OR(ISBLANK(draft_picks[[#This Row],[veto_drafter_id]]),draft_picks[[#This Row],[veto_drafter_id]]=""),"",_xlfn.XLOOKUP(draft_picks[[#This Row],[veto_drafter_id]],drafters[id],drafters[name]))</f>
        <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x14ac:dyDescent="0.25">
      <c r="A2228" t="s">
        <v>427</v>
      </c>
      <c r="B2228" t="str">
        <f>_xlfn.XLOOKUP(draft_picks[[#This Row],[draft_id]],drafts[id],drafts[title])</f>
        <v>Arthurian Legend</v>
      </c>
      <c r="C2228" s="3">
        <v>5</v>
      </c>
      <c r="D2228">
        <f>IF(C2227&lt;draft_picks[[#This Row],[position]],1,IF(C2227&gt;draft_picks[[#This Row],[position]],D2227+1,IF(C2227=draft_picks[[#This Row],[position]],D2227+1)))</f>
        <v>4</v>
      </c>
      <c r="E2228" t="s">
        <v>6420</v>
      </c>
      <c r="F2228" t="str">
        <f>IF(ISBLANK(draft_picks[[#This Row],[movie_id]]),"",_xlfn.XLOOKUP(draft_picks[[#This Row],[movie_id]],drafts.movies[id],drafts.movies[movie_title]))</f>
        <v>Perceval le Gallois</v>
      </c>
      <c r="G2228" s="3" t="s">
        <v>1085</v>
      </c>
      <c r="H2228" t="str">
        <f>IF(ISBLANK(draft_picks[[#This Row],[drafter_id]]),"",_xlfn.XLOOKUP(draft_picks[[#This Row],[drafter_id]],drafters[id],drafters[name]))</f>
        <v>Helen Shang</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x14ac:dyDescent="0.25">
      <c r="A2229" t="s">
        <v>427</v>
      </c>
      <c r="B2229" t="str">
        <f>_xlfn.XLOOKUP(draft_picks[[#This Row],[draft_id]],drafts[id],drafts[title])</f>
        <v>Arthurian Legend</v>
      </c>
      <c r="C2229" s="3">
        <v>4</v>
      </c>
      <c r="D2229">
        <f>IF(C2228&lt;draft_picks[[#This Row],[position]],1,IF(C2228&gt;draft_picks[[#This Row],[position]],D2228+1,IF(C2228=draft_picks[[#This Row],[position]],D2228+1)))</f>
        <v>5</v>
      </c>
      <c r="E2229" t="s">
        <v>4842</v>
      </c>
      <c r="F2229" t="str">
        <f>IF(ISBLANK(draft_picks[[#This Row],[movie_id]]),"",_xlfn.XLOOKUP(draft_picks[[#This Row],[movie_id]],drafts.movies[id],drafts.movies[movie_title]))</f>
        <v>The Green Knight</v>
      </c>
      <c r="G2229" s="3" t="s">
        <v>789</v>
      </c>
      <c r="H2229" t="str">
        <f>IF(ISBLANK(draft_picks[[#This Row],[drafter_id]]),"",_xlfn.XLOOKUP(draft_picks[[#This Row],[drafter_id]],drafters[id],drafters[name]))</f>
        <v>Bryan Cogman</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x14ac:dyDescent="0.25">
      <c r="A2230" t="s">
        <v>427</v>
      </c>
      <c r="B2230" t="str">
        <f>_xlfn.XLOOKUP(draft_picks[[#This Row],[draft_id]],drafts[id],drafts[title])</f>
        <v>Arthurian Legend</v>
      </c>
      <c r="C2230" s="3">
        <v>3</v>
      </c>
      <c r="D2230">
        <f>IF(C2229&lt;draft_picks[[#This Row],[position]],1,IF(C2229&gt;draft_picks[[#This Row],[position]],D2229+1,IF(C2229=draft_picks[[#This Row],[position]],D2229+1)))</f>
        <v>6</v>
      </c>
      <c r="E2230" t="s">
        <v>5154</v>
      </c>
      <c r="F2230" t="str">
        <f>IF(ISBLANK(draft_picks[[#This Row],[movie_id]]),"",_xlfn.XLOOKUP(draft_picks[[#This Row],[movie_id]],drafts.movies[id],drafts.movies[movie_title]))</f>
        <v>Lancelot of the Lake</v>
      </c>
      <c r="G2230" s="3" t="s">
        <v>1085</v>
      </c>
      <c r="H2230" t="str">
        <f>IF(ISBLANK(draft_picks[[#This Row],[drafter_id]]),"",_xlfn.XLOOKUP(draft_picks[[#This Row],[drafter_id]],drafters[id],drafters[name]))</f>
        <v>Helen Shang</v>
      </c>
      <c r="J2230" t="str">
        <f>IF(ISBLANK(draft_picks[[#This Row],[drafter_team_id]]),"",_xlfn.XLOOKUP(draft_picks[[#This Row],[drafter_team_id]],drafter_teams[id],drafter_teams[name]))</f>
        <v/>
      </c>
      <c r="K2230" s="3" t="s">
        <v>15484</v>
      </c>
      <c r="L2230" t="s">
        <v>789</v>
      </c>
      <c r="M2230" t="str">
        <f>IF(OR(ISBLANK(draft_picks[[#This Row],[veto_drafter_id]]),draft_picks[[#This Row],[veto_drafter_id]]=""),"",_xlfn.XLOOKUP(draft_picks[[#This Row],[veto_drafter_id]],drafters[id],drafters[name]))</f>
        <v>Bryan Cogman</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7</v>
      </c>
      <c r="E2231" t="s">
        <v>6862</v>
      </c>
      <c r="F2231" t="str">
        <f>IF(ISBLANK(draft_picks[[#This Row],[movie_id]]),"",_xlfn.XLOOKUP(draft_picks[[#This Row],[movie_id]],drafts.movies[id],drafts.movies[movie_title]))</f>
        <v>Monty Python and the Holy Grail</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15497</v>
      </c>
      <c r="L2231" t="s">
        <v>15497</v>
      </c>
      <c r="M2231" t="str">
        <f>IF(OR(ISBLANK(draft_picks[[#This Row],[veto_drafter_id]]),draft_picks[[#This Row],[veto_drafter_id]]=""),"",_xlfn.XLOOKUP(draft_picks[[#This Row],[veto_drafter_id]],drafters[id],drafters[name]))</f>
        <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x14ac:dyDescent="0.25">
      <c r="A2232" t="s">
        <v>427</v>
      </c>
      <c r="B2232" t="str">
        <f>_xlfn.XLOOKUP(draft_picks[[#This Row],[draft_id]],drafts[id],drafts[title])</f>
        <v>Arthurian Legend</v>
      </c>
      <c r="C2232" s="3">
        <v>2</v>
      </c>
      <c r="D2232">
        <f>IF(C2231&lt;draft_picks[[#This Row],[position]],1,IF(C2231&gt;draft_picks[[#This Row],[position]],D2231+1,IF(C2231=draft_picks[[#This Row],[position]],D2231+1)))</f>
        <v>8</v>
      </c>
      <c r="E2232" t="s">
        <v>3208</v>
      </c>
      <c r="F2232" t="str">
        <f>IF(ISBLANK(draft_picks[[#This Row],[movie_id]]),"",_xlfn.XLOOKUP(draft_picks[[#This Row],[movie_id]],drafts.movies[id],drafts.movies[movie_title]))</f>
        <v>Excalibur</v>
      </c>
      <c r="G2232" s="3" t="s">
        <v>789</v>
      </c>
      <c r="H2232" t="str">
        <f>IF(ISBLANK(draft_picks[[#This Row],[drafter_id]]),"",_xlfn.XLOOKUP(draft_picks[[#This Row],[drafter_id]],drafters[id],drafters[name]))</f>
        <v>Bryan Cogman</v>
      </c>
      <c r="J2232" t="str">
        <f>IF(ISBLANK(draft_picks[[#This Row],[drafter_team_id]]),"",_xlfn.XLOOKUP(draft_picks[[#This Row],[drafter_team_id]],drafter_teams[id],drafter_teams[name]))</f>
        <v/>
      </c>
      <c r="K2232" s="3" t="s">
        <v>15484</v>
      </c>
      <c r="L2232" t="s">
        <v>789</v>
      </c>
      <c r="M2232" t="str">
        <f>IF(OR(ISBLANK(draft_picks[[#This Row],[veto_drafter_id]]),draft_picks[[#This Row],[veto_drafter_id]]=""),"",_xlfn.XLOOKUP(draft_picks[[#This Row],[veto_drafter_id]],drafters[id],drafters[name]))</f>
        <v>Bryan Cogman</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9</v>
      </c>
      <c r="E2233" t="s">
        <v>2721</v>
      </c>
      <c r="F2233" t="str">
        <f>IF(ISBLANK(draft_picks[[#This Row],[movie_id]]),"",_xlfn.XLOOKUP(draft_picks[[#This Row],[movie_id]],drafts.movies[id],drafts.movies[movie_title]))</f>
        <v>The Sword in the Stone</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15497</v>
      </c>
      <c r="L2233" t="s">
        <v>15497</v>
      </c>
      <c r="M2233" t="str">
        <f>IF(OR(ISBLANK(draft_picks[[#This Row],[veto_drafter_id]]),draft_picks[[#This Row],[veto_drafter_id]]=""),"",_xlfn.XLOOKUP(draft_picks[[#This Row],[veto_drafter_id]],drafters[id],drafters[name]))</f>
        <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x14ac:dyDescent="0.25">
      <c r="A2234" t="s">
        <v>427</v>
      </c>
      <c r="B2234" t="str">
        <f>_xlfn.XLOOKUP(draft_picks[[#This Row],[draft_id]],drafts[id],drafts[title])</f>
        <v>Arthurian Legend</v>
      </c>
      <c r="C2234" s="3">
        <v>1</v>
      </c>
      <c r="D2234">
        <f>IF(C2233&lt;draft_picks[[#This Row],[position]],1,IF(C2233&gt;draft_picks[[#This Row],[position]],D2233+1,IF(C2233=draft_picks[[#This Row],[position]],D2233+1)))</f>
        <v>10</v>
      </c>
      <c r="E2234" t="s">
        <v>3208</v>
      </c>
      <c r="F2234" t="str">
        <f>IF(ISBLANK(draft_picks[[#This Row],[movie_id]]),"",_xlfn.XLOOKUP(draft_picks[[#This Row],[movie_id]],drafts.movies[id],drafts.movies[movie_title]))</f>
        <v>Excalibur</v>
      </c>
      <c r="G2234" s="3" t="s">
        <v>1085</v>
      </c>
      <c r="H2234" t="str">
        <f>IF(ISBLANK(draft_picks[[#This Row],[drafter_id]]),"",_xlfn.XLOOKUP(draft_picks[[#This Row],[drafter_id]],drafters[id],drafters[name]))</f>
        <v>Helen Shang</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x14ac:dyDescent="0.25">
      <c r="A2235" t="s">
        <v>606</v>
      </c>
      <c r="B2235" t="str">
        <f>_xlfn.XLOOKUP(draft_picks[[#This Row],[draft_id]],drafts[id],drafts[title])</f>
        <v>Christmas Horror</v>
      </c>
      <c r="C2235" s="3">
        <v>7</v>
      </c>
      <c r="D2235">
        <f>IF(C2234&lt;draft_picks[[#This Row],[position]],1,IF(C2234&gt;draft_picks[[#This Row],[position]],D2234+1,IF(C2234=draft_picks[[#This Row],[position]],D2234+1)))</f>
        <v>1</v>
      </c>
      <c r="E2235" t="s">
        <v>6180</v>
      </c>
      <c r="F2235" t="str">
        <f>IF(ISBLANK(draft_picks[[#This Row],[movie_id]]),"",_xlfn.XLOOKUP(draft_picks[[#This Row],[movie_id]],drafts.movies[id],drafts.movies[movie_title]))</f>
        <v>Inside</v>
      </c>
      <c r="G2235" s="3" t="s">
        <v>969</v>
      </c>
      <c r="H2235" t="str">
        <f>IF(ISBLANK(draft_picks[[#This Row],[drafter_id]]),"",_xlfn.XLOOKUP(draft_picks[[#This Row],[drafter_id]],drafters[id],drafters[name]))</f>
        <v>Graham Skipper</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x14ac:dyDescent="0.25">
      <c r="A2236" t="s">
        <v>606</v>
      </c>
      <c r="B2236" t="str">
        <f>_xlfn.XLOOKUP(draft_picks[[#This Row],[draft_id]],drafts[id],drafts[title])</f>
        <v>Christmas Horror</v>
      </c>
      <c r="C2236" s="3">
        <v>6</v>
      </c>
      <c r="D2236">
        <f>IF(C2235&lt;draft_picks[[#This Row],[position]],1,IF(C2235&gt;draft_picks[[#This Row],[position]],D2235+1,IF(C2235=draft_picks[[#This Row],[position]],D2235+1)))</f>
        <v>2</v>
      </c>
      <c r="E2236" t="s">
        <v>4539</v>
      </c>
      <c r="F2236" t="str">
        <f>IF(ISBLANK(draft_picks[[#This Row],[movie_id]]),"",_xlfn.XLOOKUP(draft_picks[[#This Row],[movie_id]],drafts.movies[id],drafts.movies[movie_title]))</f>
        <v>Rare Exports</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x14ac:dyDescent="0.25">
      <c r="A2237" t="s">
        <v>606</v>
      </c>
      <c r="B2237" t="str">
        <f>_xlfn.XLOOKUP(draft_picks[[#This Row],[draft_id]],drafts[id],drafts[title])</f>
        <v>Christmas Horror</v>
      </c>
      <c r="C2237" s="3">
        <v>5</v>
      </c>
      <c r="D2237">
        <f>IF(C2236&lt;draft_picks[[#This Row],[position]],1,IF(C2236&gt;draft_picks[[#This Row],[position]],D2236+1,IF(C2236=draft_picks[[#This Row],[position]],D2236+1)))</f>
        <v>3</v>
      </c>
      <c r="E2237" t="s">
        <v>4311</v>
      </c>
      <c r="F2237" t="str">
        <f>IF(ISBLANK(draft_picks[[#This Row],[movie_id]]),"",_xlfn.XLOOKUP(draft_picks[[#This Row],[movie_id]],drafts.movies[id],drafts.movies[movie_title]))</f>
        <v>Silent Night, Deadly Night 5: The Toy Maker</v>
      </c>
      <c r="G2237" s="3" t="s">
        <v>1057</v>
      </c>
      <c r="H2237" t="str">
        <f>IF(ISBLANK(draft_picks[[#This Row],[drafter_id]]),"",_xlfn.XLOOKUP(draft_picks[[#This Row],[drafter_id]],drafters[id],drafters[name]))</f>
        <v>Eric Pennycoff</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x14ac:dyDescent="0.25">
      <c r="A2238" t="s">
        <v>606</v>
      </c>
      <c r="B2238" t="str">
        <f>_xlfn.XLOOKUP(draft_picks[[#This Row],[draft_id]],drafts[id],drafts[title])</f>
        <v>Christmas Horror</v>
      </c>
      <c r="C2238" s="3">
        <v>4</v>
      </c>
      <c r="D2238">
        <f>IF(C2237&lt;draft_picks[[#This Row],[position]],1,IF(C2237&gt;draft_picks[[#This Row],[position]],D2237+1,IF(C2237=draft_picks[[#This Row],[position]],D2237+1)))</f>
        <v>4</v>
      </c>
      <c r="E2238" t="s">
        <v>3681</v>
      </c>
      <c r="F2238" t="str">
        <f>IF(ISBLANK(draft_picks[[#This Row],[movie_id]]),"",_xlfn.XLOOKUP(draft_picks[[#This Row],[movie_id]],drafts.movies[id],drafts.movies[movie_title]))</f>
        <v>Black Christmas</v>
      </c>
      <c r="G2238" s="3" t="s">
        <v>969</v>
      </c>
      <c r="H2238" t="str">
        <f>IF(ISBLANK(draft_picks[[#This Row],[drafter_id]]),"",_xlfn.XLOOKUP(draft_picks[[#This Row],[drafter_id]],drafters[id],drafters[name]))</f>
        <v>Graham Skipper</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x14ac:dyDescent="0.25">
      <c r="A2239" t="s">
        <v>606</v>
      </c>
      <c r="B2239" t="str">
        <f>_xlfn.XLOOKUP(draft_picks[[#This Row],[draft_id]],drafts[id],drafts[title])</f>
        <v>Christmas Horror</v>
      </c>
      <c r="C2239" s="3">
        <v>3</v>
      </c>
      <c r="D2239">
        <f>IF(C2238&lt;draft_picks[[#This Row],[position]],1,IF(C2238&gt;draft_picks[[#This Row],[position]],D2238+1,IF(C2238=draft_picks[[#This Row],[position]],D2238+1)))</f>
        <v>5</v>
      </c>
      <c r="E2239" t="s">
        <v>1721</v>
      </c>
      <c r="F2239" t="str">
        <f>IF(ISBLANK(draft_picks[[#This Row],[movie_id]]),"",_xlfn.XLOOKUP(draft_picks[[#This Row],[movie_id]],drafts.movies[id],drafts.movies[movie_title]))</f>
        <v>Christmas Evil</v>
      </c>
      <c r="G2239" s="3" t="s">
        <v>1057</v>
      </c>
      <c r="H2239" t="str">
        <f>IF(ISBLANK(draft_picks[[#This Row],[drafter_id]]),"",_xlfn.XLOOKUP(draft_picks[[#This Row],[drafter_id]],drafters[id],drafters[name]))</f>
        <v>Eric Pennycoff</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x14ac:dyDescent="0.25">
      <c r="A2240" t="s">
        <v>606</v>
      </c>
      <c r="B2240" t="str">
        <f>_xlfn.XLOOKUP(draft_picks[[#This Row],[draft_id]],drafts[id],drafts[title])</f>
        <v>Christmas Horror</v>
      </c>
      <c r="C2240" s="3">
        <v>2</v>
      </c>
      <c r="D2240">
        <f>IF(C2239&lt;draft_picks[[#This Row],[position]],1,IF(C2239&gt;draft_picks[[#This Row],[position]],D2239+1,IF(C2239=draft_picks[[#This Row],[position]],D2239+1)))</f>
        <v>6</v>
      </c>
      <c r="E2240" t="s">
        <v>5878</v>
      </c>
      <c r="F2240" t="str">
        <f>IF(ISBLANK(draft_picks[[#This Row],[movie_id]]),"",_xlfn.XLOOKUP(draft_picks[[#This Row],[movie_id]],drafts.movies[id],drafts.movies[movie_title]))</f>
        <v>Gremlins</v>
      </c>
      <c r="G2240" s="3" t="s">
        <v>969</v>
      </c>
      <c r="H2240" t="str">
        <f>IF(ISBLANK(draft_picks[[#This Row],[drafter_id]]),"",_xlfn.XLOOKUP(draft_picks[[#This Row],[drafter_id]],drafters[id],drafters[name]))</f>
        <v>Graham Skipper</v>
      </c>
      <c r="J2240" t="str">
        <f>IF(ISBLANK(draft_picks[[#This Row],[drafter_team_id]]),"",_xlfn.XLOOKUP(draft_picks[[#This Row],[drafter_team_id]],drafter_teams[id],drafter_teams[name]))</f>
        <v/>
      </c>
      <c r="K2240" s="3" t="s">
        <v>15484</v>
      </c>
      <c r="L2240" t="s">
        <v>1057</v>
      </c>
      <c r="M2240" t="str">
        <f>IF(OR(ISBLANK(draft_picks[[#This Row],[veto_drafter_id]]),draft_picks[[#This Row],[veto_drafter_id]]=""),"",_xlfn.XLOOKUP(draft_picks[[#This Row],[veto_drafter_id]],drafters[id],drafters[name]))</f>
        <v>Eric Pennycoff</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7</v>
      </c>
      <c r="E2241" t="s">
        <v>4863</v>
      </c>
      <c r="F2241" t="str">
        <f>IF(ISBLANK(draft_picks[[#This Row],[movie_id]]),"",_xlfn.XLOOKUP(draft_picks[[#This Row],[movie_id]],drafts.movies[id],drafts.movies[movie_title]))</f>
        <v>Krampus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15497</v>
      </c>
      <c r="L2241" t="s">
        <v>15497</v>
      </c>
      <c r="M2241" t="str">
        <f>IF(OR(ISBLANK(draft_picks[[#This Row],[veto_drafter_id]]),draft_picks[[#This Row],[veto_drafter_id]]=""),"",_xlfn.XLOOKUP(draft_picks[[#This Row],[veto_drafter_id]],drafters[id],drafters[name]))</f>
        <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x14ac:dyDescent="0.25">
      <c r="A2242" t="s">
        <v>606</v>
      </c>
      <c r="B2242" t="str">
        <f>_xlfn.XLOOKUP(draft_picks[[#This Row],[draft_id]],drafts[id],drafts[title])</f>
        <v>Christmas Horror</v>
      </c>
      <c r="C2242" s="3">
        <v>1</v>
      </c>
      <c r="D2242">
        <f>IF(C2241&lt;draft_picks[[#This Row],[position]],1,IF(C2241&gt;draft_picks[[#This Row],[position]],D2241+1,IF(C2241=draft_picks[[#This Row],[position]],D2241+1)))</f>
        <v>8</v>
      </c>
      <c r="E2242" t="s">
        <v>6507</v>
      </c>
      <c r="F2242" t="str">
        <f>IF(ISBLANK(draft_picks[[#This Row],[movie_id]]),"",_xlfn.XLOOKUP(draft_picks[[#This Row],[movie_id]],drafts.movies[id],drafts.movies[movie_title]))</f>
        <v>Deadly Games</v>
      </c>
      <c r="G2242" s="3" t="s">
        <v>1057</v>
      </c>
      <c r="H2242" t="str">
        <f>IF(ISBLANK(draft_picks[[#This Row],[drafter_id]]),"",_xlfn.XLOOKUP(draft_picks[[#This Row],[drafter_id]],drafters[id],drafters[name]))</f>
        <v>Eric Pennycoff</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x14ac:dyDescent="0.25">
      <c r="A2243" t="s">
        <v>326</v>
      </c>
      <c r="B2243" t="str">
        <f>_xlfn.XLOOKUP(draft_picks[[#This Row],[draft_id]],drafts[id],drafts[title])</f>
        <v>Colin Farrell mini-Mega</v>
      </c>
      <c r="C2243" s="3">
        <v>9</v>
      </c>
      <c r="D2243">
        <f>IF(C2242&lt;draft_picks[[#This Row],[position]],1,IF(C2242&gt;draft_picks[[#This Row],[position]],D2242+1,IF(C2242=draft_picks[[#This Row],[position]],D2242+1)))</f>
        <v>1</v>
      </c>
      <c r="E2243" t="s">
        <v>7886</v>
      </c>
      <c r="F2243" t="str">
        <f>IF(ISBLANK(draft_picks[[#This Row],[movie_id]]),"",_xlfn.XLOOKUP(draft_picks[[#This Row],[movie_id]],drafts.movies[id],drafts.movies[movie_title]))</f>
        <v>S.W.A.T.</v>
      </c>
      <c r="G2243" s="3" t="s">
        <v>1237</v>
      </c>
      <c r="H2243" t="str">
        <f>IF(ISBLANK(draft_picks[[#This Row],[drafter_id]]),"",_xlfn.XLOOKUP(draft_picks[[#This Row],[drafter_id]],drafters[id],drafters[name]))</f>
        <v>Clay Keller</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x14ac:dyDescent="0.25">
      <c r="A2244" t="s">
        <v>326</v>
      </c>
      <c r="B2244" t="str">
        <f>_xlfn.XLOOKUP(draft_picks[[#This Row],[draft_id]],drafts[id],drafts[title])</f>
        <v>Colin Farrell mini-Mega</v>
      </c>
      <c r="C2244" s="3">
        <v>8</v>
      </c>
      <c r="D2244">
        <f>IF(C2243&lt;draft_picks[[#This Row],[position]],1,IF(C2243&gt;draft_picks[[#This Row],[position]],D2243+1,IF(C2243=draft_picks[[#This Row],[position]],D2243+1)))</f>
        <v>2</v>
      </c>
      <c r="E2244" t="s">
        <v>5295</v>
      </c>
      <c r="F2244" t="str">
        <f>IF(ISBLANK(draft_picks[[#This Row],[movie_id]]),"",_xlfn.XLOOKUP(draft_picks[[#This Row],[movie_id]],drafts.movies[id],drafts.movies[movie_title]))</f>
        <v>Intermission</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x14ac:dyDescent="0.25">
      <c r="A2245" t="s">
        <v>326</v>
      </c>
      <c r="B2245" t="str">
        <f>_xlfn.XLOOKUP(draft_picks[[#This Row],[draft_id]],drafts[id],drafts[title])</f>
        <v>Colin Farrell mini-Mega</v>
      </c>
      <c r="C2245" s="3">
        <v>7</v>
      </c>
      <c r="D2245">
        <f>IF(C2244&lt;draft_picks[[#This Row],[position]],1,IF(C2244&gt;draft_picks[[#This Row],[position]],D2244+1,IF(C2244=draft_picks[[#This Row],[position]],D2244+1)))</f>
        <v>3</v>
      </c>
      <c r="E2245" t="s">
        <v>6405</v>
      </c>
      <c r="F2245" t="str">
        <f>IF(ISBLANK(draft_picks[[#This Row],[movie_id]]),"",_xlfn.XLOOKUP(draft_picks[[#This Row],[movie_id]],drafts.movies[id],drafts.movies[movie_title]))</f>
        <v>Daredevil</v>
      </c>
      <c r="G2245" s="3" t="s">
        <v>1115</v>
      </c>
      <c r="H2245" t="str">
        <f>IF(ISBLANK(draft_picks[[#This Row],[drafter_id]]),"",_xlfn.XLOOKUP(draft_picks[[#This Row],[drafter_id]],drafters[id],drafters[name]))</f>
        <v>Ryan Marker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x14ac:dyDescent="0.25">
      <c r="A2246" t="s">
        <v>326</v>
      </c>
      <c r="B2246" t="str">
        <f>_xlfn.XLOOKUP(draft_picks[[#This Row],[draft_id]],drafts[id],drafts[title])</f>
        <v>Colin Farrell mini-Mega</v>
      </c>
      <c r="C2246" s="3">
        <v>6</v>
      </c>
      <c r="D2246">
        <f>IF(C2245&lt;draft_picks[[#This Row],[position]],1,IF(C2245&gt;draft_picks[[#This Row],[position]],D2245+1,IF(C2245=draft_picks[[#This Row],[position]],D2245+1)))</f>
        <v>4</v>
      </c>
      <c r="E2246" t="s">
        <v>7066</v>
      </c>
      <c r="F2246" t="str">
        <f>IF(ISBLANK(draft_picks[[#This Row],[movie_id]]),"",_xlfn.XLOOKUP(draft_picks[[#This Row],[movie_id]],drafts.movies[id],drafts.movies[movie_title]))</f>
        <v>The Killing of a Sacred Deer</v>
      </c>
      <c r="G2246" s="3" t="s">
        <v>1237</v>
      </c>
      <c r="H2246" t="str">
        <f>IF(ISBLANK(draft_picks[[#This Row],[drafter_id]]),"",_xlfn.XLOOKUP(draft_picks[[#This Row],[drafter_id]],drafters[id],drafters[name]))</f>
        <v>Clay Keller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x14ac:dyDescent="0.25">
      <c r="A2247" t="s">
        <v>326</v>
      </c>
      <c r="B2247" t="str">
        <f>_xlfn.XLOOKUP(draft_picks[[#This Row],[draft_id]],drafts[id],drafts[title])</f>
        <v>Colin Farrell mini-Mega</v>
      </c>
      <c r="C2247" s="3">
        <v>5</v>
      </c>
      <c r="D2247">
        <f>IF(C2246&lt;draft_picks[[#This Row],[position]],1,IF(C2246&gt;draft_picks[[#This Row],[position]],D2246+1,IF(C2246=draft_picks[[#This Row],[position]],D2246+1)))</f>
        <v>5</v>
      </c>
      <c r="E2247" t="s">
        <v>7153</v>
      </c>
      <c r="F2247" t="str">
        <f>IF(ISBLANK(draft_picks[[#This Row],[movie_id]]),"",_xlfn.XLOOKUP(draft_picks[[#This Row],[movie_id]],drafts.movies[id],drafts.movies[movie_title]))</f>
        <v>The Beguiled</v>
      </c>
      <c r="G2247" s="3" t="s">
        <v>1115</v>
      </c>
      <c r="H2247" t="str">
        <f>IF(ISBLANK(draft_picks[[#This Row],[drafter_id]]),"",_xlfn.XLOOKUP(draft_picks[[#This Row],[drafter_id]],drafters[id],drafters[name]))</f>
        <v>Ryan Marker</v>
      </c>
      <c r="J2247" t="str">
        <f>IF(ISBLANK(draft_picks[[#This Row],[drafter_team_id]]),"",_xlfn.XLOOKUP(draft_picks[[#This Row],[drafter_team_id]],drafter_teams[id],drafter_teams[name]))</f>
        <v/>
      </c>
      <c r="K2247" s="3" t="s">
        <v>15484</v>
      </c>
      <c r="L2247" t="s">
        <v>1237</v>
      </c>
      <c r="M2247" t="str">
        <f>IF(OR(ISBLANK(draft_picks[[#This Row],[veto_drafter_id]]),draft_picks[[#This Row],[veto_drafter_id]]=""),"",_xlfn.XLOOKUP(draft_picks[[#This Row],[veto_drafter_id]],drafters[id],drafters[name]))</f>
        <v>Clay Keller</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6</v>
      </c>
      <c r="E2248" t="s">
        <v>6024</v>
      </c>
      <c r="F2248" t="str">
        <f>IF(ISBLANK(draft_picks[[#This Row],[movie_id]]),"",_xlfn.XLOOKUP(draft_picks[[#This Row],[movie_id]],drafts.movies[id],drafts.movies[movie_title]))</f>
        <v>Miss Julie</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15497</v>
      </c>
      <c r="L2248" t="s">
        <v>15497</v>
      </c>
      <c r="M2248" t="str">
        <f>IF(OR(ISBLANK(draft_picks[[#This Row],[veto_drafter_id]]),draft_picks[[#This Row],[veto_drafter_id]]=""),"",_xlfn.XLOOKUP(draft_picks[[#This Row],[veto_drafter_id]],drafters[id],drafters[name]))</f>
        <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x14ac:dyDescent="0.25">
      <c r="A2249" t="s">
        <v>326</v>
      </c>
      <c r="B2249" t="str">
        <f>_xlfn.XLOOKUP(draft_picks[[#This Row],[draft_id]],drafts[id],drafts[title])</f>
        <v>Colin Farrell mini-Mega</v>
      </c>
      <c r="C2249" s="3">
        <v>4</v>
      </c>
      <c r="D2249">
        <f>IF(C2248&lt;draft_picks[[#This Row],[position]],1,IF(C2248&gt;draft_picks[[#This Row],[position]],D2248+1,IF(C2248=draft_picks[[#This Row],[position]],D2248+1)))</f>
        <v>7</v>
      </c>
      <c r="E2249" t="s">
        <v>7327</v>
      </c>
      <c r="F2249" t="str">
        <f>IF(ISBLANK(draft_picks[[#This Row],[movie_id]]),"",_xlfn.XLOOKUP(draft_picks[[#This Row],[movie_id]],drafts.movies[id],drafts.movies[movie_title]))</f>
        <v>The New World</v>
      </c>
      <c r="G2249" s="3" t="s">
        <v>1237</v>
      </c>
      <c r="H2249" t="str">
        <f>IF(ISBLANK(draft_picks[[#This Row],[drafter_id]]),"",_xlfn.XLOOKUP(draft_picks[[#This Row],[drafter_id]],drafters[id],drafters[name]))</f>
        <v>Clay Keller</v>
      </c>
      <c r="J2249" t="str">
        <f>IF(ISBLANK(draft_picks[[#This Row],[drafter_team_id]]),"",_xlfn.XLOOKUP(draft_picks[[#This Row],[drafter_team_id]],drafter_teams[id],drafter_teams[name]))</f>
        <v/>
      </c>
      <c r="K2249" s="3" t="s">
        <v>15484</v>
      </c>
      <c r="L2249" t="s">
        <v>1115</v>
      </c>
      <c r="M2249" t="str">
        <f>IF(OR(ISBLANK(draft_picks[[#This Row],[veto_drafter_id]]),draft_picks[[#This Row],[veto_drafter_id]]=""),"",_xlfn.XLOOKUP(draft_picks[[#This Row],[veto_drafter_id]],drafters[id],drafters[name]))</f>
        <v>Ryan Marker</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8</v>
      </c>
      <c r="E2250" t="s">
        <v>1529</v>
      </c>
      <c r="F2250" t="str">
        <f>IF(ISBLANK(draft_picks[[#This Row],[movie_id]]),"",_xlfn.XLOOKUP(draft_picks[[#This Row],[movie_id]],drafts.movies[id],drafts.movies[movie_title]))</f>
        <v>Tigerland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15497</v>
      </c>
      <c r="L2250" t="s">
        <v>15497</v>
      </c>
      <c r="M2250" t="str">
        <f>IF(OR(ISBLANK(draft_picks[[#This Row],[veto_drafter_id]]),draft_picks[[#This Row],[veto_drafter_id]]=""),"",_xlfn.XLOOKUP(draft_picks[[#This Row],[veto_drafter_id]],drafters[id],drafters[name]))</f>
        <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x14ac:dyDescent="0.25">
      <c r="A2251" t="s">
        <v>326</v>
      </c>
      <c r="B2251" t="str">
        <f>_xlfn.XLOOKUP(draft_picks[[#This Row],[draft_id]],drafts[id],drafts[title])</f>
        <v>Colin Farrell mini-Mega</v>
      </c>
      <c r="C2251" s="3">
        <v>3</v>
      </c>
      <c r="D2251">
        <f>IF(C2250&lt;draft_picks[[#This Row],[position]],1,IF(C2250&gt;draft_picks[[#This Row],[position]],D2250+1,IF(C2250=draft_picks[[#This Row],[position]],D2250+1)))</f>
        <v>9</v>
      </c>
      <c r="E2251" t="s">
        <v>5501</v>
      </c>
      <c r="F2251" t="str">
        <f>IF(ISBLANK(draft_picks[[#This Row],[movie_id]]),"",_xlfn.XLOOKUP(draft_picks[[#This Row],[movie_id]],drafts.movies[id],drafts.movies[movie_title]))</f>
        <v>The Banshees of Inisherin</v>
      </c>
      <c r="G2251" s="3" t="s">
        <v>1115</v>
      </c>
      <c r="H2251" t="str">
        <f>IF(ISBLANK(draft_picks[[#This Row],[drafter_id]]),"",_xlfn.XLOOKUP(draft_picks[[#This Row],[drafter_id]],drafters[id],drafters[name]))</f>
        <v>Ryan Marker</v>
      </c>
      <c r="J2251" t="str">
        <f>IF(ISBLANK(draft_picks[[#This Row],[drafter_team_id]]),"",_xlfn.XLOOKUP(draft_picks[[#This Row],[drafter_team_id]],drafter_teams[id],drafter_teams[name]))</f>
        <v/>
      </c>
      <c r="K2251" s="3" t="s">
        <v>15484</v>
      </c>
      <c r="L2251" t="s">
        <v>1237</v>
      </c>
      <c r="M2251" t="str">
        <f>IF(OR(ISBLANK(draft_picks[[#This Row],[veto_drafter_id]]),draft_picks[[#This Row],[veto_drafter_id]]=""),"",_xlfn.XLOOKUP(draft_picks[[#This Row],[veto_drafter_id]],drafters[id],drafters[name]))</f>
        <v>Clay Keller</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10</v>
      </c>
      <c r="E2252" t="s">
        <v>7327</v>
      </c>
      <c r="F2252" t="str">
        <f>IF(ISBLANK(draft_picks[[#This Row],[movie_id]]),"",_xlfn.XLOOKUP(draft_picks[[#This Row],[movie_id]],drafts.movies[id],drafts.movies[movie_title]))</f>
        <v>The New World</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15497</v>
      </c>
      <c r="L2252" t="s">
        <v>15497</v>
      </c>
      <c r="M2252" t="str">
        <f>IF(OR(ISBLANK(draft_picks[[#This Row],[veto_drafter_id]]),draft_picks[[#This Row],[veto_drafter_id]]=""),"",_xlfn.XLOOKUP(draft_picks[[#This Row],[veto_drafter_id]],drafters[id],drafters[name]))</f>
        <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x14ac:dyDescent="0.25">
      <c r="A2253" t="s">
        <v>326</v>
      </c>
      <c r="B2253" t="str">
        <f>_xlfn.XLOOKUP(draft_picks[[#This Row],[draft_id]],drafts[id],drafts[title])</f>
        <v>Colin Farrell mini-Mega</v>
      </c>
      <c r="C2253" s="3">
        <v>2</v>
      </c>
      <c r="D2253">
        <f>IF(C2252&lt;draft_picks[[#This Row],[position]],1,IF(C2252&gt;draft_picks[[#This Row],[position]],D2252+1,IF(C2252=draft_picks[[#This Row],[position]],D2252+1)))</f>
        <v>11</v>
      </c>
      <c r="E2253" t="s">
        <v>3038</v>
      </c>
      <c r="F2253" t="str">
        <f>IF(ISBLANK(draft_picks[[#This Row],[movie_id]]),"",_xlfn.XLOOKUP(draft_picks[[#This Row],[movie_id]],drafts.movies[id],drafts.movies[movie_title]))</f>
        <v>In Bruges</v>
      </c>
      <c r="G2253" s="3" t="s">
        <v>1237</v>
      </c>
      <c r="H2253" t="str">
        <f>IF(ISBLANK(draft_picks[[#This Row],[drafter_id]]),"",_xlfn.XLOOKUP(draft_picks[[#This Row],[drafter_id]],drafters[id],drafters[name]))</f>
        <v>Clay Keller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x14ac:dyDescent="0.25">
      <c r="A2254" t="s">
        <v>326</v>
      </c>
      <c r="B2254" t="str">
        <f>_xlfn.XLOOKUP(draft_picks[[#This Row],[draft_id]],drafts[id],drafts[title])</f>
        <v>Colin Farrell mini-Mega</v>
      </c>
      <c r="C2254" s="3">
        <v>1</v>
      </c>
      <c r="D2254">
        <f>IF(C2253&lt;draft_picks[[#This Row],[position]],1,IF(C2253&gt;draft_picks[[#This Row],[position]],D2253+1,IF(C2253=draft_picks[[#This Row],[position]],D2253+1)))</f>
        <v>12</v>
      </c>
      <c r="E2254" t="s">
        <v>5501</v>
      </c>
      <c r="F2254" t="str">
        <f>IF(ISBLANK(draft_picks[[#This Row],[movie_id]]),"",_xlfn.XLOOKUP(draft_picks[[#This Row],[movie_id]],drafts.movies[id],drafts.movies[movie_title]))</f>
        <v>The Banshees of Inisherin</v>
      </c>
      <c r="G2254" s="3" t="s">
        <v>1115</v>
      </c>
      <c r="H2254" t="str">
        <f>IF(ISBLANK(draft_picks[[#This Row],[drafter_id]]),"",_xlfn.XLOOKUP(draft_picks[[#This Row],[drafter_id]],drafters[id],drafters[name]))</f>
        <v>Ryan Marker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x14ac:dyDescent="0.25">
      <c r="A2255" t="s">
        <v>486</v>
      </c>
      <c r="B2255" t="str">
        <f>_xlfn.XLOOKUP(draft_picks[[#This Row],[draft_id]],drafts[id],drafts[title])</f>
        <v>Steven Spielberg Super Draft</v>
      </c>
      <c r="C2255" s="3">
        <v>34</v>
      </c>
      <c r="D2255">
        <f>IF(C2254&lt;draft_picks[[#This Row],[position]],1,IF(C2254&gt;draft_picks[[#This Row],[position]],D2254+1,IF(C2254=draft_picks[[#This Row],[position]],D2254+1)))</f>
        <v>1</v>
      </c>
      <c r="E2255" t="s">
        <v>5824</v>
      </c>
      <c r="F2255" t="str">
        <f>IF(ISBLANK(draft_picks[[#This Row],[movie_id]]),"",_xlfn.XLOOKUP(draft_picks[[#This Row],[movie_id]],drafts.movies[id],drafts.movies[movie_title]))</f>
        <v>The Lost World: Jurassic Park</v>
      </c>
      <c r="G2255" s="3" t="s">
        <v>1009</v>
      </c>
      <c r="H2255" t="str">
        <f>IF(ISBLANK(draft_picks[[#This Row],[drafter_id]]),"",_xlfn.XLOOKUP(draft_picks[[#This Row],[drafter_id]],drafters[id],drafters[name]))</f>
        <v>Drea Clark</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x14ac:dyDescent="0.25">
      <c r="A2256" t="s">
        <v>486</v>
      </c>
      <c r="B2256" t="str">
        <f>_xlfn.XLOOKUP(draft_picks[[#This Row],[draft_id]],drafts[id],drafts[title])</f>
        <v>Steven Spielberg Super Draft</v>
      </c>
      <c r="C2256" s="3">
        <v>33</v>
      </c>
      <c r="D2256">
        <f>IF(C2255&lt;draft_picks[[#This Row],[position]],1,IF(C2255&gt;draft_picks[[#This Row],[position]],D2255+1,IF(C2255=draft_picks[[#This Row],[position]],D2255+1)))</f>
        <v>2</v>
      </c>
      <c r="E2256" t="s">
        <v>3755</v>
      </c>
      <c r="F2256">
        <f>IF(ISBLANK(draft_picks[[#This Row],[movie_id]]),"",_xlfn.XLOOKUP(draft_picks[[#This Row],[movie_id]],drafts.movies[id],drafts.movies[movie_title]))</f>
        <v>1941</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x14ac:dyDescent="0.25">
      <c r="A2257" t="s">
        <v>486</v>
      </c>
      <c r="B2257" t="str">
        <f>_xlfn.XLOOKUP(draft_picks[[#This Row],[draft_id]],drafts[id],drafts[title])</f>
        <v>Steven Spielberg Super Draft</v>
      </c>
      <c r="C2257" s="3">
        <v>32</v>
      </c>
      <c r="D2257">
        <f>IF(C2256&lt;draft_picks[[#This Row],[position]],1,IF(C2256&gt;draft_picks[[#This Row],[position]],D2256+1,IF(C2256=draft_picks[[#This Row],[position]],D2256+1)))</f>
        <v>3</v>
      </c>
      <c r="E2257" t="s">
        <v>3196</v>
      </c>
      <c r="F2257" t="str">
        <f>IF(ISBLANK(draft_picks[[#This Row],[movie_id]]),"",_xlfn.XLOOKUP(draft_picks[[#This Row],[movie_id]],drafts.movies[id],drafts.movies[movie_title]))</f>
        <v>Ready Player One</v>
      </c>
      <c r="G2257" s="3" t="s">
        <v>1177</v>
      </c>
      <c r="H2257" t="str">
        <f>IF(ISBLANK(draft_picks[[#This Row],[drafter_id]]),"",_xlfn.XLOOKUP(draft_picks[[#This Row],[drafter_id]],drafters[id],drafters[name]))</f>
        <v>Darren Franich</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x14ac:dyDescent="0.25">
      <c r="A2258" t="s">
        <v>486</v>
      </c>
      <c r="B2258" t="str">
        <f>_xlfn.XLOOKUP(draft_picks[[#This Row],[draft_id]],drafts[id],drafts[title])</f>
        <v>Steven Spielberg Super Draft</v>
      </c>
      <c r="C2258" s="3">
        <v>31</v>
      </c>
      <c r="D2258">
        <f>IF(C2257&lt;draft_picks[[#This Row],[position]],1,IF(C2257&gt;draft_picks[[#This Row],[position]],D2257+1,IF(C2257=draft_picks[[#This Row],[position]],D2257+1)))</f>
        <v>4</v>
      </c>
      <c r="E2258" t="s">
        <v>7177</v>
      </c>
      <c r="F2258" t="str">
        <f>IF(ISBLANK(draft_picks[[#This Row],[movie_id]]),"",_xlfn.XLOOKUP(draft_picks[[#This Row],[movie_id]],drafts.movies[id],drafts.movies[movie_title]))</f>
        <v>Indiana Jones and the Kingdom of the Crystal Skull</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x14ac:dyDescent="0.25">
      <c r="A2259" t="s">
        <v>486</v>
      </c>
      <c r="B2259" t="str">
        <f>_xlfn.XLOOKUP(draft_picks[[#This Row],[draft_id]],drafts[id],drafts[title])</f>
        <v>Steven Spielberg Super Draft</v>
      </c>
      <c r="C2259" s="3">
        <v>30</v>
      </c>
      <c r="D2259">
        <f>IF(C2258&lt;draft_picks[[#This Row],[position]],1,IF(C2258&gt;draft_picks[[#This Row],[position]],D2258+1,IF(C2258=draft_picks[[#This Row],[position]],D2258+1)))</f>
        <v>5</v>
      </c>
      <c r="E2259" t="s">
        <v>7524</v>
      </c>
      <c r="F2259" t="str">
        <f>IF(ISBLANK(draft_picks[[#This Row],[movie_id]]),"",_xlfn.XLOOKUP(draft_picks[[#This Row],[movie_id]],drafts.movies[id],drafts.movies[movie_title]))</f>
        <v>Hook</v>
      </c>
      <c r="G2259" s="3" t="s">
        <v>1051</v>
      </c>
      <c r="H2259" t="str">
        <f>IF(ISBLANK(draft_picks[[#This Row],[drafter_id]]),"",_xlfn.XLOOKUP(draft_picks[[#This Row],[drafter_id]],drafters[id],drafters[name]))</f>
        <v>Drew McWeeny</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x14ac:dyDescent="0.25">
      <c r="A2260" t="s">
        <v>486</v>
      </c>
      <c r="B2260" t="str">
        <f>_xlfn.XLOOKUP(draft_picks[[#This Row],[draft_id]],drafts[id],drafts[title])</f>
        <v>Steven Spielberg Super Draft</v>
      </c>
      <c r="C2260" s="3">
        <v>29</v>
      </c>
      <c r="D2260">
        <f>IF(C2259&lt;draft_picks[[#This Row],[position]],1,IF(C2259&gt;draft_picks[[#This Row],[position]],D2259+1,IF(C2259=draft_picks[[#This Row],[position]],D2259+1)))</f>
        <v>6</v>
      </c>
      <c r="E2260" t="s">
        <v>8191</v>
      </c>
      <c r="F2260" t="str">
        <f>IF(ISBLANK(draft_picks[[#This Row],[movie_id]]),"",_xlfn.XLOOKUP(draft_picks[[#This Row],[movie_id]],drafts.movies[id],drafts.movies[movie_title]))</f>
        <v>The Fabelmans</v>
      </c>
      <c r="G2260" s="3" t="s">
        <v>1009</v>
      </c>
      <c r="H2260" t="str">
        <f>IF(ISBLANK(draft_picks[[#This Row],[drafter_id]]),"",_xlfn.XLOOKUP(draft_picks[[#This Row],[drafter_id]],drafters[id],drafters[name]))</f>
        <v>Drea Clark</v>
      </c>
      <c r="J2260" t="str">
        <f>IF(ISBLANK(draft_picks[[#This Row],[drafter_team_id]]),"",_xlfn.XLOOKUP(draft_picks[[#This Row],[drafter_team_id]],drafter_teams[id],drafter_teams[name]))</f>
        <v/>
      </c>
      <c r="K2260" s="3" t="s">
        <v>15484</v>
      </c>
      <c r="L2260" t="s">
        <v>1177</v>
      </c>
      <c r="M2260" t="str">
        <f>IF(OR(ISBLANK(draft_picks[[#This Row],[veto_drafter_id]]),draft_picks[[#This Row],[veto_drafter_id]]=""),"",_xlfn.XLOOKUP(draft_picks[[#This Row],[veto_drafter_id]],drafters[id],drafters[name]))</f>
        <v>Darren Franich</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7</v>
      </c>
      <c r="E2261" t="s">
        <v>4848</v>
      </c>
      <c r="F2261" t="str">
        <f>IF(ISBLANK(draft_picks[[#This Row],[movie_id]]),"",_xlfn.XLOOKUP(draft_picks[[#This Row],[movie_id]],drafts.movies[id],drafts.movies[movie_title]))</f>
        <v>The Terminal</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15497</v>
      </c>
      <c r="L2261" t="s">
        <v>15497</v>
      </c>
      <c r="M2261" t="str">
        <f>IF(OR(ISBLANK(draft_picks[[#This Row],[veto_drafter_id]]),draft_picks[[#This Row],[veto_drafter_id]]=""),"",_xlfn.XLOOKUP(draft_picks[[#This Row],[veto_drafter_id]],drafters[id],drafters[name]))</f>
        <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x14ac:dyDescent="0.25">
      <c r="A2262" t="s">
        <v>486</v>
      </c>
      <c r="B2262" t="str">
        <f>_xlfn.XLOOKUP(draft_picks[[#This Row],[draft_id]],drafts[id],drafts[title])</f>
        <v>Steven Spielberg Super Draft</v>
      </c>
      <c r="C2262" s="3">
        <v>28</v>
      </c>
      <c r="D2262">
        <f>IF(C2261&lt;draft_picks[[#This Row],[position]],1,IF(C2261&gt;draft_picks[[#This Row],[position]],D2261+1,IF(C2261=draft_picks[[#This Row],[position]],D2261+1)))</f>
        <v>8</v>
      </c>
      <c r="E2262" t="s">
        <v>4491</v>
      </c>
      <c r="F2262" t="str">
        <f>IF(ISBLANK(draft_picks[[#This Row],[movie_id]]),"",_xlfn.XLOOKUP(draft_picks[[#This Row],[movie_id]],drafts.movies[id],drafts.movies[movie_title]))</f>
        <v>The BFG</v>
      </c>
      <c r="G2262" s="3" t="s">
        <v>1177</v>
      </c>
      <c r="H2262" t="str">
        <f>IF(ISBLANK(draft_picks[[#This Row],[drafter_id]]),"",_xlfn.XLOOKUP(draft_picks[[#This Row],[drafter_id]],drafters[id],drafters[name]))</f>
        <v>Darren Franich</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x14ac:dyDescent="0.25">
      <c r="A2263" t="s">
        <v>486</v>
      </c>
      <c r="B2263" t="str">
        <f>_xlfn.XLOOKUP(draft_picks[[#This Row],[draft_id]],drafts[id],drafts[title])</f>
        <v>Steven Spielberg Super Draft</v>
      </c>
      <c r="C2263" s="3">
        <v>27</v>
      </c>
      <c r="D2263">
        <f>IF(C2262&lt;draft_picks[[#This Row],[position]],1,IF(C2262&gt;draft_picks[[#This Row],[position]],D2262+1,IF(C2262=draft_picks[[#This Row],[position]],D2262+1)))</f>
        <v>9</v>
      </c>
      <c r="E2263" t="s">
        <v>6967</v>
      </c>
      <c r="F2263" t="str">
        <f>IF(ISBLANK(draft_picks[[#This Row],[movie_id]]),"",_xlfn.XLOOKUP(draft_picks[[#This Row],[movie_id]],drafts.movies[id],drafts.movies[movie_title]))</f>
        <v>War Horse</v>
      </c>
      <c r="G2263" s="3" t="s">
        <v>1051</v>
      </c>
      <c r="H2263" t="str">
        <f>IF(ISBLANK(draft_picks[[#This Row],[drafter_id]]),"",_xlfn.XLOOKUP(draft_picks[[#This Row],[drafter_id]],drafters[id],drafters[name]))</f>
        <v>Drew McWeeny</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x14ac:dyDescent="0.25">
      <c r="A2264" t="s">
        <v>486</v>
      </c>
      <c r="B2264" t="str">
        <f>_xlfn.XLOOKUP(draft_picks[[#This Row],[draft_id]],drafts[id],drafts[title])</f>
        <v>Steven Spielberg Super Draft</v>
      </c>
      <c r="C2264" s="3">
        <v>26</v>
      </c>
      <c r="D2264">
        <f>IF(C2263&lt;draft_picks[[#This Row],[position]],1,IF(C2263&gt;draft_picks[[#This Row],[position]],D2263+1,IF(C2263=draft_picks[[#This Row],[position]],D2263+1)))</f>
        <v>10</v>
      </c>
      <c r="E2264" t="s">
        <v>3525</v>
      </c>
      <c r="F2264" t="str">
        <f>IF(ISBLANK(draft_picks[[#This Row],[movie_id]]),"",_xlfn.XLOOKUP(draft_picks[[#This Row],[movie_id]],drafts.movies[id],drafts.movies[movie_title]))</f>
        <v>Always</v>
      </c>
      <c r="G2264" s="3" t="s">
        <v>1009</v>
      </c>
      <c r="H2264" t="str">
        <f>IF(ISBLANK(draft_picks[[#This Row],[drafter_id]]),"",_xlfn.XLOOKUP(draft_picks[[#This Row],[drafter_id]],drafters[id],drafters[name]))</f>
        <v>Drea Clark</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x14ac:dyDescent="0.25">
      <c r="A2265" t="s">
        <v>486</v>
      </c>
      <c r="B2265" t="str">
        <f>_xlfn.XLOOKUP(draft_picks[[#This Row],[draft_id]],drafts[id],drafts[title])</f>
        <v>Steven Spielberg Super Draft</v>
      </c>
      <c r="C2265" s="3">
        <v>25</v>
      </c>
      <c r="D2265">
        <f>IF(C2264&lt;draft_picks[[#This Row],[position]],1,IF(C2264&gt;draft_picks[[#This Row],[position]],D2264+1,IF(C2264=draft_picks[[#This Row],[position]],D2264+1)))</f>
        <v>11</v>
      </c>
      <c r="E2265" t="s">
        <v>7027</v>
      </c>
      <c r="F2265" t="str">
        <f>IF(ISBLANK(draft_picks[[#This Row],[movie_id]]),"",_xlfn.XLOOKUP(draft_picks[[#This Row],[movie_id]],drafts.movies[id],drafts.movies[movie_title]))</f>
        <v>The Adventures of Tintin</v>
      </c>
      <c r="G2265" s="3" t="s">
        <v>1177</v>
      </c>
      <c r="H2265" t="str">
        <f>IF(ISBLANK(draft_picks[[#This Row],[drafter_id]]),"",_xlfn.XLOOKUP(draft_picks[[#This Row],[drafter_id]],drafters[id],drafters[name]))</f>
        <v>Darren Franich</v>
      </c>
      <c r="J2265" t="str">
        <f>IF(ISBLANK(draft_picks[[#This Row],[drafter_team_id]]),"",_xlfn.XLOOKUP(draft_picks[[#This Row],[drafter_team_id]],drafter_teams[id],drafter_teams[name]))</f>
        <v/>
      </c>
      <c r="K2265" s="3" t="s">
        <v>15484</v>
      </c>
      <c r="L2265" t="s">
        <v>1051</v>
      </c>
      <c r="M2265" t="str">
        <f>IF(OR(ISBLANK(draft_picks[[#This Row],[veto_drafter_id]]),draft_picks[[#This Row],[veto_drafter_id]]=""),"",_xlfn.XLOOKUP(draft_picks[[#This Row],[veto_drafter_id]],drafters[id],drafters[name]))</f>
        <v>Drew McWeeny</v>
      </c>
      <c r="N2265" t="s">
        <v>15497</v>
      </c>
      <c r="O2265" t="str">
        <f>IF(OR(ISBLANK(draft_picks[[#This Row],[veto_drafter_team_id]]),draft_picks[[#This Row],[veto_drafter_team_id]]=""),"",_xlfn.XLOOKUP(draft_picks[[#This Row],[veto_drafter_team_id]],drafter_teams[id],drafter_teams[name]))</f>
        <v/>
      </c>
      <c r="P2265" t="b">
        <v>1</v>
      </c>
      <c r="Q2265" t="s">
        <v>1009</v>
      </c>
      <c r="R2265" t="str">
        <f>IF(OR(ISBLANK(draft_picks[[#This Row],[veto_override_drafter_id]]),draft_picks[[#This Row],[veto_override_drafter_id]]=""),"",_xlfn.XLOOKUP(draft_picks[[#This Row],[veto_override_drafter_id]],drafters[id],drafters[name]))</f>
        <v>Drea Clark</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24</v>
      </c>
      <c r="D2266">
        <f>IF(C2265&lt;draft_picks[[#This Row],[position]],1,IF(C2265&gt;draft_picks[[#This Row],[position]],D2265+1,IF(C2265=draft_picks[[#This Row],[position]],D2265+1)))</f>
        <v>12</v>
      </c>
      <c r="E2266" t="s">
        <v>3151</v>
      </c>
      <c r="F2266" t="str">
        <f>IF(ISBLANK(draft_picks[[#This Row],[movie_id]]),"",_xlfn.XLOOKUP(draft_picks[[#This Row],[movie_id]],drafts.movies[id],drafts.movies[movie_title]))</f>
        <v>Amistad</v>
      </c>
      <c r="G2266" s="3" t="s">
        <v>1051</v>
      </c>
      <c r="H2266" t="str">
        <f>IF(ISBLANK(draft_picks[[#This Row],[drafter_id]]),"",_xlfn.XLOOKUP(draft_picks[[#This Row],[drafter_id]],drafters[id],drafters[name]))</f>
        <v>Drew McWeeny</v>
      </c>
      <c r="J2266" t="str">
        <f>IF(ISBLANK(draft_picks[[#This Row],[drafter_team_id]]),"",_xlfn.XLOOKUP(draft_picks[[#This Row],[drafter_team_id]],drafter_teams[id],drafter_teams[name]))</f>
        <v/>
      </c>
      <c r="K2266" s="3" t="s">
        <v>15497</v>
      </c>
      <c r="L2266" t="s">
        <v>15497</v>
      </c>
      <c r="M2266" t="str">
        <f>IF(OR(ISBLANK(draft_picks[[#This Row],[veto_drafter_id]]),draft_picks[[#This Row],[veto_drafter_id]]=""),"",_xlfn.XLOOKUP(draft_picks[[#This Row],[veto_drafter_id]],drafters[id],drafters[name]))</f>
        <v/>
      </c>
      <c r="N2266" t="s">
        <v>15497</v>
      </c>
      <c r="O2266" t="str">
        <f>IF(OR(ISBLANK(draft_picks[[#This Row],[veto_drafter_team_id]]),draft_picks[[#This Row],[veto_drafter_team_id]]=""),"",_xlfn.XLOOKUP(draft_picks[[#This Row],[veto_drafter_team_id]],drafter_teams[id],drafter_teams[name]))</f>
        <v/>
      </c>
      <c r="Q2266" t="s">
        <v>15497</v>
      </c>
      <c r="R2266" t="str">
        <f>IF(OR(ISBLANK(draft_picks[[#This Row],[veto_override_drafter_id]]),draft_picks[[#This Row],[veto_override_drafter_id]]=""),"",_xlfn.XLOOKUP(draft_picks[[#This Row],[veto_override_drafter_id]],drafters[id],drafters[name]))</f>
        <v/>
      </c>
      <c r="S2266" t="s">
        <v>15497</v>
      </c>
      <c r="T2266" t="str">
        <f>IF(OR(ISBLANK(draft_picks[[#This Row],[veto_override_team_id]]),draft_picks[[#This Row],[veto_override_team_id]]=""),"",_xlfn.XLOOKUP(draft_picks[[#This Row],[veto_override_team_id]],drafter_teams[id],drafter_teams[name]))</f>
        <v/>
      </c>
    </row>
    <row r="2267" spans="1:20" x14ac:dyDescent="0.25">
      <c r="A2267" t="s">
        <v>486</v>
      </c>
      <c r="B2267" t="str">
        <f>_xlfn.XLOOKUP(draft_picks[[#This Row],[draft_id]],drafts[id],drafts[title])</f>
        <v>Steven Spielberg Super Draft</v>
      </c>
      <c r="C2267" s="3">
        <v>23</v>
      </c>
      <c r="D2267">
        <f>IF(C2266&lt;draft_picks[[#This Row],[position]],1,IF(C2266&gt;draft_picks[[#This Row],[position]],D2266+1,IF(C2266=draft_picks[[#This Row],[position]],D2266+1)))</f>
        <v>13</v>
      </c>
      <c r="E2267" t="s">
        <v>4332</v>
      </c>
      <c r="F2267" t="str">
        <f>IF(ISBLANK(draft_picks[[#This Row],[movie_id]]),"",_xlfn.XLOOKUP(draft_picks[[#This Row],[movie_id]],drafts.movies[id],drafts.movies[movie_title]))</f>
        <v>Indiana Jones and the Temple of Doom</v>
      </c>
      <c r="G2267" s="3" t="s">
        <v>857</v>
      </c>
      <c r="H2267" t="str">
        <f>IF(ISBLANK(draft_picks[[#This Row],[drafter_id]]),"",_xlfn.XLOOKUP(draft_picks[[#This Row],[drafter_id]],drafters[id],drafters[name]))</f>
        <v>Patreon Members</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x14ac:dyDescent="0.25">
      <c r="A2268" t="s">
        <v>486</v>
      </c>
      <c r="B2268" t="str">
        <f>_xlfn.XLOOKUP(draft_picks[[#This Row],[draft_id]],drafts[id],drafts[title])</f>
        <v>Steven Spielberg Super Draft</v>
      </c>
      <c r="C2268" s="3">
        <v>22</v>
      </c>
      <c r="D2268">
        <f>IF(C2267&lt;draft_picks[[#This Row],[position]],1,IF(C2267&gt;draft_picks[[#This Row],[position]],D2267+1,IF(C2267=draft_picks[[#This Row],[position]],D2267+1)))</f>
        <v>14</v>
      </c>
      <c r="E2268" t="s">
        <v>6087</v>
      </c>
      <c r="F2268" t="str">
        <f>IF(ISBLANK(draft_picks[[#This Row],[movie_id]]),"",_xlfn.XLOOKUP(draft_picks[[#This Row],[movie_id]],drafts.movies[id],drafts.movies[movie_title]))</f>
        <v>West Side Story</v>
      </c>
      <c r="G2268" s="3" t="s">
        <v>1221</v>
      </c>
      <c r="H2268" t="str">
        <f>IF(ISBLANK(draft_picks[[#This Row],[drafter_id]]),"",_xlfn.XLOOKUP(draft_picks[[#This Row],[drafter_id]],drafters[id],drafters[name]))</f>
        <v>Roxana Hadadi</v>
      </c>
      <c r="J2268" t="str">
        <f>IF(ISBLANK(draft_picks[[#This Row],[drafter_team_id]]),"",_xlfn.XLOOKUP(draft_picks[[#This Row],[drafter_team_id]],drafter_teams[id],drafter_teams[name]))</f>
        <v/>
      </c>
      <c r="K2268" s="3" t="s">
        <v>15484</v>
      </c>
      <c r="L2268" t="s">
        <v>1173</v>
      </c>
      <c r="M2268" t="str">
        <f>IF(OR(ISBLANK(draft_picks[[#This Row],[veto_drafter_id]]),draft_picks[[#This Row],[veto_drafter_id]]=""),"",_xlfn.XLOOKUP(draft_picks[[#This Row],[veto_drafter_id]],drafters[id],drafters[name]))</f>
        <v>Angelique Jackson</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15</v>
      </c>
      <c r="E2269" t="s">
        <v>6913</v>
      </c>
      <c r="F2269" t="str">
        <f>IF(ISBLANK(draft_picks[[#This Row],[movie_id]]),"",_xlfn.XLOOKUP(draft_picks[[#This Row],[movie_id]],drafts.movies[id],drafts.movies[movie_title]))</f>
        <v>The Post</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15497</v>
      </c>
      <c r="L2269" t="s">
        <v>15497</v>
      </c>
      <c r="M2269" t="str">
        <f>IF(OR(ISBLANK(draft_picks[[#This Row],[veto_drafter_id]]),draft_picks[[#This Row],[veto_drafter_id]]=""),"",_xlfn.XLOOKUP(draft_picks[[#This Row],[veto_drafter_id]],drafters[id],drafters[name]))</f>
        <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x14ac:dyDescent="0.25">
      <c r="A2270" t="s">
        <v>486</v>
      </c>
      <c r="B2270" t="str">
        <f>_xlfn.XLOOKUP(draft_picks[[#This Row],[draft_id]],drafts[id],drafts[title])</f>
        <v>Steven Spielberg Super Draft</v>
      </c>
      <c r="C2270" s="3">
        <v>21</v>
      </c>
      <c r="D2270">
        <f>IF(C2269&lt;draft_picks[[#This Row],[position]],1,IF(C2269&gt;draft_picks[[#This Row],[position]],D2269+1,IF(C2269=draft_picks[[#This Row],[position]],D2269+1)))</f>
        <v>16</v>
      </c>
      <c r="E2270" t="s">
        <v>6087</v>
      </c>
      <c r="F2270" t="str">
        <f>IF(ISBLANK(draft_picks[[#This Row],[movie_id]]),"",_xlfn.XLOOKUP(draft_picks[[#This Row],[movie_id]],drafts.movies[id],drafts.movies[movie_title]))</f>
        <v>West Side Story</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x14ac:dyDescent="0.25">
      <c r="A2271" t="s">
        <v>486</v>
      </c>
      <c r="B2271" t="str">
        <f>_xlfn.XLOOKUP(draft_picks[[#This Row],[draft_id]],drafts[id],drafts[title])</f>
        <v>Steven Spielberg Super Draft</v>
      </c>
      <c r="C2271" s="3">
        <v>20</v>
      </c>
      <c r="D2271">
        <f>IF(C2270&lt;draft_picks[[#This Row],[position]],1,IF(C2270&gt;draft_picks[[#This Row],[position]],D2270+1,IF(C2270=draft_picks[[#This Row],[position]],D2270+1)))</f>
        <v>17</v>
      </c>
      <c r="E2271" t="s">
        <v>6318</v>
      </c>
      <c r="F2271" t="str">
        <f>IF(ISBLANK(draft_picks[[#This Row],[movie_id]]),"",_xlfn.XLOOKUP(draft_picks[[#This Row],[movie_id]],drafts.movies[id],drafts.movies[movie_title]))</f>
        <v>War of the Worlds</v>
      </c>
      <c r="G2271" s="3" t="s">
        <v>915</v>
      </c>
      <c r="H2271" t="str">
        <f>IF(ISBLANK(draft_picks[[#This Row],[drafter_id]]),"",_xlfn.XLOOKUP(draft_picks[[#This Row],[drafter_id]],drafters[id],drafters[name]))</f>
        <v>Billy Ray Brewton</v>
      </c>
      <c r="J2271" t="str">
        <f>IF(ISBLANK(draft_picks[[#This Row],[drafter_team_id]]),"",_xlfn.XLOOKUP(draft_picks[[#This Row],[drafter_team_id]],drafter_teams[id],drafter_teams[name]))</f>
        <v/>
      </c>
      <c r="K2271" s="3" t="s">
        <v>15484</v>
      </c>
      <c r="L2271" t="s">
        <v>1221</v>
      </c>
      <c r="M2271" t="str">
        <f>IF(OR(ISBLANK(draft_picks[[#This Row],[veto_drafter_id]]),draft_picks[[#This Row],[veto_drafter_id]]=""),"",_xlfn.XLOOKUP(draft_picks[[#This Row],[veto_drafter_id]],drafters[id],drafters[name]))</f>
        <v>Roxana Hadadi</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18</v>
      </c>
      <c r="E2272" t="s">
        <v>8396</v>
      </c>
      <c r="F2272" t="str">
        <f>IF(ISBLANK(draft_picks[[#This Row],[movie_id]]),"",_xlfn.XLOOKUP(draft_picks[[#This Row],[movie_id]],drafts.movies[id],drafts.movies[movie_title]))</f>
        <v>Empire of the Sun</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15497</v>
      </c>
      <c r="L2272" t="s">
        <v>15497</v>
      </c>
      <c r="M2272" t="str">
        <f>IF(OR(ISBLANK(draft_picks[[#This Row],[veto_drafter_id]]),draft_picks[[#This Row],[veto_drafter_id]]=""),"",_xlfn.XLOOKUP(draft_picks[[#This Row],[veto_drafter_id]],drafters[id],drafters[name]))</f>
        <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x14ac:dyDescent="0.25">
      <c r="A2273" t="s">
        <v>486</v>
      </c>
      <c r="B2273" t="str">
        <f>_xlfn.XLOOKUP(draft_picks[[#This Row],[draft_id]],drafts[id],drafts[title])</f>
        <v>Steven Spielberg Super Draft</v>
      </c>
      <c r="C2273" s="3">
        <v>19</v>
      </c>
      <c r="D2273">
        <f>IF(C2272&lt;draft_picks[[#This Row],[position]],1,IF(C2272&gt;draft_picks[[#This Row],[position]],D2272+1,IF(C2272=draft_picks[[#This Row],[position]],D2272+1)))</f>
        <v>19</v>
      </c>
      <c r="E2273" t="s">
        <v>3508</v>
      </c>
      <c r="F2273" t="str">
        <f>IF(ISBLANK(draft_picks[[#This Row],[movie_id]]),"",_xlfn.XLOOKUP(draft_picks[[#This Row],[movie_id]],drafts.movies[id],drafts.movies[movie_title]))</f>
        <v>Minority Report</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x14ac:dyDescent="0.25">
      <c r="A2274" t="s">
        <v>486</v>
      </c>
      <c r="B2274" t="str">
        <f>_xlfn.XLOOKUP(draft_picks[[#This Row],[draft_id]],drafts[id],drafts[title])</f>
        <v>Steven Spielberg Super Draft</v>
      </c>
      <c r="C2274" s="3">
        <v>18</v>
      </c>
      <c r="D2274">
        <f>IF(C2273&lt;draft_picks[[#This Row],[position]],1,IF(C2273&gt;draft_picks[[#This Row],[position]],D2273+1,IF(C2273=draft_picks[[#This Row],[position]],D2273+1)))</f>
        <v>20</v>
      </c>
      <c r="E2274" t="s">
        <v>1757</v>
      </c>
      <c r="F2274" t="str">
        <f>IF(ISBLANK(draft_picks[[#This Row],[movie_id]]),"",_xlfn.XLOOKUP(draft_picks[[#This Row],[movie_id]],drafts.movies[id],drafts.movies[movie_title]))</f>
        <v>Bridge of Spies</v>
      </c>
      <c r="G2274" s="3" t="s">
        <v>1173</v>
      </c>
      <c r="H2274" t="str">
        <f>IF(ISBLANK(draft_picks[[#This Row],[drafter_id]]),"",_xlfn.XLOOKUP(draft_picks[[#This Row],[drafter_id]],drafters[id],drafters[name]))</f>
        <v>Angelique Jackson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x14ac:dyDescent="0.25">
      <c r="A2275" t="s">
        <v>486</v>
      </c>
      <c r="B2275" t="str">
        <f>_xlfn.XLOOKUP(draft_picks[[#This Row],[draft_id]],drafts[id],drafts[title])</f>
        <v>Steven Spielberg Super Draft</v>
      </c>
      <c r="C2275" s="3">
        <v>17</v>
      </c>
      <c r="D2275">
        <f>IF(C2274&lt;draft_picks[[#This Row],[position]],1,IF(C2274&gt;draft_picks[[#This Row],[position]],D2274+1,IF(C2274=draft_picks[[#This Row],[position]],D2274+1)))</f>
        <v>21</v>
      </c>
      <c r="E2275" t="s">
        <v>6402</v>
      </c>
      <c r="F2275" t="str">
        <f>IF(ISBLANK(draft_picks[[#This Row],[movie_id]]),"",_xlfn.XLOOKUP(draft_picks[[#This Row],[movie_id]],drafts.movies[id],drafts.movies[movie_title]))</f>
        <v>Munich</v>
      </c>
      <c r="G2275" s="3" t="s">
        <v>1221</v>
      </c>
      <c r="H2275" t="str">
        <f>IF(ISBLANK(draft_picks[[#This Row],[drafter_id]]),"",_xlfn.XLOOKUP(draft_picks[[#This Row],[drafter_id]],drafters[id],drafters[name]))</f>
        <v>Roxana Hadadi</v>
      </c>
      <c r="J2275" t="str">
        <f>IF(ISBLANK(draft_picks[[#This Row],[drafter_team_id]]),"",_xlfn.XLOOKUP(draft_picks[[#This Row],[drafter_team_id]],drafter_teams[id],drafter_teams[name]))</f>
        <v/>
      </c>
      <c r="K2275" s="3" t="s">
        <v>15484</v>
      </c>
      <c r="L2275" t="s">
        <v>915</v>
      </c>
      <c r="M2275" t="str">
        <f>IF(OR(ISBLANK(draft_picks[[#This Row],[veto_drafter_id]]),draft_picks[[#This Row],[veto_drafter_id]]=""),"",_xlfn.XLOOKUP(draft_picks[[#This Row],[veto_drafter_id]],drafters[id],drafters[name]))</f>
        <v>Billy Ray Brewton</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22</v>
      </c>
      <c r="E2276" t="s">
        <v>3648</v>
      </c>
      <c r="F2276" t="str">
        <f>IF(ISBLANK(draft_picks[[#This Row],[movie_id]]),"",_xlfn.XLOOKUP(draft_picks[[#This Row],[movie_id]],drafts.movies[id],drafts.movies[movie_title]))</f>
        <v>Indiana Jones and the Last Crusade</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15497</v>
      </c>
      <c r="L2276" t="s">
        <v>15497</v>
      </c>
      <c r="M2276" t="str">
        <f>IF(OR(ISBLANK(draft_picks[[#This Row],[veto_drafter_id]]),draft_picks[[#This Row],[veto_drafter_id]]=""),"",_xlfn.XLOOKUP(draft_picks[[#This Row],[veto_drafter_id]],drafters[id],drafters[name]))</f>
        <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x14ac:dyDescent="0.25">
      <c r="A2277" t="s">
        <v>486</v>
      </c>
      <c r="B2277" t="str">
        <f>_xlfn.XLOOKUP(draft_picks[[#This Row],[draft_id]],drafts[id],drafts[title])</f>
        <v>Steven Spielberg Super Draft</v>
      </c>
      <c r="C2277" s="3">
        <v>16</v>
      </c>
      <c r="D2277">
        <f>IF(C2276&lt;draft_picks[[#This Row],[position]],1,IF(C2276&gt;draft_picks[[#This Row],[position]],D2276+1,IF(C2276=draft_picks[[#This Row],[position]],D2276+1)))</f>
        <v>23</v>
      </c>
      <c r="E2277" t="s">
        <v>1832</v>
      </c>
      <c r="F2277" t="str">
        <f>IF(ISBLANK(draft_picks[[#This Row],[movie_id]]),"",_xlfn.XLOOKUP(draft_picks[[#This Row],[movie_id]],drafts.movies[id],drafts.movies[movie_title]))</f>
        <v>Jurassic Park</v>
      </c>
      <c r="G2277" s="3" t="s">
        <v>915</v>
      </c>
      <c r="H2277" t="str">
        <f>IF(ISBLANK(draft_picks[[#This Row],[drafter_id]]),"",_xlfn.XLOOKUP(draft_picks[[#This Row],[drafter_id]],drafters[id],drafters[name]))</f>
        <v>Billy Ray Brewton</v>
      </c>
      <c r="J2277" t="str">
        <f>IF(ISBLANK(draft_picks[[#This Row],[drafter_team_id]]),"",_xlfn.XLOOKUP(draft_picks[[#This Row],[drafter_team_id]],drafter_teams[id],drafter_teams[name]))</f>
        <v/>
      </c>
      <c r="K2277" s="3" t="s">
        <v>15484</v>
      </c>
      <c r="L2277" t="s">
        <v>1173</v>
      </c>
      <c r="M2277" t="str">
        <f>IF(OR(ISBLANK(draft_picks[[#This Row],[veto_drafter_id]]),draft_picks[[#This Row],[veto_drafter_id]]=""),"",_xlfn.XLOOKUP(draft_picks[[#This Row],[veto_drafter_id]],drafters[id],drafters[name]))</f>
        <v>Angelique Jackson</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24</v>
      </c>
      <c r="E2278" t="s">
        <v>8191</v>
      </c>
      <c r="F2278" t="str">
        <f>IF(ISBLANK(draft_picks[[#This Row],[movie_id]]),"",_xlfn.XLOOKUP(draft_picks[[#This Row],[movie_id]],drafts.movies[id],drafts.movies[movie_title]))</f>
        <v>The Fabelmans</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15497</v>
      </c>
      <c r="L2278" t="s">
        <v>15497</v>
      </c>
      <c r="M2278" t="str">
        <f>IF(OR(ISBLANK(draft_picks[[#This Row],[veto_drafter_id]]),draft_picks[[#This Row],[veto_drafter_id]]=""),"",_xlfn.XLOOKUP(draft_picks[[#This Row],[veto_drafter_id]],drafters[id],drafters[name]))</f>
        <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x14ac:dyDescent="0.25">
      <c r="A2279" t="s">
        <v>486</v>
      </c>
      <c r="B2279" t="str">
        <f>_xlfn.XLOOKUP(draft_picks[[#This Row],[draft_id]],drafts[id],drafts[title])</f>
        <v>Steven Spielberg Super Draft</v>
      </c>
      <c r="C2279" s="3">
        <v>15</v>
      </c>
      <c r="D2279">
        <f>IF(C2278&lt;draft_picks[[#This Row],[position]],1,IF(C2278&gt;draft_picks[[#This Row],[position]],D2278+1,IF(C2278=draft_picks[[#This Row],[position]],D2278+1)))</f>
        <v>25</v>
      </c>
      <c r="E2279" t="s">
        <v>4827</v>
      </c>
      <c r="F2279" t="str">
        <f>IF(ISBLANK(draft_picks[[#This Row],[movie_id]]),"",_xlfn.XLOOKUP(draft_picks[[#This Row],[movie_id]],drafts.movies[id],drafts.movies[movie_title]))</f>
        <v>The Sugarland Express</v>
      </c>
      <c r="G2279" s="3" t="s">
        <v>1173</v>
      </c>
      <c r="H2279" t="str">
        <f>IF(ISBLANK(draft_picks[[#This Row],[drafter_id]]),"",_xlfn.XLOOKUP(draft_picks[[#This Row],[drafter_id]],drafters[id],drafters[name]))</f>
        <v>Angelique Jackson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x14ac:dyDescent="0.25">
      <c r="A2280" t="s">
        <v>486</v>
      </c>
      <c r="B2280" t="str">
        <f>_xlfn.XLOOKUP(draft_picks[[#This Row],[draft_id]],drafts[id],drafts[title])</f>
        <v>Steven Spielberg Super Draft</v>
      </c>
      <c r="C2280" s="3">
        <v>14</v>
      </c>
      <c r="D2280">
        <f>IF(C2279&lt;draft_picks[[#This Row],[position]],1,IF(C2279&gt;draft_picks[[#This Row],[position]],D2279+1,IF(C2279=draft_picks[[#This Row],[position]],D2279+1)))</f>
        <v>26</v>
      </c>
      <c r="E2280" t="s">
        <v>5160</v>
      </c>
      <c r="F2280" t="str">
        <f>IF(ISBLANK(draft_picks[[#This Row],[movie_id]]),"",_xlfn.XLOOKUP(draft_picks[[#This Row],[movie_id]],drafts.movies[id],drafts.movies[movie_title]))</f>
        <v>Jaws</v>
      </c>
      <c r="G2280" s="3" t="s">
        <v>1221</v>
      </c>
      <c r="H2280" t="str">
        <f>IF(ISBLANK(draft_picks[[#This Row],[drafter_id]]),"",_xlfn.XLOOKUP(draft_picks[[#This Row],[drafter_id]],drafters[id],drafters[name]))</f>
        <v>Roxana Hadadi</v>
      </c>
      <c r="J2280" t="str">
        <f>IF(ISBLANK(draft_picks[[#This Row],[drafter_team_id]]),"",_xlfn.XLOOKUP(draft_picks[[#This Row],[drafter_team_id]],drafter_teams[id],drafter_teams[name]))</f>
        <v/>
      </c>
      <c r="K2280" s="3"/>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c r="U2280" t="b">
        <v>1</v>
      </c>
    </row>
    <row r="2281" spans="1:2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27</v>
      </c>
      <c r="E2281" t="s">
        <v>6318</v>
      </c>
      <c r="F2281" t="str">
        <f>IF(ISBLANK(draft_picks[[#This Row],[movie_id]]),"",_xlfn.XLOOKUP(draft_picks[[#This Row],[movie_id]],drafts.movies[id],drafts.movies[movie_title]))</f>
        <v>War of the Worlds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t="s">
        <v>15497</v>
      </c>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row>
    <row r="2282" spans="1:21" x14ac:dyDescent="0.25">
      <c r="A2282" t="s">
        <v>486</v>
      </c>
      <c r="B2282" t="str">
        <f>_xlfn.XLOOKUP(draft_picks[[#This Row],[draft_id]],drafts[id],drafts[title])</f>
        <v>Steven Spielberg Super Draft</v>
      </c>
      <c r="C2282" s="3">
        <v>13</v>
      </c>
      <c r="D2282">
        <f>IF(C2281&lt;draft_picks[[#This Row],[position]],1,IF(C2281&gt;draft_picks[[#This Row],[position]],D2281+1,IF(C2281=draft_picks[[#This Row],[position]],D2281+1)))</f>
        <v>28</v>
      </c>
      <c r="E2282" t="s">
        <v>6315</v>
      </c>
      <c r="F2282" t="str">
        <f>IF(ISBLANK(draft_picks[[#This Row],[movie_id]]),"",_xlfn.XLOOKUP(draft_picks[[#This Row],[movie_id]],drafts.movies[id],drafts.movies[movie_title]))</f>
        <v>Saving Private Ryan</v>
      </c>
      <c r="G2282" s="3" t="s">
        <v>915</v>
      </c>
      <c r="H2282" t="str">
        <f>IF(ISBLANK(draft_picks[[#This Row],[drafter_id]]),"",_xlfn.XLOOKUP(draft_picks[[#This Row],[drafter_id]],drafters[id],drafters[name]))</f>
        <v>Billy Ray Brewton</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x14ac:dyDescent="0.25">
      <c r="A2283" t="s">
        <v>486</v>
      </c>
      <c r="B2283" t="str">
        <f>_xlfn.XLOOKUP(draft_picks[[#This Row],[draft_id]],drafts[id],drafts[title])</f>
        <v>Steven Spielberg Super Draft</v>
      </c>
      <c r="C2283" s="3">
        <v>12</v>
      </c>
      <c r="D2283">
        <f>IF(C2282&lt;draft_picks[[#This Row],[position]],1,IF(C2282&gt;draft_picks[[#This Row],[position]],D2282+1,IF(C2282=draft_picks[[#This Row],[position]],D2282+1)))</f>
        <v>29</v>
      </c>
      <c r="E2283" t="s">
        <v>2583</v>
      </c>
      <c r="F2283" t="str">
        <f>IF(ISBLANK(draft_picks[[#This Row],[movie_id]]),"",_xlfn.XLOOKUP(draft_picks[[#This Row],[movie_id]],drafts.movies[id],drafts.movies[movie_title]))</f>
        <v>Duel</v>
      </c>
      <c r="G2283" s="3" t="s">
        <v>1173</v>
      </c>
      <c r="H2283" t="str">
        <f>IF(ISBLANK(draft_picks[[#This Row],[drafter_id]]),"",_xlfn.XLOOKUP(draft_picks[[#This Row],[drafter_id]],drafters[id],drafters[name]))</f>
        <v>Angelique Jackson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x14ac:dyDescent="0.25">
      <c r="A2284" t="s">
        <v>486</v>
      </c>
      <c r="B2284" t="str">
        <f>_xlfn.XLOOKUP(draft_picks[[#This Row],[draft_id]],drafts[id],drafts[title])</f>
        <v>Steven Spielberg Super Draft</v>
      </c>
      <c r="C2284" s="3">
        <v>11</v>
      </c>
      <c r="D2284">
        <f>IF(C2283&lt;draft_picks[[#This Row],[position]],1,IF(C2283&gt;draft_picks[[#This Row],[position]],D2283+1,IF(C2283=draft_picks[[#This Row],[position]],D2283+1)))</f>
        <v>30</v>
      </c>
      <c r="E2284" t="s">
        <v>2769</v>
      </c>
      <c r="F2284" t="str">
        <f>IF(ISBLANK(draft_picks[[#This Row],[movie_id]]),"",_xlfn.XLOOKUP(draft_picks[[#This Row],[movie_id]],drafts.movies[id],drafts.movies[movie_title]))</f>
        <v>Lincoln</v>
      </c>
      <c r="G2284" s="3" t="s">
        <v>1137</v>
      </c>
      <c r="H2284" t="str">
        <f>IF(ISBLANK(draft_picks[[#This Row],[drafter_id]]),"",_xlfn.XLOOKUP(draft_picks[[#This Row],[drafter_id]],drafters[id],drafters[name]))</f>
        <v>Wynter Mitchell</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x14ac:dyDescent="0.25">
      <c r="A2285" t="s">
        <v>486</v>
      </c>
      <c r="B2285" t="str">
        <f>_xlfn.XLOOKUP(draft_picks[[#This Row],[draft_id]],drafts[id],drafts[title])</f>
        <v>Steven Spielberg Super Draft</v>
      </c>
      <c r="C2285" s="3">
        <v>10</v>
      </c>
      <c r="D2285">
        <f>IF(C2284&lt;draft_picks[[#This Row],[position]],1,IF(C2284&gt;draft_picks[[#This Row],[position]],D2284+1,IF(C2284=draft_picks[[#This Row],[position]],D2284+1)))</f>
        <v>31</v>
      </c>
      <c r="E2285" t="s">
        <v>6402</v>
      </c>
      <c r="F2285" t="str">
        <f>IF(ISBLANK(draft_picks[[#This Row],[movie_id]]),"",_xlfn.XLOOKUP(draft_picks[[#This Row],[movie_id]],drafts.movies[id],drafts.movies[movie_title]))</f>
        <v>Munich</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x14ac:dyDescent="0.25">
      <c r="A2286" t="s">
        <v>486</v>
      </c>
      <c r="B2286" t="str">
        <f>_xlfn.XLOOKUP(draft_picks[[#This Row],[draft_id]],drafts[id],drafts[title])</f>
        <v>Steven Spielberg Super Draft</v>
      </c>
      <c r="C2286" s="3">
        <v>9</v>
      </c>
      <c r="D2286">
        <f>IF(C2285&lt;draft_picks[[#This Row],[position]],1,IF(C2285&gt;draft_picks[[#This Row],[position]],D2285+1,IF(C2285=draft_picks[[#This Row],[position]],D2285+1)))</f>
        <v>32</v>
      </c>
      <c r="E2286" t="s">
        <v>1832</v>
      </c>
      <c r="F2286" t="str">
        <f>IF(ISBLANK(draft_picks[[#This Row],[movie_id]]),"",_xlfn.XLOOKUP(draft_picks[[#This Row],[movie_id]],drafts.movies[id],drafts.movies[movie_title]))</f>
        <v>Jurassic Park</v>
      </c>
      <c r="G2286" s="3" t="s">
        <v>781</v>
      </c>
      <c r="H2286" t="str">
        <f>IF(ISBLANK(draft_picks[[#This Row],[drafter_id]]),"",_xlfn.XLOOKUP(draft_picks[[#This Row],[drafter_id]],drafters[id],drafters[name]))</f>
        <v>Adam B. Vary</v>
      </c>
      <c r="J2286" t="str">
        <f>IF(ISBLANK(draft_picks[[#This Row],[drafter_team_id]]),"",_xlfn.XLOOKUP(draft_picks[[#This Row],[drafter_team_id]],drafter_teams[id],drafter_teams[name]))</f>
        <v/>
      </c>
      <c r="K2286" s="3" t="s">
        <v>15484</v>
      </c>
      <c r="L2286" t="s">
        <v>1166</v>
      </c>
      <c r="M2286" t="str">
        <f>IF(OR(ISBLANK(draft_picks[[#This Row],[veto_drafter_id]]),draft_picks[[#This Row],[veto_drafter_id]]=""),"",_xlfn.XLOOKUP(draft_picks[[#This Row],[veto_drafter_id]],drafters[id],drafters[name]))</f>
        <v>Lucé Tomlin-Brenner</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33</v>
      </c>
      <c r="E2287" t="s">
        <v>7939</v>
      </c>
      <c r="F2287" t="str">
        <f>IF(ISBLANK(draft_picks[[#This Row],[movie_id]]),"",_xlfn.XLOOKUP(draft_picks[[#This Row],[movie_id]],drafts.movies[id],drafts.movies[movie_title]))</f>
        <v>Close Encounters of the Third Kind</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34</v>
      </c>
      <c r="E2288" t="s">
        <v>2958</v>
      </c>
      <c r="F2288" t="str">
        <f>IF(ISBLANK(draft_picks[[#This Row],[movie_id]]),"",_xlfn.XLOOKUP(draft_picks[[#This Row],[movie_id]],drafts.movies[id],drafts.movies[movie_title]))</f>
        <v>A.I. Artificial Intelligence</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15497</v>
      </c>
      <c r="L2288" t="s">
        <v>15497</v>
      </c>
      <c r="M2288" t="str">
        <f>IF(OR(ISBLANK(draft_picks[[#This Row],[veto_drafter_id]]),draft_picks[[#This Row],[veto_drafter_id]]=""),"",_xlfn.XLOOKUP(draft_picks[[#This Row],[veto_drafter_id]],drafters[id],drafters[name]))</f>
        <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x14ac:dyDescent="0.25">
      <c r="A2289" t="s">
        <v>486</v>
      </c>
      <c r="B2289" t="str">
        <f>_xlfn.XLOOKUP(draft_picks[[#This Row],[draft_id]],drafts[id],drafts[title])</f>
        <v>Steven Spielberg Super Draft</v>
      </c>
      <c r="C2289" s="3">
        <v>8</v>
      </c>
      <c r="D2289">
        <f>IF(C2288&lt;draft_picks[[#This Row],[position]],1,IF(C2288&gt;draft_picks[[#This Row],[position]],D2288+1,IF(C2288=draft_picks[[#This Row],[position]],D2288+1)))</f>
        <v>35</v>
      </c>
      <c r="E2289" t="s">
        <v>7939</v>
      </c>
      <c r="F2289" t="str">
        <f>IF(ISBLANK(draft_picks[[#This Row],[movie_id]]),"",_xlfn.XLOOKUP(draft_picks[[#This Row],[movie_id]],drafts.movies[id],drafts.movies[movie_title]))</f>
        <v>Close Encounters of the Third Kind</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15484</v>
      </c>
      <c r="L2289" t="s">
        <v>1137</v>
      </c>
      <c r="M2289" t="str">
        <f>IF(OR(ISBLANK(draft_picks[[#This Row],[veto_drafter_id]]),draft_picks[[#This Row],[veto_drafter_id]]=""),"",_xlfn.XLOOKUP(draft_picks[[#This Row],[veto_drafter_id]],drafters[id],drafters[name]))</f>
        <v>Wynter Mitchell</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36</v>
      </c>
      <c r="E2290" t="s">
        <v>1832</v>
      </c>
      <c r="F2290" t="str">
        <f>IF(ISBLANK(draft_picks[[#This Row],[movie_id]]),"",_xlfn.XLOOKUP(draft_picks[[#This Row],[movie_id]],drafts.movies[id],drafts.movies[movie_title]))</f>
        <v>Jurassic Park</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1166</v>
      </c>
      <c r="M2290" t="str">
        <f>IF(OR(ISBLANK(draft_picks[[#This Row],[veto_drafter_id]]),draft_picks[[#This Row],[veto_drafter_id]]=""),"",_xlfn.XLOOKUP(draft_picks[[#This Row],[veto_drafter_id]],drafters[id],drafters[name]))</f>
        <v>Lucé Tomlin-Brenner</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37</v>
      </c>
      <c r="E2291" t="s">
        <v>4914</v>
      </c>
      <c r="F2291" t="str">
        <f>IF(ISBLANK(draft_picks[[#This Row],[movie_id]]),"",_xlfn.XLOOKUP(draft_picks[[#This Row],[movie_id]],drafts.movies[id],drafts.movies[movie_title]))</f>
        <v>Catch Me If You Can</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15497</v>
      </c>
      <c r="L2291" t="s">
        <v>15497</v>
      </c>
      <c r="M2291" t="str">
        <f>IF(OR(ISBLANK(draft_picks[[#This Row],[veto_drafter_id]]),draft_picks[[#This Row],[veto_drafter_id]]=""),"",_xlfn.XLOOKUP(draft_picks[[#This Row],[veto_drafter_id]],drafters[id],drafters[name]))</f>
        <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x14ac:dyDescent="0.25">
      <c r="A2292" t="s">
        <v>486</v>
      </c>
      <c r="B2292" t="str">
        <f>_xlfn.XLOOKUP(draft_picks[[#This Row],[draft_id]],drafts[id],drafts[title])</f>
        <v>Steven Spielberg Super Draft</v>
      </c>
      <c r="C2292" s="3">
        <v>7</v>
      </c>
      <c r="D2292">
        <f>IF(C2291&lt;draft_picks[[#This Row],[position]],1,IF(C2291&gt;draft_picks[[#This Row],[position]],D2291+1,IF(C2291=draft_picks[[#This Row],[position]],D2291+1)))</f>
        <v>38</v>
      </c>
      <c r="E2292" t="s">
        <v>3915</v>
      </c>
      <c r="F2292" t="str">
        <f>IF(ISBLANK(draft_picks[[#This Row],[movie_id]]),"",_xlfn.XLOOKUP(draft_picks[[#This Row],[movie_id]],drafts.movies[id],drafts.movies[movie_title]))</f>
        <v>Raiders of the Lost Ark</v>
      </c>
      <c r="G2292" s="3" t="s">
        <v>1166</v>
      </c>
      <c r="H2292" t="str">
        <f>IF(ISBLANK(draft_picks[[#This Row],[drafter_id]]),"",_xlfn.XLOOKUP(draft_picks[[#This Row],[drafter_id]],drafters[id],drafters[name]))</f>
        <v>Lucé Tomlin-Brenner</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x14ac:dyDescent="0.25">
      <c r="A2293" t="s">
        <v>486</v>
      </c>
      <c r="B2293" t="str">
        <f>_xlfn.XLOOKUP(draft_picks[[#This Row],[draft_id]],drafts[id],drafts[title])</f>
        <v>Steven Spielberg Super Draft</v>
      </c>
      <c r="C2293" s="3">
        <v>6</v>
      </c>
      <c r="D2293">
        <f>IF(C2292&lt;draft_picks[[#This Row],[position]],1,IF(C2292&gt;draft_picks[[#This Row],[position]],D2292+1,IF(C2292=draft_picks[[#This Row],[position]],D2292+1)))</f>
        <v>39</v>
      </c>
      <c r="E2293" t="s">
        <v>1832</v>
      </c>
      <c r="F2293" t="str">
        <f>IF(ISBLANK(draft_picks[[#This Row],[movie_id]]),"",_xlfn.XLOOKUP(draft_picks[[#This Row],[movie_id]],drafts.movies[id],drafts.movies[movie_title]))</f>
        <v>Jurassic Park</v>
      </c>
      <c r="G2293" s="3" t="s">
        <v>1137</v>
      </c>
      <c r="H2293" t="str">
        <f>IF(ISBLANK(draft_picks[[#This Row],[drafter_id]]),"",_xlfn.XLOOKUP(draft_picks[[#This Row],[drafter_id]],drafters[id],drafters[name]))</f>
        <v>Wynter Mitchell</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x14ac:dyDescent="0.25">
      <c r="A2294" t="s">
        <v>486</v>
      </c>
      <c r="B2294" t="str">
        <f>_xlfn.XLOOKUP(draft_picks[[#This Row],[draft_id]],drafts[id],drafts[title])</f>
        <v>Steven Spielberg Super Draft</v>
      </c>
      <c r="C2294" s="3">
        <v>5</v>
      </c>
      <c r="D2294">
        <f>IF(C2293&lt;draft_picks[[#This Row],[position]],1,IF(C2293&gt;draft_picks[[#This Row],[position]],D2293+1,IF(C2293=draft_picks[[#This Row],[position]],D2293+1)))</f>
        <v>40</v>
      </c>
      <c r="E2294" t="s">
        <v>7939</v>
      </c>
      <c r="F2294" t="str">
        <f>IF(ISBLANK(draft_picks[[#This Row],[movie_id]]),"",_xlfn.XLOOKUP(draft_picks[[#This Row],[movie_id]],drafts.movies[id],drafts.movies[movie_title]))</f>
        <v>Close Encounters of the Third Kind</v>
      </c>
      <c r="G2294" s="3" t="s">
        <v>781</v>
      </c>
      <c r="H2294" t="str">
        <f>IF(ISBLANK(draft_picks[[#This Row],[drafter_id]]),"",_xlfn.XLOOKUP(draft_picks[[#This Row],[drafter_id]],drafters[id],drafters[name]))</f>
        <v>Adam B. Vary</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x14ac:dyDescent="0.25">
      <c r="A2295" t="s">
        <v>486</v>
      </c>
      <c r="B2295" t="str">
        <f>_xlfn.XLOOKUP(draft_picks[[#This Row],[draft_id]],drafts[id],drafts[title])</f>
        <v>Steven Spielberg Super Draft</v>
      </c>
      <c r="C2295" s="3">
        <v>4</v>
      </c>
      <c r="D2295">
        <f>IF(C2294&lt;draft_picks[[#This Row],[position]],1,IF(C2294&gt;draft_picks[[#This Row],[position]],D2294+1,IF(C2294=draft_picks[[#This Row],[position]],D2294+1)))</f>
        <v>41</v>
      </c>
      <c r="E2295" t="s">
        <v>3894</v>
      </c>
      <c r="F2295" t="str">
        <f>IF(ISBLANK(draft_picks[[#This Row],[movie_id]]),"",_xlfn.XLOOKUP(draft_picks[[#This Row],[movie_id]],drafts.movies[id],drafts.movies[movie_title]))</f>
        <v>The Color Purple</v>
      </c>
      <c r="G2295" s="3" t="s">
        <v>1166</v>
      </c>
      <c r="H2295" t="str">
        <f>IF(ISBLANK(draft_picks[[#This Row],[drafter_id]]),"",_xlfn.XLOOKUP(draft_picks[[#This Row],[drafter_id]],drafters[id],drafters[name]))</f>
        <v>Lucé Tomlin-Brenner</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x14ac:dyDescent="0.25">
      <c r="A2296" t="s">
        <v>486</v>
      </c>
      <c r="B2296" t="str">
        <f>_xlfn.XLOOKUP(draft_picks[[#This Row],[draft_id]],drafts[id],drafts[title])</f>
        <v>Steven Spielberg Super Draft</v>
      </c>
      <c r="C2296" s="3">
        <v>3</v>
      </c>
      <c r="D2296">
        <f>IF(C2295&lt;draft_picks[[#This Row],[position]],1,IF(C2295&gt;draft_picks[[#This Row],[position]],D2295+1,IF(C2295=draft_picks[[#This Row],[position]],D2295+1)))</f>
        <v>42</v>
      </c>
      <c r="E2296" t="s">
        <v>7387</v>
      </c>
      <c r="F2296" t="str">
        <f>IF(ISBLANK(draft_picks[[#This Row],[movie_id]]),"",_xlfn.XLOOKUP(draft_picks[[#This Row],[movie_id]],drafts.movies[id],drafts.movies[movie_title]))</f>
        <v>E.T. the Extra-Terrestrial</v>
      </c>
      <c r="G2296" s="3" t="s">
        <v>1137</v>
      </c>
      <c r="H2296" t="str">
        <f>IF(ISBLANK(draft_picks[[#This Row],[drafter_id]]),"",_xlfn.XLOOKUP(draft_picks[[#This Row],[drafter_id]],drafters[id],drafters[name]))</f>
        <v>Wynter Mitchell</v>
      </c>
      <c r="J2296" t="str">
        <f>IF(ISBLANK(draft_picks[[#This Row],[drafter_team_id]]),"",_xlfn.XLOOKUP(draft_picks[[#This Row],[drafter_team_id]],drafter_teams[id],drafter_teams[name]))</f>
        <v/>
      </c>
      <c r="K2296" s="3" t="s">
        <v>15484</v>
      </c>
      <c r="L2296" t="s">
        <v>781</v>
      </c>
      <c r="M2296" t="str">
        <f>IF(OR(ISBLANK(draft_picks[[#This Row],[veto_drafter_id]]),draft_picks[[#This Row],[veto_drafter_id]]=""),"",_xlfn.XLOOKUP(draft_picks[[#This Row],[veto_drafter_id]],drafters[id],drafters[name]))</f>
        <v>Adam B. Vary</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43</v>
      </c>
      <c r="E2297" t="s">
        <v>2631</v>
      </c>
      <c r="F2297" t="str">
        <f>IF(ISBLANK(draft_picks[[#This Row],[movie_id]]),"",_xlfn.XLOOKUP(draft_picks[[#This Row],[movie_id]],drafts.movies[id],drafts.movies[movie_title]))</f>
        <v>Schindler's List</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15497</v>
      </c>
      <c r="L2297" t="s">
        <v>15497</v>
      </c>
      <c r="M2297" t="str">
        <f>IF(OR(ISBLANK(draft_picks[[#This Row],[veto_drafter_id]]),draft_picks[[#This Row],[veto_drafter_id]]=""),"",_xlfn.XLOOKUP(draft_picks[[#This Row],[veto_drafter_id]],drafters[id],drafters[name]))</f>
        <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x14ac:dyDescent="0.25">
      <c r="A2298" t="s">
        <v>486</v>
      </c>
      <c r="B2298" t="str">
        <f>_xlfn.XLOOKUP(draft_picks[[#This Row],[draft_id]],drafts[id],drafts[title])</f>
        <v>Steven Spielberg Super Draft</v>
      </c>
      <c r="C2298" s="3">
        <v>2</v>
      </c>
      <c r="D2298">
        <f>IF(C2297&lt;draft_picks[[#This Row],[position]],1,IF(C2297&gt;draft_picks[[#This Row],[position]],D2297+1,IF(C2297=draft_picks[[#This Row],[position]],D2297+1)))</f>
        <v>44</v>
      </c>
      <c r="E2298" t="s">
        <v>5160</v>
      </c>
      <c r="F2298" t="str">
        <f>IF(ISBLANK(draft_picks[[#This Row],[movie_id]]),"",_xlfn.XLOOKUP(draft_picks[[#This Row],[movie_id]],drafts.movies[id],drafts.movies[movie_title]))</f>
        <v>Jaws</v>
      </c>
      <c r="G2298" s="3" t="s">
        <v>781</v>
      </c>
      <c r="H2298" t="str">
        <f>IF(ISBLANK(draft_picks[[#This Row],[drafter_id]]),"",_xlfn.XLOOKUP(draft_picks[[#This Row],[drafter_id]],drafters[id],drafters[name]))</f>
        <v>Adam B. Vary</v>
      </c>
      <c r="J2298" t="str">
        <f>IF(ISBLANK(draft_picks[[#This Row],[drafter_team_id]]),"",_xlfn.XLOOKUP(draft_picks[[#This Row],[drafter_team_id]],drafter_teams[id],drafter_teams[name]))</f>
        <v/>
      </c>
      <c r="K2298" s="3" t="s">
        <v>15484</v>
      </c>
      <c r="L2298" t="s">
        <v>857</v>
      </c>
      <c r="M2298" t="str">
        <f>IF(OR(ISBLANK(draft_picks[[#This Row],[veto_drafter_id]]),draft_picks[[#This Row],[veto_drafter_id]]=""),"",_xlfn.XLOOKUP(draft_picks[[#This Row],[veto_drafter_id]],drafters[id],drafters[name]))</f>
        <v>Patreon Members</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45</v>
      </c>
      <c r="E2299" t="s">
        <v>7387</v>
      </c>
      <c r="F2299" t="str">
        <f>IF(ISBLANK(draft_picks[[#This Row],[movie_id]]),"",_xlfn.XLOOKUP(draft_picks[[#This Row],[movie_id]],drafts.movies[id],drafts.movies[movie_title]))</f>
        <v>E.T. the Extra-Terrestrial</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15497</v>
      </c>
      <c r="L2299" t="s">
        <v>15497</v>
      </c>
      <c r="M2299" t="str">
        <f>IF(OR(ISBLANK(draft_picks[[#This Row],[veto_drafter_id]]),draft_picks[[#This Row],[veto_drafter_id]]=""),"",_xlfn.XLOOKUP(draft_picks[[#This Row],[veto_drafter_id]],drafters[id],drafters[name]))</f>
        <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x14ac:dyDescent="0.25">
      <c r="A2300" t="s">
        <v>486</v>
      </c>
      <c r="B2300" t="str">
        <f>_xlfn.XLOOKUP(draft_picks[[#This Row],[draft_id]],drafts[id],drafts[title])</f>
        <v>Steven Spielberg Super Draft</v>
      </c>
      <c r="C2300" s="3">
        <v>1</v>
      </c>
      <c r="D2300">
        <f>IF(C2299&lt;draft_picks[[#This Row],[position]],1,IF(C2299&gt;draft_picks[[#This Row],[position]],D2299+1,IF(C2299=draft_picks[[#This Row],[position]],D2299+1)))</f>
        <v>46</v>
      </c>
      <c r="E2300" t="s">
        <v>5160</v>
      </c>
      <c r="F2300" t="str">
        <f>IF(ISBLANK(draft_picks[[#This Row],[movie_id]]),"",_xlfn.XLOOKUP(draft_picks[[#This Row],[movie_id]],drafts.movies[id],drafts.movies[movie_title]))</f>
        <v>Jaws</v>
      </c>
      <c r="G2300" s="3" t="s">
        <v>1166</v>
      </c>
      <c r="H2300" t="str">
        <f>IF(ISBLANK(draft_picks[[#This Row],[drafter_id]]),"",_xlfn.XLOOKUP(draft_picks[[#This Row],[drafter_id]],drafters[id],drafters[name]))</f>
        <v>Lucé Tomlin-Brenner</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x14ac:dyDescent="0.25">
      <c r="A2301" t="s">
        <v>22</v>
      </c>
      <c r="B2301" t="str">
        <f>_xlfn.XLOOKUP(draft_picks[[#This Row],[draft_id]],drafts[id],drafts[title])</f>
        <v>Spielberg Produced Mega Draft</v>
      </c>
      <c r="C2301" s="3">
        <v>20</v>
      </c>
      <c r="D2301">
        <f>IF(C2300&lt;draft_picks[[#This Row],[position]],1,IF(C2300&gt;draft_picks[[#This Row],[position]],D2300+1,IF(C2300=draft_picks[[#This Row],[position]],D2300+1)))</f>
        <v>1</v>
      </c>
      <c r="E2301" t="s">
        <v>6723</v>
      </c>
      <c r="F2301" t="str">
        <f>IF(ISBLANK(draft_picks[[#This Row],[movie_id]]),"",_xlfn.XLOOKUP(draft_picks[[#This Row],[movie_id]],drafts.movies[id],drafts.movies[movie_title]))</f>
        <v>Real Steel</v>
      </c>
      <c r="G2301" s="3"/>
      <c r="H2301" t="str">
        <f>IF(ISBLANK(draft_picks[[#This Row],[drafter_id]]),"",_xlfn.XLOOKUP(draft_picks[[#This Row],[drafter_id]],drafters[id],drafters[name]))</f>
        <v/>
      </c>
      <c r="I2301" t="s">
        <v>1305</v>
      </c>
      <c r="J2301" t="str">
        <f>IF(ISBLANK(draft_picks[[#This Row],[drafter_team_id]]),"",_xlfn.XLOOKUP(draft_picks[[#This Row],[drafter_team_id]],drafter_teams[id],drafter_teams[name]))</f>
        <v>Team Disaster Girls</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x14ac:dyDescent="0.25">
      <c r="A2302" t="s">
        <v>22</v>
      </c>
      <c r="B2302" t="str">
        <f>_xlfn.XLOOKUP(draft_picks[[#This Row],[draft_id]],drafts[id],drafts[title])</f>
        <v>Spielberg Produced Mega Draft</v>
      </c>
      <c r="C2302" s="3">
        <v>19</v>
      </c>
      <c r="D2302">
        <f>IF(C2301&lt;draft_picks[[#This Row],[position]],1,IF(C2301&gt;draft_picks[[#This Row],[position]],D2301+1,IF(C2301=draft_picks[[#This Row],[position]],D2301+1)))</f>
        <v>2</v>
      </c>
      <c r="E2302" t="s">
        <v>3115</v>
      </c>
      <c r="F2302" t="str">
        <f>IF(ISBLANK(draft_picks[[#This Row],[movie_id]]),"",_xlfn.XLOOKUP(draft_picks[[#This Row],[movie_id]],drafts.movies[id],drafts.movies[movie_title]))</f>
        <v>Jurassic Park III</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x14ac:dyDescent="0.25">
      <c r="A2303" t="s">
        <v>22</v>
      </c>
      <c r="B2303" t="str">
        <f>_xlfn.XLOOKUP(draft_picks[[#This Row],[draft_id]],drafts[id],drafts[title])</f>
        <v>Spielberg Produced Mega Draft</v>
      </c>
      <c r="C2303" s="3">
        <v>18</v>
      </c>
      <c r="D2303">
        <f>IF(C2302&lt;draft_picks[[#This Row],[position]],1,IF(C2302&gt;draft_picks[[#This Row],[position]],D2302+1,IF(C2302=draft_picks[[#This Row],[position]],D2302+1)))</f>
        <v>3</v>
      </c>
      <c r="E2303" t="s">
        <v>5444</v>
      </c>
      <c r="F2303" t="str">
        <f>IF(ISBLANK(draft_picks[[#This Row],[movie_id]]),"",_xlfn.XLOOKUP(draft_picks[[#This Row],[movie_id]],drafts.movies[id],drafts.movies[movie_title]))</f>
        <v>The Goonies</v>
      </c>
      <c r="G2303" s="3"/>
      <c r="H2303" t="str">
        <f>IF(ISBLANK(draft_picks[[#This Row],[drafter_id]]),"",_xlfn.XLOOKUP(draft_picks[[#This Row],[drafter_id]],drafters[id],drafters[name]))</f>
        <v/>
      </c>
      <c r="I2303" t="s">
        <v>1307</v>
      </c>
      <c r="J2303" t="str">
        <f>IF(ISBLANK(draft_picks[[#This Row],[drafter_team_id]]),"",_xlfn.XLOOKUP(draft_picks[[#This Row],[drafter_team_id]],drafter_teams[id],drafter_teams[name]))</f>
        <v>Team Podcast Like It's 1999</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x14ac:dyDescent="0.25">
      <c r="A2304" t="s">
        <v>22</v>
      </c>
      <c r="B2304" t="str">
        <f>_xlfn.XLOOKUP(draft_picks[[#This Row],[draft_id]],drafts[id],drafts[title])</f>
        <v>Spielberg Produced Mega Draft</v>
      </c>
      <c r="C2304" s="3">
        <v>17</v>
      </c>
      <c r="D2304">
        <f>IF(C2303&lt;draft_picks[[#This Row],[position]],1,IF(C2303&gt;draft_picks[[#This Row],[position]],D2303+1,IF(C2303=draft_picks[[#This Row],[position]],D2303+1)))</f>
        <v>4</v>
      </c>
      <c r="E2304" t="s">
        <v>6549</v>
      </c>
      <c r="F2304" t="str">
        <f>IF(ISBLANK(draft_picks[[#This Row],[movie_id]]),"",_xlfn.XLOOKUP(draft_picks[[#This Row],[movie_id]],drafts.movies[id],drafts.movies[movie_title]))</f>
        <v>The Money Pit</v>
      </c>
      <c r="G2304" s="3"/>
      <c r="H2304" t="str">
        <f>IF(ISBLANK(draft_picks[[#This Row],[drafter_id]]),"",_xlfn.XLOOKUP(draft_picks[[#This Row],[drafter_id]],drafters[id],drafters[name]))</f>
        <v/>
      </c>
      <c r="I2304" t="s">
        <v>1317</v>
      </c>
      <c r="J2304" t="str">
        <f>IF(ISBLANK(draft_picks[[#This Row],[drafter_team_id]]),"",_xlfn.XLOOKUP(draft_picks[[#This Row],[drafter_team_id]],drafter_teams[id],drafter_teams[name]))</f>
        <v>Team Screen Drafts</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x14ac:dyDescent="0.25">
      <c r="A2305" t="s">
        <v>22</v>
      </c>
      <c r="B2305" t="str">
        <f>_xlfn.XLOOKUP(draft_picks[[#This Row],[draft_id]],drafts[id],drafts[title])</f>
        <v>Spielberg Produced Mega Draft</v>
      </c>
      <c r="C2305" s="3">
        <v>16</v>
      </c>
      <c r="D2305">
        <f>IF(C2304&lt;draft_picks[[#This Row],[position]],1,IF(C2304&gt;draft_picks[[#This Row],[position]],D2304+1,IF(C2304=draft_picks[[#This Row],[position]],D2304+1)))</f>
        <v>5</v>
      </c>
      <c r="E2305" t="s">
        <v>4389</v>
      </c>
      <c r="F2305" t="str">
        <f>IF(ISBLANK(draft_picks[[#This Row],[movie_id]]),"",_xlfn.XLOOKUP(draft_picks[[#This Row],[movie_id]],drafts.movies[id],drafts.movies[movie_title]))</f>
        <v>Innerspace</v>
      </c>
      <c r="G2305" s="3"/>
      <c r="H2305" t="str">
        <f>IF(ISBLANK(draft_picks[[#This Row],[drafter_id]]),"",_xlfn.XLOOKUP(draft_picks[[#This Row],[drafter_id]],drafters[id],drafters[name]))</f>
        <v/>
      </c>
      <c r="I2305" t="s">
        <v>1305</v>
      </c>
      <c r="J2305" t="str">
        <f>IF(ISBLANK(draft_picks[[#This Row],[drafter_team_id]]),"",_xlfn.XLOOKUP(draft_picks[[#This Row],[drafter_team_id]],drafter_teams[id],drafter_teams[name]))</f>
        <v>Team Disaster Girls</v>
      </c>
      <c r="K2305" s="3" t="s">
        <v>15484</v>
      </c>
      <c r="L2305" t="s">
        <v>15497</v>
      </c>
      <c r="M2305" t="str">
        <f>IF(OR(ISBLANK(draft_picks[[#This Row],[veto_drafter_id]]),draft_picks[[#This Row],[veto_drafter_id]]=""),"",_xlfn.XLOOKUP(draft_picks[[#This Row],[veto_drafter_id]],drafters[id],drafters[name]))</f>
        <v/>
      </c>
      <c r="N2305" t="s">
        <v>1317</v>
      </c>
      <c r="O2305" t="str">
        <f>IF(OR(ISBLANK(draft_picks[[#This Row],[veto_drafter_team_id]]),draft_picks[[#This Row],[veto_drafter_team_id]]=""),"",_xlfn.XLOOKUP(draft_picks[[#This Row],[veto_drafter_team_id]],drafter_teams[id],drafter_teams[name]))</f>
        <v>Team Screen Drafts</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6</v>
      </c>
      <c r="E2306" t="s">
        <v>5157</v>
      </c>
      <c r="F2306" t="str">
        <f>IF(ISBLANK(draft_picks[[#This Row],[movie_id]]),"",_xlfn.XLOOKUP(draft_picks[[#This Row],[movie_id]],drafts.movies[id],drafts.movies[movie_title]))</f>
        <v>Arachnophobia</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15497</v>
      </c>
      <c r="L2306" t="s">
        <v>15497</v>
      </c>
      <c r="M2306" t="str">
        <f>IF(OR(ISBLANK(draft_picks[[#This Row],[veto_drafter_id]]),draft_picks[[#This Row],[veto_drafter_id]]=""),"",_xlfn.XLOOKUP(draft_picks[[#This Row],[veto_drafter_id]],drafters[id],drafters[name]))</f>
        <v/>
      </c>
      <c r="N2306" t="s">
        <v>15497</v>
      </c>
      <c r="O2306" t="str">
        <f>IF(OR(ISBLANK(draft_picks[[#This Row],[veto_drafter_team_id]]),draft_picks[[#This Row],[veto_drafter_team_id]]=""),"",_xlfn.XLOOKUP(draft_picks[[#This Row],[veto_drafter_team_id]],drafter_teams[id],drafter_teams[name]))</f>
        <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x14ac:dyDescent="0.25">
      <c r="A2307" t="s">
        <v>22</v>
      </c>
      <c r="B2307" t="str">
        <f>_xlfn.XLOOKUP(draft_picks[[#This Row],[draft_id]],drafts[id],drafts[title])</f>
        <v>Spielberg Produced Mega Draft</v>
      </c>
      <c r="C2307" s="3">
        <v>15</v>
      </c>
      <c r="D2307">
        <f>IF(C2306&lt;draft_picks[[#This Row],[position]],1,IF(C2306&gt;draft_picks[[#This Row],[position]],D2306+1,IF(C2306=draft_picks[[#This Row],[position]],D2306+1)))</f>
        <v>7</v>
      </c>
      <c r="E2307" t="s">
        <v>3760</v>
      </c>
      <c r="F2307" t="str">
        <f>IF(ISBLANK(draft_picks[[#This Row],[movie_id]]),"",_xlfn.XLOOKUP(draft_picks[[#This Row],[movie_id]],drafts.movies[id],drafts.movies[movie_title]))</f>
        <v>Joe Versus the Volcano</v>
      </c>
      <c r="G2307" s="3"/>
      <c r="H2307" t="str">
        <f>IF(ISBLANK(draft_picks[[#This Row],[drafter_id]]),"",_xlfn.XLOOKUP(draft_picks[[#This Row],[drafter_id]],drafters[id],drafters[name]))</f>
        <v/>
      </c>
      <c r="I2307" t="s">
        <v>1307</v>
      </c>
      <c r="J2307" t="str">
        <f>IF(ISBLANK(draft_picks[[#This Row],[drafter_team_id]]),"",_xlfn.XLOOKUP(draft_picks[[#This Row],[drafter_team_id]],drafter_teams[id],drafter_teams[name]))</f>
        <v>Team Podcast Like It's 1999</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x14ac:dyDescent="0.25">
      <c r="A2308" t="s">
        <v>22</v>
      </c>
      <c r="B2308" t="str">
        <f>_xlfn.XLOOKUP(draft_picks[[#This Row],[draft_id]],drafts[id],drafts[title])</f>
        <v>Spielberg Produced Mega Draft</v>
      </c>
      <c r="C2308" s="3">
        <v>14</v>
      </c>
      <c r="D2308">
        <f>IF(C2307&lt;draft_picks[[#This Row],[position]],1,IF(C2307&gt;draft_picks[[#This Row],[position]],D2307+1,IF(C2307=draft_picks[[#This Row],[position]],D2307+1)))</f>
        <v>8</v>
      </c>
      <c r="E2308" t="s">
        <v>5055</v>
      </c>
      <c r="F2308" t="str">
        <f>IF(ISBLANK(draft_picks[[#This Row],[movie_id]]),"",_xlfn.XLOOKUP(draft_picks[[#This Row],[movie_id]],drafts.movies[id],drafts.movies[movie_title]))</f>
        <v>Back to the Future Part II</v>
      </c>
      <c r="G2308" s="3"/>
      <c r="H2308" t="str">
        <f>IF(ISBLANK(draft_picks[[#This Row],[drafter_id]]),"",_xlfn.XLOOKUP(draft_picks[[#This Row],[drafter_id]],drafters[id],drafters[name]))</f>
        <v/>
      </c>
      <c r="I2308" t="s">
        <v>1317</v>
      </c>
      <c r="J2308" t="str">
        <f>IF(ISBLANK(draft_picks[[#This Row],[drafter_team_id]]),"",_xlfn.XLOOKUP(draft_picks[[#This Row],[drafter_team_id]],drafter_teams[id],drafter_teams[name]))</f>
        <v>Team Screen Drafts</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x14ac:dyDescent="0.25">
      <c r="A2309" t="s">
        <v>22</v>
      </c>
      <c r="B2309" t="str">
        <f>_xlfn.XLOOKUP(draft_picks[[#This Row],[draft_id]],drafts[id],drafts[title])</f>
        <v>Spielberg Produced Mega Draft</v>
      </c>
      <c r="C2309" s="3">
        <v>13</v>
      </c>
      <c r="D2309">
        <f>IF(C2308&lt;draft_picks[[#This Row],[position]],1,IF(C2308&gt;draft_picks[[#This Row],[position]],D2308+1,IF(C2308=draft_picks[[#This Row],[position]],D2308+1)))</f>
        <v>9</v>
      </c>
      <c r="E2309" t="s">
        <v>5235</v>
      </c>
      <c r="F2309" t="str">
        <f>IF(ISBLANK(draft_picks[[#This Row],[movie_id]]),"",_xlfn.XLOOKUP(draft_picks[[#This Row],[movie_id]],drafts.movies[id],drafts.movies[movie_title]))</f>
        <v>Transformers</v>
      </c>
      <c r="G2309" s="3"/>
      <c r="H2309" t="str">
        <f>IF(ISBLANK(draft_picks[[#This Row],[drafter_id]]),"",_xlfn.XLOOKUP(draft_picks[[#This Row],[drafter_id]],drafters[id],drafters[name]))</f>
        <v/>
      </c>
      <c r="I2309" t="s">
        <v>1305</v>
      </c>
      <c r="J2309" t="str">
        <f>IF(ISBLANK(draft_picks[[#This Row],[drafter_team_id]]),"",_xlfn.XLOOKUP(draft_picks[[#This Row],[drafter_team_id]],drafter_teams[id],drafter_teams[name]))</f>
        <v>Team Disaster Girls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x14ac:dyDescent="0.25">
      <c r="A2310" t="s">
        <v>22</v>
      </c>
      <c r="B2310" t="str">
        <f>_xlfn.XLOOKUP(draft_picks[[#This Row],[draft_id]],drafts[id],drafts[title])</f>
        <v>Spielberg Produced Mega Draft</v>
      </c>
      <c r="C2310" s="3">
        <v>12</v>
      </c>
      <c r="D2310">
        <f>IF(C2309&lt;draft_picks[[#This Row],[position]],1,IF(C2309&gt;draft_picks[[#This Row],[position]],D2309+1,IF(C2309=draft_picks[[#This Row],[position]],D2309+1)))</f>
        <v>10</v>
      </c>
      <c r="E2310" t="s">
        <v>7234</v>
      </c>
      <c r="F2310" t="str">
        <f>IF(ISBLANK(draft_picks[[#This Row],[movie_id]]),"",_xlfn.XLOOKUP(draft_picks[[#This Row],[movie_id]],drafts.movies[id],drafts.movies[movie_title]))</f>
        <v>Men in BlackÃ‚Â³</v>
      </c>
      <c r="G2310" s="3"/>
      <c r="H2310" t="str">
        <f>IF(ISBLANK(draft_picks[[#This Row],[drafter_id]]),"",_xlfn.XLOOKUP(draft_picks[[#This Row],[drafter_id]],drafters[id],drafters[name]))</f>
        <v/>
      </c>
      <c r="I2310" t="s">
        <v>1307</v>
      </c>
      <c r="J2310" t="str">
        <f>IF(ISBLANK(draft_picks[[#This Row],[drafter_team_id]]),"",_xlfn.XLOOKUP(draft_picks[[#This Row],[drafter_team_id]],drafter_teams[id],drafter_teams[name]))</f>
        <v>Team Podcast Like It's 1999</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x14ac:dyDescent="0.25">
      <c r="A2311" t="s">
        <v>22</v>
      </c>
      <c r="B2311" t="str">
        <f>_xlfn.XLOOKUP(draft_picks[[#This Row],[draft_id]],drafts[id],drafts[title])</f>
        <v>Spielberg Produced Mega Draft</v>
      </c>
      <c r="C2311" s="3">
        <v>11</v>
      </c>
      <c r="D2311">
        <f>IF(C2310&lt;draft_picks[[#This Row],[position]],1,IF(C2310&gt;draft_picks[[#This Row],[position]],D2310+1,IF(C2310=draft_picks[[#This Row],[position]],D2310+1)))</f>
        <v>11</v>
      </c>
      <c r="E2311" t="s">
        <v>8284</v>
      </c>
      <c r="F2311" t="str">
        <f>IF(ISBLANK(draft_picks[[#This Row],[movie_id]]),"",_xlfn.XLOOKUP(draft_picks[[#This Row],[movie_id]],drafts.movies[id],drafts.movies[movie_title]))</f>
        <v>An American Tail: Fievel Goes West</v>
      </c>
      <c r="G2311" s="3"/>
      <c r="H2311" t="str">
        <f>IF(ISBLANK(draft_picks[[#This Row],[drafter_id]]),"",_xlfn.XLOOKUP(draft_picks[[#This Row],[drafter_id]],drafters[id],drafters[name]))</f>
        <v/>
      </c>
      <c r="I2311" t="s">
        <v>1317</v>
      </c>
      <c r="J2311" t="str">
        <f>IF(ISBLANK(draft_picks[[#This Row],[drafter_team_id]]),"",_xlfn.XLOOKUP(draft_picks[[#This Row],[drafter_team_id]],drafter_teams[id],drafter_teams[name]))</f>
        <v>Team Screen Drafts</v>
      </c>
      <c r="K2311" s="3" t="s">
        <v>15484</v>
      </c>
      <c r="L2311" t="s">
        <v>15497</v>
      </c>
      <c r="M2311" t="str">
        <f>IF(OR(ISBLANK(draft_picks[[#This Row],[veto_drafter_id]]),draft_picks[[#This Row],[veto_drafter_id]]=""),"",_xlfn.XLOOKUP(draft_picks[[#This Row],[veto_drafter_id]],drafters[id],drafters[name]))</f>
        <v/>
      </c>
      <c r="N2311" t="s">
        <v>1307</v>
      </c>
      <c r="O2311" t="str">
        <f>IF(OR(ISBLANK(draft_picks[[#This Row],[veto_drafter_team_id]]),draft_picks[[#This Row],[veto_drafter_team_id]]=""),"",_xlfn.XLOOKUP(draft_picks[[#This Row],[veto_drafter_team_id]],drafter_teams[id],drafter_teams[name]))</f>
        <v>Team Podcast Like It's 1999</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12</v>
      </c>
      <c r="E2312" t="s">
        <v>5507</v>
      </c>
      <c r="F2312" t="str">
        <f>IF(ISBLANK(draft_picks[[#This Row],[movie_id]]),"",_xlfn.XLOOKUP(draft_picks[[#This Row],[movie_id]],drafts.movies[id],drafts.movies[movie_title]))</f>
        <v>Letters from Iwo Jima</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15497</v>
      </c>
      <c r="L2312" t="s">
        <v>15497</v>
      </c>
      <c r="M2312" t="str">
        <f>IF(OR(ISBLANK(draft_picks[[#This Row],[veto_drafter_id]]),draft_picks[[#This Row],[veto_drafter_id]]=""),"",_xlfn.XLOOKUP(draft_picks[[#This Row],[veto_drafter_id]],drafters[id],drafters[name]))</f>
        <v/>
      </c>
      <c r="N2312" t="s">
        <v>15497</v>
      </c>
      <c r="O2312" t="str">
        <f>IF(OR(ISBLANK(draft_picks[[#This Row],[veto_drafter_team_id]]),draft_picks[[#This Row],[veto_drafter_team_id]]=""),"",_xlfn.XLOOKUP(draft_picks[[#This Row],[veto_drafter_team_id]],drafter_teams[id],drafter_teams[name]))</f>
        <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x14ac:dyDescent="0.25">
      <c r="A2313" t="s">
        <v>22</v>
      </c>
      <c r="B2313" t="str">
        <f>_xlfn.XLOOKUP(draft_picks[[#This Row],[draft_id]],drafts[id],drafts[title])</f>
        <v>Spielberg Produced Mega Draft</v>
      </c>
      <c r="C2313" s="3">
        <v>10</v>
      </c>
      <c r="D2313">
        <f>IF(C2312&lt;draft_picks[[#This Row],[position]],1,IF(C2312&gt;draft_picks[[#This Row],[position]],D2312+1,IF(C2312=draft_picks[[#This Row],[position]],D2312+1)))</f>
        <v>13</v>
      </c>
      <c r="E2313" t="s">
        <v>7270</v>
      </c>
      <c r="F2313" t="str">
        <f>IF(ISBLANK(draft_picks[[#This Row],[movie_id]]),"",_xlfn.XLOOKUP(draft_picks[[#This Row],[movie_id]],drafts.movies[id],drafts.movies[movie_title]))</f>
        <v>Gremlins 2: The New Batch</v>
      </c>
      <c r="G2313" s="3"/>
      <c r="H2313" t="str">
        <f>IF(ISBLANK(draft_picks[[#This Row],[drafter_id]]),"",_xlfn.XLOOKUP(draft_picks[[#This Row],[drafter_id]],drafters[id],drafters[name]))</f>
        <v/>
      </c>
      <c r="I2313" t="s">
        <v>1305</v>
      </c>
      <c r="J2313" t="str">
        <f>IF(ISBLANK(draft_picks[[#This Row],[drafter_team_id]]),"",_xlfn.XLOOKUP(draft_picks[[#This Row],[drafter_team_id]],drafter_teams[id],drafter_teams[name]))</f>
        <v>Team Disaster Girls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x14ac:dyDescent="0.25">
      <c r="A2314" t="s">
        <v>22</v>
      </c>
      <c r="B2314" t="str">
        <f>_xlfn.XLOOKUP(draft_picks[[#This Row],[draft_id]],drafts[id],drafts[title])</f>
        <v>Spielberg Produced Mega Draft</v>
      </c>
      <c r="C2314" s="3">
        <v>9</v>
      </c>
      <c r="D2314">
        <f>IF(C2313&lt;draft_picks[[#This Row],[position]],1,IF(C2313&gt;draft_picks[[#This Row],[position]],D2313+1,IF(C2313=draft_picks[[#This Row],[position]],D2313+1)))</f>
        <v>14</v>
      </c>
      <c r="E2314" t="s">
        <v>5845</v>
      </c>
      <c r="F2314" t="str">
        <f>IF(ISBLANK(draft_picks[[#This Row],[movie_id]]),"",_xlfn.XLOOKUP(draft_picks[[#This Row],[movie_id]],drafts.movies[id],drafts.movies[movie_title]))</f>
        <v>Poltergeist</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15484</v>
      </c>
      <c r="L2314" t="s">
        <v>15497</v>
      </c>
      <c r="M2314" t="str">
        <f>IF(OR(ISBLANK(draft_picks[[#This Row],[veto_drafter_id]]),draft_picks[[#This Row],[veto_drafter_id]]=""),"",_xlfn.XLOOKUP(draft_picks[[#This Row],[veto_drafter_id]],drafters[id],drafters[name]))</f>
        <v/>
      </c>
      <c r="N2314" t="s">
        <v>1317</v>
      </c>
      <c r="O2314" t="str">
        <f>IF(OR(ISBLANK(draft_picks[[#This Row],[veto_drafter_team_id]]),draft_picks[[#This Row],[veto_drafter_team_id]]=""),"",_xlfn.XLOOKUP(draft_picks[[#This Row],[veto_drafter_team_id]],drafter_teams[id],drafter_teams[name]))</f>
        <v>Team Screen Drafts</v>
      </c>
      <c r="P2314" t="b">
        <v>1</v>
      </c>
      <c r="Q2314" t="s">
        <v>15497</v>
      </c>
      <c r="R2314" t="str">
        <f>IF(OR(ISBLANK(draft_picks[[#This Row],[veto_override_drafter_id]]),draft_picks[[#This Row],[veto_override_drafter_id]]=""),"",_xlfn.XLOOKUP(draft_picks[[#This Row],[veto_override_drafter_id]],drafters[id],drafters[name]))</f>
        <v/>
      </c>
      <c r="S2314" t="s">
        <v>1307</v>
      </c>
      <c r="T2314" t="str">
        <f>IF(OR(ISBLANK(draft_picks[[#This Row],[veto_override_team_id]]),draft_picks[[#This Row],[veto_override_team_id]]=""),"",_xlfn.XLOOKUP(draft_picks[[#This Row],[veto_override_team_id]],drafter_teams[id],drafter_teams[name]))</f>
        <v>Team Podcast Like It's 1999</v>
      </c>
    </row>
    <row r="2315" spans="1:20" x14ac:dyDescent="0.25">
      <c r="A2315" t="s">
        <v>22</v>
      </c>
      <c r="B2315" t="str">
        <f>_xlfn.XLOOKUP(draft_picks[[#This Row],[draft_id]],drafts[id],drafts[title])</f>
        <v>Spielberg Produced Mega Draft</v>
      </c>
      <c r="C2315" s="3">
        <v>8</v>
      </c>
      <c r="D2315">
        <f>IF(C2314&lt;draft_picks[[#This Row],[position]],1,IF(C2314&gt;draft_picks[[#This Row],[position]],D2314+1,IF(C2314=draft_picks[[#This Row],[position]],D2314+1)))</f>
        <v>15</v>
      </c>
      <c r="E2315" t="s">
        <v>4389</v>
      </c>
      <c r="F2315" t="str">
        <f>IF(ISBLANK(draft_picks[[#This Row],[movie_id]]),"",_xlfn.XLOOKUP(draft_picks[[#This Row],[movie_id]],drafts.movies[id],drafts.movies[movie_title]))</f>
        <v>Innerspace</v>
      </c>
      <c r="G2315" s="3"/>
      <c r="H2315" t="str">
        <f>IF(ISBLANK(draft_picks[[#This Row],[drafter_id]]),"",_xlfn.XLOOKUP(draft_picks[[#This Row],[drafter_id]],drafters[id],drafters[name]))</f>
        <v/>
      </c>
      <c r="I2315" t="s">
        <v>1307</v>
      </c>
      <c r="J2315" t="str">
        <f>IF(ISBLANK(draft_picks[[#This Row],[drafter_team_id]]),"",_xlfn.XLOOKUP(draft_picks[[#This Row],[drafter_team_id]],drafter_teams[id],drafter_teams[name]))</f>
        <v>Team Podcast Like It's 1999</v>
      </c>
      <c r="K2315" s="3" t="s">
        <v>15497</v>
      </c>
      <c r="L2315" t="s">
        <v>15497</v>
      </c>
      <c r="M2315" t="str">
        <f>IF(OR(ISBLANK(draft_picks[[#This Row],[veto_drafter_id]]),draft_picks[[#This Row],[veto_drafter_id]]=""),"",_xlfn.XLOOKUP(draft_picks[[#This Row],[veto_drafter_id]],drafters[id],drafters[name]))</f>
        <v/>
      </c>
      <c r="N2315" t="s">
        <v>15497</v>
      </c>
      <c r="O2315" t="str">
        <f>IF(OR(ISBLANK(draft_picks[[#This Row],[veto_drafter_team_id]]),draft_picks[[#This Row],[veto_drafter_team_id]]=""),"",_xlfn.XLOOKUP(draft_picks[[#This Row],[veto_drafter_team_id]],drafter_teams[id],drafter_teams[name]))</f>
        <v/>
      </c>
      <c r="Q2315" t="s">
        <v>15497</v>
      </c>
      <c r="R2315" t="str">
        <f>IF(OR(ISBLANK(draft_picks[[#This Row],[veto_override_drafter_id]]),draft_picks[[#This Row],[veto_override_drafter_id]]=""),"",_xlfn.XLOOKUP(draft_picks[[#This Row],[veto_override_drafter_id]],drafters[id],drafters[name]))</f>
        <v/>
      </c>
      <c r="S2315" t="s">
        <v>15497</v>
      </c>
      <c r="T2315" t="str">
        <f>IF(OR(ISBLANK(draft_picks[[#This Row],[veto_override_team_id]]),draft_picks[[#This Row],[veto_override_team_id]]=""),"",_xlfn.XLOOKUP(draft_picks[[#This Row],[veto_override_team_id]],drafter_teams[id],drafter_teams[name]))</f>
        <v/>
      </c>
    </row>
    <row r="2316" spans="1:20" x14ac:dyDescent="0.25">
      <c r="A2316" t="s">
        <v>22</v>
      </c>
      <c r="B2316" t="str">
        <f>_xlfn.XLOOKUP(draft_picks[[#This Row],[draft_id]],drafts[id],drafts[title])</f>
        <v>Spielberg Produced Mega Draft</v>
      </c>
      <c r="C2316" s="3">
        <v>7</v>
      </c>
      <c r="D2316">
        <f>IF(C2315&lt;draft_picks[[#This Row],[position]],1,IF(C2315&gt;draft_picks[[#This Row],[position]],D2315+1,IF(C2315=draft_picks[[#This Row],[position]],D2315+1)))</f>
        <v>16</v>
      </c>
      <c r="E2316" t="s">
        <v>4971</v>
      </c>
      <c r="F2316" t="str">
        <f>IF(ISBLANK(draft_picks[[#This Row],[movie_id]]),"",_xlfn.XLOOKUP(draft_picks[[#This Row],[movie_id]],drafts.movies[id],drafts.movies[movie_title]))</f>
        <v>True Grit</v>
      </c>
      <c r="G2316" s="3"/>
      <c r="H2316" t="str">
        <f>IF(ISBLANK(draft_picks[[#This Row],[drafter_id]]),"",_xlfn.XLOOKUP(draft_picks[[#This Row],[drafter_id]],drafters[id],drafters[name]))</f>
        <v/>
      </c>
      <c r="I2316" t="s">
        <v>1317</v>
      </c>
      <c r="J2316" t="str">
        <f>IF(ISBLANK(draft_picks[[#This Row],[drafter_team_id]]),"",_xlfn.XLOOKUP(draft_picks[[#This Row],[drafter_team_id]],drafter_teams[id],drafter_teams[name]))</f>
        <v>Team Screen Drafts</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x14ac:dyDescent="0.25">
      <c r="A2317" t="s">
        <v>22</v>
      </c>
      <c r="B2317" t="str">
        <f>_xlfn.XLOOKUP(draft_picks[[#This Row],[draft_id]],drafts[id],drafts[title])</f>
        <v>Spielberg Produced Mega Draft</v>
      </c>
      <c r="C2317" s="3">
        <v>6</v>
      </c>
      <c r="D2317">
        <f>IF(C2316&lt;draft_picks[[#This Row],[position]],1,IF(C2316&gt;draft_picks[[#This Row],[position]],D2316+1,IF(C2316=draft_picks[[#This Row],[position]],D2316+1)))</f>
        <v>17</v>
      </c>
      <c r="E2317" t="s">
        <v>4410</v>
      </c>
      <c r="F2317" t="str">
        <f>IF(ISBLANK(draft_picks[[#This Row],[movie_id]]),"",_xlfn.XLOOKUP(draft_picks[[#This Row],[movie_id]],drafts.movies[id],drafts.movies[movie_title]))</f>
        <v>Deep Impact</v>
      </c>
      <c r="G2317" s="3"/>
      <c r="H2317" t="str">
        <f>IF(ISBLANK(draft_picks[[#This Row],[drafter_id]]),"",_xlfn.XLOOKUP(draft_picks[[#This Row],[drafter_id]],drafters[id],drafters[name]))</f>
        <v/>
      </c>
      <c r="I2317" t="s">
        <v>1305</v>
      </c>
      <c r="J2317" t="str">
        <f>IF(ISBLANK(draft_picks[[#This Row],[drafter_team_id]]),"",_xlfn.XLOOKUP(draft_picks[[#This Row],[drafter_team_id]],drafter_teams[id],drafter_teams[name]))</f>
        <v>Team Disaster Girls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x14ac:dyDescent="0.25">
      <c r="A2318" t="s">
        <v>22</v>
      </c>
      <c r="B2318" t="str">
        <f>_xlfn.XLOOKUP(draft_picks[[#This Row],[draft_id]],drafts[id],drafts[title])</f>
        <v>Spielberg Produced Mega Draft</v>
      </c>
      <c r="C2318" s="3">
        <v>5</v>
      </c>
      <c r="D2318">
        <f>IF(C2317&lt;draft_picks[[#This Row],[position]],1,IF(C2317&gt;draft_picks[[#This Row],[position]],D2317+1,IF(C2317=draft_picks[[#This Row],[position]],D2317+1)))</f>
        <v>18</v>
      </c>
      <c r="E2318" t="s">
        <v>5815</v>
      </c>
      <c r="F2318" t="str">
        <f>IF(ISBLANK(draft_picks[[#This Row],[movie_id]]),"",_xlfn.XLOOKUP(draft_picks[[#This Row],[movie_id]],drafts.movies[id],drafts.movies[movie_title]))</f>
        <v>First Man</v>
      </c>
      <c r="G2318" s="3"/>
      <c r="H2318" t="str">
        <f>IF(ISBLANK(draft_picks[[#This Row],[drafter_id]]),"",_xlfn.XLOOKUP(draft_picks[[#This Row],[drafter_id]],drafters[id],drafters[name]))</f>
        <v/>
      </c>
      <c r="I2318" t="s">
        <v>1307</v>
      </c>
      <c r="J2318" t="str">
        <f>IF(ISBLANK(draft_picks[[#This Row],[drafter_team_id]]),"",_xlfn.XLOOKUP(draft_picks[[#This Row],[drafter_team_id]],drafter_teams[id],drafter_teams[name]))</f>
        <v>Team Podcast Like It's 1999</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x14ac:dyDescent="0.25">
      <c r="A2319" t="s">
        <v>22</v>
      </c>
      <c r="B2319" t="str">
        <f>_xlfn.XLOOKUP(draft_picks[[#This Row],[draft_id]],drafts[id],drafts[title])</f>
        <v>Spielberg Produced Mega Draft</v>
      </c>
      <c r="C2319" s="3">
        <v>4</v>
      </c>
      <c r="D2319">
        <f>IF(C2318&lt;draft_picks[[#This Row],[position]],1,IF(C2318&gt;draft_picks[[#This Row],[position]],D2318+1,IF(C2318=draft_picks[[#This Row],[position]],D2318+1)))</f>
        <v>19</v>
      </c>
      <c r="E2319" t="s">
        <v>4464</v>
      </c>
      <c r="F2319" t="str">
        <f>IF(ISBLANK(draft_picks[[#This Row],[movie_id]]),"",_xlfn.XLOOKUP(draft_picks[[#This Row],[movie_id]],drafts.movies[id],drafts.movies[movie_title]))</f>
        <v>Men in Black</v>
      </c>
      <c r="G2319" s="3"/>
      <c r="H2319" t="str">
        <f>IF(ISBLANK(draft_picks[[#This Row],[drafter_id]]),"",_xlfn.XLOOKUP(draft_picks[[#This Row],[drafter_id]],drafters[id],drafters[name]))</f>
        <v/>
      </c>
      <c r="I2319" t="s">
        <v>1317</v>
      </c>
      <c r="J2319" t="str">
        <f>IF(ISBLANK(draft_picks[[#This Row],[drafter_team_id]]),"",_xlfn.XLOOKUP(draft_picks[[#This Row],[drafter_team_id]],drafter_teams[id],drafter_teams[name]))</f>
        <v>Team Screen Drafts</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x14ac:dyDescent="0.25">
      <c r="A2320" t="s">
        <v>22</v>
      </c>
      <c r="B2320" t="str">
        <f>_xlfn.XLOOKUP(draft_picks[[#This Row],[draft_id]],drafts[id],drafts[title])</f>
        <v>Spielberg Produced Mega Draft</v>
      </c>
      <c r="C2320" s="3">
        <v>3</v>
      </c>
      <c r="D2320">
        <f>IF(C2319&lt;draft_picks[[#This Row],[position]],1,IF(C2319&gt;draft_picks[[#This Row],[position]],D2319+1,IF(C2319=draft_picks[[#This Row],[position]],D2319+1)))</f>
        <v>20</v>
      </c>
      <c r="E2320" t="s">
        <v>4629</v>
      </c>
      <c r="F2320" t="str">
        <f>IF(ISBLANK(draft_picks[[#This Row],[movie_id]]),"",_xlfn.XLOOKUP(draft_picks[[#This Row],[movie_id]],drafts.movies[id],drafts.movies[movie_title]))</f>
        <v>Twister</v>
      </c>
      <c r="G2320" s="3"/>
      <c r="H2320" t="str">
        <f>IF(ISBLANK(draft_picks[[#This Row],[drafter_id]]),"",_xlfn.XLOOKUP(draft_picks[[#This Row],[drafter_id]],drafters[id],drafters[name]))</f>
        <v/>
      </c>
      <c r="I2320" t="s">
        <v>1305</v>
      </c>
      <c r="J2320" t="str">
        <f>IF(ISBLANK(draft_picks[[#This Row],[drafter_team_id]]),"",_xlfn.XLOOKUP(draft_picks[[#This Row],[drafter_team_id]],drafter_teams[id],drafter_teams[name]))</f>
        <v>Team Disaster Girls</v>
      </c>
      <c r="K2320" s="3" t="s">
        <v>15484</v>
      </c>
      <c r="L2320" t="s">
        <v>15497</v>
      </c>
      <c r="M2320" t="str">
        <f>IF(OR(ISBLANK(draft_picks[[#This Row],[veto_drafter_id]]),draft_picks[[#This Row],[veto_drafter_id]]=""),"",_xlfn.XLOOKUP(draft_picks[[#This Row],[veto_drafter_id]],drafters[id],drafters[name]))</f>
        <v/>
      </c>
      <c r="N2320" t="s">
        <v>1317</v>
      </c>
      <c r="O2320" t="str">
        <f>IF(OR(ISBLANK(draft_picks[[#This Row],[veto_drafter_team_id]]),draft_picks[[#This Row],[veto_drafter_team_id]]=""),"",_xlfn.XLOOKUP(draft_picks[[#This Row],[veto_drafter_team_id]],drafter_teams[id],drafter_teams[name]))</f>
        <v>Team Screen Drafts</v>
      </c>
      <c r="P2320" t="b">
        <v>1</v>
      </c>
      <c r="Q2320" t="s">
        <v>15497</v>
      </c>
      <c r="R2320" t="str">
        <f>IF(OR(ISBLANK(draft_picks[[#This Row],[veto_override_drafter_id]]),draft_picks[[#This Row],[veto_override_drafter_id]]=""),"",_xlfn.XLOOKUP(draft_picks[[#This Row],[veto_override_drafter_id]],drafters[id],drafters[name]))</f>
        <v/>
      </c>
      <c r="S2320" t="s">
        <v>1307</v>
      </c>
      <c r="T2320" t="str">
        <f>IF(OR(ISBLANK(draft_picks[[#This Row],[veto_override_team_id]]),draft_picks[[#This Row],[veto_override_team_id]]=""),"",_xlfn.XLOOKUP(draft_picks[[#This Row],[veto_override_team_id]],drafter_teams[id],drafter_teams[name]))</f>
        <v>Team Podcast Like It's 1999</v>
      </c>
    </row>
    <row r="2321" spans="1:20" x14ac:dyDescent="0.25">
      <c r="A2321" t="s">
        <v>22</v>
      </c>
      <c r="B2321" t="str">
        <f>_xlfn.XLOOKUP(draft_picks[[#This Row],[draft_id]],drafts[id],drafts[title])</f>
        <v>Spielberg Produced Mega Draft</v>
      </c>
      <c r="C2321" s="3">
        <v>2</v>
      </c>
      <c r="D2321">
        <f>IF(C2320&lt;draft_picks[[#This Row],[position]],1,IF(C2320&gt;draft_picks[[#This Row],[position]],D2320+1,IF(C2320=draft_picks[[#This Row],[position]],D2320+1)))</f>
        <v>21</v>
      </c>
      <c r="E2321" t="s">
        <v>2261</v>
      </c>
      <c r="F2321" t="str">
        <f>IF(ISBLANK(draft_picks[[#This Row],[movie_id]]),"",_xlfn.XLOOKUP(draft_picks[[#This Row],[movie_id]],drafts.movies[id],drafts.movies[movie_title]))</f>
        <v>Who Framed Roger Rabbit</v>
      </c>
      <c r="G2321" s="3"/>
      <c r="H2321" t="str">
        <f>IF(ISBLANK(draft_picks[[#This Row],[drafter_id]]),"",_xlfn.XLOOKUP(draft_picks[[#This Row],[drafter_id]],drafters[id],drafters[name]))</f>
        <v/>
      </c>
      <c r="I2321" t="s">
        <v>1307</v>
      </c>
      <c r="J2321" t="str">
        <f>IF(ISBLANK(draft_picks[[#This Row],[drafter_team_id]]),"",_xlfn.XLOOKUP(draft_picks[[#This Row],[drafter_team_id]],drafter_teams[id],drafter_teams[name]))</f>
        <v>Team Podcast Like It's 1999</v>
      </c>
      <c r="K2321" s="3" t="s">
        <v>15497</v>
      </c>
      <c r="L2321" t="s">
        <v>15497</v>
      </c>
      <c r="M2321" t="str">
        <f>IF(OR(ISBLANK(draft_picks[[#This Row],[veto_drafter_id]]),draft_picks[[#This Row],[veto_drafter_id]]=""),"",_xlfn.XLOOKUP(draft_picks[[#This Row],[veto_drafter_id]],drafters[id],drafters[name]))</f>
        <v/>
      </c>
      <c r="N2321" t="s">
        <v>15497</v>
      </c>
      <c r="O2321" t="str">
        <f>IF(OR(ISBLANK(draft_picks[[#This Row],[veto_drafter_team_id]]),draft_picks[[#This Row],[veto_drafter_team_id]]=""),"",_xlfn.XLOOKUP(draft_picks[[#This Row],[veto_drafter_team_id]],drafter_teams[id],drafter_teams[name]))</f>
        <v/>
      </c>
      <c r="Q2321" t="s">
        <v>15497</v>
      </c>
      <c r="R2321" t="str">
        <f>IF(OR(ISBLANK(draft_picks[[#This Row],[veto_override_drafter_id]]),draft_picks[[#This Row],[veto_override_drafter_id]]=""),"",_xlfn.XLOOKUP(draft_picks[[#This Row],[veto_override_drafter_id]],drafters[id],drafters[name]))</f>
        <v/>
      </c>
      <c r="S2321" t="s">
        <v>15497</v>
      </c>
      <c r="T2321" t="str">
        <f>IF(OR(ISBLANK(draft_picks[[#This Row],[veto_override_team_id]]),draft_picks[[#This Row],[veto_override_team_id]]=""),"",_xlfn.XLOOKUP(draft_picks[[#This Row],[veto_override_team_id]],drafter_teams[id],drafter_teams[name]))</f>
        <v/>
      </c>
    </row>
    <row r="2322" spans="1:20" x14ac:dyDescent="0.25">
      <c r="A2322" t="s">
        <v>22</v>
      </c>
      <c r="B2322" t="str">
        <f>_xlfn.XLOOKUP(draft_picks[[#This Row],[draft_id]],drafts[id],drafts[title])</f>
        <v>Spielberg Produced Mega Draft</v>
      </c>
      <c r="C2322" s="3">
        <v>1</v>
      </c>
      <c r="D2322">
        <f>IF(C2321&lt;draft_picks[[#This Row],[position]],1,IF(C2321&gt;draft_picks[[#This Row],[position]],D2321+1,IF(C2321=draft_picks[[#This Row],[position]],D2321+1)))</f>
        <v>22</v>
      </c>
      <c r="E2322" t="s">
        <v>5653</v>
      </c>
      <c r="F2322" t="str">
        <f>IF(ISBLANK(draft_picks[[#This Row],[movie_id]]),"",_xlfn.XLOOKUP(draft_picks[[#This Row],[movie_id]],drafts.movies[id],drafts.movies[movie_title]))</f>
        <v>Back to the Future</v>
      </c>
      <c r="G2322" s="3"/>
      <c r="H2322" t="str">
        <f>IF(ISBLANK(draft_picks[[#This Row],[drafter_id]]),"",_xlfn.XLOOKUP(draft_picks[[#This Row],[drafter_id]],drafters[id],drafters[name]))</f>
        <v/>
      </c>
      <c r="I2322" t="s">
        <v>1317</v>
      </c>
      <c r="J2322" t="str">
        <f>IF(ISBLANK(draft_picks[[#This Row],[drafter_team_id]]),"",_xlfn.XLOOKUP(draft_picks[[#This Row],[drafter_team_id]],drafter_teams[id],drafter_teams[name]))</f>
        <v>Team Screen Drafts</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x14ac:dyDescent="0.25">
      <c r="A2323" t="s">
        <v>433</v>
      </c>
      <c r="B2323" t="str">
        <f>_xlfn.XLOOKUP(draft_picks[[#This Row],[draft_id]],drafts[id],drafts[title])</f>
        <v>Black Queer Films</v>
      </c>
      <c r="C2323" s="3">
        <v>7</v>
      </c>
      <c r="D2323">
        <f>IF(C2322&lt;draft_picks[[#This Row],[position]],1,IF(C2322&gt;draft_picks[[#This Row],[position]],D2322+1,IF(C2322=draft_picks[[#This Row],[position]],D2322+1)))</f>
        <v>1</v>
      </c>
      <c r="E2323" t="s">
        <v>5118</v>
      </c>
      <c r="F2323" t="str">
        <f>IF(ISBLANK(draft_picks[[#This Row],[movie_id]]),"",_xlfn.XLOOKUP(draft_picks[[#This Row],[movie_id]],drafts.movies[id],drafts.movies[movie_title]))</f>
        <v>Tongues Untied</v>
      </c>
      <c r="G2323" s="3" t="s">
        <v>1117</v>
      </c>
      <c r="H2323" t="str">
        <f>IF(ISBLANK(draft_picks[[#This Row],[drafter_id]]),"",_xlfn.XLOOKUP(draft_picks[[#This Row],[drafter_id]],drafters[id],drafters[name]))</f>
        <v>Mikelle Street</v>
      </c>
      <c r="J2323" t="str">
        <f>IF(ISBLANK(draft_picks[[#This Row],[drafter_team_id]]),"",_xlfn.XLOOKUP(draft_picks[[#This Row],[drafter_team_id]],drafter_teams[id],drafter_teams[name]))</f>
        <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x14ac:dyDescent="0.25">
      <c r="A2324" t="s">
        <v>433</v>
      </c>
      <c r="B2324" t="str">
        <f>_xlfn.XLOOKUP(draft_picks[[#This Row],[draft_id]],drafts[id],drafts[title])</f>
        <v>Black Queer Films</v>
      </c>
      <c r="C2324" s="3">
        <v>6</v>
      </c>
      <c r="D2324">
        <f>IF(C2323&lt;draft_picks[[#This Row],[position]],1,IF(C2323&gt;draft_picks[[#This Row],[position]],D2323+1,IF(C2323=draft_picks[[#This Row],[position]],D2323+1)))</f>
        <v>2</v>
      </c>
      <c r="E2324" t="s">
        <v>1991</v>
      </c>
      <c r="F2324" t="str">
        <f>IF(ISBLANK(draft_picks[[#This Row],[movie_id]]),"",_xlfn.XLOOKUP(draft_picks[[#This Row],[movie_id]],drafts.movies[id],drafts.movies[movie_title]))</f>
        <v>Mirror, Mirror</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x14ac:dyDescent="0.25">
      <c r="A2325" t="s">
        <v>433</v>
      </c>
      <c r="B2325" t="str">
        <f>_xlfn.XLOOKUP(draft_picks[[#This Row],[draft_id]],drafts[id],drafts[title])</f>
        <v>Black Queer Films</v>
      </c>
      <c r="C2325" s="3">
        <v>5</v>
      </c>
      <c r="D2325">
        <f>IF(C2324&lt;draft_picks[[#This Row],[position]],1,IF(C2324&gt;draft_picks[[#This Row],[position]],D2324+1,IF(C2324=draft_picks[[#This Row],[position]],D2324+1)))</f>
        <v>3</v>
      </c>
      <c r="E2325" t="s">
        <v>2362</v>
      </c>
      <c r="F2325" t="str">
        <f>IF(ISBLANK(draft_picks[[#This Row],[movie_id]]),"",_xlfn.XLOOKUP(draft_picks[[#This Row],[movie_id]],drafts.movies[id],drafts.movies[movie_title]))</f>
        <v>The Watermelon Woman</v>
      </c>
      <c r="G2325" s="3" t="s">
        <v>1225</v>
      </c>
      <c r="H2325" t="str">
        <f>IF(ISBLANK(draft_picks[[#This Row],[drafter_id]]),"",_xlfn.XLOOKUP(draft_picks[[#This Row],[drafter_id]],drafters[id],drafters[name]))</f>
        <v>Tre'vell Anderson</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x14ac:dyDescent="0.25">
      <c r="A2326" t="s">
        <v>433</v>
      </c>
      <c r="B2326" t="str">
        <f>_xlfn.XLOOKUP(draft_picks[[#This Row],[draft_id]],drafts[id],drafts[title])</f>
        <v>Black Queer Films</v>
      </c>
      <c r="C2326" s="3">
        <v>4</v>
      </c>
      <c r="D2326">
        <f>IF(C2325&lt;draft_picks[[#This Row],[position]],1,IF(C2325&gt;draft_picks[[#This Row],[position]],D2325+1,IF(C2325=draft_picks[[#This Row],[position]],D2325+1)))</f>
        <v>4</v>
      </c>
      <c r="E2326" t="s">
        <v>7399</v>
      </c>
      <c r="F2326" t="str">
        <f>IF(ISBLANK(draft_picks[[#This Row],[movie_id]]),"",_xlfn.XLOOKUP(draft_picks[[#This Row],[movie_id]],drafts.movies[id],drafts.movies[movie_title]))</f>
        <v>Moonlight</v>
      </c>
      <c r="G2326" s="3" t="s">
        <v>1117</v>
      </c>
      <c r="H2326" t="str">
        <f>IF(ISBLANK(draft_picks[[#This Row],[drafter_id]]),"",_xlfn.XLOOKUP(draft_picks[[#This Row],[drafter_id]],drafters[id],drafters[name]))</f>
        <v>Mikelle Street</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x14ac:dyDescent="0.25">
      <c r="A2327" t="s">
        <v>433</v>
      </c>
      <c r="B2327" t="str">
        <f>_xlfn.XLOOKUP(draft_picks[[#This Row],[draft_id]],drafts[id],drafts[title])</f>
        <v>Black Queer Films</v>
      </c>
      <c r="C2327" s="3">
        <v>3</v>
      </c>
      <c r="D2327">
        <f>IF(C2326&lt;draft_picks[[#This Row],[position]],1,IF(C2326&gt;draft_picks[[#This Row],[position]],D2326+1,IF(C2326=draft_picks[[#This Row],[position]],D2326+1)))</f>
        <v>5</v>
      </c>
      <c r="E2327" t="s">
        <v>7444</v>
      </c>
      <c r="F2327" t="str">
        <f>IF(ISBLANK(draft_picks[[#This Row],[movie_id]]),"",_xlfn.XLOOKUP(draft_picks[[#This Row],[movie_id]],drafts.movies[id],drafts.movies[movie_title]))</f>
        <v>Punks</v>
      </c>
      <c r="G2327" s="3" t="s">
        <v>1225</v>
      </c>
      <c r="H2327" t="str">
        <f>IF(ISBLANK(draft_picks[[#This Row],[drafter_id]]),"",_xlfn.XLOOKUP(draft_picks[[#This Row],[drafter_id]],drafters[id],drafters[name]))</f>
        <v>Tre'vell Anderson</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x14ac:dyDescent="0.25">
      <c r="A2328" t="s">
        <v>433</v>
      </c>
      <c r="B2328" t="str">
        <f>_xlfn.XLOOKUP(draft_picks[[#This Row],[draft_id]],drafts[id],drafts[title])</f>
        <v>Black Queer Films</v>
      </c>
      <c r="C2328" s="3">
        <v>2</v>
      </c>
      <c r="D2328">
        <f>IF(C2327&lt;draft_picks[[#This Row],[position]],1,IF(C2327&gt;draft_picks[[#This Row],[position]],D2327+1,IF(C2327=draft_picks[[#This Row],[position]],D2327+1)))</f>
        <v>6</v>
      </c>
      <c r="E2328" t="s">
        <v>3274</v>
      </c>
      <c r="F2328" t="str">
        <f>IF(ISBLANK(draft_picks[[#This Row],[movie_id]]),"",_xlfn.XLOOKUP(draft_picks[[#This Row],[movie_id]],drafts.movies[id],drafts.movies[movie_title]))</f>
        <v>Paris Is Burning</v>
      </c>
      <c r="G2328" s="3" t="s">
        <v>1117</v>
      </c>
      <c r="H2328" t="str">
        <f>IF(ISBLANK(draft_picks[[#This Row],[drafter_id]]),"",_xlfn.XLOOKUP(draft_picks[[#This Row],[drafter_id]],drafters[id],drafters[name]))</f>
        <v>Mikelle Street</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x14ac:dyDescent="0.25">
      <c r="A2329" t="s">
        <v>433</v>
      </c>
      <c r="B2329" t="str">
        <f>_xlfn.XLOOKUP(draft_picks[[#This Row],[draft_id]],drafts[id],drafts[title])</f>
        <v>Black Queer Films</v>
      </c>
      <c r="C2329" s="3">
        <v>1</v>
      </c>
      <c r="D2329">
        <f>IF(C2328&lt;draft_picks[[#This Row],[position]],1,IF(C2328&gt;draft_picks[[#This Row],[position]],D2328+1,IF(C2328=draft_picks[[#This Row],[position]],D2328+1)))</f>
        <v>7</v>
      </c>
      <c r="E2329" t="s">
        <v>4106</v>
      </c>
      <c r="F2329" t="str">
        <f>IF(ISBLANK(draft_picks[[#This Row],[movie_id]]),"",_xlfn.XLOOKUP(draft_picks[[#This Row],[movie_id]],drafts.movies[id],drafts.movies[movie_title]))</f>
        <v>Holiday Heart</v>
      </c>
      <c r="G2329" s="3" t="s">
        <v>1225</v>
      </c>
      <c r="H2329" t="str">
        <f>IF(ISBLANK(draft_picks[[#This Row],[drafter_id]]),"",_xlfn.XLOOKUP(draft_picks[[#This Row],[drafter_id]],drafters[id],drafters[name]))</f>
        <v>Tre'vell Anderson</v>
      </c>
      <c r="J2329" t="str">
        <f>IF(ISBLANK(draft_picks[[#This Row],[drafter_team_id]]),"",_xlfn.XLOOKUP(draft_picks[[#This Row],[drafter_team_id]],drafter_teams[id],drafter_teams[name]))</f>
        <v/>
      </c>
      <c r="K2329" s="3" t="s">
        <v>15484</v>
      </c>
      <c r="L2329" t="s">
        <v>1117</v>
      </c>
      <c r="M2329" t="str">
        <f>IF(OR(ISBLANK(draft_picks[[#This Row],[veto_drafter_id]]),draft_picks[[#This Row],[veto_drafter_id]]=""),"",_xlfn.XLOOKUP(draft_picks[[#This Row],[veto_drafter_id]],drafters[id],drafters[name]))</f>
        <v>Mikelle Street</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8</v>
      </c>
      <c r="E2330" t="s">
        <v>6102</v>
      </c>
      <c r="F2330" t="str">
        <f>IF(ISBLANK(draft_picks[[#This Row],[movie_id]]),"",_xlfn.XLOOKUP(draft_picks[[#This Row],[movie_id]],drafts.movies[id],drafts.movies[movie_title]))</f>
        <v>Still Black: A Portrait of Black Transmen</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15497</v>
      </c>
      <c r="L2330" t="s">
        <v>15497</v>
      </c>
      <c r="M2330" t="str">
        <f>IF(OR(ISBLANK(draft_picks[[#This Row],[veto_drafter_id]]),draft_picks[[#This Row],[veto_drafter_id]]=""),"",_xlfn.XLOOKUP(draft_picks[[#This Row],[veto_drafter_id]],drafters[id],drafters[name]))</f>
        <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x14ac:dyDescent="0.25">
      <c r="A2331" t="s">
        <v>50</v>
      </c>
      <c r="B2331" t="str">
        <f>_xlfn.XLOOKUP(draft_picks[[#This Row],[draft_id]],drafts[id],drafts[title])</f>
        <v>Obsession Thrillers</v>
      </c>
      <c r="C2331" s="3">
        <v>7</v>
      </c>
      <c r="D2331">
        <f>IF(C2330&lt;draft_picks[[#This Row],[position]],1,IF(C2330&gt;draft_picks[[#This Row],[position]],D2330+1,IF(C2330=draft_picks[[#This Row],[position]],D2330+1)))</f>
        <v>1</v>
      </c>
      <c r="E2331" t="s">
        <v>8272</v>
      </c>
      <c r="F2331" t="str">
        <f>IF(ISBLANK(draft_picks[[#This Row],[movie_id]]),"",_xlfn.XLOOKUP(draft_picks[[#This Row],[movie_id]],drafts.movies[id],drafts.movies[movie_title]))</f>
        <v>The Cable Guy</v>
      </c>
      <c r="G2331" s="3" t="s">
        <v>833</v>
      </c>
      <c r="H2331" t="str">
        <f>IF(ISBLANK(draft_picks[[#This Row],[drafter_id]]),"",_xlfn.XLOOKUP(draft_picks[[#This Row],[drafter_id]],drafters[id],drafters[name]))</f>
        <v>Jordan Crucchiola</v>
      </c>
      <c r="J2331" t="str">
        <f>IF(ISBLANK(draft_picks[[#This Row],[drafter_team_id]]),"",_xlfn.XLOOKUP(draft_picks[[#This Row],[drafter_team_id]],drafter_teams[id],drafter_teams[name]))</f>
        <v/>
      </c>
      <c r="K2331" s="3" t="s">
        <v>15484</v>
      </c>
      <c r="L2331" t="s">
        <v>1247</v>
      </c>
      <c r="M2331" t="str">
        <f>IF(OR(ISBLANK(draft_picks[[#This Row],[veto_drafter_id]]),draft_picks[[#This Row],[veto_drafter_id]]=""),"",_xlfn.XLOOKUP(draft_picks[[#This Row],[veto_drafter_id]],drafters[id],drafters[name]))</f>
        <v>Sam Wineman</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2</v>
      </c>
      <c r="E2332" t="s">
        <v>1598</v>
      </c>
      <c r="F2332" t="str">
        <f>IF(ISBLANK(draft_picks[[#This Row],[movie_id]]),"",_xlfn.XLOOKUP(draft_picks[[#This Row],[movie_id]],drafts.movies[id],drafts.movies[movie_title]))</f>
        <v>The Roommate</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15497</v>
      </c>
      <c r="L2332" t="s">
        <v>15497</v>
      </c>
      <c r="M2332" t="str">
        <f>IF(OR(ISBLANK(draft_picks[[#This Row],[veto_drafter_id]]),draft_picks[[#This Row],[veto_drafter_id]]=""),"",_xlfn.XLOOKUP(draft_picks[[#This Row],[veto_drafter_id]],drafters[id],drafters[name]))</f>
        <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x14ac:dyDescent="0.25">
      <c r="A2333" t="s">
        <v>50</v>
      </c>
      <c r="B2333" t="str">
        <f>_xlfn.XLOOKUP(draft_picks[[#This Row],[draft_id]],drafts[id],drafts[title])</f>
        <v>Obsession Thrillers</v>
      </c>
      <c r="C2333" s="3">
        <v>6</v>
      </c>
      <c r="D2333">
        <f>IF(C2332&lt;draft_picks[[#This Row],[position]],1,IF(C2332&gt;draft_picks[[#This Row],[position]],D2332+1,IF(C2332=draft_picks[[#This Row],[position]],D2332+1)))</f>
        <v>3</v>
      </c>
      <c r="E2333" t="s">
        <v>2532</v>
      </c>
      <c r="F2333" t="str">
        <f>IF(ISBLANK(draft_picks[[#This Row],[movie_id]]),"",_xlfn.XLOOKUP(draft_picks[[#This Row],[movie_id]],drafts.movies[id],drafts.movies[movie_title]))</f>
        <v>Black Swan</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15484</v>
      </c>
      <c r="L2333" t="s">
        <v>1247</v>
      </c>
      <c r="M2333" t="str">
        <f>IF(OR(ISBLANK(draft_picks[[#This Row],[veto_drafter_id]]),draft_picks[[#This Row],[veto_drafter_id]]=""),"",_xlfn.XLOOKUP(draft_picks[[#This Row],[veto_drafter_id]],drafters[id],drafters[name]))</f>
        <v>Sam Wineman</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4</v>
      </c>
      <c r="E2334" t="s">
        <v>1895</v>
      </c>
      <c r="F2334" t="str">
        <f>IF(ISBLANK(draft_picks[[#This Row],[movie_id]]),"",_xlfn.XLOOKUP(draft_picks[[#This Row],[movie_id]],drafts.movies[id],drafts.movies[movie_title]))</f>
        <v>Unlawful Entry</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15497</v>
      </c>
      <c r="L2334" t="s">
        <v>15497</v>
      </c>
      <c r="M2334" t="str">
        <f>IF(OR(ISBLANK(draft_picks[[#This Row],[veto_drafter_id]]),draft_picks[[#This Row],[veto_drafter_id]]=""),"",_xlfn.XLOOKUP(draft_picks[[#This Row],[veto_drafter_id]],drafters[id],drafters[name]))</f>
        <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x14ac:dyDescent="0.25">
      <c r="A2335" t="s">
        <v>50</v>
      </c>
      <c r="B2335" t="str">
        <f>_xlfn.XLOOKUP(draft_picks[[#This Row],[draft_id]],drafts[id],drafts[title])</f>
        <v>Obsession Thrillers</v>
      </c>
      <c r="C2335" s="3">
        <v>5</v>
      </c>
      <c r="D2335">
        <f>IF(C2334&lt;draft_picks[[#This Row],[position]],1,IF(C2334&gt;draft_picks[[#This Row],[position]],D2334+1,IF(C2334=draft_picks[[#This Row],[position]],D2334+1)))</f>
        <v>5</v>
      </c>
      <c r="E2335" t="s">
        <v>2697</v>
      </c>
      <c r="F2335" t="str">
        <f>IF(ISBLANK(draft_picks[[#This Row],[movie_id]]),"",_xlfn.XLOOKUP(draft_picks[[#This Row],[movie_id]],drafts.movies[id],drafts.movies[movie_title]))</f>
        <v>Boxing Helena</v>
      </c>
      <c r="G2335" s="3" t="s">
        <v>1247</v>
      </c>
      <c r="H2335" t="str">
        <f>IF(ISBLANK(draft_picks[[#This Row],[drafter_id]]),"",_xlfn.XLOOKUP(draft_picks[[#This Row],[drafter_id]],drafters[id],drafters[name]))</f>
        <v>Sam Wineman</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x14ac:dyDescent="0.25">
      <c r="A2336" t="s">
        <v>50</v>
      </c>
      <c r="B2336" t="str">
        <f>_xlfn.XLOOKUP(draft_picks[[#This Row],[draft_id]],drafts[id],drafts[title])</f>
        <v>Obsession Thrillers</v>
      </c>
      <c r="C2336" s="3">
        <v>4</v>
      </c>
      <c r="D2336">
        <f>IF(C2335&lt;draft_picks[[#This Row],[position]],1,IF(C2335&gt;draft_picks[[#This Row],[position]],D2335+1,IF(C2335=draft_picks[[#This Row],[position]],D2335+1)))</f>
        <v>6</v>
      </c>
      <c r="E2336" t="s">
        <v>5253</v>
      </c>
      <c r="F2336" t="str">
        <f>IF(ISBLANK(draft_picks[[#This Row],[movie_id]]),"",_xlfn.XLOOKUP(draft_picks[[#This Row],[movie_id]],drafts.movies[id],drafts.movies[movie_title]))</f>
        <v>Notes on a Scandal</v>
      </c>
      <c r="G2336" s="3" t="s">
        <v>833</v>
      </c>
      <c r="H2336" t="str">
        <f>IF(ISBLANK(draft_picks[[#This Row],[drafter_id]]),"",_xlfn.XLOOKUP(draft_picks[[#This Row],[drafter_id]],drafters[id],drafters[name]))</f>
        <v>Jordan Crucchiola</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x14ac:dyDescent="0.25">
      <c r="A2337" t="s">
        <v>50</v>
      </c>
      <c r="B2337" t="str">
        <f>_xlfn.XLOOKUP(draft_picks[[#This Row],[draft_id]],drafts[id],drafts[title])</f>
        <v>Obsession Thrillers</v>
      </c>
      <c r="C2337" s="3">
        <v>3</v>
      </c>
      <c r="D2337">
        <f>IF(C2336&lt;draft_picks[[#This Row],[position]],1,IF(C2336&gt;draft_picks[[#This Row],[position]],D2336+1,IF(C2336=draft_picks[[#This Row],[position]],D2336+1)))</f>
        <v>7</v>
      </c>
      <c r="E2337" t="s">
        <v>5328</v>
      </c>
      <c r="F2337" t="str">
        <f>IF(ISBLANK(draft_picks[[#This Row],[movie_id]]),"",_xlfn.XLOOKUP(draft_picks[[#This Row],[movie_id]],drafts.movies[id],drafts.movies[movie_title]))</f>
        <v>Fear</v>
      </c>
      <c r="G2337" s="3" t="s">
        <v>1247</v>
      </c>
      <c r="H2337" t="str">
        <f>IF(ISBLANK(draft_picks[[#This Row],[drafter_id]]),"",_xlfn.XLOOKUP(draft_picks[[#This Row],[drafter_id]],drafters[id],drafters[name]))</f>
        <v>Sam Wineman</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x14ac:dyDescent="0.25">
      <c r="A2338" t="s">
        <v>50</v>
      </c>
      <c r="B2338" t="str">
        <f>_xlfn.XLOOKUP(draft_picks[[#This Row],[draft_id]],drafts[id],drafts[title])</f>
        <v>Obsession Thrillers</v>
      </c>
      <c r="C2338" s="3">
        <v>2</v>
      </c>
      <c r="D2338">
        <f>IF(C2337&lt;draft_picks[[#This Row],[position]],1,IF(C2337&gt;draft_picks[[#This Row],[position]],D2337+1,IF(C2337=draft_picks[[#This Row],[position]],D2337+1)))</f>
        <v>8</v>
      </c>
      <c r="E2338" t="s">
        <v>4992</v>
      </c>
      <c r="F2338" t="str">
        <f>IF(ISBLANK(draft_picks[[#This Row],[movie_id]]),"",_xlfn.XLOOKUP(draft_picks[[#This Row],[movie_id]],drafts.movies[id],drafts.movies[movie_title]))</f>
        <v>The Crush</v>
      </c>
      <c r="G2338" s="3" t="s">
        <v>833</v>
      </c>
      <c r="H2338" t="str">
        <f>IF(ISBLANK(draft_picks[[#This Row],[drafter_id]]),"",_xlfn.XLOOKUP(draft_picks[[#This Row],[drafter_id]],drafters[id],drafters[name]))</f>
        <v>Jordan Crucchiola</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x14ac:dyDescent="0.25">
      <c r="A2339" t="s">
        <v>50</v>
      </c>
      <c r="B2339" t="str">
        <f>_xlfn.XLOOKUP(draft_picks[[#This Row],[draft_id]],drafts[id],drafts[title])</f>
        <v>Obsession Thrillers</v>
      </c>
      <c r="C2339" s="3">
        <v>1</v>
      </c>
      <c r="D2339">
        <f>IF(C2338&lt;draft_picks[[#This Row],[position]],1,IF(C2338&gt;draft_picks[[#This Row],[position]],D2338+1,IF(C2338=draft_picks[[#This Row],[position]],D2338+1)))</f>
        <v>9</v>
      </c>
      <c r="E2339" t="s">
        <v>7306</v>
      </c>
      <c r="F2339" t="str">
        <f>IF(ISBLANK(draft_picks[[#This Row],[movie_id]]),"",_xlfn.XLOOKUP(draft_picks[[#This Row],[movie_id]],drafts.movies[id],drafts.movies[movie_title]))</f>
        <v>Lisa</v>
      </c>
      <c r="G2339" s="3" t="s">
        <v>1247</v>
      </c>
      <c r="H2339" t="str">
        <f>IF(ISBLANK(draft_picks[[#This Row],[drafter_id]]),"",_xlfn.XLOOKUP(draft_picks[[#This Row],[drafter_id]],drafters[id],drafters[name]))</f>
        <v>Sam Wineman</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x14ac:dyDescent="0.25">
      <c r="A2340" t="s">
        <v>645</v>
      </c>
      <c r="B2340" t="str">
        <f>_xlfn.XLOOKUP(draft_picks[[#This Row],[draft_id]],drafts[id],drafts[title])</f>
        <v>Chucky Super Draft</v>
      </c>
      <c r="C2340" s="3">
        <v>8</v>
      </c>
      <c r="D2340">
        <f>IF(C2339&lt;draft_picks[[#This Row],[position]],1,IF(C2339&gt;draft_picks[[#This Row],[position]],D2339+1,IF(C2339=draft_picks[[#This Row],[position]],D2339+1)))</f>
        <v>1</v>
      </c>
      <c r="E2340" t="s">
        <v>3502</v>
      </c>
      <c r="F2340" t="str">
        <f>IF(ISBLANK(draft_picks[[#This Row],[movie_id]]),"",_xlfn.XLOOKUP(draft_picks[[#This Row],[movie_id]],drafts.movies[id],drafts.movies[movie_title]))</f>
        <v>Child's Play 3</v>
      </c>
      <c r="G2340" s="3" t="s">
        <v>977</v>
      </c>
      <c r="H2340" t="str">
        <f>IF(ISBLANK(draft_picks[[#This Row],[drafter_id]]),"",_xlfn.XLOOKUP(draft_picks[[#This Row],[drafter_id]],drafters[id],drafters[name]))</f>
        <v>Louis Peitzman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x14ac:dyDescent="0.25">
      <c r="A2341" t="s">
        <v>645</v>
      </c>
      <c r="B2341" t="str">
        <f>_xlfn.XLOOKUP(draft_picks[[#This Row],[draft_id]],drafts[id],drafts[title])</f>
        <v>Chucky Super Draft</v>
      </c>
      <c r="C2341" s="3">
        <v>7</v>
      </c>
      <c r="D2341">
        <f>IF(C2340&lt;draft_picks[[#This Row],[position]],1,IF(C2340&gt;draft_picks[[#This Row],[position]],D2340+1,IF(C2340=draft_picks[[#This Row],[position]],D2340+1)))</f>
        <v>2</v>
      </c>
      <c r="E2341" t="s">
        <v>8452</v>
      </c>
      <c r="F2341" t="str">
        <f>IF(ISBLANK(draft_picks[[#This Row],[movie_id]]),"",_xlfn.XLOOKUP(draft_picks[[#This Row],[movie_id]],drafts.movies[id],drafts.movies[movie_title]))</f>
        <v>Curse of Chucky</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x14ac:dyDescent="0.25">
      <c r="A2342" t="s">
        <v>645</v>
      </c>
      <c r="B2342" t="str">
        <f>_xlfn.XLOOKUP(draft_picks[[#This Row],[draft_id]],drafts[id],drafts[title])</f>
        <v>Chucky Super Draft</v>
      </c>
      <c r="C2342" s="3">
        <v>6</v>
      </c>
      <c r="D2342">
        <f>IF(C2341&lt;draft_picks[[#This Row],[position]],1,IF(C2341&gt;draft_picks[[#This Row],[position]],D2341+1,IF(C2341=draft_picks[[#This Row],[position]],D2341+1)))</f>
        <v>3</v>
      </c>
      <c r="E2342" t="s">
        <v>3835</v>
      </c>
      <c r="F2342" t="str">
        <f>IF(ISBLANK(draft_picks[[#This Row],[movie_id]]),"",_xlfn.XLOOKUP(draft_picks[[#This Row],[movie_id]],drafts.movies[id],drafts.movies[movie_title]))</f>
        <v>Child's Play</v>
      </c>
      <c r="G2342" s="3" t="s">
        <v>983</v>
      </c>
      <c r="H2342" t="str">
        <f>IF(ISBLANK(draft_picks[[#This Row],[drafter_id]]),"",_xlfn.XLOOKUP(draft_picks[[#This Row],[drafter_id]],drafters[id],drafters[name]))</f>
        <v>B.J. Colangelo</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x14ac:dyDescent="0.25">
      <c r="A2343" t="s">
        <v>645</v>
      </c>
      <c r="B2343" t="str">
        <f>_xlfn.XLOOKUP(draft_picks[[#This Row],[draft_id]],drafts[id],drafts[title])</f>
        <v>Chucky Super Draft</v>
      </c>
      <c r="C2343" s="3">
        <v>5</v>
      </c>
      <c r="D2343">
        <f>IF(C2342&lt;draft_picks[[#This Row],[position]],1,IF(C2342&gt;draft_picks[[#This Row],[position]],D2342+1,IF(C2342=draft_picks[[#This Row],[position]],D2342+1)))</f>
        <v>4</v>
      </c>
      <c r="E2343" t="s">
        <v>4674</v>
      </c>
      <c r="F2343" t="str">
        <f>IF(ISBLANK(draft_picks[[#This Row],[movie_id]]),"",_xlfn.XLOOKUP(draft_picks[[#This Row],[movie_id]],drafts.movies[id],drafts.movies[movie_title]))</f>
        <v>Seed of Chucky</v>
      </c>
      <c r="G2343" s="3" t="s">
        <v>977</v>
      </c>
      <c r="H2343" t="str">
        <f>IF(ISBLANK(draft_picks[[#This Row],[drafter_id]]),"",_xlfn.XLOOKUP(draft_picks[[#This Row],[drafter_id]],drafters[id],drafters[name]))</f>
        <v>Louis Peitzman</v>
      </c>
      <c r="J2343" t="str">
        <f>IF(ISBLANK(draft_picks[[#This Row],[drafter_team_id]]),"",_xlfn.XLOOKUP(draft_picks[[#This Row],[drafter_team_id]],drafter_teams[id],drafter_teams[name]))</f>
        <v/>
      </c>
      <c r="K2343" s="3" t="s">
        <v>15484</v>
      </c>
      <c r="L2343" t="s">
        <v>983</v>
      </c>
      <c r="M2343" t="str">
        <f>IF(OR(ISBLANK(draft_picks[[#This Row],[veto_drafter_id]]),draft_picks[[#This Row],[veto_drafter_id]]=""),"",_xlfn.XLOOKUP(draft_picks[[#This Row],[veto_drafter_id]],drafters[id],drafters[name]))</f>
        <v>B.J. Colangelo</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5</v>
      </c>
      <c r="E2344" t="s">
        <v>3835</v>
      </c>
      <c r="F2344" t="str">
        <f>IF(ISBLANK(draft_picks[[#This Row],[movie_id]]),"",_xlfn.XLOOKUP(draft_picks[[#This Row],[movie_id]],drafts.movies[id],drafts.movies[movie_title]))</f>
        <v>Child's Play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15497</v>
      </c>
      <c r="L2344" t="s">
        <v>15497</v>
      </c>
      <c r="M2344" t="str">
        <f>IF(OR(ISBLANK(draft_picks[[#This Row],[veto_drafter_id]]),draft_picks[[#This Row],[veto_drafter_id]]=""),"",_xlfn.XLOOKUP(draft_picks[[#This Row],[veto_drafter_id]],drafters[id],drafters[name]))</f>
        <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x14ac:dyDescent="0.25">
      <c r="A2345" t="s">
        <v>645</v>
      </c>
      <c r="B2345" t="str">
        <f>_xlfn.XLOOKUP(draft_picks[[#This Row],[draft_id]],drafts[id],drafts[title])</f>
        <v>Chucky Super Draft</v>
      </c>
      <c r="C2345" s="3">
        <v>4</v>
      </c>
      <c r="D2345">
        <f>IF(C2344&lt;draft_picks[[#This Row],[position]],1,IF(C2344&gt;draft_picks[[#This Row],[position]],D2344+1,IF(C2344=draft_picks[[#This Row],[position]],D2344+1)))</f>
        <v>6</v>
      </c>
      <c r="E2345" t="s">
        <v>2415</v>
      </c>
      <c r="F2345" t="str">
        <f>IF(ISBLANK(draft_picks[[#This Row],[movie_id]]),"",_xlfn.XLOOKUP(draft_picks[[#This Row],[movie_id]],drafts.movies[id],drafts.movies[movie_title]))</f>
        <v>Cult of Chucky</v>
      </c>
      <c r="G2345" s="3" t="s">
        <v>983</v>
      </c>
      <c r="H2345" t="str">
        <f>IF(ISBLANK(draft_picks[[#This Row],[drafter_id]]),"",_xlfn.XLOOKUP(draft_picks[[#This Row],[drafter_id]],drafters[id],drafters[name]))</f>
        <v>B.J. Colangelo</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x14ac:dyDescent="0.25">
      <c r="A2346" t="s">
        <v>645</v>
      </c>
      <c r="B2346" t="str">
        <f>_xlfn.XLOOKUP(draft_picks[[#This Row],[draft_id]],drafts[id],drafts[title])</f>
        <v>Chucky Super Draft</v>
      </c>
      <c r="C2346" s="3">
        <v>3</v>
      </c>
      <c r="D2346">
        <f>IF(C2345&lt;draft_picks[[#This Row],[position]],1,IF(C2345&gt;draft_picks[[#This Row],[position]],D2345+1,IF(C2345=draft_picks[[#This Row],[position]],D2345+1)))</f>
        <v>7</v>
      </c>
      <c r="E2346" t="s">
        <v>4674</v>
      </c>
      <c r="F2346" t="str">
        <f>IF(ISBLANK(draft_picks[[#This Row],[movie_id]]),"",_xlfn.XLOOKUP(draft_picks[[#This Row],[movie_id]],drafts.movies[id],drafts.movies[movie_title]))</f>
        <v>Seed of Chucky</v>
      </c>
      <c r="G2346" s="3" t="s">
        <v>977</v>
      </c>
      <c r="H2346" t="str">
        <f>IF(ISBLANK(draft_picks[[#This Row],[drafter_id]]),"",_xlfn.XLOOKUP(draft_picks[[#This Row],[drafter_id]],drafters[id],drafters[name]))</f>
        <v>Louis Peitzman</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x14ac:dyDescent="0.25">
      <c r="A2347" t="s">
        <v>645</v>
      </c>
      <c r="B2347" t="str">
        <f>_xlfn.XLOOKUP(draft_picks[[#This Row],[draft_id]],drafts[id],drafts[title])</f>
        <v>Chucky Super Draft</v>
      </c>
      <c r="C2347" s="3">
        <v>2</v>
      </c>
      <c r="D2347">
        <f>IF(C2346&lt;draft_picks[[#This Row],[position]],1,IF(C2346&gt;draft_picks[[#This Row],[position]],D2346+1,IF(C2346=draft_picks[[#This Row],[position]],D2346+1)))</f>
        <v>8</v>
      </c>
      <c r="E2347" t="s">
        <v>2180</v>
      </c>
      <c r="F2347" t="str">
        <f>IF(ISBLANK(draft_picks[[#This Row],[movie_id]]),"",_xlfn.XLOOKUP(draft_picks[[#This Row],[movie_id]],drafts.movies[id],drafts.movies[movie_title]))</f>
        <v>Child's Play 2</v>
      </c>
      <c r="G2347" s="3" t="s">
        <v>983</v>
      </c>
      <c r="H2347" t="str">
        <f>IF(ISBLANK(draft_picks[[#This Row],[drafter_id]]),"",_xlfn.XLOOKUP(draft_picks[[#This Row],[drafter_id]],drafters[id],drafters[name]))</f>
        <v>B.J. Colangelo</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x14ac:dyDescent="0.25">
      <c r="A2348" t="s">
        <v>645</v>
      </c>
      <c r="B2348" t="str">
        <f>_xlfn.XLOOKUP(draft_picks[[#This Row],[draft_id]],drafts[id],drafts[title])</f>
        <v>Chucky Super Draft</v>
      </c>
      <c r="C2348" s="3">
        <v>1</v>
      </c>
      <c r="D2348">
        <f>IF(C2347&lt;draft_picks[[#This Row],[position]],1,IF(C2347&gt;draft_picks[[#This Row],[position]],D2347+1,IF(C2347=draft_picks[[#This Row],[position]],D2347+1)))</f>
        <v>9</v>
      </c>
      <c r="E2348" t="s">
        <v>8182</v>
      </c>
      <c r="F2348" t="str">
        <f>IF(ISBLANK(draft_picks[[#This Row],[movie_id]]),"",_xlfn.XLOOKUP(draft_picks[[#This Row],[movie_id]],drafts.movies[id],drafts.movies[movie_title]))</f>
        <v>Bride of Chucky</v>
      </c>
      <c r="G2348" s="3" t="s">
        <v>977</v>
      </c>
      <c r="H2348" t="str">
        <f>IF(ISBLANK(draft_picks[[#This Row],[drafter_id]]),"",_xlfn.XLOOKUP(draft_picks[[#This Row],[drafter_id]],drafters[id],drafters[name]))</f>
        <v>Louis Peitzman</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x14ac:dyDescent="0.25">
      <c r="A2349" t="s">
        <v>498</v>
      </c>
      <c r="B2349" t="str">
        <f>_xlfn.XLOOKUP(draft_picks[[#This Row],[draft_id]],drafts[id],drafts[title])</f>
        <v>Independent Spirit Best First Feature Award Winners</v>
      </c>
      <c r="C2349" s="3">
        <v>7</v>
      </c>
      <c r="D2349">
        <f>IF(C2348&lt;draft_picks[[#This Row],[position]],1,IF(C2348&gt;draft_picks[[#This Row],[position]],D2348+1,IF(C2348=draft_picks[[#This Row],[position]],D2348+1)))</f>
        <v>1</v>
      </c>
      <c r="E2349" t="s">
        <v>1541</v>
      </c>
      <c r="F2349" t="str">
        <f>IF(ISBLANK(draft_picks[[#This Row],[movie_id]]),"",_xlfn.XLOOKUP(draft_picks[[#This Row],[movie_id]],drafts.movies[id],drafts.movies[movie_title]))</f>
        <v>The Lookout</v>
      </c>
      <c r="G2349" s="3" t="s">
        <v>1073</v>
      </c>
      <c r="H2349" t="str">
        <f>IF(ISBLANK(draft_picks[[#This Row],[drafter_id]]),"",_xlfn.XLOOKUP(draft_picks[[#This Row],[drafter_id]],drafters[id],drafters[name]))</f>
        <v>Mitchell Beaupre</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x14ac:dyDescent="0.25">
      <c r="A2350" t="s">
        <v>498</v>
      </c>
      <c r="B2350" t="str">
        <f>_xlfn.XLOOKUP(draft_picks[[#This Row],[draft_id]],drafts[id],drafts[title])</f>
        <v>Independent Spirit Best First Feature Award Winners</v>
      </c>
      <c r="C2350" s="3">
        <v>6</v>
      </c>
      <c r="D2350">
        <f>IF(C2349&lt;draft_picks[[#This Row],[position]],1,IF(C2349&gt;draft_picks[[#This Row],[position]],D2349+1,IF(C2349=draft_picks[[#This Row],[position]],D2349+1)))</f>
        <v>2</v>
      </c>
      <c r="E2350" t="s">
        <v>7957</v>
      </c>
      <c r="F2350" t="str">
        <f>IF(ISBLANK(draft_picks[[#This Row],[movie_id]]),"",_xlfn.XLOOKUP(draft_picks[[#This Row],[movie_id]],drafts.movies[id],drafts.movies[movie_title]))</f>
        <v>Eve's Bayou</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x14ac:dyDescent="0.25">
      <c r="A2351" t="s">
        <v>498</v>
      </c>
      <c r="B2351" t="str">
        <f>_xlfn.XLOOKUP(draft_picks[[#This Row],[draft_id]],drafts[id],drafts[title])</f>
        <v>Independent Spirit Best First Feature Award Winners</v>
      </c>
      <c r="C2351" s="3">
        <v>5</v>
      </c>
      <c r="D2351">
        <f>IF(C2350&lt;draft_picks[[#This Row],[position]],1,IF(C2350&gt;draft_picks[[#This Row],[position]],D2350+1,IF(C2350=draft_picks[[#This Row],[position]],D2350+1)))</f>
        <v>3</v>
      </c>
      <c r="E2351" t="s">
        <v>8074</v>
      </c>
      <c r="F2351" t="str">
        <f>IF(ISBLANK(draft_picks[[#This Row],[movie_id]]),"",_xlfn.XLOOKUP(draft_picks[[#This Row],[movie_id]],drafts.movies[id],drafts.movies[movie_title]))</f>
        <v>Being John Malkovich</v>
      </c>
      <c r="G2351" s="3" t="s">
        <v>1139</v>
      </c>
      <c r="H2351" t="str">
        <f>IF(ISBLANK(draft_picks[[#This Row],[drafter_id]]),"",_xlfn.XLOOKUP(draft_picks[[#This Row],[drafter_id]],drafters[id],drafters[name]))</f>
        <v>Slim</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x14ac:dyDescent="0.25">
      <c r="A2352" t="s">
        <v>498</v>
      </c>
      <c r="B2352" t="str">
        <f>_xlfn.XLOOKUP(draft_picks[[#This Row],[draft_id]],drafts[id],drafts[title])</f>
        <v>Independent Spirit Best First Feature Award Winners</v>
      </c>
      <c r="C2352" s="3">
        <v>4</v>
      </c>
      <c r="D2352">
        <f>IF(C2351&lt;draft_picks[[#This Row],[position]],1,IF(C2351&gt;draft_picks[[#This Row],[position]],D2351+1,IF(C2351=draft_picks[[#This Row],[position]],D2351+1)))</f>
        <v>4</v>
      </c>
      <c r="E2352" t="s">
        <v>2643</v>
      </c>
      <c r="F2352" t="str">
        <f>IF(ISBLANK(draft_picks[[#This Row],[movie_id]]),"",_xlfn.XLOOKUP(draft_picks[[#This Row],[movie_id]],drafts.movies[id],drafts.movies[movie_title]))</f>
        <v>You Can Count on Me</v>
      </c>
      <c r="G2352" s="3" t="s">
        <v>1073</v>
      </c>
      <c r="H2352" t="str">
        <f>IF(ISBLANK(draft_picks[[#This Row],[drafter_id]]),"",_xlfn.XLOOKUP(draft_picks[[#This Row],[drafter_id]],drafters[id],drafters[name]))</f>
        <v>Mitchell Beaupre</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x14ac:dyDescent="0.25">
      <c r="A2353" t="s">
        <v>498</v>
      </c>
      <c r="B2353" t="str">
        <f>_xlfn.XLOOKUP(draft_picks[[#This Row],[draft_id]],drafts[id],drafts[title])</f>
        <v>Independent Spirit Best First Feature Award Winners</v>
      </c>
      <c r="C2353" s="3">
        <v>3</v>
      </c>
      <c r="D2353">
        <f>IF(C2352&lt;draft_picks[[#This Row],[position]],1,IF(C2352&gt;draft_picks[[#This Row],[position]],D2352+1,IF(C2352=draft_picks[[#This Row],[position]],D2352+1)))</f>
        <v>5</v>
      </c>
      <c r="E2353" t="s">
        <v>7518</v>
      </c>
      <c r="F2353" t="str">
        <f>IF(ISBLANK(draft_picks[[#This Row],[movie_id]]),"",_xlfn.XLOOKUP(draft_picks[[#This Row],[movie_id]],drafts.movies[id],drafts.movies[movie_title]))</f>
        <v>In the Bedroom</v>
      </c>
      <c r="G2353" s="3" t="s">
        <v>1139</v>
      </c>
      <c r="H2353" t="str">
        <f>IF(ISBLANK(draft_picks[[#This Row],[drafter_id]]),"",_xlfn.XLOOKUP(draft_picks[[#This Row],[drafter_id]],drafters[id],drafters[name]))</f>
        <v>Slim</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x14ac:dyDescent="0.25">
      <c r="A2354" t="s">
        <v>498</v>
      </c>
      <c r="B2354" t="str">
        <f>_xlfn.XLOOKUP(draft_picks[[#This Row],[draft_id]],drafts[id],drafts[title])</f>
        <v>Independent Spirit Best First Feature Award Winners</v>
      </c>
      <c r="C2354" s="3">
        <v>2</v>
      </c>
      <c r="D2354">
        <f>IF(C2353&lt;draft_picks[[#This Row],[position]],1,IF(C2353&gt;draft_picks[[#This Row],[position]],D2353+1,IF(C2353=draft_picks[[#This Row],[position]],D2353+1)))</f>
        <v>6</v>
      </c>
      <c r="E2354" t="s">
        <v>7587</v>
      </c>
      <c r="F2354" t="str">
        <f>IF(ISBLANK(draft_picks[[#This Row],[movie_id]]),"",_xlfn.XLOOKUP(draft_picks[[#This Row],[movie_id]],drafts.movies[id],drafts.movies[movie_title]))</f>
        <v>Sound of Metal</v>
      </c>
      <c r="G2354" s="3" t="s">
        <v>1073</v>
      </c>
      <c r="H2354" t="str">
        <f>IF(ISBLANK(draft_picks[[#This Row],[drafter_id]]),"",_xlfn.XLOOKUP(draft_picks[[#This Row],[drafter_id]],drafters[id],drafters[name]))</f>
        <v>Mitchell Beaupre</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x14ac:dyDescent="0.25">
      <c r="A2355" t="s">
        <v>498</v>
      </c>
      <c r="B2355" t="str">
        <f>_xlfn.XLOOKUP(draft_picks[[#This Row],[draft_id]],drafts[id],drafts[title])</f>
        <v>Independent Spirit Best First Feature Award Winners</v>
      </c>
      <c r="C2355" s="3">
        <v>1</v>
      </c>
      <c r="D2355">
        <f>IF(C2354&lt;draft_picks[[#This Row],[position]],1,IF(C2354&gt;draft_picks[[#This Row],[position]],D2354+1,IF(C2354=draft_picks[[#This Row],[position]],D2354+1)))</f>
        <v>7</v>
      </c>
      <c r="E2355" t="s">
        <v>5271</v>
      </c>
      <c r="F2355" t="str">
        <f>IF(ISBLANK(draft_picks[[#This Row],[movie_id]]),"",_xlfn.XLOOKUP(draft_picks[[#This Row],[movie_id]],drafts.movies[id],drafts.movies[movie_title]))</f>
        <v>Dirty Dancing</v>
      </c>
      <c r="G2355" s="3" t="s">
        <v>1139</v>
      </c>
      <c r="H2355" t="str">
        <f>IF(ISBLANK(draft_picks[[#This Row],[drafter_id]]),"",_xlfn.XLOOKUP(draft_picks[[#This Row],[drafter_id]],drafters[id],drafters[name]))</f>
        <v>Slim</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x14ac:dyDescent="0.25">
      <c r="A2356" t="s">
        <v>142</v>
      </c>
      <c r="B2356" t="str">
        <f>_xlfn.XLOOKUP(draft_picks[[#This Row],[draft_id]],drafts[id],drafts[title])</f>
        <v>2022 Mega Draft</v>
      </c>
      <c r="C2356" s="3">
        <v>20</v>
      </c>
      <c r="D2356">
        <f>IF(C2355&lt;draft_picks[[#This Row],[position]],1,IF(C2355&gt;draft_picks[[#This Row],[position]],D2355+1,IF(C2355=draft_picks[[#This Row],[position]],D2355+1)))</f>
        <v>1</v>
      </c>
      <c r="E2356" t="s">
        <v>6758</v>
      </c>
      <c r="F2356" t="str">
        <f>IF(ISBLANK(draft_picks[[#This Row],[movie_id]]),"",_xlfn.XLOOKUP(draft_picks[[#This Row],[movie_id]],drafts.movies[id],drafts.movies[movie_title]))</f>
        <v>The Eternal Daughter</v>
      </c>
      <c r="G2356" s="3" t="s">
        <v>1009</v>
      </c>
      <c r="H2356" t="str">
        <f>IF(ISBLANK(draft_picks[[#This Row],[drafter_id]]),"",_xlfn.XLOOKUP(draft_picks[[#This Row],[drafter_id]],drafters[id],drafters[name]))</f>
        <v>Drea Clark</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x14ac:dyDescent="0.25">
      <c r="A2357" t="s">
        <v>142</v>
      </c>
      <c r="B2357" t="str">
        <f>_xlfn.XLOOKUP(draft_picks[[#This Row],[draft_id]],drafts[id],drafts[title])</f>
        <v>2022 Mega Draft</v>
      </c>
      <c r="C2357" s="3">
        <v>19</v>
      </c>
      <c r="D2357">
        <f>IF(C2356&lt;draft_picks[[#This Row],[position]],1,IF(C2356&gt;draft_picks[[#This Row],[position]],D2356+1,IF(C2356=draft_picks[[#This Row],[position]],D2356+1)))</f>
        <v>2</v>
      </c>
      <c r="E2357" t="s">
        <v>6552</v>
      </c>
      <c r="F2357" t="str">
        <f>IF(ISBLANK(draft_picks[[#This Row],[movie_id]]),"",_xlfn.XLOOKUP(draft_picks[[#This Row],[movie_id]],drafts.movies[id],drafts.movies[movie_title]))</f>
        <v>Kimi</v>
      </c>
      <c r="G2357" s="3" t="s">
        <v>1115</v>
      </c>
      <c r="H2357" t="str">
        <f>IF(ISBLANK(draft_picks[[#This Row],[drafter_id]]),"",_xlfn.XLOOKUP(draft_picks[[#This Row],[drafter_id]],drafters[id],drafters[name]))</f>
        <v>Ryan Marker</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x14ac:dyDescent="0.25">
      <c r="A2358" t="s">
        <v>142</v>
      </c>
      <c r="B2358" t="str">
        <f>_xlfn.XLOOKUP(draft_picks[[#This Row],[draft_id]],drafts[id],drafts[title])</f>
        <v>2022 Mega Draft</v>
      </c>
      <c r="C2358" s="3">
        <v>18</v>
      </c>
      <c r="D2358">
        <f>IF(C2357&lt;draft_picks[[#This Row],[position]],1,IF(C2357&gt;draft_picks[[#This Row],[position]],D2357+1,IF(C2357=draft_picks[[#This Row],[position]],D2357+1)))</f>
        <v>3</v>
      </c>
      <c r="E2358" t="s">
        <v>2072</v>
      </c>
      <c r="F2358" t="str">
        <f>IF(ISBLANK(draft_picks[[#This Row],[movie_id]]),"",_xlfn.XLOOKUP(draft_picks[[#This Row],[movie_id]],drafts.movies[id],drafts.movies[movie_title]))</f>
        <v>Hustle</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x14ac:dyDescent="0.25">
      <c r="A2359" t="s">
        <v>142</v>
      </c>
      <c r="B2359" t="str">
        <f>_xlfn.XLOOKUP(draft_picks[[#This Row],[draft_id]],drafts[id],drafts[title])</f>
        <v>2022 Mega Draft</v>
      </c>
      <c r="C2359" s="3">
        <v>17</v>
      </c>
      <c r="D2359">
        <f>IF(C2358&lt;draft_picks[[#This Row],[position]],1,IF(C2358&gt;draft_picks[[#This Row],[position]],D2358+1,IF(C2358=draft_picks[[#This Row],[position]],D2358+1)))</f>
        <v>4</v>
      </c>
      <c r="E2359" t="s">
        <v>5145</v>
      </c>
      <c r="F2359" t="str">
        <f>IF(ISBLANK(draft_picks[[#This Row],[movie_id]]),"",_xlfn.XLOOKUP(draft_picks[[#This Row],[movie_id]],drafts.movies[id],drafts.movies[movie_title]))</f>
        <v>Jackass Forever</v>
      </c>
      <c r="G2359" s="3" t="s">
        <v>1049</v>
      </c>
      <c r="H2359" t="str">
        <f>IF(ISBLANK(draft_picks[[#This Row],[drafter_id]]),"",_xlfn.XLOOKUP(draft_picks[[#This Row],[drafter_id]],drafters[id],drafters[name]))</f>
        <v>Jacqueline Coley</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x14ac:dyDescent="0.25">
      <c r="A2360" t="s">
        <v>142</v>
      </c>
      <c r="B2360" t="str">
        <f>_xlfn.XLOOKUP(draft_picks[[#This Row],[draft_id]],drafts[id],drafts[title])</f>
        <v>2022 Mega Draft</v>
      </c>
      <c r="C2360" s="3">
        <v>16</v>
      </c>
      <c r="D2360">
        <f>IF(C2359&lt;draft_picks[[#This Row],[position]],1,IF(C2359&gt;draft_picks[[#This Row],[position]],D2359+1,IF(C2359=draft_picks[[#This Row],[position]],D2359+1)))</f>
        <v>5</v>
      </c>
      <c r="E2360" t="s">
        <v>1883</v>
      </c>
      <c r="F2360" t="str">
        <f>IF(ISBLANK(draft_picks[[#This Row],[movie_id]]),"",_xlfn.XLOOKUP(draft_picks[[#This Row],[movie_id]],drafts.movies[id],drafts.movies[movie_title]))</f>
        <v>After Yang</v>
      </c>
      <c r="G2360" s="3" t="s">
        <v>1009</v>
      </c>
      <c r="H2360" t="str">
        <f>IF(ISBLANK(draft_picks[[#This Row],[drafter_id]]),"",_xlfn.XLOOKUP(draft_picks[[#This Row],[drafter_id]],drafters[id],drafters[name]))</f>
        <v>Drea Clark</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x14ac:dyDescent="0.25">
      <c r="A2361" t="s">
        <v>142</v>
      </c>
      <c r="B2361" t="str">
        <f>_xlfn.XLOOKUP(draft_picks[[#This Row],[draft_id]],drafts[id],drafts[title])</f>
        <v>2022 Mega Draft</v>
      </c>
      <c r="C2361" s="3">
        <v>15</v>
      </c>
      <c r="D2361">
        <f>IF(C2360&lt;draft_picks[[#This Row],[position]],1,IF(C2360&gt;draft_picks[[#This Row],[position]],D2360+1,IF(C2360=draft_picks[[#This Row],[position]],D2360+1)))</f>
        <v>6</v>
      </c>
      <c r="E2361" t="s">
        <v>8179</v>
      </c>
      <c r="F2361" t="str">
        <f>IF(ISBLANK(draft_picks[[#This Row],[movie_id]]),"",_xlfn.XLOOKUP(draft_picks[[#This Row],[movie_id]],drafts.movies[id],drafts.movies[movie_title]))</f>
        <v>All Quiet on the Western Front</v>
      </c>
      <c r="G2361" s="3" t="s">
        <v>1115</v>
      </c>
      <c r="H2361" t="str">
        <f>IF(ISBLANK(draft_picks[[#This Row],[drafter_id]]),"",_xlfn.XLOOKUP(draft_picks[[#This Row],[drafter_id]],drafters[id],drafters[name]))</f>
        <v>Ryan Marker</v>
      </c>
      <c r="J2361" t="str">
        <f>IF(ISBLANK(draft_picks[[#This Row],[drafter_team_id]]),"",_xlfn.XLOOKUP(draft_picks[[#This Row],[drafter_team_id]],drafter_teams[id],drafter_teams[name]))</f>
        <v/>
      </c>
      <c r="K2361" s="3" t="s">
        <v>15484</v>
      </c>
      <c r="L2361" t="s">
        <v>871</v>
      </c>
      <c r="M2361" t="str">
        <f>IF(OR(ISBLANK(draft_picks[[#This Row],[veto_drafter_id]]),draft_picks[[#This Row],[veto_drafter_id]]=""),"",_xlfn.XLOOKUP(draft_picks[[#This Row],[veto_drafter_id]],drafters[id],drafters[name]))</f>
        <v>Emily St. James</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7</v>
      </c>
      <c r="E2362" t="s">
        <v>3787</v>
      </c>
      <c r="F2362" t="str">
        <f>IF(ISBLANK(draft_picks[[#This Row],[movie_id]]),"",_xlfn.XLOOKUP(draft_picks[[#This Row],[movie_id]],drafts.movies[id],drafts.movies[movie_title]))</f>
        <v>Aftersun</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15497</v>
      </c>
      <c r="L2362" t="s">
        <v>15497</v>
      </c>
      <c r="M2362" t="str">
        <f>IF(OR(ISBLANK(draft_picks[[#This Row],[veto_drafter_id]]),draft_picks[[#This Row],[veto_drafter_id]]=""),"",_xlfn.XLOOKUP(draft_picks[[#This Row],[veto_drafter_id]],drafters[id],drafters[name]))</f>
        <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x14ac:dyDescent="0.25">
      <c r="A2363" t="s">
        <v>142</v>
      </c>
      <c r="B2363" t="str">
        <f>_xlfn.XLOOKUP(draft_picks[[#This Row],[draft_id]],drafts[id],drafts[title])</f>
        <v>2022 Mega Draft</v>
      </c>
      <c r="C2363" s="3">
        <v>14</v>
      </c>
      <c r="D2363">
        <f>IF(C2362&lt;draft_picks[[#This Row],[position]],1,IF(C2362&gt;draft_picks[[#This Row],[position]],D2362+1,IF(C2362=draft_picks[[#This Row],[position]],D2362+1)))</f>
        <v>8</v>
      </c>
      <c r="E2363" t="s">
        <v>5103</v>
      </c>
      <c r="F2363" t="str">
        <f>IF(ISBLANK(draft_picks[[#This Row],[movie_id]]),"",_xlfn.XLOOKUP(draft_picks[[#This Row],[movie_id]],drafts.movies[id],drafts.movies[movie_title]))</f>
        <v>Everything Everywhere All at Once</v>
      </c>
      <c r="G2363" s="3" t="s">
        <v>871</v>
      </c>
      <c r="H2363" t="str">
        <f>IF(ISBLANK(draft_picks[[#This Row],[drafter_id]]),"",_xlfn.XLOOKUP(draft_picks[[#This Row],[drafter_id]],drafters[id],drafters[name]))</f>
        <v>Emily St. James</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x14ac:dyDescent="0.25">
      <c r="A2364" t="s">
        <v>142</v>
      </c>
      <c r="B2364" t="str">
        <f>_xlfn.XLOOKUP(draft_picks[[#This Row],[draft_id]],drafts[id],drafts[title])</f>
        <v>2022 Mega Draft</v>
      </c>
      <c r="C2364" s="3">
        <v>13</v>
      </c>
      <c r="D2364">
        <f>IF(C2363&lt;draft_picks[[#This Row],[position]],1,IF(C2363&gt;draft_picks[[#This Row],[position]],D2363+1,IF(C2363=draft_picks[[#This Row],[position]],D2363+1)))</f>
        <v>9</v>
      </c>
      <c r="E2364" t="s">
        <v>1407</v>
      </c>
      <c r="F2364" t="str">
        <f>IF(ISBLANK(draft_picks[[#This Row],[movie_id]]),"",_xlfn.XLOOKUP(draft_picks[[#This Row],[movie_id]],drafts.movies[id],drafts.movies[movie_title]))</f>
        <v>Nope</v>
      </c>
      <c r="G2364" s="3" t="s">
        <v>1049</v>
      </c>
      <c r="H2364" t="str">
        <f>IF(ISBLANK(draft_picks[[#This Row],[drafter_id]]),"",_xlfn.XLOOKUP(draft_picks[[#This Row],[drafter_id]],drafters[id],drafters[name]))</f>
        <v>Jacqueline Coley</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x14ac:dyDescent="0.25">
      <c r="A2365" t="s">
        <v>142</v>
      </c>
      <c r="B2365" t="str">
        <f>_xlfn.XLOOKUP(draft_picks[[#This Row],[draft_id]],drafts[id],drafts[title])</f>
        <v>2022 Mega Draft</v>
      </c>
      <c r="C2365" s="3">
        <v>12</v>
      </c>
      <c r="D2365">
        <f>IF(C2364&lt;draft_picks[[#This Row],[position]],1,IF(C2364&gt;draft_picks[[#This Row],[position]],D2364+1,IF(C2364=draft_picks[[#This Row],[position]],D2364+1)))</f>
        <v>10</v>
      </c>
      <c r="E2365" t="s">
        <v>5591</v>
      </c>
      <c r="F2365" t="str">
        <f>IF(ISBLANK(draft_picks[[#This Row],[movie_id]]),"",_xlfn.XLOOKUP(draft_picks[[#This Row],[movie_id]],drafts.movies[id],drafts.movies[movie_title]))</f>
        <v>Decision to Leave</v>
      </c>
      <c r="G2365" s="3" t="s">
        <v>1009</v>
      </c>
      <c r="H2365" t="str">
        <f>IF(ISBLANK(draft_picks[[#This Row],[drafter_id]]),"",_xlfn.XLOOKUP(draft_picks[[#This Row],[drafter_id]],drafters[id],drafters[name]))</f>
        <v>Drea Clark</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x14ac:dyDescent="0.25">
      <c r="A2366" t="s">
        <v>142</v>
      </c>
      <c r="B2366" t="str">
        <f>_xlfn.XLOOKUP(draft_picks[[#This Row],[draft_id]],drafts[id],drafts[title])</f>
        <v>2022 Mega Draft</v>
      </c>
      <c r="C2366" s="3">
        <v>11</v>
      </c>
      <c r="D2366">
        <f>IF(C2365&lt;draft_picks[[#This Row],[position]],1,IF(C2365&gt;draft_picks[[#This Row],[position]],D2365+1,IF(C2365=draft_picks[[#This Row],[position]],D2365+1)))</f>
        <v>11</v>
      </c>
      <c r="E2366" t="s">
        <v>7682</v>
      </c>
      <c r="F2366" t="str">
        <f>IF(ISBLANK(draft_picks[[#This Row],[movie_id]]),"",_xlfn.XLOOKUP(draft_picks[[#This Row],[movie_id]],drafts.movies[id],drafts.movies[movie_title]))</f>
        <v>Guillermo del Toro's Pinocchio</v>
      </c>
      <c r="G2366" s="3" t="s">
        <v>1115</v>
      </c>
      <c r="H2366" t="str">
        <f>IF(ISBLANK(draft_picks[[#This Row],[drafter_id]]),"",_xlfn.XLOOKUP(draft_picks[[#This Row],[drafter_id]],drafters[id],drafters[name]))</f>
        <v>Ryan Marker</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x14ac:dyDescent="0.25">
      <c r="A2367" t="s">
        <v>142</v>
      </c>
      <c r="B2367" t="str">
        <f>_xlfn.XLOOKUP(draft_picks[[#This Row],[draft_id]],drafts[id],drafts[title])</f>
        <v>2022 Mega Draft</v>
      </c>
      <c r="C2367" s="3">
        <v>10</v>
      </c>
      <c r="D2367">
        <f>IF(C2366&lt;draft_picks[[#This Row],[position]],1,IF(C2366&gt;draft_picks[[#This Row],[position]],D2366+1,IF(C2366=draft_picks[[#This Row],[position]],D2366+1)))</f>
        <v>12</v>
      </c>
      <c r="E2367" t="s">
        <v>8191</v>
      </c>
      <c r="F2367" t="str">
        <f>IF(ISBLANK(draft_picks[[#This Row],[movie_id]]),"",_xlfn.XLOOKUP(draft_picks[[#This Row],[movie_id]],drafts.movies[id],drafts.movies[movie_title]))</f>
        <v>The Fabelmans</v>
      </c>
      <c r="G2367" s="3" t="s">
        <v>871</v>
      </c>
      <c r="H2367" t="str">
        <f>IF(ISBLANK(draft_picks[[#This Row],[drafter_id]]),"",_xlfn.XLOOKUP(draft_picks[[#This Row],[drafter_id]],drafters[id],drafters[name]))</f>
        <v>Emily St. James</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x14ac:dyDescent="0.25">
      <c r="A2368" t="s">
        <v>142</v>
      </c>
      <c r="B2368" t="str">
        <f>_xlfn.XLOOKUP(draft_picks[[#This Row],[draft_id]],drafts[id],drafts[title])</f>
        <v>2022 Mega Draft</v>
      </c>
      <c r="C2368" s="3">
        <v>9</v>
      </c>
      <c r="D2368">
        <f>IF(C2367&lt;draft_picks[[#This Row],[position]],1,IF(C2367&gt;draft_picks[[#This Row],[position]],D2367+1,IF(C2367=draft_picks[[#This Row],[position]],D2367+1)))</f>
        <v>13</v>
      </c>
      <c r="E2368" t="s">
        <v>5860</v>
      </c>
      <c r="F2368" t="str">
        <f>IF(ISBLANK(draft_picks[[#This Row],[movie_id]]),"",_xlfn.XLOOKUP(draft_picks[[#This Row],[movie_id]],drafts.movies[id],drafts.movies[movie_title]))</f>
        <v>The Inspection</v>
      </c>
      <c r="G2368" s="3" t="s">
        <v>1049</v>
      </c>
      <c r="H2368" t="str">
        <f>IF(ISBLANK(draft_picks[[#This Row],[drafter_id]]),"",_xlfn.XLOOKUP(draft_picks[[#This Row],[drafter_id]],drafters[id],drafters[name]))</f>
        <v>Jacqueline Coley</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x14ac:dyDescent="0.25">
      <c r="A2369" t="s">
        <v>142</v>
      </c>
      <c r="B2369" t="str">
        <f>_xlfn.XLOOKUP(draft_picks[[#This Row],[draft_id]],drafts[id],drafts[title])</f>
        <v>2022 Mega Draft</v>
      </c>
      <c r="C2369" s="3">
        <v>8</v>
      </c>
      <c r="D2369">
        <f>IF(C2368&lt;draft_picks[[#This Row],[position]],1,IF(C2368&gt;draft_picks[[#This Row],[position]],D2368+1,IF(C2368=draft_picks[[#This Row],[position]],D2368+1)))</f>
        <v>14</v>
      </c>
      <c r="E2369" t="s">
        <v>5641</v>
      </c>
      <c r="F2369" t="str">
        <f>IF(ISBLANK(draft_picks[[#This Row],[movie_id]]),"",_xlfn.XLOOKUP(draft_picks[[#This Row],[movie_id]],drafts.movies[id],drafts.movies[movie_title]))</f>
        <v>Women Talking</v>
      </c>
      <c r="G2369" s="3" t="s">
        <v>1009</v>
      </c>
      <c r="H2369" t="str">
        <f>IF(ISBLANK(draft_picks[[#This Row],[drafter_id]]),"",_xlfn.XLOOKUP(draft_picks[[#This Row],[drafter_id]],drafters[id],drafters[name]))</f>
        <v>Drea Clark</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x14ac:dyDescent="0.25">
      <c r="A2370" t="s">
        <v>142</v>
      </c>
      <c r="B2370" t="str">
        <f>_xlfn.XLOOKUP(draft_picks[[#This Row],[draft_id]],drafts[id],drafts[title])</f>
        <v>2022 Mega Draft</v>
      </c>
      <c r="C2370" s="3">
        <v>7</v>
      </c>
      <c r="D2370">
        <f>IF(C2369&lt;draft_picks[[#This Row],[position]],1,IF(C2369&gt;draft_picks[[#This Row],[position]],D2369+1,IF(C2369=draft_picks[[#This Row],[position]],D2369+1)))</f>
        <v>15</v>
      </c>
      <c r="E2370" t="s">
        <v>5501</v>
      </c>
      <c r="F2370" t="str">
        <f>IF(ISBLANK(draft_picks[[#This Row],[movie_id]]),"",_xlfn.XLOOKUP(draft_picks[[#This Row],[movie_id]],drafts.movies[id],drafts.movies[movie_title]))</f>
        <v>The Banshees of Inisherin</v>
      </c>
      <c r="G2370" s="3" t="s">
        <v>1115</v>
      </c>
      <c r="H2370" t="str">
        <f>IF(ISBLANK(draft_picks[[#This Row],[drafter_id]]),"",_xlfn.XLOOKUP(draft_picks[[#This Row],[drafter_id]],drafters[id],drafters[name]))</f>
        <v>Ryan Marker</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x14ac:dyDescent="0.25">
      <c r="A2371" t="s">
        <v>142</v>
      </c>
      <c r="B2371" t="str">
        <f>_xlfn.XLOOKUP(draft_picks[[#This Row],[draft_id]],drafts[id],drafts[title])</f>
        <v>2022 Mega Draft</v>
      </c>
      <c r="C2371" s="3">
        <v>6</v>
      </c>
      <c r="D2371">
        <f>IF(C2370&lt;draft_picks[[#This Row],[position]],1,IF(C2370&gt;draft_picks[[#This Row],[position]],D2370+1,IF(C2370=draft_picks[[#This Row],[position]],D2370+1)))</f>
        <v>16</v>
      </c>
      <c r="E2371" t="s">
        <v>5465</v>
      </c>
      <c r="F2371" t="str">
        <f>IF(ISBLANK(draft_picks[[#This Row],[movie_id]]),"",_xlfn.XLOOKUP(draft_picks[[#This Row],[movie_id]],drafts.movies[id],drafts.movies[movie_title]))</f>
        <v>Return to Seoul</v>
      </c>
      <c r="G2371" s="3" t="s">
        <v>871</v>
      </c>
      <c r="H2371" t="str">
        <f>IF(ISBLANK(draft_picks[[#This Row],[drafter_id]]),"",_xlfn.XLOOKUP(draft_picks[[#This Row],[drafter_id]],drafters[id],drafters[name]))</f>
        <v>Emily St. James</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x14ac:dyDescent="0.25">
      <c r="A2372" t="s">
        <v>142</v>
      </c>
      <c r="B2372" t="str">
        <f>_xlfn.XLOOKUP(draft_picks[[#This Row],[draft_id]],drafts[id],drafts[title])</f>
        <v>2022 Mega Draft</v>
      </c>
      <c r="C2372" s="3">
        <v>5</v>
      </c>
      <c r="D2372">
        <f>IF(C2371&lt;draft_picks[[#This Row],[position]],1,IF(C2371&gt;draft_picks[[#This Row],[position]],D2371+1,IF(C2371=draft_picks[[#This Row],[position]],D2371+1)))</f>
        <v>17</v>
      </c>
      <c r="E2372" t="s">
        <v>4398</v>
      </c>
      <c r="F2372" t="str">
        <f>IF(ISBLANK(draft_picks[[#This Row],[movie_id]]),"",_xlfn.XLOOKUP(draft_picks[[#This Row],[movie_id]],drafts.movies[id],drafts.movies[movie_title]))</f>
        <v>The Woman King</v>
      </c>
      <c r="G2372" s="3" t="s">
        <v>1049</v>
      </c>
      <c r="H2372" t="str">
        <f>IF(ISBLANK(draft_picks[[#This Row],[drafter_id]]),"",_xlfn.XLOOKUP(draft_picks[[#This Row],[drafter_id]],drafters[id],drafters[name]))</f>
        <v>Jacqueline Coley</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x14ac:dyDescent="0.25">
      <c r="A2373" t="s">
        <v>142</v>
      </c>
      <c r="B2373" t="str">
        <f>_xlfn.XLOOKUP(draft_picks[[#This Row],[draft_id]],drafts[id],drafts[title])</f>
        <v>2022 Mega Draft</v>
      </c>
      <c r="C2373" s="3">
        <v>4</v>
      </c>
      <c r="D2373">
        <f>IF(C2372&lt;draft_picks[[#This Row],[position]],1,IF(C2372&gt;draft_picks[[#This Row],[position]],D2372+1,IF(C2372=draft_picks[[#This Row],[position]],D2372+1)))</f>
        <v>18</v>
      </c>
      <c r="E2373" t="s">
        <v>3820</v>
      </c>
      <c r="F2373" t="str">
        <f>IF(ISBLANK(draft_picks[[#This Row],[movie_id]]),"",_xlfn.XLOOKUP(draft_picks[[#This Row],[movie_id]],drafts.movies[id],drafts.movies[movie_title]))</f>
        <v>TÃƒÂ¡r</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15484</v>
      </c>
      <c r="L2373" t="s">
        <v>1115</v>
      </c>
      <c r="M2373" t="str">
        <f>IF(OR(ISBLANK(draft_picks[[#This Row],[veto_drafter_id]]),draft_picks[[#This Row],[veto_drafter_id]]=""),"",_xlfn.XLOOKUP(draft_picks[[#This Row],[veto_drafter_id]],drafters[id],drafters[name]))</f>
        <v>Ryan Marker</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19</v>
      </c>
      <c r="E2374" t="s">
        <v>4002</v>
      </c>
      <c r="F2374" t="str">
        <f>IF(ISBLANK(draft_picks[[#This Row],[movie_id]]),"",_xlfn.XLOOKUP(draft_picks[[#This Row],[movie_id]],drafts.movies[id],drafts.movies[movie_title]))</f>
        <v>Triangle of Sadness</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15497</v>
      </c>
      <c r="L2374" t="s">
        <v>15497</v>
      </c>
      <c r="M2374" t="str">
        <f>IF(OR(ISBLANK(draft_picks[[#This Row],[veto_drafter_id]]),draft_picks[[#This Row],[veto_drafter_id]]=""),"",_xlfn.XLOOKUP(draft_picks[[#This Row],[veto_drafter_id]],drafters[id],drafters[name]))</f>
        <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x14ac:dyDescent="0.25">
      <c r="A2375" t="s">
        <v>142</v>
      </c>
      <c r="B2375" t="str">
        <f>_xlfn.XLOOKUP(draft_picks[[#This Row],[draft_id]],drafts[id],drafts[title])</f>
        <v>2022 Mega Draft</v>
      </c>
      <c r="C2375" s="3">
        <v>3</v>
      </c>
      <c r="D2375">
        <f>IF(C2374&lt;draft_picks[[#This Row],[position]],1,IF(C2374&gt;draft_picks[[#This Row],[position]],D2374+1,IF(C2374=draft_picks[[#This Row],[position]],D2374+1)))</f>
        <v>20</v>
      </c>
      <c r="E2375" t="s">
        <v>5205</v>
      </c>
      <c r="F2375" t="str">
        <f>IF(ISBLANK(draft_picks[[#This Row],[movie_id]]),"",_xlfn.XLOOKUP(draft_picks[[#This Row],[movie_id]],drafts.movies[id],drafts.movies[movie_title]))</f>
        <v>All the Beauty and the Bloodshed</v>
      </c>
      <c r="G2375" s="3" t="s">
        <v>1009</v>
      </c>
      <c r="H2375" t="str">
        <f>IF(ISBLANK(draft_picks[[#This Row],[drafter_id]]),"",_xlfn.XLOOKUP(draft_picks[[#This Row],[drafter_id]],drafters[id],drafters[name]))</f>
        <v>Drea Clark</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x14ac:dyDescent="0.25">
      <c r="A2376" t="s">
        <v>142</v>
      </c>
      <c r="B2376" t="str">
        <f>_xlfn.XLOOKUP(draft_picks[[#This Row],[draft_id]],drafts[id],drafts[title])</f>
        <v>2022 Mega Draft</v>
      </c>
      <c r="C2376" s="3">
        <v>2</v>
      </c>
      <c r="D2376">
        <f>IF(C2375&lt;draft_picks[[#This Row],[position]],1,IF(C2375&gt;draft_picks[[#This Row],[position]],D2375+1,IF(C2375=draft_picks[[#This Row],[position]],D2375+1)))</f>
        <v>21</v>
      </c>
      <c r="E2376" t="s">
        <v>3820</v>
      </c>
      <c r="F2376" t="str">
        <f>IF(ISBLANK(draft_picks[[#This Row],[movie_id]]),"",_xlfn.XLOOKUP(draft_picks[[#This Row],[movie_id]],drafts.movies[id],drafts.movies[movie_title]))</f>
        <v>TÃƒÂ¡r</v>
      </c>
      <c r="G2376" s="3" t="s">
        <v>1115</v>
      </c>
      <c r="H2376" t="str">
        <f>IF(ISBLANK(draft_picks[[#This Row],[drafter_id]]),"",_xlfn.XLOOKUP(draft_picks[[#This Row],[drafter_id]],drafters[id],drafters[name]))</f>
        <v>Ryan Marker</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x14ac:dyDescent="0.25">
      <c r="A2377" t="s">
        <v>142</v>
      </c>
      <c r="B2377" t="str">
        <f>_xlfn.XLOOKUP(draft_picks[[#This Row],[draft_id]],drafts[id],drafts[title])</f>
        <v>2022 Mega Draft</v>
      </c>
      <c r="C2377" s="3">
        <v>1</v>
      </c>
      <c r="D2377">
        <f>IF(C2376&lt;draft_picks[[#This Row],[position]],1,IF(C2376&gt;draft_picks[[#This Row],[position]],D2376+1,IF(C2376=draft_picks[[#This Row],[position]],D2376+1)))</f>
        <v>22</v>
      </c>
      <c r="E2377" t="s">
        <v>7703</v>
      </c>
      <c r="F2377" t="str">
        <f>IF(ISBLANK(draft_picks[[#This Row],[movie_id]]),"",_xlfn.XLOOKUP(draft_picks[[#This Row],[movie_id]],drafts.movies[id],drafts.movies[movie_title]))</f>
        <v>Babylon</v>
      </c>
      <c r="G2377" s="3" t="s">
        <v>871</v>
      </c>
      <c r="H2377" t="str">
        <f>IF(ISBLANK(draft_picks[[#This Row],[drafter_id]]),"",_xlfn.XLOOKUP(draft_picks[[#This Row],[drafter_id]],drafters[id],drafters[name]))</f>
        <v>Emily St. James</v>
      </c>
      <c r="J2377" t="str">
        <f>IF(ISBLANK(draft_picks[[#This Row],[drafter_team_id]]),"",_xlfn.XLOOKUP(draft_picks[[#This Row],[drafter_team_id]],drafter_teams[id],drafter_teams[name]))</f>
        <v/>
      </c>
      <c r="K2377" s="3" t="s">
        <v>15484</v>
      </c>
      <c r="L2377" t="s">
        <v>1049</v>
      </c>
      <c r="M2377" t="str">
        <f>IF(OR(ISBLANK(draft_picks[[#This Row],[veto_drafter_id]]),draft_picks[[#This Row],[veto_drafter_id]]=""),"",_xlfn.XLOOKUP(draft_picks[[#This Row],[veto_drafter_id]],drafters[id],drafters[name]))</f>
        <v>Jacqueline Coley</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23</v>
      </c>
      <c r="E2378" t="s">
        <v>5713</v>
      </c>
      <c r="F2378" t="str">
        <f>IF(ISBLANK(draft_picks[[#This Row],[movie_id]]),"",_xlfn.XLOOKUP(draft_picks[[#This Row],[movie_id]],drafts.movies[id],drafts.movies[movie_title]))</f>
        <v>Avatar: The Way of Water</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1009</v>
      </c>
      <c r="M2378" t="str">
        <f>IF(OR(ISBLANK(draft_picks[[#This Row],[veto_drafter_id]]),draft_picks[[#This Row],[veto_drafter_id]]=""),"",_xlfn.XLOOKUP(draft_picks[[#This Row],[veto_drafter_id]],drafters[id],drafters[name]))</f>
        <v>Drea Clark</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24</v>
      </c>
      <c r="E2379" t="s">
        <v>3672</v>
      </c>
      <c r="F2379" t="str">
        <f>IF(ISBLANK(draft_picks[[#This Row],[movie_id]]),"",_xlfn.XLOOKUP(draft_picks[[#This Row],[movie_id]],drafts.movies[id],drafts.movies[movie_title]))</f>
        <v>RRR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15497</v>
      </c>
      <c r="L2379" t="s">
        <v>15497</v>
      </c>
      <c r="M2379" t="str">
        <f>IF(OR(ISBLANK(draft_picks[[#This Row],[veto_drafter_id]]),draft_picks[[#This Row],[veto_drafter_id]]=""),"",_xlfn.XLOOKUP(draft_picks[[#This Row],[veto_drafter_id]],drafters[id],drafters[name]))</f>
        <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x14ac:dyDescent="0.25">
      <c r="A2380" t="s">
        <v>399</v>
      </c>
      <c r="B2380" t="str">
        <f>_xlfn.XLOOKUP(draft_picks[[#This Row],[draft_id]],drafts[id],drafts[title])</f>
        <v>Cults</v>
      </c>
      <c r="C2380" s="3">
        <v>7</v>
      </c>
      <c r="D2380">
        <f>IF(C2379&lt;draft_picks[[#This Row],[position]],1,IF(C2379&gt;draft_picks[[#This Row],[position]],D2379+1,IF(C2379=draft_picks[[#This Row],[position]],D2379+1)))</f>
        <v>1</v>
      </c>
      <c r="E2380" t="s">
        <v>6171</v>
      </c>
      <c r="F2380" t="str">
        <f>IF(ISBLANK(draft_picks[[#This Row],[movie_id]]),"",_xlfn.XLOOKUP(draft_picks[[#This Row],[movie_id]],drafts.movies[id],drafts.movies[movie_title]))</f>
        <v>Mandy</v>
      </c>
      <c r="G2380" s="3" t="s">
        <v>793</v>
      </c>
      <c r="H2380" t="str">
        <f>IF(ISBLANK(draft_picks[[#This Row],[drafter_id]]),"",_xlfn.XLOOKUP(draft_picks[[#This Row],[drafter_id]],drafters[id],drafters[name]))</f>
        <v>Clarke Wolfe</v>
      </c>
      <c r="J2380" t="str">
        <f>IF(ISBLANK(draft_picks[[#This Row],[drafter_team_id]]),"",_xlfn.XLOOKUP(draft_picks[[#This Row],[drafter_team_id]],drafter_teams[id],drafter_teams[name]))</f>
        <v/>
      </c>
      <c r="K2380" s="3" t="s">
        <v>15484</v>
      </c>
      <c r="L2380" t="s">
        <v>1053</v>
      </c>
      <c r="M2380" t="str">
        <f>IF(OR(ISBLANK(draft_picks[[#This Row],[veto_drafter_id]]),draft_picks[[#This Row],[veto_drafter_id]]=""),"",_xlfn.XLOOKUP(draft_picks[[#This Row],[veto_drafter_id]],drafters[id],drafters[name]))</f>
        <v>Anthony DiBlasi</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2</v>
      </c>
      <c r="E2381" t="s">
        <v>6255</v>
      </c>
      <c r="F2381" t="str">
        <f>IF(ISBLANK(draft_picks[[#This Row],[movie_id]]),"",_xlfn.XLOOKUP(draft_picks[[#This Row],[movie_id]],drafts.movies[id],drafts.movies[movie_title]))</f>
        <v>Paranormal Activity 3</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15497</v>
      </c>
      <c r="L2381" t="s">
        <v>15497</v>
      </c>
      <c r="M2381" t="str">
        <f>IF(OR(ISBLANK(draft_picks[[#This Row],[veto_drafter_id]]),draft_picks[[#This Row],[veto_drafter_id]]=""),"",_xlfn.XLOOKUP(draft_picks[[#This Row],[veto_drafter_id]],drafters[id],drafters[name]))</f>
        <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x14ac:dyDescent="0.25">
      <c r="A2382" t="s">
        <v>399</v>
      </c>
      <c r="B2382" t="str">
        <f>_xlfn.XLOOKUP(draft_picks[[#This Row],[draft_id]],drafts[id],drafts[title])</f>
        <v>Cults</v>
      </c>
      <c r="C2382" s="3">
        <v>6</v>
      </c>
      <c r="D2382">
        <f>IF(C2381&lt;draft_picks[[#This Row],[position]],1,IF(C2381&gt;draft_picks[[#This Row],[position]],D2381+1,IF(C2381=draft_picks[[#This Row],[position]],D2381+1)))</f>
        <v>3</v>
      </c>
      <c r="E2382" t="s">
        <v>2400</v>
      </c>
      <c r="F2382" t="str">
        <f>IF(ISBLANK(draft_picks[[#This Row],[movie_id]]),"",_xlfn.XLOOKUP(draft_picks[[#This Row],[movie_id]],drafts.movies[id],drafts.movies[movie_title]))</f>
        <v>The Wicker Man</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x14ac:dyDescent="0.25">
      <c r="A2383" t="s">
        <v>399</v>
      </c>
      <c r="B2383" t="str">
        <f>_xlfn.XLOOKUP(draft_picks[[#This Row],[draft_id]],drafts[id],drafts[title])</f>
        <v>Cults</v>
      </c>
      <c r="C2383" s="3">
        <v>5</v>
      </c>
      <c r="D2383">
        <f>IF(C2382&lt;draft_picks[[#This Row],[position]],1,IF(C2382&gt;draft_picks[[#This Row],[position]],D2382+1,IF(C2382=draft_picks[[#This Row],[position]],D2382+1)))</f>
        <v>4</v>
      </c>
      <c r="E2383" t="s">
        <v>2186</v>
      </c>
      <c r="F2383" t="str">
        <f>IF(ISBLANK(draft_picks[[#This Row],[movie_id]]),"",_xlfn.XLOOKUP(draft_picks[[#This Row],[movie_id]],drafts.movies[id],drafts.movies[movie_title]))</f>
        <v>Once Upon a Time... in Hollywood</v>
      </c>
      <c r="G2383" s="3" t="s">
        <v>1053</v>
      </c>
      <c r="H2383" t="str">
        <f>IF(ISBLANK(draft_picks[[#This Row],[drafter_id]]),"",_xlfn.XLOOKUP(draft_picks[[#This Row],[drafter_id]],drafters[id],drafters[name]))</f>
        <v>Anthony DiBlasi</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x14ac:dyDescent="0.25">
      <c r="A2384" t="s">
        <v>399</v>
      </c>
      <c r="B2384" t="str">
        <f>_xlfn.XLOOKUP(draft_picks[[#This Row],[draft_id]],drafts[id],drafts[title])</f>
        <v>Cults</v>
      </c>
      <c r="C2384" s="3">
        <v>4</v>
      </c>
      <c r="D2384">
        <f>IF(C2383&lt;draft_picks[[#This Row],[position]],1,IF(C2383&gt;draft_picks[[#This Row],[position]],D2383+1,IF(C2383=draft_picks[[#This Row],[position]],D2383+1)))</f>
        <v>5</v>
      </c>
      <c r="E2384" t="s">
        <v>2940</v>
      </c>
      <c r="F2384" t="str">
        <f>IF(ISBLANK(draft_picks[[#This Row],[movie_id]]),"",_xlfn.XLOOKUP(draft_picks[[#This Row],[movie_id]],drafts.movies[id],drafts.movies[movie_title]))</f>
        <v>The Invitation</v>
      </c>
      <c r="G2384" s="3" t="s">
        <v>793</v>
      </c>
      <c r="H2384" t="str">
        <f>IF(ISBLANK(draft_picks[[#This Row],[drafter_id]]),"",_xlfn.XLOOKUP(draft_picks[[#This Row],[drafter_id]],drafters[id],drafters[name]))</f>
        <v>Clarke Wolfe</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x14ac:dyDescent="0.25">
      <c r="A2385" t="s">
        <v>399</v>
      </c>
      <c r="B2385" t="str">
        <f>_xlfn.XLOOKUP(draft_picks[[#This Row],[draft_id]],drafts[id],drafts[title])</f>
        <v>Cults</v>
      </c>
      <c r="C2385" s="3">
        <v>3</v>
      </c>
      <c r="D2385">
        <f>IF(C2384&lt;draft_picks[[#This Row],[position]],1,IF(C2384&gt;draft_picks[[#This Row],[position]],D2384+1,IF(C2384=draft_picks[[#This Row],[position]],D2384+1)))</f>
        <v>6</v>
      </c>
      <c r="E2385" t="s">
        <v>6171</v>
      </c>
      <c r="F2385" t="str">
        <f>IF(ISBLANK(draft_picks[[#This Row],[movie_id]]),"",_xlfn.XLOOKUP(draft_picks[[#This Row],[movie_id]],drafts.movies[id],drafts.movies[movie_title]))</f>
        <v>Mandy</v>
      </c>
      <c r="G2385" s="3" t="s">
        <v>1053</v>
      </c>
      <c r="H2385" t="str">
        <f>IF(ISBLANK(draft_picks[[#This Row],[drafter_id]]),"",_xlfn.XLOOKUP(draft_picks[[#This Row],[drafter_id]],drafters[id],drafters[name]))</f>
        <v>Anthony DiBlasi</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x14ac:dyDescent="0.25">
      <c r="A2386" t="s">
        <v>399</v>
      </c>
      <c r="B2386" t="str">
        <f>_xlfn.XLOOKUP(draft_picks[[#This Row],[draft_id]],drafts[id],drafts[title])</f>
        <v>Cults</v>
      </c>
      <c r="C2386" s="3">
        <v>2</v>
      </c>
      <c r="D2386">
        <f>IF(C2385&lt;draft_picks[[#This Row],[position]],1,IF(C2385&gt;draft_picks[[#This Row],[position]],D2385+1,IF(C2385=draft_picks[[#This Row],[position]],D2385+1)))</f>
        <v>7</v>
      </c>
      <c r="E2386" t="s">
        <v>6779</v>
      </c>
      <c r="F2386" t="str">
        <f>IF(ISBLANK(draft_picks[[#This Row],[movie_id]]),"",_xlfn.XLOOKUP(draft_picks[[#This Row],[movie_id]],drafts.movies[id],drafts.movies[movie_title]))</f>
        <v>Rosemary's Baby</v>
      </c>
      <c r="G2386" s="3" t="s">
        <v>793</v>
      </c>
      <c r="H2386" t="str">
        <f>IF(ISBLANK(draft_picks[[#This Row],[drafter_id]]),"",_xlfn.XLOOKUP(draft_picks[[#This Row],[drafter_id]],drafters[id],drafters[name]))</f>
        <v>Clarke Wolfe</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x14ac:dyDescent="0.25">
      <c r="A2387" t="s">
        <v>399</v>
      </c>
      <c r="B2387" t="str">
        <f>_xlfn.XLOOKUP(draft_picks[[#This Row],[draft_id]],drafts[id],drafts[title])</f>
        <v>Cults</v>
      </c>
      <c r="C2387" s="3">
        <v>1</v>
      </c>
      <c r="D2387">
        <f>IF(C2386&lt;draft_picks[[#This Row],[position]],1,IF(C2386&gt;draft_picks[[#This Row],[position]],D2386+1,IF(C2386=draft_picks[[#This Row],[position]],D2386+1)))</f>
        <v>8</v>
      </c>
      <c r="E2387" t="s">
        <v>8352</v>
      </c>
      <c r="F2387" t="str">
        <f>IF(ISBLANK(draft_picks[[#This Row],[movie_id]]),"",_xlfn.XLOOKUP(draft_picks[[#This Row],[movie_id]],drafts.movies[id],drafts.movies[movie_title]))</f>
        <v>Hereditary</v>
      </c>
      <c r="G2387" s="3" t="s">
        <v>1053</v>
      </c>
      <c r="H2387" t="str">
        <f>IF(ISBLANK(draft_picks[[#This Row],[drafter_id]]),"",_xlfn.XLOOKUP(draft_picks[[#This Row],[drafter_id]],drafters[id],drafters[name]))</f>
        <v>Anthony DiBlasi</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x14ac:dyDescent="0.25">
      <c r="A2388" t="s">
        <v>391</v>
      </c>
      <c r="B2388" t="str">
        <f>_xlfn.XLOOKUP(draft_picks[[#This Row],[draft_id]],drafts[id],drafts[title])</f>
        <v>Train Movies</v>
      </c>
      <c r="C2388" s="3">
        <v>7</v>
      </c>
      <c r="D2388">
        <f>IF(C2387&lt;draft_picks[[#This Row],[position]],1,IF(C2387&gt;draft_picks[[#This Row],[position]],D2387+1,IF(C2387=draft_picks[[#This Row],[position]],D2387+1)))</f>
        <v>1</v>
      </c>
      <c r="E2388" t="s">
        <v>7820</v>
      </c>
      <c r="F2388" t="str">
        <f>IF(ISBLANK(draft_picks[[#This Row],[movie_id]]),"",_xlfn.XLOOKUP(draft_picks[[#This Row],[movie_id]],drafts.movies[id],drafts.movies[movie_title]))</f>
        <v>The Polar Express</v>
      </c>
      <c r="G2388" s="3" t="s">
        <v>989</v>
      </c>
      <c r="H2388" t="str">
        <f>IF(ISBLANK(draft_picks[[#This Row],[drafter_id]]),"",_xlfn.XLOOKUP(draft_picks[[#This Row],[drafter_id]],drafters[id],drafters[name]))</f>
        <v>Chris Amick</v>
      </c>
      <c r="J2388" t="str">
        <f>IF(ISBLANK(draft_picks[[#This Row],[drafter_team_id]]),"",_xlfn.XLOOKUP(draft_picks[[#This Row],[drafter_team_id]],drafter_teams[id],drafter_teams[name]))</f>
        <v/>
      </c>
      <c r="K2388" s="3" t="s">
        <v>15484</v>
      </c>
      <c r="L2388" t="s">
        <v>1223</v>
      </c>
      <c r="M2388" t="str">
        <f>IF(OR(ISBLANK(draft_picks[[#This Row],[veto_drafter_id]]),draft_picks[[#This Row],[veto_drafter_id]]=""),"",_xlfn.XLOOKUP(draft_picks[[#This Row],[veto_drafter_id]],drafters[id],drafters[name]))</f>
        <v>Ben Mekler</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2</v>
      </c>
      <c r="E2389" t="s">
        <v>8014</v>
      </c>
      <c r="F2389" t="str">
        <f>IF(ISBLANK(draft_picks[[#This Row],[movie_id]]),"",_xlfn.XLOOKUP(draft_picks[[#This Row],[movie_id]],drafts.movies[id],drafts.movies[movie_title]))</f>
        <v>Runaway Train</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15497</v>
      </c>
      <c r="L2389" t="s">
        <v>15497</v>
      </c>
      <c r="M2389" t="str">
        <f>IF(OR(ISBLANK(draft_picks[[#This Row],[veto_drafter_id]]),draft_picks[[#This Row],[veto_drafter_id]]=""),"",_xlfn.XLOOKUP(draft_picks[[#This Row],[veto_drafter_id]],drafters[id],drafters[name]))</f>
        <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x14ac:dyDescent="0.25">
      <c r="A2390" t="s">
        <v>391</v>
      </c>
      <c r="B2390" t="str">
        <f>_xlfn.XLOOKUP(draft_picks[[#This Row],[draft_id]],drafts[id],drafts[title])</f>
        <v>Train Movies</v>
      </c>
      <c r="C2390" s="3">
        <v>6</v>
      </c>
      <c r="D2390">
        <f>IF(C2389&lt;draft_picks[[#This Row],[position]],1,IF(C2389&gt;draft_picks[[#This Row],[position]],D2389+1,IF(C2389=draft_picks[[#This Row],[position]],D2389+1)))</f>
        <v>3</v>
      </c>
      <c r="E2390" t="s">
        <v>7213</v>
      </c>
      <c r="F2390" t="str">
        <f>IF(ISBLANK(draft_picks[[#This Row],[movie_id]]),"",_xlfn.XLOOKUP(draft_picks[[#This Row],[movie_id]],drafts.movies[id],drafts.movies[movie_title]))</f>
        <v>Unstoppable</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x14ac:dyDescent="0.25">
      <c r="A2391" t="s">
        <v>391</v>
      </c>
      <c r="B2391" t="str">
        <f>_xlfn.XLOOKUP(draft_picks[[#This Row],[draft_id]],drafts[id],drafts[title])</f>
        <v>Train Movies</v>
      </c>
      <c r="C2391" s="3">
        <v>5</v>
      </c>
      <c r="D2391">
        <f>IF(C2390&lt;draft_picks[[#This Row],[position]],1,IF(C2390&gt;draft_picks[[#This Row],[position]],D2390+1,IF(C2390=draft_picks[[#This Row],[position]],D2390+1)))</f>
        <v>4</v>
      </c>
      <c r="E2391" t="s">
        <v>4494</v>
      </c>
      <c r="F2391" t="str">
        <f>IF(ISBLANK(draft_picks[[#This Row],[movie_id]]),"",_xlfn.XLOOKUP(draft_picks[[#This Row],[movie_id]],drafts.movies[id],drafts.movies[movie_title]))</f>
        <v>Silver Streak</v>
      </c>
      <c r="G2391" s="3" t="s">
        <v>1223</v>
      </c>
      <c r="H2391" t="str">
        <f>IF(ISBLANK(draft_picks[[#This Row],[drafter_id]]),"",_xlfn.XLOOKUP(draft_picks[[#This Row],[drafter_id]],drafters[id],drafters[name]))</f>
        <v>Ben Mekler</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x14ac:dyDescent="0.25">
      <c r="A2392" t="s">
        <v>391</v>
      </c>
      <c r="B2392" t="str">
        <f>_xlfn.XLOOKUP(draft_picks[[#This Row],[draft_id]],drafts[id],drafts[title])</f>
        <v>Train Movies</v>
      </c>
      <c r="C2392" s="3">
        <v>4</v>
      </c>
      <c r="D2392">
        <f>IF(C2391&lt;draft_picks[[#This Row],[position]],1,IF(C2391&gt;draft_picks[[#This Row],[position]],D2391+1,IF(C2391=draft_picks[[#This Row],[position]],D2391+1)))</f>
        <v>5</v>
      </c>
      <c r="E2392" t="s">
        <v>6099</v>
      </c>
      <c r="F2392" t="str">
        <f>IF(ISBLANK(draft_picks[[#This Row],[movie_id]]),"",_xlfn.XLOOKUP(draft_picks[[#This Row],[movie_id]],drafts.movies[id],drafts.movies[movie_title]))</f>
        <v>Snowpiercer</v>
      </c>
      <c r="G2392" s="3" t="s">
        <v>989</v>
      </c>
      <c r="H2392" t="str">
        <f>IF(ISBLANK(draft_picks[[#This Row],[drafter_id]]),"",_xlfn.XLOOKUP(draft_picks[[#This Row],[drafter_id]],drafters[id],drafters[name]))</f>
        <v>Chris Amick</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x14ac:dyDescent="0.25">
      <c r="A2393" t="s">
        <v>391</v>
      </c>
      <c r="B2393" t="str">
        <f>_xlfn.XLOOKUP(draft_picks[[#This Row],[draft_id]],drafts[id],drafts[title])</f>
        <v>Train Movies</v>
      </c>
      <c r="C2393" s="3">
        <v>3</v>
      </c>
      <c r="D2393">
        <f>IF(C2392&lt;draft_picks[[#This Row],[position]],1,IF(C2392&gt;draft_picks[[#This Row],[position]],D2392+1,IF(C2392=draft_picks[[#This Row],[position]],D2392+1)))</f>
        <v>6</v>
      </c>
      <c r="E2393" t="s">
        <v>1787</v>
      </c>
      <c r="F2393" t="str">
        <f>IF(ISBLANK(draft_picks[[#This Row],[movie_id]]),"",_xlfn.XLOOKUP(draft_picks[[#This Row],[movie_id]],drafts.movies[id],drafts.movies[movie_title]))</f>
        <v>Emperor of the North</v>
      </c>
      <c r="G2393" s="3" t="s">
        <v>1223</v>
      </c>
      <c r="H2393" t="str">
        <f>IF(ISBLANK(draft_picks[[#This Row],[drafter_id]]),"",_xlfn.XLOOKUP(draft_picks[[#This Row],[drafter_id]],drafters[id],drafters[name]))</f>
        <v>Ben Mekler</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x14ac:dyDescent="0.25">
      <c r="A2394" t="s">
        <v>391</v>
      </c>
      <c r="B2394" t="str">
        <f>_xlfn.XLOOKUP(draft_picks[[#This Row],[draft_id]],drafts[id],drafts[title])</f>
        <v>Train Movies</v>
      </c>
      <c r="C2394" s="3">
        <v>2</v>
      </c>
      <c r="D2394">
        <f>IF(C2393&lt;draft_picks[[#This Row],[position]],1,IF(C2393&gt;draft_picks[[#This Row],[position]],D2393+1,IF(C2393=draft_picks[[#This Row],[position]],D2393+1)))</f>
        <v>7</v>
      </c>
      <c r="E2394" t="s">
        <v>4845</v>
      </c>
      <c r="F2394" t="str">
        <f>IF(ISBLANK(draft_picks[[#This Row],[movie_id]]),"",_xlfn.XLOOKUP(draft_picks[[#This Row],[movie_id]],drafts.movies[id],drafts.movies[movie_title]))</f>
        <v>The General</v>
      </c>
      <c r="G2394" s="3" t="s">
        <v>989</v>
      </c>
      <c r="H2394" t="str">
        <f>IF(ISBLANK(draft_picks[[#This Row],[drafter_id]]),"",_xlfn.XLOOKUP(draft_picks[[#This Row],[drafter_id]],drafters[id],drafters[name]))</f>
        <v>Chris Amick</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x14ac:dyDescent="0.25">
      <c r="A2395" t="s">
        <v>391</v>
      </c>
      <c r="B2395" t="str">
        <f>_xlfn.XLOOKUP(draft_picks[[#This Row],[draft_id]],drafts[id],drafts[title])</f>
        <v>Train Movies</v>
      </c>
      <c r="C2395" s="3">
        <v>1</v>
      </c>
      <c r="D2395">
        <f>IF(C2394&lt;draft_picks[[#This Row],[position]],1,IF(C2394&gt;draft_picks[[#This Row],[position]],D2394+1,IF(C2394=draft_picks[[#This Row],[position]],D2394+1)))</f>
        <v>8</v>
      </c>
      <c r="E2395" t="s">
        <v>6681</v>
      </c>
      <c r="F2395" t="str">
        <f>IF(ISBLANK(draft_picks[[#This Row],[movie_id]]),"",_xlfn.XLOOKUP(draft_picks[[#This Row],[movie_id]],drafts.movies[id],drafts.movies[movie_title]))</f>
        <v>The Train</v>
      </c>
      <c r="G2395" s="3" t="s">
        <v>1223</v>
      </c>
      <c r="H2395" t="str">
        <f>IF(ISBLANK(draft_picks[[#This Row],[drafter_id]]),"",_xlfn.XLOOKUP(draft_picks[[#This Row],[drafter_id]],drafters[id],drafters[name]))</f>
        <v>Ben Mekler</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x14ac:dyDescent="0.25">
      <c r="A2396" t="s">
        <v>721</v>
      </c>
      <c r="B2396" t="str">
        <f>_xlfn.XLOOKUP(draft_picks[[#This Row],[draft_id]],drafts[id],drafts[title])</f>
        <v>'70s Conspiracy Thrillers</v>
      </c>
      <c r="C2396" s="3">
        <v>7</v>
      </c>
      <c r="D2396">
        <f>IF(C2395&lt;draft_picks[[#This Row],[position]],1,IF(C2395&gt;draft_picks[[#This Row],[position]],D2395+1,IF(C2395=draft_picks[[#This Row],[position]],D2395+1)))</f>
        <v>1</v>
      </c>
      <c r="E2396" t="s">
        <v>2036</v>
      </c>
      <c r="F2396" t="str">
        <f>IF(ISBLANK(draft_picks[[#This Row],[movie_id]]),"",_xlfn.XLOOKUP(draft_picks[[#This Row],[movie_id]],drafts.movies[id],drafts.movies[movie_title]))</f>
        <v>Three Days of the Condor</v>
      </c>
      <c r="G2396" s="3" t="s">
        <v>789</v>
      </c>
      <c r="H2396" t="str">
        <f>IF(ISBLANK(draft_picks[[#This Row],[drafter_id]]),"",_xlfn.XLOOKUP(draft_picks[[#This Row],[drafter_id]],drafters[id],drafters[name]))</f>
        <v>Bryan Cogman</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x14ac:dyDescent="0.25">
      <c r="A2397" t="s">
        <v>721</v>
      </c>
      <c r="B2397" t="str">
        <f>_xlfn.XLOOKUP(draft_picks[[#This Row],[draft_id]],drafts[id],drafts[title])</f>
        <v>'70s Conspiracy Thrillers</v>
      </c>
      <c r="C2397" s="3">
        <v>6</v>
      </c>
      <c r="D2397">
        <f>IF(C2396&lt;draft_picks[[#This Row],[position]],1,IF(C2396&gt;draft_picks[[#This Row],[position]],D2396+1,IF(C2396=draft_picks[[#This Row],[position]],D2396+1)))</f>
        <v>2</v>
      </c>
      <c r="E2397" t="s">
        <v>5148</v>
      </c>
      <c r="F2397" t="str">
        <f>IF(ISBLANK(draft_picks[[#This Row],[movie_id]]),"",_xlfn.XLOOKUP(draft_picks[[#This Row],[movie_id]],drafts.movies[id],drafts.movies[movie_title]))</f>
        <v>Marathon Man</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x14ac:dyDescent="0.25">
      <c r="A2398" t="s">
        <v>721</v>
      </c>
      <c r="B2398" t="str">
        <f>_xlfn.XLOOKUP(draft_picks[[#This Row],[draft_id]],drafts[id],drafts[title])</f>
        <v>'70s Conspiracy Thrillers</v>
      </c>
      <c r="C2398" s="3">
        <v>5</v>
      </c>
      <c r="D2398">
        <f>IF(C2397&lt;draft_picks[[#This Row],[position]],1,IF(C2397&gt;draft_picks[[#This Row],[position]],D2397+1,IF(C2397=draft_picks[[#This Row],[position]],D2397+1)))</f>
        <v>3</v>
      </c>
      <c r="E2398" t="s">
        <v>4458</v>
      </c>
      <c r="F2398" t="str">
        <f>IF(ISBLANK(draft_picks[[#This Row],[movie_id]]),"",_xlfn.XLOOKUP(draft_picks[[#This Row],[movie_id]],drafts.movies[id],drafts.movies[movie_title]))</f>
        <v>The China Syndrome</v>
      </c>
      <c r="G2398" s="3" t="s">
        <v>779</v>
      </c>
      <c r="H2398" t="str">
        <f>IF(ISBLANK(draft_picks[[#This Row],[drafter_id]]),"",_xlfn.XLOOKUP(draft_picks[[#This Row],[drafter_id]],drafters[id],drafters[name]))</f>
        <v>Darrin Navarro</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x14ac:dyDescent="0.25">
      <c r="A2399" t="s">
        <v>721</v>
      </c>
      <c r="B2399" t="str">
        <f>_xlfn.XLOOKUP(draft_picks[[#This Row],[draft_id]],drafts[id],drafts[title])</f>
        <v>'70s Conspiracy Thrillers</v>
      </c>
      <c r="C2399" s="3">
        <v>4</v>
      </c>
      <c r="D2399">
        <f>IF(C2398&lt;draft_picks[[#This Row],[position]],1,IF(C2398&gt;draft_picks[[#This Row],[position]],D2398+1,IF(C2398=draft_picks[[#This Row],[position]],D2398+1)))</f>
        <v>4</v>
      </c>
      <c r="E2399" t="s">
        <v>6652</v>
      </c>
      <c r="F2399" t="str">
        <f>IF(ISBLANK(draft_picks[[#This Row],[movie_id]]),"",_xlfn.XLOOKUP(draft_picks[[#This Row],[movie_id]],drafts.movies[id],drafts.movies[movie_title]))</f>
        <v>The Parallax View</v>
      </c>
      <c r="G2399" s="3" t="s">
        <v>789</v>
      </c>
      <c r="H2399" t="str">
        <f>IF(ISBLANK(draft_picks[[#This Row],[drafter_id]]),"",_xlfn.XLOOKUP(draft_picks[[#This Row],[drafter_id]],drafters[id],drafters[name]))</f>
        <v>Bryan Cogman</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x14ac:dyDescent="0.25">
      <c r="A2400" t="s">
        <v>721</v>
      </c>
      <c r="B2400" t="str">
        <f>_xlfn.XLOOKUP(draft_picks[[#This Row],[draft_id]],drafts[id],drafts[title])</f>
        <v>'70s Conspiracy Thrillers</v>
      </c>
      <c r="C2400" s="3">
        <v>3</v>
      </c>
      <c r="D2400">
        <f>IF(C2399&lt;draft_picks[[#This Row],[position]],1,IF(C2399&gt;draft_picks[[#This Row],[position]],D2399+1,IF(C2399=draft_picks[[#This Row],[position]],D2399+1)))</f>
        <v>5</v>
      </c>
      <c r="E2400" t="s">
        <v>4266</v>
      </c>
      <c r="F2400" t="str">
        <f>IF(ISBLANK(draft_picks[[#This Row],[movie_id]]),"",_xlfn.XLOOKUP(draft_picks[[#This Row],[movie_id]],drafts.movies[id],drafts.movies[movie_title]))</f>
        <v>Invasion of the Body Snatchers</v>
      </c>
      <c r="G2400" s="3" t="s">
        <v>779</v>
      </c>
      <c r="H2400" t="str">
        <f>IF(ISBLANK(draft_picks[[#This Row],[drafter_id]]),"",_xlfn.XLOOKUP(draft_picks[[#This Row],[drafter_id]],drafters[id],drafters[name]))</f>
        <v>Darrin Navarro</v>
      </c>
      <c r="J2400" t="str">
        <f>IF(ISBLANK(draft_picks[[#This Row],[drafter_team_id]]),"",_xlfn.XLOOKUP(draft_picks[[#This Row],[drafter_team_id]],drafter_teams[id],drafter_teams[name]))</f>
        <v/>
      </c>
      <c r="K2400" s="3" t="s">
        <v>15484</v>
      </c>
      <c r="L2400" t="s">
        <v>789</v>
      </c>
      <c r="M2400" t="str">
        <f>IF(OR(ISBLANK(draft_picks[[#This Row],[veto_drafter_id]]),draft_picks[[#This Row],[veto_drafter_id]]=""),"",_xlfn.XLOOKUP(draft_picks[[#This Row],[veto_drafter_id]],drafters[id],drafters[name]))</f>
        <v>Bryan Cogman</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6</v>
      </c>
      <c r="E2401" t="s">
        <v>4962</v>
      </c>
      <c r="F2401" t="str">
        <f>IF(ISBLANK(draft_picks[[#This Row],[movie_id]]),"",_xlfn.XLOOKUP(draft_picks[[#This Row],[movie_id]],drafts.movies[id],drafts.movies[movie_title]))</f>
        <v>All the President's Men</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15497</v>
      </c>
      <c r="L2401" t="s">
        <v>15497</v>
      </c>
      <c r="M2401" t="str">
        <f>IF(OR(ISBLANK(draft_picks[[#This Row],[veto_drafter_id]]),draft_picks[[#This Row],[veto_drafter_id]]=""),"",_xlfn.XLOOKUP(draft_picks[[#This Row],[veto_drafter_id]],drafters[id],drafters[name]))</f>
        <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x14ac:dyDescent="0.25">
      <c r="A2402" t="s">
        <v>721</v>
      </c>
      <c r="B2402" t="str">
        <f>_xlfn.XLOOKUP(draft_picks[[#This Row],[draft_id]],drafts[id],drafts[title])</f>
        <v>'70s Conspiracy Thrillers</v>
      </c>
      <c r="C2402" s="3">
        <v>2</v>
      </c>
      <c r="D2402">
        <f>IF(C2401&lt;draft_picks[[#This Row],[position]],1,IF(C2401&gt;draft_picks[[#This Row],[position]],D2401+1,IF(C2401=draft_picks[[#This Row],[position]],D2401+1)))</f>
        <v>7</v>
      </c>
      <c r="E2402" t="s">
        <v>4266</v>
      </c>
      <c r="F2402" t="str">
        <f>IF(ISBLANK(draft_picks[[#This Row],[movie_id]]),"",_xlfn.XLOOKUP(draft_picks[[#This Row],[movie_id]],drafts.movies[id],drafts.movies[movie_title]))</f>
        <v>Invasion of the Body Snatchers</v>
      </c>
      <c r="G2402" s="3" t="s">
        <v>789</v>
      </c>
      <c r="H2402" t="str">
        <f>IF(ISBLANK(draft_picks[[#This Row],[drafter_id]]),"",_xlfn.XLOOKUP(draft_picks[[#This Row],[drafter_id]],drafters[id],drafters[name]))</f>
        <v>Bryan Cogman</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x14ac:dyDescent="0.25">
      <c r="A2403" t="s">
        <v>721</v>
      </c>
      <c r="B2403" t="str">
        <f>_xlfn.XLOOKUP(draft_picks[[#This Row],[draft_id]],drafts[id],drafts[title])</f>
        <v>'70s Conspiracy Thrillers</v>
      </c>
      <c r="C2403" s="3">
        <v>1</v>
      </c>
      <c r="D2403">
        <f>IF(C2402&lt;draft_picks[[#This Row],[position]],1,IF(C2402&gt;draft_picks[[#This Row],[position]],D2402+1,IF(C2402=draft_picks[[#This Row],[position]],D2402+1)))</f>
        <v>8</v>
      </c>
      <c r="E2403" t="s">
        <v>2649</v>
      </c>
      <c r="F2403" t="str">
        <f>IF(ISBLANK(draft_picks[[#This Row],[movie_id]]),"",_xlfn.XLOOKUP(draft_picks[[#This Row],[movie_id]],drafts.movies[id],drafts.movies[movie_title]))</f>
        <v>The Conversation</v>
      </c>
      <c r="G2403" s="3" t="s">
        <v>779</v>
      </c>
      <c r="H2403" t="str">
        <f>IF(ISBLANK(draft_picks[[#This Row],[drafter_id]]),"",_xlfn.XLOOKUP(draft_picks[[#This Row],[drafter_id]],drafters[id],drafters[name]))</f>
        <v>Darrin Navarro</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x14ac:dyDescent="0.25">
      <c r="A2404" t="s">
        <v>661</v>
      </c>
      <c r="B2404" t="str">
        <f>_xlfn.XLOOKUP(draft_picks[[#This Row],[draft_id]],drafts[id],drafts[title])</f>
        <v>Robots mini-Mega Live</v>
      </c>
      <c r="C2404" s="3">
        <v>9</v>
      </c>
      <c r="D2404">
        <f>IF(C2403&lt;draft_picks[[#This Row],[position]],1,IF(C2403&gt;draft_picks[[#This Row],[position]],D2403+1,IF(C2403=draft_picks[[#This Row],[position]],D2403+1)))</f>
        <v>1</v>
      </c>
      <c r="E2404" t="s">
        <v>6474</v>
      </c>
      <c r="F2404" t="str">
        <f>IF(ISBLANK(draft_picks[[#This Row],[movie_id]]),"",_xlfn.XLOOKUP(draft_picks[[#This Row],[movie_id]],drafts.movies[id],drafts.movies[movie_title]))</f>
        <v>The Mitchells vs. the Machines</v>
      </c>
      <c r="G2404" s="3" t="s">
        <v>795</v>
      </c>
      <c r="H2404" t="str">
        <f>IF(ISBLANK(draft_picks[[#This Row],[drafter_id]]),"",_xlfn.XLOOKUP(draft_picks[[#This Row],[drafter_id]],drafters[id],drafters[name]))</f>
        <v>Brea Grant</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x14ac:dyDescent="0.25">
      <c r="A2405" t="s">
        <v>661</v>
      </c>
      <c r="B2405" t="str">
        <f>_xlfn.XLOOKUP(draft_picks[[#This Row],[draft_id]],drafts[id],drafts[title])</f>
        <v>Robots mini-Mega Live</v>
      </c>
      <c r="C2405" s="3">
        <v>8</v>
      </c>
      <c r="D2405">
        <f>IF(C2404&lt;draft_picks[[#This Row],[position]],1,IF(C2404&gt;draft_picks[[#This Row],[position]],D2404+1,IF(C2404=draft_picks[[#This Row],[position]],D2404+1)))</f>
        <v>2</v>
      </c>
      <c r="E2405" t="s">
        <v>7506</v>
      </c>
      <c r="F2405" t="str">
        <f>IF(ISBLANK(draft_picks[[#This Row],[movie_id]]),"",_xlfn.XLOOKUP(draft_picks[[#This Row],[movie_id]],drafts.movies[id],drafts.movies[movie_title]))</f>
        <v>Alien</v>
      </c>
      <c r="G2405" s="3" t="s">
        <v>793</v>
      </c>
      <c r="H2405" t="str">
        <f>IF(ISBLANK(draft_picks[[#This Row],[drafter_id]]),"",_xlfn.XLOOKUP(draft_picks[[#This Row],[drafter_id]],drafters[id],drafters[name]))</f>
        <v>Clarke Wolfe</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x14ac:dyDescent="0.25">
      <c r="A2406" t="s">
        <v>661</v>
      </c>
      <c r="B2406" t="str">
        <f>_xlfn.XLOOKUP(draft_picks[[#This Row],[draft_id]],drafts[id],drafts[title])</f>
        <v>Robots mini-Mega Live</v>
      </c>
      <c r="C2406" s="3">
        <v>7</v>
      </c>
      <c r="D2406">
        <f>IF(C2405&lt;draft_picks[[#This Row],[position]],1,IF(C2405&gt;draft_picks[[#This Row],[position]],D2405+1,IF(C2405=draft_picks[[#This Row],[position]],D2405+1)))</f>
        <v>3</v>
      </c>
      <c r="E2406" t="s">
        <v>6159</v>
      </c>
      <c r="F2406" t="str">
        <f>IF(ISBLANK(draft_picks[[#This Row],[movie_id]]),"",_xlfn.XLOOKUP(draft_picks[[#This Row],[movie_id]],drafts.movies[id],drafts.movies[movie_title]))</f>
        <v>Jason X</v>
      </c>
      <c r="G2406" s="3" t="s">
        <v>915</v>
      </c>
      <c r="H2406" t="str">
        <f>IF(ISBLANK(draft_picks[[#This Row],[drafter_id]]),"",_xlfn.XLOOKUP(draft_picks[[#This Row],[drafter_id]],drafters[id],drafters[name]))</f>
        <v>Billy Ray Brewton</v>
      </c>
      <c r="J2406" t="str">
        <f>IF(ISBLANK(draft_picks[[#This Row],[drafter_team_id]]),"",_xlfn.XLOOKUP(draft_picks[[#This Row],[drafter_team_id]],drafter_teams[id],drafter_teams[name]))</f>
        <v/>
      </c>
      <c r="K2406" s="3"/>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c r="U2406" t="b">
        <v>1</v>
      </c>
    </row>
    <row r="2407" spans="1:2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4</v>
      </c>
      <c r="E2407" t="s">
        <v>7216</v>
      </c>
      <c r="F2407" t="str">
        <f>IF(ISBLANK(draft_picks[[#This Row],[movie_id]]),"",_xlfn.XLOOKUP(draft_picks[[#This Row],[movie_id]],drafts.movies[id],drafts.movies[movie_title]))</f>
        <v>The Terminator</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t="s">
        <v>15484</v>
      </c>
      <c r="L2407" t="s">
        <v>793</v>
      </c>
      <c r="M2407" t="str">
        <f>IF(OR(ISBLANK(draft_picks[[#This Row],[veto_drafter_id]]),draft_picks[[#This Row],[veto_drafter_id]]=""),"",_xlfn.XLOOKUP(draft_picks[[#This Row],[veto_drafter_id]],drafters[id],drafters[name]))</f>
        <v>Clarke Wolfe</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5</v>
      </c>
      <c r="E2408" t="s">
        <v>4818</v>
      </c>
      <c r="F2408" t="str">
        <f>IF(ISBLANK(draft_picks[[#This Row],[movie_id]]),"",_xlfn.XLOOKUP(draft_picks[[#This Row],[movie_id]],drafts.movies[id],drafts.movies[movie_title]))</f>
        <v>Star Trek: First Contact</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15497</v>
      </c>
      <c r="L2408" t="s">
        <v>15497</v>
      </c>
      <c r="M2408" t="str">
        <f>IF(OR(ISBLANK(draft_picks[[#This Row],[veto_drafter_id]]),draft_picks[[#This Row],[veto_drafter_id]]=""),"",_xlfn.XLOOKUP(draft_picks[[#This Row],[veto_drafter_id]],drafters[id],drafters[name]))</f>
        <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x14ac:dyDescent="0.25">
      <c r="A2409" t="s">
        <v>661</v>
      </c>
      <c r="B2409" t="str">
        <f>_xlfn.XLOOKUP(draft_picks[[#This Row],[draft_id]],drafts[id],drafts[title])</f>
        <v>Robots mini-Mega Live</v>
      </c>
      <c r="C2409" s="3">
        <v>6</v>
      </c>
      <c r="D2409">
        <f>IF(C2408&lt;draft_picks[[#This Row],[position]],1,IF(C2408&gt;draft_picks[[#This Row],[position]],D2408+1,IF(C2408=draft_picks[[#This Row],[position]],D2408+1)))</f>
        <v>6</v>
      </c>
      <c r="E2409" t="s">
        <v>8134</v>
      </c>
      <c r="F2409" t="str">
        <f>IF(ISBLANK(draft_picks[[#This Row],[movie_id]]),"",_xlfn.XLOOKUP(draft_picks[[#This Row],[movie_id]],drafts.movies[id],drafts.movies[movie_title]))</f>
        <v>Metropolis</v>
      </c>
      <c r="G2409" s="3" t="s">
        <v>795</v>
      </c>
      <c r="H2409" t="str">
        <f>IF(ISBLANK(draft_picks[[#This Row],[drafter_id]]),"",_xlfn.XLOOKUP(draft_picks[[#This Row],[drafter_id]],drafters[id],drafters[name]))</f>
        <v>Brea Grant</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x14ac:dyDescent="0.25">
      <c r="A2410" t="s">
        <v>661</v>
      </c>
      <c r="B2410" t="str">
        <f>_xlfn.XLOOKUP(draft_picks[[#This Row],[draft_id]],drafts[id],drafts[title])</f>
        <v>Robots mini-Mega Live</v>
      </c>
      <c r="C2410" s="3">
        <v>5</v>
      </c>
      <c r="D2410">
        <f>IF(C2409&lt;draft_picks[[#This Row],[position]],1,IF(C2409&gt;draft_picks[[#This Row],[position]],D2409+1,IF(C2409=draft_picks[[#This Row],[position]],D2409+1)))</f>
        <v>7</v>
      </c>
      <c r="E2410" t="s">
        <v>5749</v>
      </c>
      <c r="F2410" t="str">
        <f>IF(ISBLANK(draft_picks[[#This Row],[movie_id]]),"",_xlfn.XLOOKUP(draft_picks[[#This Row],[movie_id]],drafts.movies[id],drafts.movies[movie_title]))</f>
        <v>The Stepford Wives</v>
      </c>
      <c r="G2410" s="3" t="s">
        <v>793</v>
      </c>
      <c r="H2410" t="str">
        <f>IF(ISBLANK(draft_picks[[#This Row],[drafter_id]]),"",_xlfn.XLOOKUP(draft_picks[[#This Row],[drafter_id]],drafters[id],drafters[name]))</f>
        <v>Clarke Wolfe</v>
      </c>
      <c r="J2410" t="str">
        <f>IF(ISBLANK(draft_picks[[#This Row],[drafter_team_id]]),"",_xlfn.XLOOKUP(draft_picks[[#This Row],[drafter_team_id]],drafter_teams[id],drafter_teams[name]))</f>
        <v/>
      </c>
      <c r="K2410" s="3" t="s">
        <v>15484</v>
      </c>
      <c r="L2410" t="s">
        <v>915</v>
      </c>
      <c r="M2410" t="str">
        <f>IF(OR(ISBLANK(draft_picks[[#This Row],[veto_drafter_id]]),draft_picks[[#This Row],[veto_drafter_id]]=""),"",_xlfn.XLOOKUP(draft_picks[[#This Row],[veto_drafter_id]],drafters[id],drafters[name]))</f>
        <v>Billy Ray Brewton</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8</v>
      </c>
      <c r="E2411" t="s">
        <v>3654</v>
      </c>
      <c r="F2411" t="str">
        <f>IF(ISBLANK(draft_picks[[#This Row],[movie_id]]),"",_xlfn.XLOOKUP(draft_picks[[#This Row],[movie_id]],drafts.movies[id],drafts.movies[movie_title]))</f>
        <v>RoboCop</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15497</v>
      </c>
      <c r="L2411" t="s">
        <v>15497</v>
      </c>
      <c r="M2411" t="str">
        <f>IF(OR(ISBLANK(draft_picks[[#This Row],[veto_drafter_id]]),draft_picks[[#This Row],[veto_drafter_id]]=""),"",_xlfn.XLOOKUP(draft_picks[[#This Row],[veto_drafter_id]],drafters[id],drafters[name]))</f>
        <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x14ac:dyDescent="0.25">
      <c r="A2412" t="s">
        <v>661</v>
      </c>
      <c r="B2412" t="str">
        <f>_xlfn.XLOOKUP(draft_picks[[#This Row],[draft_id]],drafts[id],drafts[title])</f>
        <v>Robots mini-Mega Live</v>
      </c>
      <c r="C2412" s="3">
        <v>4</v>
      </c>
      <c r="D2412">
        <f>IF(C2411&lt;draft_picks[[#This Row],[position]],1,IF(C2411&gt;draft_picks[[#This Row],[position]],D2411+1,IF(C2411=draft_picks[[#This Row],[position]],D2411+1)))</f>
        <v>9</v>
      </c>
      <c r="E2412" t="s">
        <v>1883</v>
      </c>
      <c r="F2412" t="str">
        <f>IF(ISBLANK(draft_picks[[#This Row],[movie_id]]),"",_xlfn.XLOOKUP(draft_picks[[#This Row],[movie_id]],drafts.movies[id],drafts.movies[movie_title]))</f>
        <v>After Yang</v>
      </c>
      <c r="G2412" s="3" t="s">
        <v>915</v>
      </c>
      <c r="H2412" t="str">
        <f>IF(ISBLANK(draft_picks[[#This Row],[drafter_id]]),"",_xlfn.XLOOKUP(draft_picks[[#This Row],[drafter_id]],drafters[id],drafters[name]))</f>
        <v>Billy Ray Brewton</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x14ac:dyDescent="0.25">
      <c r="A2413" t="s">
        <v>661</v>
      </c>
      <c r="B2413" t="str">
        <f>_xlfn.XLOOKUP(draft_picks[[#This Row],[draft_id]],drafts[id],drafts[title])</f>
        <v>Robots mini-Mega Live</v>
      </c>
      <c r="C2413" s="3">
        <v>3</v>
      </c>
      <c r="D2413">
        <f>IF(C2412&lt;draft_picks[[#This Row],[position]],1,IF(C2412&gt;draft_picks[[#This Row],[position]],D2412+1,IF(C2412=draft_picks[[#This Row],[position]],D2412+1)))</f>
        <v>10</v>
      </c>
      <c r="E2413" t="s">
        <v>2958</v>
      </c>
      <c r="F2413" t="str">
        <f>IF(ISBLANK(draft_picks[[#This Row],[movie_id]]),"",_xlfn.XLOOKUP(draft_picks[[#This Row],[movie_id]],drafts.movies[id],drafts.movies[movie_title]))</f>
        <v>A.I. Artificial Intelligence</v>
      </c>
      <c r="G2413" s="3" t="s">
        <v>795</v>
      </c>
      <c r="H2413" t="str">
        <f>IF(ISBLANK(draft_picks[[#This Row],[drafter_id]]),"",_xlfn.XLOOKUP(draft_picks[[#This Row],[drafter_id]],drafters[id],drafters[name]))</f>
        <v>Brea Grant</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x14ac:dyDescent="0.25">
      <c r="A2414" t="s">
        <v>661</v>
      </c>
      <c r="B2414" t="str">
        <f>_xlfn.XLOOKUP(draft_picks[[#This Row],[draft_id]],drafts[id],drafts[title])</f>
        <v>Robots mini-Mega Live</v>
      </c>
      <c r="C2414" s="3">
        <v>2</v>
      </c>
      <c r="D2414">
        <f>IF(C2413&lt;draft_picks[[#This Row],[position]],1,IF(C2413&gt;draft_picks[[#This Row],[position]],D2413+1,IF(C2413=draft_picks[[#This Row],[position]],D2413+1)))</f>
        <v>11</v>
      </c>
      <c r="E2414" t="s">
        <v>5749</v>
      </c>
      <c r="F2414" t="str">
        <f>IF(ISBLANK(draft_picks[[#This Row],[movie_id]]),"",_xlfn.XLOOKUP(draft_picks[[#This Row],[movie_id]],drafts.movies[id],drafts.movies[movie_title]))</f>
        <v>The Stepford Wives</v>
      </c>
      <c r="G2414" s="3" t="s">
        <v>793</v>
      </c>
      <c r="H2414" t="str">
        <f>IF(ISBLANK(draft_picks[[#This Row],[drafter_id]]),"",_xlfn.XLOOKUP(draft_picks[[#This Row],[drafter_id]],drafters[id],drafters[name]))</f>
        <v>Clarke Wolfe</v>
      </c>
      <c r="J2414" t="str">
        <f>IF(ISBLANK(draft_picks[[#This Row],[drafter_team_id]]),"",_xlfn.XLOOKUP(draft_picks[[#This Row],[drafter_team_id]],drafter_teams[id],drafter_teams[name]))</f>
        <v/>
      </c>
      <c r="K2414" s="3" t="s">
        <v>15484</v>
      </c>
      <c r="L2414" t="s">
        <v>915</v>
      </c>
      <c r="M2414" t="str">
        <f>IF(OR(ISBLANK(draft_picks[[#This Row],[veto_drafter_id]]),draft_picks[[#This Row],[veto_drafter_id]]=""),"",_xlfn.XLOOKUP(draft_picks[[#This Row],[veto_drafter_id]],drafters[id],drafters[name]))</f>
        <v>Billy Ray Brewton</v>
      </c>
      <c r="N2414" t="s">
        <v>15497</v>
      </c>
      <c r="O2414" t="str">
        <f>IF(OR(ISBLANK(draft_picks[[#This Row],[veto_drafter_team_id]]),draft_picks[[#This Row],[veto_drafter_team_id]]=""),"",_xlfn.XLOOKUP(draft_picks[[#This Row],[veto_drafter_team_id]],drafter_teams[id],drafter_teams[name]))</f>
        <v/>
      </c>
      <c r="P2414" t="b">
        <v>1</v>
      </c>
      <c r="Q2414" t="s">
        <v>795</v>
      </c>
      <c r="R2414" t="str">
        <f>IF(OR(ISBLANK(draft_picks[[#This Row],[veto_override_drafter_id]]),draft_picks[[#This Row],[veto_override_drafter_id]]=""),"",_xlfn.XLOOKUP(draft_picks[[#This Row],[veto_override_drafter_id]],drafters[id],drafters[name]))</f>
        <v>Brea Grant</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1</v>
      </c>
      <c r="D2415">
        <f>IF(C2414&lt;draft_picks[[#This Row],[position]],1,IF(C2414&gt;draft_picks[[#This Row],[position]],D2414+1,IF(C2414=draft_picks[[#This Row],[position]],D2414+1)))</f>
        <v>12</v>
      </c>
      <c r="E2415" t="s">
        <v>5208</v>
      </c>
      <c r="F2415" t="str">
        <f>IF(ISBLANK(draft_picks[[#This Row],[movie_id]]),"",_xlfn.XLOOKUP(draft_picks[[#This Row],[movie_id]],drafts.movies[id],drafts.movies[movie_title]))</f>
        <v>Short Circuit</v>
      </c>
      <c r="G2415" s="3" t="s">
        <v>915</v>
      </c>
      <c r="H2415" t="str">
        <f>IF(ISBLANK(draft_picks[[#This Row],[drafter_id]]),"",_xlfn.XLOOKUP(draft_picks[[#This Row],[drafter_id]],drafters[id],drafters[name]))</f>
        <v>Billy Ray Brewton</v>
      </c>
      <c r="J2415" t="str">
        <f>IF(ISBLANK(draft_picks[[#This Row],[drafter_team_id]]),"",_xlfn.XLOOKUP(draft_picks[[#This Row],[drafter_team_id]],drafter_teams[id],drafter_teams[name]))</f>
        <v/>
      </c>
      <c r="K2415" s="3" t="s">
        <v>15484</v>
      </c>
      <c r="L2415" t="s">
        <v>795</v>
      </c>
      <c r="M2415" t="str">
        <f>IF(OR(ISBLANK(draft_picks[[#This Row],[veto_drafter_id]]),draft_picks[[#This Row],[veto_drafter_id]]=""),"",_xlfn.XLOOKUP(draft_picks[[#This Row],[veto_drafter_id]],drafters[id],drafters[name]))</f>
        <v>Brea Grant</v>
      </c>
      <c r="N2415" t="s">
        <v>15497</v>
      </c>
      <c r="O2415" t="str">
        <f>IF(OR(ISBLANK(draft_picks[[#This Row],[veto_drafter_team_id]]),draft_picks[[#This Row],[veto_drafter_team_id]]=""),"",_xlfn.XLOOKUP(draft_picks[[#This Row],[veto_drafter_team_id]],drafter_teams[id],drafter_teams[name]))</f>
        <v/>
      </c>
      <c r="Q2415" t="s">
        <v>15497</v>
      </c>
      <c r="R2415" t="str">
        <f>IF(OR(ISBLANK(draft_picks[[#This Row],[veto_override_drafter_id]]),draft_picks[[#This Row],[veto_override_drafter_id]]=""),"",_xlfn.XLOOKUP(draft_picks[[#This Row],[veto_override_drafter_id]],drafters[id],drafters[name]))</f>
        <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13</v>
      </c>
      <c r="E2416" t="s">
        <v>1386</v>
      </c>
      <c r="F2416" t="str">
        <f>IF(ISBLANK(draft_picks[[#This Row],[movie_id]]),"",_xlfn.XLOOKUP(draft_picks[[#This Row],[movie_id]],drafts.movies[id],drafts.movies[movie_title]))</f>
        <v>Blade Runner</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15497</v>
      </c>
      <c r="L2416" t="s">
        <v>15497</v>
      </c>
      <c r="M2416" t="str">
        <f>IF(OR(ISBLANK(draft_picks[[#This Row],[veto_drafter_id]]),draft_picks[[#This Row],[veto_drafter_id]]=""),"",_xlfn.XLOOKUP(draft_picks[[#This Row],[veto_drafter_id]],drafters[id],drafters[name]))</f>
        <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x14ac:dyDescent="0.25">
      <c r="A2417" t="s">
        <v>463</v>
      </c>
      <c r="B2417" t="str">
        <f>_xlfn.XLOOKUP(draft_picks[[#This Row],[draft_id]],drafts[id],drafts[title])</f>
        <v>Anne Hathaway</v>
      </c>
      <c r="C2417" s="3">
        <v>7</v>
      </c>
      <c r="D2417">
        <f>IF(C2416&lt;draft_picks[[#This Row],[position]],1,IF(C2416&gt;draft_picks[[#This Row],[position]],D2416+1,IF(C2416=draft_picks[[#This Row],[position]],D2416+1)))</f>
        <v>1</v>
      </c>
      <c r="E2417" t="s">
        <v>5280</v>
      </c>
      <c r="F2417" t="str">
        <f>IF(ISBLANK(draft_picks[[#This Row],[movie_id]]),"",_xlfn.XLOOKUP(draft_picks[[#This Row],[movie_id]],drafts.movies[id],drafts.movies[movie_title]))</f>
        <v>Colossal</v>
      </c>
      <c r="G2417" s="3" t="s">
        <v>961</v>
      </c>
      <c r="H2417" t="str">
        <f>IF(ISBLANK(draft_picks[[#This Row],[drafter_id]]),"",_xlfn.XLOOKUP(draft_picks[[#This Row],[drafter_id]],drafters[id],drafters[name]))</f>
        <v>Dana Schwartz</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x14ac:dyDescent="0.25">
      <c r="A2418" t="s">
        <v>463</v>
      </c>
      <c r="B2418" t="str">
        <f>_xlfn.XLOOKUP(draft_picks[[#This Row],[draft_id]],drafts[id],drafts[title])</f>
        <v>Anne Hathaway</v>
      </c>
      <c r="C2418" s="3">
        <v>6</v>
      </c>
      <c r="D2418">
        <f>IF(C2417&lt;draft_picks[[#This Row],[position]],1,IF(C2417&gt;draft_picks[[#This Row],[position]],D2417+1,IF(C2417=draft_picks[[#This Row],[position]],D2417+1)))</f>
        <v>2</v>
      </c>
      <c r="E2418" t="s">
        <v>2231</v>
      </c>
      <c r="F2418" t="str">
        <f>IF(ISBLANK(draft_picks[[#This Row],[movie_id]]),"",_xlfn.XLOOKUP(draft_picks[[#This Row],[movie_id]],drafts.movies[id],drafts.movies[movie_title]))</f>
        <v>The Intern</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15484</v>
      </c>
      <c r="L2418" t="s">
        <v>905</v>
      </c>
      <c r="M2418" t="str">
        <f>IF(OR(ISBLANK(draft_picks[[#This Row],[veto_drafter_id]]),draft_picks[[#This Row],[veto_drafter_id]]=""),"",_xlfn.XLOOKUP(draft_picks[[#This Row],[veto_drafter_id]],drafters[id],drafters[name]))</f>
        <v>Phil Iscove</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3</v>
      </c>
      <c r="E2419" t="s">
        <v>8101</v>
      </c>
      <c r="F2419" t="str">
        <f>IF(ISBLANK(draft_picks[[#This Row],[movie_id]]),"",_xlfn.XLOOKUP(draft_picks[[#This Row],[movie_id]],drafts.movies[id],drafts.movies[movie_title]))</f>
        <v>Interstellar</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15497</v>
      </c>
      <c r="L2419" t="s">
        <v>15497</v>
      </c>
      <c r="M2419" t="str">
        <f>IF(OR(ISBLANK(draft_picks[[#This Row],[veto_drafter_id]]),draft_picks[[#This Row],[veto_drafter_id]]=""),"",_xlfn.XLOOKUP(draft_picks[[#This Row],[veto_drafter_id]],drafters[id],drafters[name]))</f>
        <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x14ac:dyDescent="0.25">
      <c r="A2420" t="s">
        <v>463</v>
      </c>
      <c r="B2420" t="str">
        <f>_xlfn.XLOOKUP(draft_picks[[#This Row],[draft_id]],drafts[id],drafts[title])</f>
        <v>Anne Hathaway</v>
      </c>
      <c r="C2420" s="3">
        <v>5</v>
      </c>
      <c r="D2420">
        <f>IF(C2419&lt;draft_picks[[#This Row],[position]],1,IF(C2419&gt;draft_picks[[#This Row],[position]],D2419+1,IF(C2419=draft_picks[[#This Row],[position]],D2419+1)))</f>
        <v>4</v>
      </c>
      <c r="E2420" t="s">
        <v>4296</v>
      </c>
      <c r="F2420" t="str">
        <f>IF(ISBLANK(draft_picks[[#This Row],[movie_id]]),"",_xlfn.XLOOKUP(draft_picks[[#This Row],[movie_id]],drafts.movies[id],drafts.movies[movie_title]))</f>
        <v>Rachel Getting Married</v>
      </c>
      <c r="G2420" s="3" t="s">
        <v>905</v>
      </c>
      <c r="H2420" t="str">
        <f>IF(ISBLANK(draft_picks[[#This Row],[drafter_id]]),"",_xlfn.XLOOKUP(draft_picks[[#This Row],[drafter_id]],drafters[id],drafters[name]))</f>
        <v>Phil Iscove</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x14ac:dyDescent="0.25">
      <c r="A2421" t="s">
        <v>463</v>
      </c>
      <c r="B2421" t="str">
        <f>_xlfn.XLOOKUP(draft_picks[[#This Row],[draft_id]],drafts[id],drafts[title])</f>
        <v>Anne Hathaway</v>
      </c>
      <c r="C2421" s="3">
        <v>4</v>
      </c>
      <c r="D2421">
        <f>IF(C2420&lt;draft_picks[[#This Row],[position]],1,IF(C2420&gt;draft_picks[[#This Row],[position]],D2420+1,IF(C2420=draft_picks[[#This Row],[position]],D2420+1)))</f>
        <v>5</v>
      </c>
      <c r="E2421" t="s">
        <v>3496</v>
      </c>
      <c r="F2421" t="str">
        <f>IF(ISBLANK(draft_picks[[#This Row],[movie_id]]),"",_xlfn.XLOOKUP(draft_picks[[#This Row],[movie_id]],drafts.movies[id],drafts.movies[movie_title]))</f>
        <v>The Princess Diaries</v>
      </c>
      <c r="G2421" s="3" t="s">
        <v>961</v>
      </c>
      <c r="H2421" t="str">
        <f>IF(ISBLANK(draft_picks[[#This Row],[drafter_id]]),"",_xlfn.XLOOKUP(draft_picks[[#This Row],[drafter_id]],drafters[id],drafters[name]))</f>
        <v>Dana Schwartz</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x14ac:dyDescent="0.25">
      <c r="A2422" t="s">
        <v>463</v>
      </c>
      <c r="B2422" t="str">
        <f>_xlfn.XLOOKUP(draft_picks[[#This Row],[draft_id]],drafts[id],drafts[title])</f>
        <v>Anne Hathaway</v>
      </c>
      <c r="C2422" s="3">
        <v>3</v>
      </c>
      <c r="D2422">
        <f>IF(C2421&lt;draft_picks[[#This Row],[position]],1,IF(C2421&gt;draft_picks[[#This Row],[position]],D2421+1,IF(C2421=draft_picks[[#This Row],[position]],D2421+1)))</f>
        <v>6</v>
      </c>
      <c r="E2422" t="s">
        <v>2231</v>
      </c>
      <c r="F2422" t="str">
        <f>IF(ISBLANK(draft_picks[[#This Row],[movie_id]]),"",_xlfn.XLOOKUP(draft_picks[[#This Row],[movie_id]],drafts.movies[id],drafts.movies[movie_title]))</f>
        <v>The Intern</v>
      </c>
      <c r="G2422" s="3" t="s">
        <v>905</v>
      </c>
      <c r="H2422" t="str">
        <f>IF(ISBLANK(draft_picks[[#This Row],[drafter_id]]),"",_xlfn.XLOOKUP(draft_picks[[#This Row],[drafter_id]],drafters[id],drafters[name]))</f>
        <v>Phil Iscove</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x14ac:dyDescent="0.25">
      <c r="A2423" t="s">
        <v>463</v>
      </c>
      <c r="B2423" t="str">
        <f>_xlfn.XLOOKUP(draft_picks[[#This Row],[draft_id]],drafts[id],drafts[title])</f>
        <v>Anne Hathaway</v>
      </c>
      <c r="C2423" s="3">
        <v>2</v>
      </c>
      <c r="D2423">
        <f>IF(C2422&lt;draft_picks[[#This Row],[position]],1,IF(C2422&gt;draft_picks[[#This Row],[position]],D2422+1,IF(C2422=draft_picks[[#This Row],[position]],D2422+1)))</f>
        <v>7</v>
      </c>
      <c r="E2423" t="s">
        <v>4815</v>
      </c>
      <c r="F2423" t="str">
        <f>IF(ISBLANK(draft_picks[[#This Row],[movie_id]]),"",_xlfn.XLOOKUP(draft_picks[[#This Row],[movie_id]],drafts.movies[id],drafts.movies[movie_title]))</f>
        <v>Les MisÃƒÂ©rables</v>
      </c>
      <c r="G2423" s="3" t="s">
        <v>961</v>
      </c>
      <c r="H2423" t="str">
        <f>IF(ISBLANK(draft_picks[[#This Row],[drafter_id]]),"",_xlfn.XLOOKUP(draft_picks[[#This Row],[drafter_id]],drafters[id],drafters[name]))</f>
        <v>Dana Schwartz</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x14ac:dyDescent="0.25">
      <c r="A2424" t="s">
        <v>463</v>
      </c>
      <c r="B2424" t="str">
        <f>_xlfn.XLOOKUP(draft_picks[[#This Row],[draft_id]],drafts[id],drafts[title])</f>
        <v>Anne Hathaway</v>
      </c>
      <c r="C2424" s="3">
        <v>1</v>
      </c>
      <c r="D2424">
        <f>IF(C2423&lt;draft_picks[[#This Row],[position]],1,IF(C2423&gt;draft_picks[[#This Row],[position]],D2423+1,IF(C2423=draft_picks[[#This Row],[position]],D2423+1)))</f>
        <v>8</v>
      </c>
      <c r="E2424" t="s">
        <v>2042</v>
      </c>
      <c r="F2424" t="str">
        <f>IF(ISBLANK(draft_picks[[#This Row],[movie_id]]),"",_xlfn.XLOOKUP(draft_picks[[#This Row],[movie_id]],drafts.movies[id],drafts.movies[movie_title]))</f>
        <v>The Devil Wears Prada</v>
      </c>
      <c r="G2424" s="3" t="s">
        <v>905</v>
      </c>
      <c r="H2424" t="str">
        <f>IF(ISBLANK(draft_picks[[#This Row],[drafter_id]]),"",_xlfn.XLOOKUP(draft_picks[[#This Row],[drafter_id]],drafters[id],drafters[name]))</f>
        <v>Phil Iscove</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x14ac:dyDescent="0.25">
      <c r="A2425" t="s">
        <v>598</v>
      </c>
      <c r="B2425" t="str">
        <f>_xlfn.XLOOKUP(draft_picks[[#This Row],[draft_id]],drafts[id],drafts[title])</f>
        <v>Music Docs</v>
      </c>
      <c r="C2425" s="3">
        <v>7</v>
      </c>
      <c r="D2425">
        <f>IF(C2424&lt;draft_picks[[#This Row],[position]],1,IF(C2424&gt;draft_picks[[#This Row],[position]],D2424+1,IF(C2424=draft_picks[[#This Row],[position]],D2424+1)))</f>
        <v>1</v>
      </c>
      <c r="E2425" t="s">
        <v>6279</v>
      </c>
      <c r="F2425" t="str">
        <f>IF(ISBLANK(draft_picks[[#This Row],[movie_id]]),"",_xlfn.XLOOKUP(draft_picks[[#This Row],[movie_id]],drafts.movies[id],drafts.movies[movie_title]))</f>
        <v>The Wild and Wonderful Whites of West Virginia</v>
      </c>
      <c r="G2425" s="3" t="s">
        <v>915</v>
      </c>
      <c r="H2425" t="str">
        <f>IF(ISBLANK(draft_picks[[#This Row],[drafter_id]]),"",_xlfn.XLOOKUP(draft_picks[[#This Row],[drafter_id]],drafters[id],drafters[name]))</f>
        <v>Billy Ray Brewton</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x14ac:dyDescent="0.25">
      <c r="A2426" t="s">
        <v>598</v>
      </c>
      <c r="B2426" t="str">
        <f>_xlfn.XLOOKUP(draft_picks[[#This Row],[draft_id]],drafts[id],drafts[title])</f>
        <v>Music Docs</v>
      </c>
      <c r="C2426" s="3">
        <v>6</v>
      </c>
      <c r="D2426">
        <f>IF(C2425&lt;draft_picks[[#This Row],[position]],1,IF(C2425&gt;draft_picks[[#This Row],[position]],D2425+1,IF(C2425=draft_picks[[#This Row],[position]],D2425+1)))</f>
        <v>2</v>
      </c>
      <c r="E2426" t="s">
        <v>4902</v>
      </c>
      <c r="F2426" t="str">
        <f>IF(ISBLANK(draft_picks[[#This Row],[movie_id]]),"",_xlfn.XLOOKUP(draft_picks[[#This Row],[movie_id]],drafts.movies[id],drafts.movies[movie_title]))</f>
        <v>Metallica: Some Kind of Monster</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x14ac:dyDescent="0.25">
      <c r="A2427" t="s">
        <v>598</v>
      </c>
      <c r="B2427" t="str">
        <f>_xlfn.XLOOKUP(draft_picks[[#This Row],[draft_id]],drafts[id],drafts[title])</f>
        <v>Music Docs</v>
      </c>
      <c r="C2427" s="3">
        <v>5</v>
      </c>
      <c r="D2427">
        <f>IF(C2426&lt;draft_picks[[#This Row],[position]],1,IF(C2426&gt;draft_picks[[#This Row],[position]],D2426+1,IF(C2426=draft_picks[[#This Row],[position]],D2426+1)))</f>
        <v>3</v>
      </c>
      <c r="E2427" t="s">
        <v>3241</v>
      </c>
      <c r="F2427" t="str">
        <f>IF(ISBLANK(draft_picks[[#This Row],[movie_id]]),"",_xlfn.XLOOKUP(draft_picks[[#This Row],[movie_id]],drafts.movies[id],drafts.movies[movie_title]))</f>
        <v>Summer of Soul (...Or, When the Revolution Could Not Be Televised)</v>
      </c>
      <c r="G2427" s="3" t="s">
        <v>921</v>
      </c>
      <c r="H2427" t="str">
        <f>IF(ISBLANK(draft_picks[[#This Row],[drafter_id]]),"",_xlfn.XLOOKUP(draft_picks[[#This Row],[drafter_id]],drafters[id],drafters[name]))</f>
        <v>Marya Gates</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x14ac:dyDescent="0.25">
      <c r="A2428" t="s">
        <v>598</v>
      </c>
      <c r="B2428" t="str">
        <f>_xlfn.XLOOKUP(draft_picks[[#This Row],[draft_id]],drafts[id],drafts[title])</f>
        <v>Music Docs</v>
      </c>
      <c r="C2428" s="3">
        <v>4</v>
      </c>
      <c r="D2428">
        <f>IF(C2427&lt;draft_picks[[#This Row],[position]],1,IF(C2427&gt;draft_picks[[#This Row],[position]],D2427+1,IF(C2427=draft_picks[[#This Row],[position]],D2427+1)))</f>
        <v>4</v>
      </c>
      <c r="E2428" t="s">
        <v>6516</v>
      </c>
      <c r="F2428" t="str">
        <f>IF(ISBLANK(draft_picks[[#This Row],[movie_id]]),"",_xlfn.XLOOKUP(draft_picks[[#This Row],[movie_id]],drafts.movies[id],drafts.movies[movie_title]))</f>
        <v>The Devil and Daniel Johnston</v>
      </c>
      <c r="G2428" s="3" t="s">
        <v>915</v>
      </c>
      <c r="H2428" t="str">
        <f>IF(ISBLANK(draft_picks[[#This Row],[drafter_id]]),"",_xlfn.XLOOKUP(draft_picks[[#This Row],[drafter_id]],drafters[id],drafters[name]))</f>
        <v>Billy Ray Brewton</v>
      </c>
      <c r="J2428" t="str">
        <f>IF(ISBLANK(draft_picks[[#This Row],[drafter_team_id]]),"",_xlfn.XLOOKUP(draft_picks[[#This Row],[drafter_team_id]],drafter_teams[id],drafter_teams[name]))</f>
        <v/>
      </c>
      <c r="K2428" s="3" t="s">
        <v>15484</v>
      </c>
      <c r="L2428" t="s">
        <v>915</v>
      </c>
      <c r="M2428" t="str">
        <f>IF(OR(ISBLANK(draft_picks[[#This Row],[veto_drafter_id]]),draft_picks[[#This Row],[veto_drafter_id]]=""),"",_xlfn.XLOOKUP(draft_picks[[#This Row],[veto_drafter_id]],drafters[id],drafters[name]))</f>
        <v>Billy Ray Brewton</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5</v>
      </c>
      <c r="E2429" t="s">
        <v>5764</v>
      </c>
      <c r="F2429" t="str">
        <f>IF(ISBLANK(draft_picks[[#This Row],[movie_id]]),"",_xlfn.XLOOKUP(draft_picks[[#This Row],[movie_id]],drafts.movies[id],drafts.movies[movie_title]))</f>
        <v>A Poem Is a Naked Person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15497</v>
      </c>
      <c r="L2429" t="s">
        <v>15497</v>
      </c>
      <c r="M2429" t="str">
        <f>IF(OR(ISBLANK(draft_picks[[#This Row],[veto_drafter_id]]),draft_picks[[#This Row],[veto_drafter_id]]=""),"",_xlfn.XLOOKUP(draft_picks[[#This Row],[veto_drafter_id]],drafters[id],drafters[name]))</f>
        <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x14ac:dyDescent="0.25">
      <c r="A2430" t="s">
        <v>598</v>
      </c>
      <c r="B2430" t="str">
        <f>_xlfn.XLOOKUP(draft_picks[[#This Row],[draft_id]],drafts[id],drafts[title])</f>
        <v>Music Docs</v>
      </c>
      <c r="C2430" s="3">
        <v>3</v>
      </c>
      <c r="D2430">
        <f>IF(C2429&lt;draft_picks[[#This Row],[position]],1,IF(C2429&gt;draft_picks[[#This Row],[position]],D2429+1,IF(C2429=draft_picks[[#This Row],[position]],D2429+1)))</f>
        <v>6</v>
      </c>
      <c r="E2430" t="s">
        <v>2012</v>
      </c>
      <c r="F2430" t="str">
        <f>IF(ISBLANK(draft_picks[[#This Row],[movie_id]]),"",_xlfn.XLOOKUP(draft_picks[[#This Row],[movie_id]],drafts.movies[id],drafts.movies[movie_title]))</f>
        <v>The Decline of Western Civilization</v>
      </c>
      <c r="G2430" s="3" t="s">
        <v>921</v>
      </c>
      <c r="H2430" t="str">
        <f>IF(ISBLANK(draft_picks[[#This Row],[drafter_id]]),"",_xlfn.XLOOKUP(draft_picks[[#This Row],[drafter_id]],drafters[id],drafters[name]))</f>
        <v>Marya Gates</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x14ac:dyDescent="0.25">
      <c r="A2431" t="s">
        <v>598</v>
      </c>
      <c r="B2431" t="str">
        <f>_xlfn.XLOOKUP(draft_picks[[#This Row],[draft_id]],drafts[id],drafts[title])</f>
        <v>Music Docs</v>
      </c>
      <c r="C2431" s="3">
        <v>2</v>
      </c>
      <c r="D2431">
        <f>IF(C2430&lt;draft_picks[[#This Row],[position]],1,IF(C2430&gt;draft_picks[[#This Row],[position]],D2430+1,IF(C2430=draft_picks[[#This Row],[position]],D2430+1)))</f>
        <v>7</v>
      </c>
      <c r="E2431" t="s">
        <v>4518</v>
      </c>
      <c r="F2431" t="str">
        <f>IF(ISBLANK(draft_picks[[#This Row],[movie_id]]),"",_xlfn.XLOOKUP(draft_picks[[#This Row],[movie_id]],drafts.movies[id],drafts.movies[movie_title]))</f>
        <v>Young@Heart</v>
      </c>
      <c r="G2431" s="3" t="s">
        <v>915</v>
      </c>
      <c r="H2431" t="str">
        <f>IF(ISBLANK(draft_picks[[#This Row],[drafter_id]]),"",_xlfn.XLOOKUP(draft_picks[[#This Row],[drafter_id]],drafters[id],drafters[name]))</f>
        <v>Billy Ray Brewton</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x14ac:dyDescent="0.25">
      <c r="A2432" t="s">
        <v>598</v>
      </c>
      <c r="B2432" t="str">
        <f>_xlfn.XLOOKUP(draft_picks[[#This Row],[draft_id]],drafts[id],drafts[title])</f>
        <v>Music Docs</v>
      </c>
      <c r="C2432" s="3">
        <v>1</v>
      </c>
      <c r="D2432">
        <f>IF(C2431&lt;draft_picks[[#This Row],[position]],1,IF(C2431&gt;draft_picks[[#This Row],[position]],D2431+1,IF(C2431=draft_picks[[#This Row],[position]],D2431+1)))</f>
        <v>8</v>
      </c>
      <c r="E2432" t="s">
        <v>6516</v>
      </c>
      <c r="F2432" t="str">
        <f>IF(ISBLANK(draft_picks[[#This Row],[movie_id]]),"",_xlfn.XLOOKUP(draft_picks[[#This Row],[movie_id]],drafts.movies[id],drafts.movies[movie_title]))</f>
        <v>The Devil and Daniel Johnston</v>
      </c>
      <c r="G2432" s="3" t="s">
        <v>921</v>
      </c>
      <c r="H2432" t="str">
        <f>IF(ISBLANK(draft_picks[[#This Row],[drafter_id]]),"",_xlfn.XLOOKUP(draft_picks[[#This Row],[drafter_id]],drafters[id],drafters[name]))</f>
        <v>Marya Gates</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x14ac:dyDescent="0.25">
      <c r="A2433" t="s">
        <v>190</v>
      </c>
      <c r="B2433" t="str">
        <f>_xlfn.XLOOKUP(draft_picks[[#This Row],[draft_id]],drafts[id],drafts[title])</f>
        <v>John Grisham Super Draft</v>
      </c>
      <c r="C2433" s="3">
        <v>11</v>
      </c>
      <c r="D2433">
        <f>IF(C2432&lt;draft_picks[[#This Row],[position]],1,IF(C2432&gt;draft_picks[[#This Row],[position]],D2432+1,IF(C2432=draft_picks[[#This Row],[position]],D2432+1)))</f>
        <v>1</v>
      </c>
      <c r="E2433" t="s">
        <v>8005</v>
      </c>
      <c r="F2433" t="str">
        <f>IF(ISBLANK(draft_picks[[#This Row],[movie_id]]),"",_xlfn.XLOOKUP(draft_picks[[#This Row],[movie_id]],drafts.movies[id],drafts.movies[movie_title]))</f>
        <v>Mickey</v>
      </c>
      <c r="G2433" s="3" t="s">
        <v>799</v>
      </c>
      <c r="H2433" t="str">
        <f>IF(ISBLANK(draft_picks[[#This Row],[drafter_id]]),"",_xlfn.XLOOKUP(draft_picks[[#This Row],[drafter_id]],drafters[id],drafters[name]))</f>
        <v>Joe Reid</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x14ac:dyDescent="0.25">
      <c r="A2434" t="s">
        <v>190</v>
      </c>
      <c r="B2434" t="str">
        <f>_xlfn.XLOOKUP(draft_picks[[#This Row],[draft_id]],drafts[id],drafts[title])</f>
        <v>John Grisham Super Draft</v>
      </c>
      <c r="C2434" s="3">
        <v>10</v>
      </c>
      <c r="D2434">
        <f>IF(C2433&lt;draft_picks[[#This Row],[position]],1,IF(C2433&gt;draft_picks[[#This Row],[position]],D2433+1,IF(C2433=draft_picks[[#This Row],[position]],D2433+1)))</f>
        <v>2</v>
      </c>
      <c r="E2434" t="s">
        <v>3460</v>
      </c>
      <c r="F2434" t="str">
        <f>IF(ISBLANK(draft_picks[[#This Row],[movie_id]]),"",_xlfn.XLOOKUP(draft_picks[[#This Row],[movie_id]],drafts.movies[id],drafts.movies[movie_title]))</f>
        <v>The Chamber</v>
      </c>
      <c r="G2434" s="3" t="s">
        <v>1029</v>
      </c>
      <c r="H2434" t="str">
        <f>IF(ISBLANK(draft_picks[[#This Row],[drafter_id]]),"",_xlfn.XLOOKUP(draft_picks[[#This Row],[drafter_id]],drafters[id],drafters[name]))</f>
        <v>Liz Hannah</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x14ac:dyDescent="0.25">
      <c r="A2435" t="s">
        <v>190</v>
      </c>
      <c r="B2435" t="str">
        <f>_xlfn.XLOOKUP(draft_picks[[#This Row],[draft_id]],drafts[id],drafts[title])</f>
        <v>John Grisham Super Draft</v>
      </c>
      <c r="C2435" s="3">
        <v>9</v>
      </c>
      <c r="D2435">
        <f>IF(C2434&lt;draft_picks[[#This Row],[position]],1,IF(C2434&gt;draft_picks[[#This Row],[position]],D2434+1,IF(C2434=draft_picks[[#This Row],[position]],D2434+1)))</f>
        <v>3</v>
      </c>
      <c r="E2435" t="s">
        <v>7150</v>
      </c>
      <c r="F2435" t="str">
        <f>IF(ISBLANK(draft_picks[[#This Row],[movie_id]]),"",_xlfn.XLOOKUP(draft_picks[[#This Row],[movie_id]],drafts.movies[id],drafts.movies[movie_title]))</f>
        <v>Christmas with the Kranks</v>
      </c>
      <c r="G2435" s="3" t="s">
        <v>825</v>
      </c>
      <c r="H2435" t="str">
        <f>IF(ISBLANK(draft_picks[[#This Row],[drafter_id]]),"",_xlfn.XLOOKUP(draft_picks[[#This Row],[drafter_id]],drafters[id],drafters[name]))</f>
        <v>Kenny Neibart</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x14ac:dyDescent="0.25">
      <c r="A2436" t="s">
        <v>190</v>
      </c>
      <c r="B2436" t="str">
        <f>_xlfn.XLOOKUP(draft_picks[[#This Row],[draft_id]],drafts[id],drafts[title])</f>
        <v>John Grisham Super Draft</v>
      </c>
      <c r="C2436" s="3">
        <v>8</v>
      </c>
      <c r="D2436">
        <f>IF(C2435&lt;draft_picks[[#This Row],[position]],1,IF(C2435&gt;draft_picks[[#This Row],[position]],D2435+1,IF(C2435=draft_picks[[#This Row],[position]],D2435+1)))</f>
        <v>4</v>
      </c>
      <c r="E2436" t="s">
        <v>5573</v>
      </c>
      <c r="F2436" t="str">
        <f>IF(ISBLANK(draft_picks[[#This Row],[movie_id]]),"",_xlfn.XLOOKUP(draft_picks[[#This Row],[movie_id]],drafts.movies[id],drafts.movies[movie_title]))</f>
        <v>A Painted House</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x14ac:dyDescent="0.25">
      <c r="A2437" t="s">
        <v>190</v>
      </c>
      <c r="B2437" t="str">
        <f>_xlfn.XLOOKUP(draft_picks[[#This Row],[draft_id]],drafts[id],drafts[title])</f>
        <v>John Grisham Super Draft</v>
      </c>
      <c r="C2437" s="3">
        <v>7</v>
      </c>
      <c r="D2437">
        <f>IF(C2436&lt;draft_picks[[#This Row],[position]],1,IF(C2436&gt;draft_picks[[#This Row],[position]],D2436+1,IF(C2436=draft_picks[[#This Row],[position]],D2436+1)))</f>
        <v>5</v>
      </c>
      <c r="E2437" t="s">
        <v>4782</v>
      </c>
      <c r="F2437" t="str">
        <f>IF(ISBLANK(draft_picks[[#This Row],[movie_id]]),"",_xlfn.XLOOKUP(draft_picks[[#This Row],[movie_id]],drafts.movies[id],drafts.movies[movie_title]))</f>
        <v>The Gingerbread Man</v>
      </c>
      <c r="G2437" s="3" t="s">
        <v>1029</v>
      </c>
      <c r="H2437" t="str">
        <f>IF(ISBLANK(draft_picks[[#This Row],[drafter_id]]),"",_xlfn.XLOOKUP(draft_picks[[#This Row],[drafter_id]],drafters[id],drafters[name]))</f>
        <v>Liz Hannah</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x14ac:dyDescent="0.25">
      <c r="A2438" t="s">
        <v>190</v>
      </c>
      <c r="B2438" t="str">
        <f>_xlfn.XLOOKUP(draft_picks[[#This Row],[draft_id]],drafts[id],drafts[title])</f>
        <v>John Grisham Super Draft</v>
      </c>
      <c r="C2438" s="3">
        <v>6</v>
      </c>
      <c r="D2438">
        <f>IF(C2437&lt;draft_picks[[#This Row],[position]],1,IF(C2437&gt;draft_picks[[#This Row],[position]],D2437+1,IF(C2437=draft_picks[[#This Row],[position]],D2437+1)))</f>
        <v>6</v>
      </c>
      <c r="E2438" t="s">
        <v>6294</v>
      </c>
      <c r="F2438" t="str">
        <f>IF(ISBLANK(draft_picks[[#This Row],[movie_id]]),"",_xlfn.XLOOKUP(draft_picks[[#This Row],[movie_id]],drafts.movies[id],drafts.movies[movie_title]))</f>
        <v>A Time to Kill</v>
      </c>
      <c r="G2438" s="3" t="s">
        <v>799</v>
      </c>
      <c r="H2438" t="str">
        <f>IF(ISBLANK(draft_picks[[#This Row],[drafter_id]]),"",_xlfn.XLOOKUP(draft_picks[[#This Row],[drafter_id]],drafters[id],drafters[name]))</f>
        <v>Joe Reid</v>
      </c>
      <c r="J2438" t="str">
        <f>IF(ISBLANK(draft_picks[[#This Row],[drafter_team_id]]),"",_xlfn.XLOOKUP(draft_picks[[#This Row],[drafter_team_id]],drafter_teams[id],drafter_teams[name]))</f>
        <v/>
      </c>
      <c r="K2438" s="3" t="s">
        <v>15484</v>
      </c>
      <c r="L2438" t="s">
        <v>825</v>
      </c>
      <c r="M2438" t="str">
        <f>IF(OR(ISBLANK(draft_picks[[#This Row],[veto_drafter_id]]),draft_picks[[#This Row],[veto_drafter_id]]=""),"",_xlfn.XLOOKUP(draft_picks[[#This Row],[veto_drafter_id]],drafters[id],drafters[name]))</f>
        <v>Kenny Neibart</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7</v>
      </c>
      <c r="E2439" t="s">
        <v>7787</v>
      </c>
      <c r="F2439" t="str">
        <f>IF(ISBLANK(draft_picks[[#This Row],[movie_id]]),"",_xlfn.XLOOKUP(draft_picks[[#This Row],[movie_id]],drafts.movies[id],drafts.movies[movie_title]))</f>
        <v>Runaway Jury</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15497</v>
      </c>
      <c r="L2439" t="s">
        <v>15497</v>
      </c>
      <c r="M2439" t="str">
        <f>IF(OR(ISBLANK(draft_picks[[#This Row],[veto_drafter_id]]),draft_picks[[#This Row],[veto_drafter_id]]=""),"",_xlfn.XLOOKUP(draft_picks[[#This Row],[veto_drafter_id]],drafters[id],drafters[name]))</f>
        <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x14ac:dyDescent="0.25">
      <c r="A2440" t="s">
        <v>190</v>
      </c>
      <c r="B2440" t="str">
        <f>_xlfn.XLOOKUP(draft_picks[[#This Row],[draft_id]],drafts[id],drafts[title])</f>
        <v>John Grisham Super Draft</v>
      </c>
      <c r="C2440" s="3">
        <v>5</v>
      </c>
      <c r="D2440">
        <f>IF(C2439&lt;draft_picks[[#This Row],[position]],1,IF(C2439&gt;draft_picks[[#This Row],[position]],D2439+1,IF(C2439=draft_picks[[#This Row],[position]],D2439+1)))</f>
        <v>8</v>
      </c>
      <c r="E2440" t="s">
        <v>3990</v>
      </c>
      <c r="F2440" t="str">
        <f>IF(ISBLANK(draft_picks[[#This Row],[movie_id]]),"",_xlfn.XLOOKUP(draft_picks[[#This Row],[movie_id]],drafts.movies[id],drafts.movies[movie_title]))</f>
        <v>The Rainmaker</v>
      </c>
      <c r="G2440" s="3" t="s">
        <v>825</v>
      </c>
      <c r="H2440" t="str">
        <f>IF(ISBLANK(draft_picks[[#This Row],[drafter_id]]),"",_xlfn.XLOOKUP(draft_picks[[#This Row],[drafter_id]],drafters[id],drafters[name]))</f>
        <v>Kenny Neibart</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x14ac:dyDescent="0.25">
      <c r="A2441" t="s">
        <v>190</v>
      </c>
      <c r="B2441" t="str">
        <f>_xlfn.XLOOKUP(draft_picks[[#This Row],[draft_id]],drafts[id],drafts[title])</f>
        <v>John Grisham Super Draft</v>
      </c>
      <c r="C2441" s="3">
        <v>4</v>
      </c>
      <c r="D2441">
        <f>IF(C2440&lt;draft_picks[[#This Row],[position]],1,IF(C2440&gt;draft_picks[[#This Row],[position]],D2440+1,IF(C2440=draft_picks[[#This Row],[position]],D2440+1)))</f>
        <v>9</v>
      </c>
      <c r="E2441" t="s">
        <v>6294</v>
      </c>
      <c r="F2441" t="str">
        <f>IF(ISBLANK(draft_picks[[#This Row],[movie_id]]),"",_xlfn.XLOOKUP(draft_picks[[#This Row],[movie_id]],drafts.movies[id],drafts.movies[movie_title]))</f>
        <v>A Time to Kill</v>
      </c>
      <c r="G2441" s="3" t="s">
        <v>1029</v>
      </c>
      <c r="H2441" t="str">
        <f>IF(ISBLANK(draft_picks[[#This Row],[drafter_id]]),"",_xlfn.XLOOKUP(draft_picks[[#This Row],[drafter_id]],drafters[id],drafters[name]))</f>
        <v>Liz Hannah</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x14ac:dyDescent="0.25">
      <c r="A2442" t="s">
        <v>190</v>
      </c>
      <c r="B2442" t="str">
        <f>_xlfn.XLOOKUP(draft_picks[[#This Row],[draft_id]],drafts[id],drafts[title])</f>
        <v>John Grisham Super Draft</v>
      </c>
      <c r="C2442" s="3">
        <v>3</v>
      </c>
      <c r="D2442">
        <f>IF(C2441&lt;draft_picks[[#This Row],[position]],1,IF(C2441&gt;draft_picks[[#This Row],[position]],D2441+1,IF(C2441=draft_picks[[#This Row],[position]],D2441+1)))</f>
        <v>10</v>
      </c>
      <c r="E2442" t="s">
        <v>6976</v>
      </c>
      <c r="F2442" t="str">
        <f>IF(ISBLANK(draft_picks[[#This Row],[movie_id]]),"",_xlfn.XLOOKUP(draft_picks[[#This Row],[movie_id]],drafts.movies[id],drafts.movies[movie_title]))</f>
        <v>The Firm</v>
      </c>
      <c r="G2442" s="3" t="s">
        <v>799</v>
      </c>
      <c r="H2442" t="str">
        <f>IF(ISBLANK(draft_picks[[#This Row],[drafter_id]]),"",_xlfn.XLOOKUP(draft_picks[[#This Row],[drafter_id]],drafters[id],drafters[name]))</f>
        <v>Joe Reid</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x14ac:dyDescent="0.25">
      <c r="A2443" t="s">
        <v>190</v>
      </c>
      <c r="B2443" t="str">
        <f>_xlfn.XLOOKUP(draft_picks[[#This Row],[draft_id]],drafts[id],drafts[title])</f>
        <v>John Grisham Super Draft</v>
      </c>
      <c r="C2443" s="3">
        <v>2</v>
      </c>
      <c r="D2443">
        <f>IF(C2442&lt;draft_picks[[#This Row],[position]],1,IF(C2442&gt;draft_picks[[#This Row],[position]],D2442+1,IF(C2442=draft_picks[[#This Row],[position]],D2442+1)))</f>
        <v>11</v>
      </c>
      <c r="E2443" t="s">
        <v>2589</v>
      </c>
      <c r="F2443" t="str">
        <f>IF(ISBLANK(draft_picks[[#This Row],[movie_id]]),"",_xlfn.XLOOKUP(draft_picks[[#This Row],[movie_id]],drafts.movies[id],drafts.movies[movie_title]))</f>
        <v>The Client</v>
      </c>
      <c r="G2443" s="3" t="s">
        <v>825</v>
      </c>
      <c r="H2443" t="str">
        <f>IF(ISBLANK(draft_picks[[#This Row],[drafter_id]]),"",_xlfn.XLOOKUP(draft_picks[[#This Row],[drafter_id]],drafters[id],drafters[name]))</f>
        <v>Kenny Neibart</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x14ac:dyDescent="0.25">
      <c r="A2444" t="s">
        <v>190</v>
      </c>
      <c r="B2444" t="str">
        <f>_xlfn.XLOOKUP(draft_picks[[#This Row],[draft_id]],drafts[id],drafts[title])</f>
        <v>John Grisham Super Draft</v>
      </c>
      <c r="C2444" s="3">
        <v>1</v>
      </c>
      <c r="D2444">
        <f>IF(C2443&lt;draft_picks[[#This Row],[position]],1,IF(C2443&gt;draft_picks[[#This Row],[position]],D2443+1,IF(C2443=draft_picks[[#This Row],[position]],D2443+1)))</f>
        <v>12</v>
      </c>
      <c r="E2444" t="s">
        <v>6564</v>
      </c>
      <c r="F2444" t="str">
        <f>IF(ISBLANK(draft_picks[[#This Row],[movie_id]]),"",_xlfn.XLOOKUP(draft_picks[[#This Row],[movie_id]],drafts.movies[id],drafts.movies[movie_title]))</f>
        <v>The Pelican Brief</v>
      </c>
      <c r="G2444" s="3" t="s">
        <v>1029</v>
      </c>
      <c r="H2444" t="str">
        <f>IF(ISBLANK(draft_picks[[#This Row],[drafter_id]]),"",_xlfn.XLOOKUP(draft_picks[[#This Row],[drafter_id]],drafters[id],drafters[name]))</f>
        <v>Liz Hannah</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x14ac:dyDescent="0.25">
      <c r="A2445" t="s">
        <v>85</v>
      </c>
      <c r="B2445">
        <f>_xlfn.XLOOKUP(draft_picks[[#This Row],[draft_id]],drafts[id],drafts[title])</f>
        <v>2012</v>
      </c>
      <c r="C2445" s="3">
        <v>7</v>
      </c>
      <c r="D2445">
        <f>IF(C2444&lt;draft_picks[[#This Row],[position]],1,IF(C2444&gt;draft_picks[[#This Row],[position]],D2444+1,IF(C2444=draft_picks[[#This Row],[position]],D2444+1)))</f>
        <v>1</v>
      </c>
      <c r="E2445" t="s">
        <v>3570</v>
      </c>
      <c r="F2445" t="str">
        <f>IF(ISBLANK(draft_picks[[#This Row],[movie_id]]),"",_xlfn.XLOOKUP(draft_picks[[#This Row],[movie_id]],drafts.movies[id],drafts.movies[movie_title]))</f>
        <v>21 Jump Street</v>
      </c>
      <c r="G2445" s="3" t="s">
        <v>811</v>
      </c>
      <c r="H2445" t="str">
        <f>IF(ISBLANK(draft_picks[[#This Row],[drafter_id]]),"",_xlfn.XLOOKUP(draft_picks[[#This Row],[drafter_id]],drafters[id],drafters[name]))</f>
        <v>Maria Lewis</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x14ac:dyDescent="0.25">
      <c r="A2446" t="s">
        <v>85</v>
      </c>
      <c r="B2446">
        <f>_xlfn.XLOOKUP(draft_picks[[#This Row],[draft_id]],drafts[id],drafts[title])</f>
        <v>2012</v>
      </c>
      <c r="C2446" s="3">
        <v>6</v>
      </c>
      <c r="D2446">
        <f>IF(C2445&lt;draft_picks[[#This Row],[position]],1,IF(C2445&gt;draft_picks[[#This Row],[position]],D2445+1,IF(C2445=draft_picks[[#This Row],[position]],D2445+1)))</f>
        <v>2</v>
      </c>
      <c r="E2446" t="s">
        <v>5922</v>
      </c>
      <c r="F2446" t="str">
        <f>IF(ISBLANK(draft_picks[[#This Row],[movie_id]]),"",_xlfn.XLOOKUP(draft_picks[[#This Row],[movie_id]],drafts.movies[id],drafts.movies[movie_title]))</f>
        <v>Looper</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x14ac:dyDescent="0.25">
      <c r="A2447" t="s">
        <v>85</v>
      </c>
      <c r="B2447">
        <f>_xlfn.XLOOKUP(draft_picks[[#This Row],[draft_id]],drafts[id],drafts[title])</f>
        <v>2012</v>
      </c>
      <c r="C2447" s="3">
        <v>5</v>
      </c>
      <c r="D2447">
        <f>IF(C2446&lt;draft_picks[[#This Row],[position]],1,IF(C2446&gt;draft_picks[[#This Row],[position]],D2446+1,IF(C2446=draft_picks[[#This Row],[position]],D2446+1)))</f>
        <v>3</v>
      </c>
      <c r="E2447" t="s">
        <v>7183</v>
      </c>
      <c r="F2447" t="str">
        <f>IF(ISBLANK(draft_picks[[#This Row],[movie_id]]),"",_xlfn.XLOOKUP(draft_picks[[#This Row],[movie_id]],drafts.movies[id],drafts.movies[movie_title]))</f>
        <v>Beasts of the Southern Wild</v>
      </c>
      <c r="G2447" s="3" t="s">
        <v>1009</v>
      </c>
      <c r="H2447" t="str">
        <f>IF(ISBLANK(draft_picks[[#This Row],[drafter_id]]),"",_xlfn.XLOOKUP(draft_picks[[#This Row],[drafter_id]],drafters[id],drafters[name]))</f>
        <v>Drea Clark</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x14ac:dyDescent="0.25">
      <c r="A2448" t="s">
        <v>85</v>
      </c>
      <c r="B2448">
        <f>_xlfn.XLOOKUP(draft_picks[[#This Row],[draft_id]],drafts[id],drafts[title])</f>
        <v>2012</v>
      </c>
      <c r="C2448" s="3">
        <v>4</v>
      </c>
      <c r="D2448">
        <f>IF(C2447&lt;draft_picks[[#This Row],[position]],1,IF(C2447&gt;draft_picks[[#This Row],[position]],D2447+1,IF(C2447=draft_picks[[#This Row],[position]],D2447+1)))</f>
        <v>4</v>
      </c>
      <c r="E2448" t="s">
        <v>2156</v>
      </c>
      <c r="F2448" t="str">
        <f>IF(ISBLANK(draft_picks[[#This Row],[movie_id]]),"",_xlfn.XLOOKUP(draft_picks[[#This Row],[movie_id]],drafts.movies[id],drafts.movies[movie_title]))</f>
        <v>Rust and Bone</v>
      </c>
      <c r="G2448" s="3" t="s">
        <v>811</v>
      </c>
      <c r="H2448" t="str">
        <f>IF(ISBLANK(draft_picks[[#This Row],[drafter_id]]),"",_xlfn.XLOOKUP(draft_picks[[#This Row],[drafter_id]],drafters[id],drafters[name]))</f>
        <v>Maria Lewis</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x14ac:dyDescent="0.25">
      <c r="A2449" t="s">
        <v>85</v>
      </c>
      <c r="B2449">
        <f>_xlfn.XLOOKUP(draft_picks[[#This Row],[draft_id]],drafts[id],drafts[title])</f>
        <v>2012</v>
      </c>
      <c r="C2449" s="3">
        <v>3</v>
      </c>
      <c r="D2449">
        <f>IF(C2448&lt;draft_picks[[#This Row],[position]],1,IF(C2448&gt;draft_picks[[#This Row],[position]],D2448+1,IF(C2448=draft_picks[[#This Row],[position]],D2448+1)))</f>
        <v>5</v>
      </c>
      <c r="E2449" t="s">
        <v>5004</v>
      </c>
      <c r="F2449" t="str">
        <f>IF(ISBLANK(draft_picks[[#This Row],[movie_id]]),"",_xlfn.XLOOKUP(draft_picks[[#This Row],[movie_id]],drafts.movies[id],drafts.movies[movie_title]))</f>
        <v>Moonrise Kingdom</v>
      </c>
      <c r="G2449" s="3" t="s">
        <v>1009</v>
      </c>
      <c r="H2449" t="str">
        <f>IF(ISBLANK(draft_picks[[#This Row],[drafter_id]]),"",_xlfn.XLOOKUP(draft_picks[[#This Row],[drafter_id]],drafters[id],drafters[name]))</f>
        <v>Drea Clark</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x14ac:dyDescent="0.25">
      <c r="A2450" t="s">
        <v>85</v>
      </c>
      <c r="B2450">
        <f>_xlfn.XLOOKUP(draft_picks[[#This Row],[draft_id]],drafts[id],drafts[title])</f>
        <v>2012</v>
      </c>
      <c r="C2450" s="3">
        <v>2</v>
      </c>
      <c r="D2450">
        <f>IF(C2449&lt;draft_picks[[#This Row],[position]],1,IF(C2449&gt;draft_picks[[#This Row],[position]],D2449+1,IF(C2449=draft_picks[[#This Row],[position]],D2449+1)))</f>
        <v>6</v>
      </c>
      <c r="E2450" t="s">
        <v>1916</v>
      </c>
      <c r="F2450" t="str">
        <f>IF(ISBLANK(draft_picks[[#This Row],[movie_id]]),"",_xlfn.XLOOKUP(draft_picks[[#This Row],[movie_id]],drafts.movies[id],drafts.movies[movie_title]))</f>
        <v>Byzantium</v>
      </c>
      <c r="G2450" s="3" t="s">
        <v>811</v>
      </c>
      <c r="H2450" t="str">
        <f>IF(ISBLANK(draft_picks[[#This Row],[drafter_id]]),"",_xlfn.XLOOKUP(draft_picks[[#This Row],[drafter_id]],drafters[id],drafters[name]))</f>
        <v>Maria Lewis</v>
      </c>
      <c r="J2450" t="str">
        <f>IF(ISBLANK(draft_picks[[#This Row],[drafter_team_id]]),"",_xlfn.XLOOKUP(draft_picks[[#This Row],[drafter_team_id]],drafter_teams[id],drafter_teams[name]))</f>
        <v/>
      </c>
      <c r="K2450" s="3"/>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c r="U2450" t="b">
        <v>1</v>
      </c>
    </row>
    <row r="2451" spans="1:21" x14ac:dyDescent="0.25">
      <c r="A2451" t="s">
        <v>85</v>
      </c>
      <c r="B2451">
        <f>_xlfn.XLOOKUP(draft_picks[[#This Row],[draft_id]],drafts[id],drafts[title])</f>
        <v>2012</v>
      </c>
      <c r="C2451" s="3">
        <v>2</v>
      </c>
      <c r="D2451">
        <f>IF(C2450&lt;draft_picks[[#This Row],[position]],1,IF(C2450&gt;draft_picks[[#This Row],[position]],D2450+1,IF(C2450=draft_picks[[#This Row],[position]],D2450+1)))</f>
        <v>7</v>
      </c>
      <c r="E2451" t="s">
        <v>5414</v>
      </c>
      <c r="F2451" t="str">
        <f>IF(ISBLANK(draft_picks[[#This Row],[movie_id]]),"",_xlfn.XLOOKUP(draft_picks[[#This Row],[movie_id]],drafts.movies[id],drafts.movies[movie_title]))</f>
        <v>The Cabin in the Woods</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t="s">
        <v>15484</v>
      </c>
      <c r="L2451" t="s">
        <v>1009</v>
      </c>
      <c r="M2451" t="str">
        <f>IF(OR(ISBLANK(draft_picks[[#This Row],[veto_drafter_id]]),draft_picks[[#This Row],[veto_drafter_id]]=""),"",_xlfn.XLOOKUP(draft_picks[[#This Row],[veto_drafter_id]],drafters[id],drafters[name]))</f>
        <v>Drea Clark</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8</v>
      </c>
      <c r="E2452" t="s">
        <v>7078</v>
      </c>
      <c r="F2452" t="str">
        <f>IF(ISBLANK(draft_picks[[#This Row],[movie_id]]),"",_xlfn.XLOOKUP(draft_picks[[#This Row],[movie_id]],drafts.movies[id],drafts.movies[movie_title]))</f>
        <v>ParaNorman</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15497</v>
      </c>
      <c r="L2452" t="s">
        <v>15497</v>
      </c>
      <c r="M2452" t="str">
        <f>IF(OR(ISBLANK(draft_picks[[#This Row],[veto_drafter_id]]),draft_picks[[#This Row],[veto_drafter_id]]=""),"",_xlfn.XLOOKUP(draft_picks[[#This Row],[veto_drafter_id]],drafters[id],drafters[name]))</f>
        <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x14ac:dyDescent="0.25">
      <c r="A2453" t="s">
        <v>85</v>
      </c>
      <c r="B2453">
        <f>_xlfn.XLOOKUP(draft_picks[[#This Row],[draft_id]],drafts[id],drafts[title])</f>
        <v>2012</v>
      </c>
      <c r="C2453" s="3">
        <v>1</v>
      </c>
      <c r="D2453">
        <f>IF(C2452&lt;draft_picks[[#This Row],[position]],1,IF(C2452&gt;draft_picks[[#This Row],[position]],D2452+1,IF(C2452=draft_picks[[#This Row],[position]],D2452+1)))</f>
        <v>9</v>
      </c>
      <c r="E2453" t="s">
        <v>2952</v>
      </c>
      <c r="F2453" t="str">
        <f>IF(ISBLANK(draft_picks[[#This Row],[movie_id]]),"",_xlfn.XLOOKUP(draft_picks[[#This Row],[movie_id]],drafts.movies[id],drafts.movies[movie_title]))</f>
        <v>The Dark Knight Rises</v>
      </c>
      <c r="G2453" s="3" t="s">
        <v>1009</v>
      </c>
      <c r="H2453" t="str">
        <f>IF(ISBLANK(draft_picks[[#This Row],[drafter_id]]),"",_xlfn.XLOOKUP(draft_picks[[#This Row],[drafter_id]],drafters[id],drafters[name]))</f>
        <v>Drea Clark</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x14ac:dyDescent="0.25">
      <c r="A2454" t="s">
        <v>562</v>
      </c>
      <c r="B2454" t="str">
        <f>_xlfn.XLOOKUP(draft_picks[[#This Row],[draft_id]],drafts[id],drafts[title])</f>
        <v>Bong Joon-ho Super Draft</v>
      </c>
      <c r="C2454" s="3">
        <v>7</v>
      </c>
      <c r="D2454">
        <f>IF(C2453&lt;draft_picks[[#This Row],[position]],1,IF(C2453&gt;draft_picks[[#This Row],[position]],D2453+1,IF(C2453=draft_picks[[#This Row],[position]],D2453+1)))</f>
        <v>1</v>
      </c>
      <c r="E2454" t="s">
        <v>8435</v>
      </c>
      <c r="F2454" t="str">
        <f>IF(ISBLANK(draft_picks[[#This Row],[movie_id]]),"",_xlfn.XLOOKUP(draft_picks[[#This Row],[movie_id]],drafts.movies[id],drafts.movies[movie_title]))</f>
        <v>Okja</v>
      </c>
      <c r="G2454" s="3" t="s">
        <v>813</v>
      </c>
      <c r="H2454" t="str">
        <f>IF(ISBLANK(draft_picks[[#This Row],[drafter_id]]),"",_xlfn.XLOOKUP(draft_picks[[#This Row],[drafter_id]],drafters[id],drafters[name]))</f>
        <v>Eric Plese</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x14ac:dyDescent="0.25">
      <c r="A2455" t="s">
        <v>562</v>
      </c>
      <c r="B2455" t="str">
        <f>_xlfn.XLOOKUP(draft_picks[[#This Row],[draft_id]],drafts[id],drafts[title])</f>
        <v>Bong Joon-ho Super Draft</v>
      </c>
      <c r="C2455" s="3">
        <v>6</v>
      </c>
      <c r="D2455">
        <f>IF(C2454&lt;draft_picks[[#This Row],[position]],1,IF(C2454&gt;draft_picks[[#This Row],[position]],D2454+1,IF(C2454=draft_picks[[#This Row],[position]],D2454+1)))</f>
        <v>2</v>
      </c>
      <c r="E2455" t="s">
        <v>7378</v>
      </c>
      <c r="F2455" t="str">
        <f>IF(ISBLANK(draft_picks[[#This Row],[movie_id]]),"",_xlfn.XLOOKUP(draft_picks[[#This Row],[movie_id]],drafts.movies[id],drafts.movies[movie_title]))</f>
        <v>Barking Dogs Never Bite</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x14ac:dyDescent="0.25">
      <c r="A2456" t="s">
        <v>562</v>
      </c>
      <c r="B2456" t="str">
        <f>_xlfn.XLOOKUP(draft_picks[[#This Row],[draft_id]],drafts[id],drafts[title])</f>
        <v>Bong Joon-ho Super Draft</v>
      </c>
      <c r="C2456" s="3">
        <v>5</v>
      </c>
      <c r="D2456">
        <f>IF(C2455&lt;draft_picks[[#This Row],[position]],1,IF(C2455&gt;draft_picks[[#This Row],[position]],D2455+1,IF(C2455=draft_picks[[#This Row],[position]],D2455+1)))</f>
        <v>3</v>
      </c>
      <c r="E2456" t="s">
        <v>4611</v>
      </c>
      <c r="F2456" t="str">
        <f>IF(ISBLANK(draft_picks[[#This Row],[movie_id]]),"",_xlfn.XLOOKUP(draft_picks[[#This Row],[movie_id]],drafts.movies[id],drafts.movies[movie_title]))</f>
        <v>Mother</v>
      </c>
      <c r="G2456" s="3" t="s">
        <v>1087</v>
      </c>
      <c r="H2456" t="str">
        <f>IF(ISBLANK(draft_picks[[#This Row],[drafter_id]]),"",_xlfn.XLOOKUP(draft_picks[[#This Row],[drafter_id]],drafters[id],drafters[name]))</f>
        <v>Ryan Estrada</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x14ac:dyDescent="0.25">
      <c r="A2457" t="s">
        <v>562</v>
      </c>
      <c r="B2457" t="str">
        <f>_xlfn.XLOOKUP(draft_picks[[#This Row],[draft_id]],drafts[id],drafts[title])</f>
        <v>Bong Joon-ho Super Draft</v>
      </c>
      <c r="C2457" s="3">
        <v>4</v>
      </c>
      <c r="D2457">
        <f>IF(C2456&lt;draft_picks[[#This Row],[position]],1,IF(C2456&gt;draft_picks[[#This Row],[position]],D2456+1,IF(C2456=draft_picks[[#This Row],[position]],D2456+1)))</f>
        <v>4</v>
      </c>
      <c r="E2457" t="s">
        <v>6099</v>
      </c>
      <c r="F2457" t="str">
        <f>IF(ISBLANK(draft_picks[[#This Row],[movie_id]]),"",_xlfn.XLOOKUP(draft_picks[[#This Row],[movie_id]],drafts.movies[id],drafts.movies[movie_title]))</f>
        <v>Snowpiercer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x14ac:dyDescent="0.25">
      <c r="A2458" t="s">
        <v>562</v>
      </c>
      <c r="B2458" t="str">
        <f>_xlfn.XLOOKUP(draft_picks[[#This Row],[draft_id]],drafts[id],drafts[title])</f>
        <v>Bong Joon-ho Super Draft</v>
      </c>
      <c r="C2458" s="3">
        <v>3</v>
      </c>
      <c r="D2458">
        <f>IF(C2457&lt;draft_picks[[#This Row],[position]],1,IF(C2457&gt;draft_picks[[#This Row],[position]],D2457+1,IF(C2457=draft_picks[[#This Row],[position]],D2457+1)))</f>
        <v>5</v>
      </c>
      <c r="E2458" t="s">
        <v>5916</v>
      </c>
      <c r="F2458" t="str">
        <f>IF(ISBLANK(draft_picks[[#This Row],[movie_id]]),"",_xlfn.XLOOKUP(draft_picks[[#This Row],[movie_id]],drafts.movies[id],drafts.movies[movie_title]))</f>
        <v>The Host</v>
      </c>
      <c r="G2458" s="3" t="s">
        <v>813</v>
      </c>
      <c r="H2458" t="str">
        <f>IF(ISBLANK(draft_picks[[#This Row],[drafter_id]]),"",_xlfn.XLOOKUP(draft_picks[[#This Row],[drafter_id]],drafters[id],drafters[name]))</f>
        <v>Eric Plese</v>
      </c>
      <c r="J2458" t="str">
        <f>IF(ISBLANK(draft_picks[[#This Row],[drafter_team_id]]),"",_xlfn.XLOOKUP(draft_picks[[#This Row],[drafter_team_id]],drafter_teams[id],drafter_teams[name]))</f>
        <v/>
      </c>
      <c r="K2458" s="3" t="s">
        <v>15484</v>
      </c>
      <c r="L2458" t="s">
        <v>1087</v>
      </c>
      <c r="M2458" t="str">
        <f>IF(OR(ISBLANK(draft_picks[[#This Row],[veto_drafter_id]]),draft_picks[[#This Row],[veto_drafter_id]]=""),"",_xlfn.XLOOKUP(draft_picks[[#This Row],[veto_drafter_id]],drafters[id],drafters[name]))</f>
        <v>Ryan Estrada</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6</v>
      </c>
      <c r="E2459" t="s">
        <v>7096</v>
      </c>
      <c r="F2459" t="str">
        <f>IF(ISBLANK(draft_picks[[#This Row],[movie_id]]),"",_xlfn.XLOOKUP(draft_picks[[#This Row],[movie_id]],drafts.movies[id],drafts.movies[movie_title]))</f>
        <v>Parasite</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15497</v>
      </c>
      <c r="L2459" t="s">
        <v>15497</v>
      </c>
      <c r="M2459" t="str">
        <f>IF(OR(ISBLANK(draft_picks[[#This Row],[veto_drafter_id]]),draft_picks[[#This Row],[veto_drafter_id]]=""),"",_xlfn.XLOOKUP(draft_picks[[#This Row],[veto_drafter_id]],drafters[id],drafters[name]))</f>
        <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x14ac:dyDescent="0.25">
      <c r="A2460" t="s">
        <v>562</v>
      </c>
      <c r="B2460" t="str">
        <f>_xlfn.XLOOKUP(draft_picks[[#This Row],[draft_id]],drafts[id],drafts[title])</f>
        <v>Bong Joon-ho Super Draft</v>
      </c>
      <c r="C2460" s="3">
        <v>2</v>
      </c>
      <c r="D2460">
        <f>IF(C2459&lt;draft_picks[[#This Row],[position]],1,IF(C2459&gt;draft_picks[[#This Row],[position]],D2459+1,IF(C2459=draft_picks[[#This Row],[position]],D2459+1)))</f>
        <v>7</v>
      </c>
      <c r="E2460" t="s">
        <v>5916</v>
      </c>
      <c r="F2460" t="str">
        <f>IF(ISBLANK(draft_picks[[#This Row],[movie_id]]),"",_xlfn.XLOOKUP(draft_picks[[#This Row],[movie_id]],drafts.movies[id],drafts.movies[movie_title]))</f>
        <v>The Host</v>
      </c>
      <c r="G2460" s="3" t="s">
        <v>1087</v>
      </c>
      <c r="H2460" t="str">
        <f>IF(ISBLANK(draft_picks[[#This Row],[drafter_id]]),"",_xlfn.XLOOKUP(draft_picks[[#This Row],[drafter_id]],drafters[id],drafters[name]))</f>
        <v>Ryan Estrada</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x14ac:dyDescent="0.25">
      <c r="A2461" t="s">
        <v>562</v>
      </c>
      <c r="B2461" t="str">
        <f>_xlfn.XLOOKUP(draft_picks[[#This Row],[draft_id]],drafts[id],drafts[title])</f>
        <v>Bong Joon-ho Super Draft</v>
      </c>
      <c r="C2461" s="3">
        <v>1</v>
      </c>
      <c r="D2461">
        <f>IF(C2460&lt;draft_picks[[#This Row],[position]],1,IF(C2460&gt;draft_picks[[#This Row],[position]],D2460+1,IF(C2460=draft_picks[[#This Row],[position]],D2460+1)))</f>
        <v>8</v>
      </c>
      <c r="E2461" t="s">
        <v>1889</v>
      </c>
      <c r="F2461" t="str">
        <f>IF(ISBLANK(draft_picks[[#This Row],[movie_id]]),"",_xlfn.XLOOKUP(draft_picks[[#This Row],[movie_id]],drafts.movies[id],drafts.movies[movie_title]))</f>
        <v>Memories of Murder</v>
      </c>
      <c r="G2461" s="3" t="s">
        <v>813</v>
      </c>
      <c r="H2461" t="str">
        <f>IF(ISBLANK(draft_picks[[#This Row],[drafter_id]]),"",_xlfn.XLOOKUP(draft_picks[[#This Row],[drafter_id]],drafters[id],drafters[name]))</f>
        <v>Eric Plese</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x14ac:dyDescent="0.25">
      <c r="A2462" t="s">
        <v>215</v>
      </c>
      <c r="B2462" t="str">
        <f>_xlfn.XLOOKUP(draft_picks[[#This Row],[draft_id]],drafts[id],drafts[title])</f>
        <v>Rock vs. Diesel mini-Mega</v>
      </c>
      <c r="C2462" s="3">
        <v>13</v>
      </c>
      <c r="D2462">
        <f>IF(C2461&lt;draft_picks[[#This Row],[position]],1,IF(C2461&gt;draft_picks[[#This Row],[position]],D2461+1,IF(C2461=draft_picks[[#This Row],[position]],D2461+1)))</f>
        <v>1</v>
      </c>
      <c r="E2462" t="s">
        <v>3993</v>
      </c>
      <c r="F2462" t="str">
        <f>IF(ISBLANK(draft_picks[[#This Row],[movie_id]]),"",_xlfn.XLOOKUP(draft_picks[[#This Row],[movie_id]],drafts.movies[id],drafts.movies[movie_title]))</f>
        <v>Strays</v>
      </c>
      <c r="G2462" s="3" t="s">
        <v>1177</v>
      </c>
      <c r="H2462" t="str">
        <f>IF(ISBLANK(draft_picks[[#This Row],[drafter_id]]),"",_xlfn.XLOOKUP(draft_picks[[#This Row],[drafter_id]],drafters[id],drafters[name]))</f>
        <v>Darren Franich</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x14ac:dyDescent="0.25">
      <c r="A2463" t="s">
        <v>215</v>
      </c>
      <c r="B2463" t="str">
        <f>_xlfn.XLOOKUP(draft_picks[[#This Row],[draft_id]],drafts[id],drafts[title])</f>
        <v>Rock vs. Diesel mini-Mega</v>
      </c>
      <c r="C2463" s="3">
        <v>12</v>
      </c>
      <c r="D2463">
        <f>IF(C2462&lt;draft_picks[[#This Row],[position]],1,IF(C2462&gt;draft_picks[[#This Row],[position]],D2462+1,IF(C2462=draft_picks[[#This Row],[position]],D2462+1)))</f>
        <v>2</v>
      </c>
      <c r="E2463" t="s">
        <v>7700</v>
      </c>
      <c r="F2463" t="str">
        <f>IF(ISBLANK(draft_picks[[#This Row],[movie_id]]),"",_xlfn.XLOOKUP(draft_picks[[#This Row],[movie_id]],drafts.movies[id],drafts.movies[movie_title]))</f>
        <v>The Pacifier</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x14ac:dyDescent="0.25">
      <c r="A2464" t="s">
        <v>215</v>
      </c>
      <c r="B2464" t="str">
        <f>_xlfn.XLOOKUP(draft_picks[[#This Row],[draft_id]],drafts[id],drafts[title])</f>
        <v>Rock vs. Diesel mini-Mega</v>
      </c>
      <c r="C2464" s="3">
        <v>11</v>
      </c>
      <c r="D2464">
        <f>IF(C2463&lt;draft_picks[[#This Row],[position]],1,IF(C2463&gt;draft_picks[[#This Row],[position]],D2463+1,IF(C2463=draft_picks[[#This Row],[position]],D2463+1)))</f>
        <v>3</v>
      </c>
      <c r="E2464" t="s">
        <v>7661</v>
      </c>
      <c r="F2464" t="str">
        <f>IF(ISBLANK(draft_picks[[#This Row],[movie_id]]),"",_xlfn.XLOOKUP(draft_picks[[#This Row],[movie_id]],drafts.movies[id],drafts.movies[movie_title]))</f>
        <v>Southland Tales</v>
      </c>
      <c r="G2464" s="3" t="s">
        <v>1127</v>
      </c>
      <c r="H2464" t="str">
        <f>IF(ISBLANK(draft_picks[[#This Row],[drafter_id]]),"",_xlfn.XLOOKUP(draft_picks[[#This Row],[drafter_id]],drafters[id],drafters[name]))</f>
        <v>Jen Yamato</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x14ac:dyDescent="0.25">
      <c r="A2465" t="s">
        <v>215</v>
      </c>
      <c r="B2465" t="str">
        <f>_xlfn.XLOOKUP(draft_picks[[#This Row],[draft_id]],drafts[id],drafts[title])</f>
        <v>Rock vs. Diesel mini-Mega</v>
      </c>
      <c r="C2465" s="3">
        <v>10</v>
      </c>
      <c r="D2465">
        <f>IF(C2464&lt;draft_picks[[#This Row],[position]],1,IF(C2464&gt;draft_picks[[#This Row],[position]],D2464+1,IF(C2464=draft_picks[[#This Row],[position]],D2464+1)))</f>
        <v>4</v>
      </c>
      <c r="E2465" t="s">
        <v>6919</v>
      </c>
      <c r="F2465" t="str">
        <f>IF(ISBLANK(draft_picks[[#This Row],[movie_id]]),"",_xlfn.XLOOKUP(draft_picks[[#This Row],[movie_id]],drafts.movies[id],drafts.movies[movie_title]))</f>
        <v>The Scorpion King</v>
      </c>
      <c r="G2465" s="3" t="s">
        <v>1001</v>
      </c>
      <c r="H2465" t="str">
        <f>IF(ISBLANK(draft_picks[[#This Row],[drafter_id]]),"",_xlfn.XLOOKUP(draft_picks[[#This Row],[drafter_id]],drafters[id],drafters[name]))</f>
        <v>Piya Sinha-Roy</v>
      </c>
      <c r="J2465" t="str">
        <f>IF(ISBLANK(draft_picks[[#This Row],[drafter_team_id]]),"",_xlfn.XLOOKUP(draft_picks[[#This Row],[drafter_team_id]],drafter_teams[id],drafter_teams[name]))</f>
        <v/>
      </c>
      <c r="K2465" s="3" t="s">
        <v>15484</v>
      </c>
      <c r="L2465" t="s">
        <v>1177</v>
      </c>
      <c r="M2465" t="str">
        <f>IF(OR(ISBLANK(draft_picks[[#This Row],[veto_drafter_id]]),draft_picks[[#This Row],[veto_drafter_id]]=""),"",_xlfn.XLOOKUP(draft_picks[[#This Row],[veto_drafter_id]],drafters[id],drafters[name]))</f>
        <v>Darren Franich</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5</v>
      </c>
      <c r="E2466" t="s">
        <v>4929</v>
      </c>
      <c r="F2466" t="str">
        <f>IF(ISBLANK(draft_picks[[#This Row],[movie_id]]),"",_xlfn.XLOOKUP(draft_picks[[#This Row],[movie_id]],drafts.movies[id],drafts.movies[movie_title]))</f>
        <v>Jumanji: Welcome to the Jungle</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15497</v>
      </c>
      <c r="L2466" t="s">
        <v>15497</v>
      </c>
      <c r="M2466" t="str">
        <f>IF(OR(ISBLANK(draft_picks[[#This Row],[veto_drafter_id]]),draft_picks[[#This Row],[veto_drafter_id]]=""),"",_xlfn.XLOOKUP(draft_picks[[#This Row],[veto_drafter_id]],drafters[id],drafters[name]))</f>
        <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x14ac:dyDescent="0.25">
      <c r="A2467" t="s">
        <v>215</v>
      </c>
      <c r="B2467" t="str">
        <f>_xlfn.XLOOKUP(draft_picks[[#This Row],[draft_id]],drafts[id],drafts[title])</f>
        <v>Rock vs. Diesel mini-Mega</v>
      </c>
      <c r="C2467" s="3">
        <v>9</v>
      </c>
      <c r="D2467">
        <f>IF(C2466&lt;draft_picks[[#This Row],[position]],1,IF(C2466&gt;draft_picks[[#This Row],[position]],D2466+1,IF(C2466=draft_picks[[#This Row],[position]],D2466+1)))</f>
        <v>6</v>
      </c>
      <c r="E2467" t="s">
        <v>5836</v>
      </c>
      <c r="F2467" t="str">
        <f>IF(ISBLANK(draft_picks[[#This Row],[movie_id]]),"",_xlfn.XLOOKUP(draft_picks[[#This Row],[movie_id]],drafts.movies[id],drafts.movies[movie_title]))</f>
        <v>Faster</v>
      </c>
      <c r="G2467" s="3" t="s">
        <v>1177</v>
      </c>
      <c r="H2467" t="str">
        <f>IF(ISBLANK(draft_picks[[#This Row],[drafter_id]]),"",_xlfn.XLOOKUP(draft_picks[[#This Row],[drafter_id]],drafters[id],drafters[name]))</f>
        <v>Darren Franich</v>
      </c>
      <c r="J2467" t="str">
        <f>IF(ISBLANK(draft_picks[[#This Row],[drafter_team_id]]),"",_xlfn.XLOOKUP(draft_picks[[#This Row],[drafter_team_id]],drafter_teams[id],drafter_teams[name]))</f>
        <v/>
      </c>
      <c r="K2467" s="3" t="s">
        <v>15484</v>
      </c>
      <c r="L2467" t="s">
        <v>1127</v>
      </c>
      <c r="M2467" t="str">
        <f>IF(OR(ISBLANK(draft_picks[[#This Row],[veto_drafter_id]]),draft_picks[[#This Row],[veto_drafter_id]]=""),"",_xlfn.XLOOKUP(draft_picks[[#This Row],[veto_drafter_id]],drafters[id],drafters[name]))</f>
        <v>Jen Yamato</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7</v>
      </c>
      <c r="E2468" t="s">
        <v>6880</v>
      </c>
      <c r="F2468" t="str">
        <f>IF(ISBLANK(draft_picks[[#This Row],[movie_id]]),"",_xlfn.XLOOKUP(draft_picks[[#This Row],[movie_id]],drafts.movies[id],drafts.movies[movie_title]))</f>
        <v>The Iron Giant</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15497</v>
      </c>
      <c r="L2468" t="s">
        <v>15497</v>
      </c>
      <c r="M2468" t="str">
        <f>IF(OR(ISBLANK(draft_picks[[#This Row],[veto_drafter_id]]),draft_picks[[#This Row],[veto_drafter_id]]=""),"",_xlfn.XLOOKUP(draft_picks[[#This Row],[veto_drafter_id]],drafters[id],drafters[name]))</f>
        <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x14ac:dyDescent="0.25">
      <c r="A2469" t="s">
        <v>215</v>
      </c>
      <c r="B2469" t="str">
        <f>_xlfn.XLOOKUP(draft_picks[[#This Row],[draft_id]],drafts[id],drafts[title])</f>
        <v>Rock vs. Diesel mini-Mega</v>
      </c>
      <c r="C2469" s="3">
        <v>8</v>
      </c>
      <c r="D2469">
        <f>IF(C2468&lt;draft_picks[[#This Row],[position]],1,IF(C2468&gt;draft_picks[[#This Row],[position]],D2468+1,IF(C2468=draft_picks[[#This Row],[position]],D2468+1)))</f>
        <v>8</v>
      </c>
      <c r="E2469" t="s">
        <v>8035</v>
      </c>
      <c r="F2469" t="str">
        <f>IF(ISBLANK(draft_picks[[#This Row],[movie_id]]),"",_xlfn.XLOOKUP(draft_picks[[#This Row],[movie_id]],drafts.movies[id],drafts.movies[movie_title]))</f>
        <v>xXx</v>
      </c>
      <c r="G2469" s="3" t="s">
        <v>1127</v>
      </c>
      <c r="H2469" t="str">
        <f>IF(ISBLANK(draft_picks[[#This Row],[drafter_id]]),"",_xlfn.XLOOKUP(draft_picks[[#This Row],[drafter_id]],drafters[id],drafters[name]))</f>
        <v>Jen Yamato</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x14ac:dyDescent="0.25">
      <c r="A2470" t="s">
        <v>215</v>
      </c>
      <c r="B2470" t="str">
        <f>_xlfn.XLOOKUP(draft_picks[[#This Row],[draft_id]],drafts[id],drafts[title])</f>
        <v>Rock vs. Diesel mini-Mega</v>
      </c>
      <c r="C2470" s="3">
        <v>7</v>
      </c>
      <c r="D2470">
        <f>IF(C2469&lt;draft_picks[[#This Row],[position]],1,IF(C2469&gt;draft_picks[[#This Row],[position]],D2469+1,IF(C2469=draft_picks[[#This Row],[position]],D2469+1)))</f>
        <v>9</v>
      </c>
      <c r="E2470" t="s">
        <v>5178</v>
      </c>
      <c r="F2470" t="str">
        <f>IF(ISBLANK(draft_picks[[#This Row],[movie_id]]),"",_xlfn.XLOOKUP(draft_picks[[#This Row],[movie_id]],drafts.movies[id],drafts.movies[movie_title]))</f>
        <v>Jungle Cruise</v>
      </c>
      <c r="G2470" s="3" t="s">
        <v>1001</v>
      </c>
      <c r="H2470" t="str">
        <f>IF(ISBLANK(draft_picks[[#This Row],[drafter_id]]),"",_xlfn.XLOOKUP(draft_picks[[#This Row],[drafter_id]],drafters[id],drafters[name]))</f>
        <v>Piya Sinha-Roy</v>
      </c>
      <c r="J2470" t="str">
        <f>IF(ISBLANK(draft_picks[[#This Row],[drafter_team_id]]),"",_xlfn.XLOOKUP(draft_picks[[#This Row],[drafter_team_id]],drafter_teams[id],drafter_teams[name]))</f>
        <v/>
      </c>
      <c r="K2470" s="3" t="s">
        <v>15484</v>
      </c>
      <c r="L2470" t="s">
        <v>1177</v>
      </c>
      <c r="M2470" t="str">
        <f>IF(OR(ISBLANK(draft_picks[[#This Row],[veto_drafter_id]]),draft_picks[[#This Row],[veto_drafter_id]]=""),"",_xlfn.XLOOKUP(draft_picks[[#This Row],[veto_drafter_id]],drafters[id],drafters[name]))</f>
        <v>Darren Franich</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10</v>
      </c>
      <c r="E2471" t="s">
        <v>5827</v>
      </c>
      <c r="F2471" t="str">
        <f>IF(ISBLANK(draft_picks[[#This Row],[movie_id]]),"",_xlfn.XLOOKUP(draft_picks[[#This Row],[movie_id]],drafts.movies[id],drafts.movies[movie_title]))</f>
        <v>The Fast and the Furious</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15497</v>
      </c>
      <c r="L2471" t="s">
        <v>15497</v>
      </c>
      <c r="M2471" t="str">
        <f>IF(OR(ISBLANK(draft_picks[[#This Row],[veto_drafter_id]]),draft_picks[[#This Row],[veto_drafter_id]]=""),"",_xlfn.XLOOKUP(draft_picks[[#This Row],[veto_drafter_id]],drafters[id],drafters[name]))</f>
        <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x14ac:dyDescent="0.25">
      <c r="A2472" t="s">
        <v>215</v>
      </c>
      <c r="B2472" t="str">
        <f>_xlfn.XLOOKUP(draft_picks[[#This Row],[draft_id]],drafts[id],drafts[title])</f>
        <v>Rock vs. Diesel mini-Mega</v>
      </c>
      <c r="C2472" s="3">
        <v>6</v>
      </c>
      <c r="D2472">
        <f>IF(C2471&lt;draft_picks[[#This Row],[position]],1,IF(C2471&gt;draft_picks[[#This Row],[position]],D2471+1,IF(C2471=draft_picks[[#This Row],[position]],D2471+1)))</f>
        <v>11</v>
      </c>
      <c r="E2472" t="s">
        <v>4794</v>
      </c>
      <c r="F2472" t="str">
        <f>IF(ISBLANK(draft_picks[[#This Row],[movie_id]]),"",_xlfn.XLOOKUP(draft_picks[[#This Row],[movie_id]],drafts.movies[id],drafts.movies[movie_title]))</f>
        <v>Find Me Guilty</v>
      </c>
      <c r="G2472" s="3" t="s">
        <v>1177</v>
      </c>
      <c r="H2472" t="str">
        <f>IF(ISBLANK(draft_picks[[#This Row],[drafter_id]]),"",_xlfn.XLOOKUP(draft_picks[[#This Row],[drafter_id]],drafters[id],drafters[name]))</f>
        <v>Darren Franich</v>
      </c>
      <c r="J2472" t="str">
        <f>IF(ISBLANK(draft_picks[[#This Row],[drafter_team_id]]),"",_xlfn.XLOOKUP(draft_picks[[#This Row],[drafter_team_id]],drafter_teams[id],drafter_teams[name]))</f>
        <v/>
      </c>
      <c r="K2472" s="3" t="s">
        <v>15484</v>
      </c>
      <c r="L2472" t="s">
        <v>1001</v>
      </c>
      <c r="M2472" t="str">
        <f>IF(OR(ISBLANK(draft_picks[[#This Row],[veto_drafter_id]]),draft_picks[[#This Row],[veto_drafter_id]]=""),"",_xlfn.XLOOKUP(draft_picks[[#This Row],[veto_drafter_id]],drafters[id],drafters[name]))</f>
        <v>Piya Sinha-Roy</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12</v>
      </c>
      <c r="E2473" t="s">
        <v>5480</v>
      </c>
      <c r="F2473" t="str">
        <f>IF(ISBLANK(draft_picks[[#This Row],[movie_id]]),"",_xlfn.XLOOKUP(draft_picks[[#This Row],[movie_id]],drafts.movies[id],drafts.movies[movie_title]))</f>
        <v>San Andreas</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15497</v>
      </c>
      <c r="L2473" t="s">
        <v>15497</v>
      </c>
      <c r="M2473" t="str">
        <f>IF(OR(ISBLANK(draft_picks[[#This Row],[veto_drafter_id]]),draft_picks[[#This Row],[veto_drafter_id]]=""),"",_xlfn.XLOOKUP(draft_picks[[#This Row],[veto_drafter_id]],drafters[id],drafters[name]))</f>
        <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x14ac:dyDescent="0.25">
      <c r="A2474" t="s">
        <v>215</v>
      </c>
      <c r="B2474" t="str">
        <f>_xlfn.XLOOKUP(draft_picks[[#This Row],[draft_id]],drafts[id],drafts[title])</f>
        <v>Rock vs. Diesel mini-Mega</v>
      </c>
      <c r="C2474" s="3">
        <v>5</v>
      </c>
      <c r="D2474">
        <f>IF(C2473&lt;draft_picks[[#This Row],[position]],1,IF(C2473&gt;draft_picks[[#This Row],[position]],D2473+1,IF(C2473=draft_picks[[#This Row],[position]],D2473+1)))</f>
        <v>13</v>
      </c>
      <c r="E2474" t="s">
        <v>6441</v>
      </c>
      <c r="F2474" t="str">
        <f>IF(ISBLANK(draft_picks[[#This Row],[movie_id]]),"",_xlfn.XLOOKUP(draft_picks[[#This Row],[movie_id]],drafts.movies[id],drafts.movies[movie_title]))</f>
        <v>Boiler Room</v>
      </c>
      <c r="G2474" s="3" t="s">
        <v>1127</v>
      </c>
      <c r="H2474" t="str">
        <f>IF(ISBLANK(draft_picks[[#This Row],[drafter_id]]),"",_xlfn.XLOOKUP(draft_picks[[#This Row],[drafter_id]],drafters[id],drafters[name]))</f>
        <v>Jen Yamato</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x14ac:dyDescent="0.25">
      <c r="A2475" t="s">
        <v>215</v>
      </c>
      <c r="B2475" t="str">
        <f>_xlfn.XLOOKUP(draft_picks[[#This Row],[draft_id]],drafts[id],drafts[title])</f>
        <v>Rock vs. Diesel mini-Mega</v>
      </c>
      <c r="C2475" s="3">
        <v>4</v>
      </c>
      <c r="D2475">
        <f>IF(C2474&lt;draft_picks[[#This Row],[position]],1,IF(C2474&gt;draft_picks[[#This Row],[position]],D2474+1,IF(C2474=draft_picks[[#This Row],[position]],D2474+1)))</f>
        <v>14</v>
      </c>
      <c r="E2475" t="s">
        <v>7477</v>
      </c>
      <c r="F2475" t="str">
        <f>IF(ISBLANK(draft_picks[[#This Row],[movie_id]]),"",_xlfn.XLOOKUP(draft_picks[[#This Row],[movie_id]],drafts.movies[id],drafts.movies[movie_title]))</f>
        <v>Pitch Black</v>
      </c>
      <c r="G2475" s="3" t="s">
        <v>1001</v>
      </c>
      <c r="H2475" t="str">
        <f>IF(ISBLANK(draft_picks[[#This Row],[drafter_id]]),"",_xlfn.XLOOKUP(draft_picks[[#This Row],[drafter_id]],drafters[id],drafters[name]))</f>
        <v>Piya Sinha-Roy</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x14ac:dyDescent="0.25">
      <c r="A2476" t="s">
        <v>215</v>
      </c>
      <c r="B2476" t="str">
        <f>_xlfn.XLOOKUP(draft_picks[[#This Row],[draft_id]],drafts[id],drafts[title])</f>
        <v>Rock vs. Diesel mini-Mega</v>
      </c>
      <c r="C2476" s="3">
        <v>3</v>
      </c>
      <c r="D2476">
        <f>IF(C2475&lt;draft_picks[[#This Row],[position]],1,IF(C2475&gt;draft_picks[[#This Row],[position]],D2475+1,IF(C2475=draft_picks[[#This Row],[position]],D2475+1)))</f>
        <v>15</v>
      </c>
      <c r="E2476" t="s">
        <v>2403</v>
      </c>
      <c r="F2476" t="str">
        <f>IF(ISBLANK(draft_picks[[#This Row],[movie_id]]),"",_xlfn.XLOOKUP(draft_picks[[#This Row],[movie_id]],drafts.movies[id],drafts.movies[movie_title]))</f>
        <v>Hercules</v>
      </c>
      <c r="G2476" s="3" t="s">
        <v>1177</v>
      </c>
      <c r="H2476" t="str">
        <f>IF(ISBLANK(draft_picks[[#This Row],[drafter_id]]),"",_xlfn.XLOOKUP(draft_picks[[#This Row],[drafter_id]],drafters[id],drafters[name]))</f>
        <v>Darren Franich</v>
      </c>
      <c r="J2476" t="str">
        <f>IF(ISBLANK(draft_picks[[#This Row],[drafter_team_id]]),"",_xlfn.XLOOKUP(draft_picks[[#This Row],[drafter_team_id]],drafter_teams[id],drafter_teams[name]))</f>
        <v/>
      </c>
      <c r="K2476" s="3" t="s">
        <v>15484</v>
      </c>
      <c r="L2476" t="s">
        <v>1001</v>
      </c>
      <c r="M2476" t="str">
        <f>IF(OR(ISBLANK(draft_picks[[#This Row],[veto_drafter_id]]),draft_picks[[#This Row],[veto_drafter_id]]=""),"",_xlfn.XLOOKUP(draft_picks[[#This Row],[veto_drafter_id]],drafters[id],drafters[name]))</f>
        <v>Piya Sinha-Roy</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16</v>
      </c>
      <c r="E2477" t="s">
        <v>3805</v>
      </c>
      <c r="F2477" t="str">
        <f>IF(ISBLANK(draft_picks[[#This Row],[movie_id]]),"",_xlfn.XLOOKUP(draft_picks[[#This Row],[movie_id]],drafts.movies[id],drafts.movies[movie_title]))</f>
        <v>Furious 7</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15497</v>
      </c>
      <c r="L2477" t="s">
        <v>15497</v>
      </c>
      <c r="M2477" t="str">
        <f>IF(OR(ISBLANK(draft_picks[[#This Row],[veto_drafter_id]]),draft_picks[[#This Row],[veto_drafter_id]]=""),"",_xlfn.XLOOKUP(draft_picks[[#This Row],[veto_drafter_id]],drafters[id],drafters[name]))</f>
        <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x14ac:dyDescent="0.25">
      <c r="A2478" t="s">
        <v>215</v>
      </c>
      <c r="B2478" t="str">
        <f>_xlfn.XLOOKUP(draft_picks[[#This Row],[draft_id]],drafts[id],drafts[title])</f>
        <v>Rock vs. Diesel mini-Mega</v>
      </c>
      <c r="C2478" s="3">
        <v>2</v>
      </c>
      <c r="D2478">
        <f>IF(C2477&lt;draft_picks[[#This Row],[position]],1,IF(C2477&gt;draft_picks[[#This Row],[position]],D2477+1,IF(C2477=draft_picks[[#This Row],[position]],D2477+1)))</f>
        <v>17</v>
      </c>
      <c r="E2478" t="s">
        <v>1356</v>
      </c>
      <c r="F2478" t="str">
        <f>IF(ISBLANK(draft_picks[[#This Row],[movie_id]]),"",_xlfn.XLOOKUP(draft_picks[[#This Row],[movie_id]],drafts.movies[id],drafts.movies[movie_title]))</f>
        <v>Moana</v>
      </c>
      <c r="G2478" s="3" t="s">
        <v>1127</v>
      </c>
      <c r="H2478" t="str">
        <f>IF(ISBLANK(draft_picks[[#This Row],[drafter_id]]),"",_xlfn.XLOOKUP(draft_picks[[#This Row],[drafter_id]],drafters[id],drafters[name]))</f>
        <v>Jen Yamato</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x14ac:dyDescent="0.25">
      <c r="A2479" t="s">
        <v>215</v>
      </c>
      <c r="B2479" t="str">
        <f>_xlfn.XLOOKUP(draft_picks[[#This Row],[draft_id]],drafts[id],drafts[title])</f>
        <v>Rock vs. Diesel mini-Mega</v>
      </c>
      <c r="C2479" s="3">
        <v>1</v>
      </c>
      <c r="D2479">
        <f>IF(C2478&lt;draft_picks[[#This Row],[position]],1,IF(C2478&gt;draft_picks[[#This Row],[position]],D2478+1,IF(C2478=draft_picks[[#This Row],[position]],D2478+1)))</f>
        <v>18</v>
      </c>
      <c r="E2479" t="s">
        <v>1643</v>
      </c>
      <c r="F2479" t="str">
        <f>IF(ISBLANK(draft_picks[[#This Row],[movie_id]]),"",_xlfn.XLOOKUP(draft_picks[[#This Row],[movie_id]],drafts.movies[id],drafts.movies[movie_title]))</f>
        <v>Fast Five</v>
      </c>
      <c r="G2479" s="3" t="s">
        <v>1001</v>
      </c>
      <c r="H2479" t="str">
        <f>IF(ISBLANK(draft_picks[[#This Row],[drafter_id]]),"",_xlfn.XLOOKUP(draft_picks[[#This Row],[drafter_id]],drafters[id],drafters[name]))</f>
        <v>Piya Sinha-Roy</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x14ac:dyDescent="0.25">
      <c r="A2480" t="s">
        <v>759</v>
      </c>
      <c r="B2480" t="str">
        <f>_xlfn.XLOOKUP(draft_picks[[#This Row],[draft_id]],drafts[id],drafts[title])</f>
        <v>Jukebox Musicals</v>
      </c>
      <c r="C2480" s="3">
        <v>7</v>
      </c>
      <c r="D2480">
        <f>IF(C2479&lt;draft_picks[[#This Row],[position]],1,IF(C2479&gt;draft_picks[[#This Row],[position]],D2479+1,IF(C2479=draft_picks[[#This Row],[position]],D2479+1)))</f>
        <v>1</v>
      </c>
      <c r="E2480" t="s">
        <v>7877</v>
      </c>
      <c r="F2480" t="str">
        <f>IF(ISBLANK(draft_picks[[#This Row],[movie_id]]),"",_xlfn.XLOOKUP(draft_picks[[#This Row],[movie_id]],drafts.movies[id],drafts.movies[movie_title]))</f>
        <v>Yellow Submarine</v>
      </c>
      <c r="G2480" s="3" t="s">
        <v>977</v>
      </c>
      <c r="H2480" t="str">
        <f>IF(ISBLANK(draft_picks[[#This Row],[drafter_id]]),"",_xlfn.XLOOKUP(draft_picks[[#This Row],[drafter_id]],drafters[id],drafters[name]))</f>
        <v>Louis Peitzman</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x14ac:dyDescent="0.25">
      <c r="A2481" t="s">
        <v>759</v>
      </c>
      <c r="B2481" t="str">
        <f>_xlfn.XLOOKUP(draft_picks[[#This Row],[draft_id]],drafts[id],drafts[title])</f>
        <v>Jukebox Musicals</v>
      </c>
      <c r="C2481" s="3">
        <v>6</v>
      </c>
      <c r="D2481">
        <f>IF(C2480&lt;draft_picks[[#This Row],[position]],1,IF(C2480&gt;draft_picks[[#This Row],[position]],D2480+1,IF(C2480=draft_picks[[#This Row],[position]],D2480+1)))</f>
        <v>2</v>
      </c>
      <c r="E2481" t="s">
        <v>5013</v>
      </c>
      <c r="F2481" t="str">
        <f>IF(ISBLANK(draft_picks[[#This Row],[movie_id]]),"",_xlfn.XLOOKUP(draft_picks[[#This Row],[movie_id]],drafts.movies[id],drafts.movies[movie_title]))</f>
        <v>Rocketman</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x14ac:dyDescent="0.25">
      <c r="A2482" t="s">
        <v>759</v>
      </c>
      <c r="B2482" t="str">
        <f>_xlfn.XLOOKUP(draft_picks[[#This Row],[draft_id]],drafts[id],drafts[title])</f>
        <v>Jukebox Musicals</v>
      </c>
      <c r="C2482" s="3">
        <v>5</v>
      </c>
      <c r="D2482">
        <f>IF(C2481&lt;draft_picks[[#This Row],[position]],1,IF(C2481&gt;draft_picks[[#This Row],[position]],D2481+1,IF(C2481=draft_picks[[#This Row],[position]],D2481+1)))</f>
        <v>3</v>
      </c>
      <c r="E2482" t="s">
        <v>7655</v>
      </c>
      <c r="F2482" t="str">
        <f>IF(ISBLANK(draft_picks[[#This Row],[movie_id]]),"",_xlfn.XLOOKUP(draft_picks[[#This Row],[movie_id]],drafts.movies[id],drafts.movies[movie_title]))</f>
        <v>Walking on Sunshine</v>
      </c>
      <c r="G2482" s="3" t="s">
        <v>1133</v>
      </c>
      <c r="H2482" t="str">
        <f>IF(ISBLANK(draft_picks[[#This Row],[drafter_id]]),"",_xlfn.XLOOKUP(draft_picks[[#This Row],[drafter_id]],drafters[id],drafters[name]))</f>
        <v>Oriana Nudo</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x14ac:dyDescent="0.25">
      <c r="A2483" t="s">
        <v>759</v>
      </c>
      <c r="B2483" t="str">
        <f>_xlfn.XLOOKUP(draft_picks[[#This Row],[draft_id]],drafts[id],drafts[title])</f>
        <v>Jukebox Musicals</v>
      </c>
      <c r="C2483" s="3">
        <v>4</v>
      </c>
      <c r="D2483">
        <f>IF(C2482&lt;draft_picks[[#This Row],[position]],1,IF(C2482&gt;draft_picks[[#This Row],[position]],D2482+1,IF(C2482=draft_picks[[#This Row],[position]],D2482+1)))</f>
        <v>4</v>
      </c>
      <c r="E2483" t="s">
        <v>6848</v>
      </c>
      <c r="F2483" t="str">
        <f>IF(ISBLANK(draft_picks[[#This Row],[movie_id]]),"",_xlfn.XLOOKUP(draft_picks[[#This Row],[movie_id]],drafts.movies[id],drafts.movies[movie_title]))</f>
        <v>Across the Universe</v>
      </c>
      <c r="G2483" s="3" t="s">
        <v>977</v>
      </c>
      <c r="H2483" t="str">
        <f>IF(ISBLANK(draft_picks[[#This Row],[drafter_id]]),"",_xlfn.XLOOKUP(draft_picks[[#This Row],[drafter_id]],drafters[id],drafters[name]))</f>
        <v>Louis Peitzman</v>
      </c>
      <c r="J2483" t="str">
        <f>IF(ISBLANK(draft_picks[[#This Row],[drafter_team_id]]),"",_xlfn.XLOOKUP(draft_picks[[#This Row],[drafter_team_id]],drafter_teams[id],drafter_teams[name]))</f>
        <v/>
      </c>
      <c r="K2483" s="3" t="s">
        <v>15484</v>
      </c>
      <c r="L2483" t="s">
        <v>1133</v>
      </c>
      <c r="M2483" t="str">
        <f>IF(OR(ISBLANK(draft_picks[[#This Row],[veto_drafter_id]]),draft_picks[[#This Row],[veto_drafter_id]]=""),"",_xlfn.XLOOKUP(draft_picks[[#This Row],[veto_drafter_id]],drafters[id],drafters[name]))</f>
        <v>Oriana Nudo</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5</v>
      </c>
      <c r="E2484" t="s">
        <v>3127</v>
      </c>
      <c r="F2484" t="str">
        <f>IF(ISBLANK(draft_picks[[#This Row],[movie_id]]),"",_xlfn.XLOOKUP(draft_picks[[#This Row],[movie_id]],drafts.movies[id],drafts.movies[movie_title]))</f>
        <v>Mamma Mia! Here We Go Again</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15497</v>
      </c>
      <c r="L2484" t="s">
        <v>15497</v>
      </c>
      <c r="M2484" t="str">
        <f>IF(OR(ISBLANK(draft_picks[[#This Row],[veto_drafter_id]]),draft_picks[[#This Row],[veto_drafter_id]]=""),"",_xlfn.XLOOKUP(draft_picks[[#This Row],[veto_drafter_id]],drafters[id],drafters[name]))</f>
        <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x14ac:dyDescent="0.25">
      <c r="A2485" t="s">
        <v>759</v>
      </c>
      <c r="B2485" t="str">
        <f>_xlfn.XLOOKUP(draft_picks[[#This Row],[draft_id]],drafts[id],drafts[title])</f>
        <v>Jukebox Musicals</v>
      </c>
      <c r="C2485" s="3">
        <v>3</v>
      </c>
      <c r="D2485">
        <f>IF(C2484&lt;draft_picks[[#This Row],[position]],1,IF(C2484&gt;draft_picks[[#This Row],[position]],D2484+1,IF(C2484=draft_picks[[#This Row],[position]],D2484+1)))</f>
        <v>6</v>
      </c>
      <c r="E2485" t="s">
        <v>4193</v>
      </c>
      <c r="F2485" t="str">
        <f>IF(ISBLANK(draft_picks[[#This Row],[movie_id]]),"",_xlfn.XLOOKUP(draft_picks[[#This Row],[movie_id]],drafts.movies[id],drafts.movies[movie_title]))</f>
        <v>Singin' in the Rain</v>
      </c>
      <c r="G2485" s="3" t="s">
        <v>1133</v>
      </c>
      <c r="H2485" t="str">
        <f>IF(ISBLANK(draft_picks[[#This Row],[drafter_id]]),"",_xlfn.XLOOKUP(draft_picks[[#This Row],[drafter_id]],drafters[id],drafters[name]))</f>
        <v>Oriana Nudo</v>
      </c>
      <c r="J2485" t="str">
        <f>IF(ISBLANK(draft_picks[[#This Row],[drafter_team_id]]),"",_xlfn.XLOOKUP(draft_picks[[#This Row],[drafter_team_id]],drafter_teams[id],drafter_teams[name]))</f>
        <v/>
      </c>
      <c r="K2485" s="3" t="s">
        <v>15484</v>
      </c>
      <c r="L2485" t="s">
        <v>977</v>
      </c>
      <c r="M2485" t="str">
        <f>IF(OR(ISBLANK(draft_picks[[#This Row],[veto_drafter_id]]),draft_picks[[#This Row],[veto_drafter_id]]=""),"",_xlfn.XLOOKUP(draft_picks[[#This Row],[veto_drafter_id]],drafters[id],drafters[name]))</f>
        <v>Louis Peitzman</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7</v>
      </c>
      <c r="E2486" t="s">
        <v>7138</v>
      </c>
      <c r="F2486" t="str">
        <f>IF(ISBLANK(draft_picks[[#This Row],[movie_id]]),"",_xlfn.XLOOKUP(draft_picks[[#This Row],[movie_id]],drafts.movies[id],drafts.movies[movie_title]))</f>
        <v>Moulin Rouge!</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15497</v>
      </c>
      <c r="L2486" t="s">
        <v>15497</v>
      </c>
      <c r="M2486" t="str">
        <f>IF(OR(ISBLANK(draft_picks[[#This Row],[veto_drafter_id]]),draft_picks[[#This Row],[veto_drafter_id]]=""),"",_xlfn.XLOOKUP(draft_picks[[#This Row],[veto_drafter_id]],drafters[id],drafters[name]))</f>
        <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x14ac:dyDescent="0.25">
      <c r="A2487" t="s">
        <v>759</v>
      </c>
      <c r="B2487" t="str">
        <f>_xlfn.XLOOKUP(draft_picks[[#This Row],[draft_id]],drafts[id],drafts[title])</f>
        <v>Jukebox Musicals</v>
      </c>
      <c r="C2487" s="3">
        <v>2</v>
      </c>
      <c r="D2487">
        <f>IF(C2486&lt;draft_picks[[#This Row],[position]],1,IF(C2486&gt;draft_picks[[#This Row],[position]],D2486+1,IF(C2486=draft_picks[[#This Row],[position]],D2486+1)))</f>
        <v>8</v>
      </c>
      <c r="E2487" t="s">
        <v>6848</v>
      </c>
      <c r="F2487" t="str">
        <f>IF(ISBLANK(draft_picks[[#This Row],[movie_id]]),"",_xlfn.XLOOKUP(draft_picks[[#This Row],[movie_id]],drafts.movies[id],drafts.movies[movie_title]))</f>
        <v>Across the Universe</v>
      </c>
      <c r="G2487" s="3" t="s">
        <v>977</v>
      </c>
      <c r="H2487" t="str">
        <f>IF(ISBLANK(draft_picks[[#This Row],[drafter_id]]),"",_xlfn.XLOOKUP(draft_picks[[#This Row],[drafter_id]],drafters[id],drafters[name]))</f>
        <v>Louis Peitzman</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x14ac:dyDescent="0.25">
      <c r="A2488" t="s">
        <v>759</v>
      </c>
      <c r="B2488" t="str">
        <f>_xlfn.XLOOKUP(draft_picks[[#This Row],[draft_id]],drafts[id],drafts[title])</f>
        <v>Jukebox Musicals</v>
      </c>
      <c r="C2488" s="3">
        <v>1</v>
      </c>
      <c r="D2488">
        <f>IF(C2487&lt;draft_picks[[#This Row],[position]],1,IF(C2487&gt;draft_picks[[#This Row],[position]],D2487+1,IF(C2487=draft_picks[[#This Row],[position]],D2487+1)))</f>
        <v>9</v>
      </c>
      <c r="E2488" t="s">
        <v>4193</v>
      </c>
      <c r="F2488" t="str">
        <f>IF(ISBLANK(draft_picks[[#This Row],[movie_id]]),"",_xlfn.XLOOKUP(draft_picks[[#This Row],[movie_id]],drafts.movies[id],drafts.movies[movie_title]))</f>
        <v>Singin' in the Rain</v>
      </c>
      <c r="G2488" s="3" t="s">
        <v>1133</v>
      </c>
      <c r="H2488" t="str">
        <f>IF(ISBLANK(draft_picks[[#This Row],[drafter_id]]),"",_xlfn.XLOOKUP(draft_picks[[#This Row],[drafter_id]],drafters[id],drafters[name]))</f>
        <v>Oriana Nudo</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x14ac:dyDescent="0.25">
      <c r="A2489" t="s">
        <v>167</v>
      </c>
      <c r="B2489" t="str">
        <f>_xlfn.XLOOKUP(draft_picks[[#This Row],[draft_id]],drafts[id],drafts[title])</f>
        <v>Merchant / Ivory</v>
      </c>
      <c r="C2489" s="3">
        <v>7</v>
      </c>
      <c r="D2489">
        <f>IF(C2488&lt;draft_picks[[#This Row],[position]],1,IF(C2488&gt;draft_picks[[#This Row],[position]],D2488+1,IF(C2488=draft_picks[[#This Row],[position]],D2488+1)))</f>
        <v>1</v>
      </c>
      <c r="E2489" t="s">
        <v>7539</v>
      </c>
      <c r="F2489" t="str">
        <f>IF(ISBLANK(draft_picks[[#This Row],[movie_id]]),"",_xlfn.XLOOKUP(draft_picks[[#This Row],[movie_id]],drafts.movies[id],drafts.movies[movie_title]))</f>
        <v>The Bostonians</v>
      </c>
      <c r="G2489" s="3" t="s">
        <v>1009</v>
      </c>
      <c r="H2489" t="str">
        <f>IF(ISBLANK(draft_picks[[#This Row],[drafter_id]]),"",_xlfn.XLOOKUP(draft_picks[[#This Row],[drafter_id]],drafters[id],drafters[name]))</f>
        <v>Drea Clark</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x14ac:dyDescent="0.25">
      <c r="A2490" t="s">
        <v>167</v>
      </c>
      <c r="B2490" t="str">
        <f>_xlfn.XLOOKUP(draft_picks[[#This Row],[draft_id]],drafts[id],drafts[title])</f>
        <v>Merchant / Ivory</v>
      </c>
      <c r="C2490" s="3">
        <v>6</v>
      </c>
      <c r="D2490">
        <f>IF(C2489&lt;draft_picks[[#This Row],[position]],1,IF(C2489&gt;draft_picks[[#This Row],[position]],D2489+1,IF(C2489=draft_picks[[#This Row],[position]],D2489+1)))</f>
        <v>2</v>
      </c>
      <c r="E2490" t="s">
        <v>6617</v>
      </c>
      <c r="F2490" t="str">
        <f>IF(ISBLANK(draft_picks[[#This Row],[movie_id]]),"",_xlfn.XLOOKUP(draft_picks[[#This Row],[movie_id]],drafts.movies[id],drafts.movies[movie_title]))</f>
        <v>A Soldier's Daughter Never Cries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x14ac:dyDescent="0.25">
      <c r="A2491" t="s">
        <v>167</v>
      </c>
      <c r="B2491" t="str">
        <f>_xlfn.XLOOKUP(draft_picks[[#This Row],[draft_id]],drafts[id],drafts[title])</f>
        <v>Merchant / Ivory</v>
      </c>
      <c r="C2491" s="3">
        <v>5</v>
      </c>
      <c r="D2491">
        <f>IF(C2490&lt;draft_picks[[#This Row],[position]],1,IF(C2490&gt;draft_picks[[#This Row],[position]],D2490+1,IF(C2490=draft_picks[[#This Row],[position]],D2490+1)))</f>
        <v>3</v>
      </c>
      <c r="E2491" t="s">
        <v>4686</v>
      </c>
      <c r="F2491" t="str">
        <f>IF(ISBLANK(draft_picks[[#This Row],[movie_id]]),"",_xlfn.XLOOKUP(draft_picks[[#This Row],[movie_id]],drafts.movies[id],drafts.movies[movie_title]))</f>
        <v>Maurice</v>
      </c>
      <c r="G2491" s="3" t="s">
        <v>885</v>
      </c>
      <c r="H2491" t="str">
        <f>IF(ISBLANK(draft_picks[[#This Row],[drafter_id]]),"",_xlfn.XLOOKUP(draft_picks[[#This Row],[drafter_id]],drafters[id],drafters[name]))</f>
        <v>Guy Branum</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x14ac:dyDescent="0.25">
      <c r="A2492" t="s">
        <v>167</v>
      </c>
      <c r="B2492" t="str">
        <f>_xlfn.XLOOKUP(draft_picks[[#This Row],[draft_id]],drafts[id],drafts[title])</f>
        <v>Merchant / Ivory</v>
      </c>
      <c r="C2492" s="3">
        <v>4</v>
      </c>
      <c r="D2492">
        <f>IF(C2491&lt;draft_picks[[#This Row],[position]],1,IF(C2491&gt;draft_picks[[#This Row],[position]],D2491+1,IF(C2491=draft_picks[[#This Row],[position]],D2491+1)))</f>
        <v>4</v>
      </c>
      <c r="E2492" t="s">
        <v>3469</v>
      </c>
      <c r="F2492" t="str">
        <f>IF(ISBLANK(draft_picks[[#This Row],[movie_id]]),"",_xlfn.XLOOKUP(draft_picks[[#This Row],[movie_id]],drafts.movies[id],drafts.movies[movie_title]))</f>
        <v>Shakespeare-Wallah</v>
      </c>
      <c r="G2492" s="3" t="s">
        <v>1009</v>
      </c>
      <c r="H2492" t="str">
        <f>IF(ISBLANK(draft_picks[[#This Row],[drafter_id]]),"",_xlfn.XLOOKUP(draft_picks[[#This Row],[drafter_id]],drafters[id],drafters[name]))</f>
        <v>Drea Clark</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x14ac:dyDescent="0.25">
      <c r="A2493" t="s">
        <v>167</v>
      </c>
      <c r="B2493" t="str">
        <f>_xlfn.XLOOKUP(draft_picks[[#This Row],[draft_id]],drafts[id],drafts[title])</f>
        <v>Merchant / Ivory</v>
      </c>
      <c r="C2493" s="3">
        <v>3</v>
      </c>
      <c r="D2493">
        <f>IF(C2492&lt;draft_picks[[#This Row],[position]],1,IF(C2492&gt;draft_picks[[#This Row],[position]],D2492+1,IF(C2492=draft_picks[[#This Row],[position]],D2492+1)))</f>
        <v>5</v>
      </c>
      <c r="E2493" t="s">
        <v>5163</v>
      </c>
      <c r="F2493" t="str">
        <f>IF(ISBLANK(draft_picks[[#This Row],[movie_id]]),"",_xlfn.XLOOKUP(draft_picks[[#This Row],[movie_id]],drafts.movies[id],drafts.movies[movie_title]))</f>
        <v>The Remains of the Day</v>
      </c>
      <c r="G2493" s="3" t="s">
        <v>885</v>
      </c>
      <c r="H2493" t="str">
        <f>IF(ISBLANK(draft_picks[[#This Row],[drafter_id]]),"",_xlfn.XLOOKUP(draft_picks[[#This Row],[drafter_id]],drafters[id],drafters[name]))</f>
        <v>Guy Branum</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x14ac:dyDescent="0.25">
      <c r="A2494" t="s">
        <v>167</v>
      </c>
      <c r="B2494" t="str">
        <f>_xlfn.XLOOKUP(draft_picks[[#This Row],[draft_id]],drafts[id],drafts[title])</f>
        <v>Merchant / Ivory</v>
      </c>
      <c r="C2494" s="3">
        <v>2</v>
      </c>
      <c r="D2494">
        <f>IF(C2493&lt;draft_picks[[#This Row],[position]],1,IF(C2493&gt;draft_picks[[#This Row],[position]],D2493+1,IF(C2493=draft_picks[[#This Row],[position]],D2493+1)))</f>
        <v>6</v>
      </c>
      <c r="E2494" t="s">
        <v>5869</v>
      </c>
      <c r="F2494" t="str">
        <f>IF(ISBLANK(draft_picks[[#This Row],[movie_id]]),"",_xlfn.XLOOKUP(draft_picks[[#This Row],[movie_id]],drafts.movies[id],drafts.movies[movie_title]))</f>
        <v>A Room with a View</v>
      </c>
      <c r="G2494" s="3" t="s">
        <v>1009</v>
      </c>
      <c r="H2494" t="str">
        <f>IF(ISBLANK(draft_picks[[#This Row],[drafter_id]]),"",_xlfn.XLOOKUP(draft_picks[[#This Row],[drafter_id]],drafters[id],drafters[name]))</f>
        <v>Drea Clark</v>
      </c>
      <c r="J2494" t="str">
        <f>IF(ISBLANK(draft_picks[[#This Row],[drafter_team_id]]),"",_xlfn.XLOOKUP(draft_picks[[#This Row],[drafter_team_id]],drafter_teams[id],drafter_teams[name]))</f>
        <v/>
      </c>
      <c r="K2494" s="3" t="s">
        <v>15484</v>
      </c>
      <c r="L2494" t="s">
        <v>885</v>
      </c>
      <c r="M2494" t="str">
        <f>IF(OR(ISBLANK(draft_picks[[#This Row],[veto_drafter_id]]),draft_picks[[#This Row],[veto_drafter_id]]=""),"",_xlfn.XLOOKUP(draft_picks[[#This Row],[veto_drafter_id]],drafters[id],drafters[name]))</f>
        <v>Guy Branum</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7</v>
      </c>
      <c r="E2495" t="s">
        <v>4278</v>
      </c>
      <c r="F2495" t="str">
        <f>IF(ISBLANK(draft_picks[[#This Row],[movie_id]]),"",_xlfn.XLOOKUP(draft_picks[[#This Row],[movie_id]],drafts.movies[id],drafts.movies[movie_title]))</f>
        <v>Howards End</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15497</v>
      </c>
      <c r="L2495" t="s">
        <v>15497</v>
      </c>
      <c r="M2495" t="str">
        <f>IF(OR(ISBLANK(draft_picks[[#This Row],[veto_drafter_id]]),draft_picks[[#This Row],[veto_drafter_id]]=""),"",_xlfn.XLOOKUP(draft_picks[[#This Row],[veto_drafter_id]],drafters[id],drafters[name]))</f>
        <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x14ac:dyDescent="0.25">
      <c r="A2496" t="s">
        <v>167</v>
      </c>
      <c r="B2496" t="str">
        <f>_xlfn.XLOOKUP(draft_picks[[#This Row],[draft_id]],drafts[id],drafts[title])</f>
        <v>Merchant / Ivory</v>
      </c>
      <c r="C2496" s="3">
        <v>1</v>
      </c>
      <c r="D2496">
        <f>IF(C2495&lt;draft_picks[[#This Row],[position]],1,IF(C2495&gt;draft_picks[[#This Row],[position]],D2495+1,IF(C2495=draft_picks[[#This Row],[position]],D2495+1)))</f>
        <v>8</v>
      </c>
      <c r="E2496" t="s">
        <v>5869</v>
      </c>
      <c r="F2496" t="str">
        <f>IF(ISBLANK(draft_picks[[#This Row],[movie_id]]),"",_xlfn.XLOOKUP(draft_picks[[#This Row],[movie_id]],drafts.movies[id],drafts.movies[movie_title]))</f>
        <v>A Room with a View</v>
      </c>
      <c r="G2496" s="3" t="s">
        <v>885</v>
      </c>
      <c r="H2496" t="str">
        <f>IF(ISBLANK(draft_picks[[#This Row],[drafter_id]]),"",_xlfn.XLOOKUP(draft_picks[[#This Row],[drafter_id]],drafters[id],drafters[name]))</f>
        <v>Guy Branum</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x14ac:dyDescent="0.25">
      <c r="A2497" t="s">
        <v>182</v>
      </c>
      <c r="B2497" t="str">
        <f>_xlfn.XLOOKUP(draft_picks[[#This Row],[draft_id]],drafts[id],drafts[title])</f>
        <v>Queer Studio Movies</v>
      </c>
      <c r="C2497" s="3">
        <v>7</v>
      </c>
      <c r="D2497">
        <f>IF(C2496&lt;draft_picks[[#This Row],[position]],1,IF(C2496&gt;draft_picks[[#This Row],[position]],D2496+1,IF(C2496=draft_picks[[#This Row],[position]],D2496+1)))</f>
        <v>1</v>
      </c>
      <c r="E2497" t="s">
        <v>7456</v>
      </c>
      <c r="F2497" t="str">
        <f>IF(ISBLANK(draft_picks[[#This Row],[movie_id]]),"",_xlfn.XLOOKUP(draft_picks[[#This Row],[movie_id]],drafts.movies[id],drafts.movies[movie_title]))</f>
        <v>Love, Simon</v>
      </c>
      <c r="G2497" s="3" t="s">
        <v>781</v>
      </c>
      <c r="H2497" t="str">
        <f>IF(ISBLANK(draft_picks[[#This Row],[drafter_id]]),"",_xlfn.XLOOKUP(draft_picks[[#This Row],[drafter_id]],drafters[id],drafters[name]))</f>
        <v>Adam B. Vary</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x14ac:dyDescent="0.25">
      <c r="A2498" t="s">
        <v>182</v>
      </c>
      <c r="B2498" t="str">
        <f>_xlfn.XLOOKUP(draft_picks[[#This Row],[draft_id]],drafts[id],drafts[title])</f>
        <v>Queer Studio Movies</v>
      </c>
      <c r="C2498" s="3">
        <v>6</v>
      </c>
      <c r="D2498">
        <f>IF(C2497&lt;draft_picks[[#This Row],[position]],1,IF(C2497&gt;draft_picks[[#This Row],[position]],D2497+1,IF(C2497=draft_picks[[#This Row],[position]],D2497+1)))</f>
        <v>2</v>
      </c>
      <c r="E2498" t="s">
        <v>8438</v>
      </c>
      <c r="F2498" t="str">
        <f>IF(ISBLANK(draft_picks[[#This Row],[movie_id]]),"",_xlfn.XLOOKUP(draft_picks[[#This Row],[movie_id]],drafts.movies[id],drafts.movies[movie_title]))</f>
        <v>The Hunger</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x14ac:dyDescent="0.25">
      <c r="A2499" t="s">
        <v>182</v>
      </c>
      <c r="B2499" t="str">
        <f>_xlfn.XLOOKUP(draft_picks[[#This Row],[draft_id]],drafts[id],drafts[title])</f>
        <v>Queer Studio Movies</v>
      </c>
      <c r="C2499" s="3">
        <v>5</v>
      </c>
      <c r="D2499">
        <f>IF(C2498&lt;draft_picks[[#This Row],[position]],1,IF(C2498&gt;draft_picks[[#This Row],[position]],D2498+1,IF(C2498=draft_picks[[#This Row],[position]],D2498+1)))</f>
        <v>3</v>
      </c>
      <c r="E2499" t="s">
        <v>7069</v>
      </c>
      <c r="F2499" t="str">
        <f>IF(ISBLANK(draft_picks[[#This Row],[movie_id]]),"",_xlfn.XLOOKUP(draft_picks[[#This Row],[movie_id]],drafts.movies[id],drafts.movies[movie_title]))</f>
        <v>To Wong Foo, Thanks for Everything! Julie Newmar</v>
      </c>
      <c r="G2499" s="3" t="s">
        <v>833</v>
      </c>
      <c r="H2499" t="str">
        <f>IF(ISBLANK(draft_picks[[#This Row],[drafter_id]]),"",_xlfn.XLOOKUP(draft_picks[[#This Row],[drafter_id]],drafters[id],drafters[name]))</f>
        <v>Jordan Crucchiola</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x14ac:dyDescent="0.25">
      <c r="A2500" t="s">
        <v>182</v>
      </c>
      <c r="B2500" t="str">
        <f>_xlfn.XLOOKUP(draft_picks[[#This Row],[draft_id]],drafts[id],drafts[title])</f>
        <v>Queer Studio Movies</v>
      </c>
      <c r="C2500" s="3">
        <v>4</v>
      </c>
      <c r="D2500">
        <f>IF(C2499&lt;draft_picks[[#This Row],[position]],1,IF(C2499&gt;draft_picks[[#This Row],[position]],D2499+1,IF(C2499=draft_picks[[#This Row],[position]],D2499+1)))</f>
        <v>4</v>
      </c>
      <c r="E2500" t="s">
        <v>6928</v>
      </c>
      <c r="F2500" t="str">
        <f>IF(ISBLANK(draft_picks[[#This Row],[movie_id]]),"",_xlfn.XLOOKUP(draft_picks[[#This Row],[movie_id]],drafts.movies[id],drafts.movies[movie_title]))</f>
        <v>Victor/Victoria</v>
      </c>
      <c r="G2500" s="3" t="s">
        <v>781</v>
      </c>
      <c r="H2500" t="str">
        <f>IF(ISBLANK(draft_picks[[#This Row],[drafter_id]]),"",_xlfn.XLOOKUP(draft_picks[[#This Row],[drafter_id]],drafters[id],drafters[name]))</f>
        <v>Adam B. Vary</v>
      </c>
      <c r="J2500" t="str">
        <f>IF(ISBLANK(draft_picks[[#This Row],[drafter_team_id]]),"",_xlfn.XLOOKUP(draft_picks[[#This Row],[drafter_team_id]],drafter_teams[id],drafter_teams[name]))</f>
        <v/>
      </c>
      <c r="K2500" s="3" t="s">
        <v>15484</v>
      </c>
      <c r="L2500" t="s">
        <v>833</v>
      </c>
      <c r="M2500" t="str">
        <f>IF(OR(ISBLANK(draft_picks[[#This Row],[veto_drafter_id]]),draft_picks[[#This Row],[veto_drafter_id]]=""),"",_xlfn.XLOOKUP(draft_picks[[#This Row],[veto_drafter_id]],drafters[id],drafters[name]))</f>
        <v>Jordan Crucchiola</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5</v>
      </c>
      <c r="E2501" t="s">
        <v>7781</v>
      </c>
      <c r="F2501" t="str">
        <f>IF(ISBLANK(draft_picks[[#This Row],[movie_id]]),"",_xlfn.XLOOKUP(draft_picks[[#This Row],[movie_id]],drafts.movies[id],drafts.movies[movie_title]))</f>
        <v>Philadelphia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15497</v>
      </c>
      <c r="L2501" t="s">
        <v>15497</v>
      </c>
      <c r="M2501" t="str">
        <f>IF(OR(ISBLANK(draft_picks[[#This Row],[veto_drafter_id]]),draft_picks[[#This Row],[veto_drafter_id]]=""),"",_xlfn.XLOOKUP(draft_picks[[#This Row],[veto_drafter_id]],drafters[id],drafters[name]))</f>
        <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x14ac:dyDescent="0.25">
      <c r="A2502" t="s">
        <v>182</v>
      </c>
      <c r="B2502" t="str">
        <f>_xlfn.XLOOKUP(draft_picks[[#This Row],[draft_id]],drafts[id],drafts[title])</f>
        <v>Queer Studio Movies</v>
      </c>
      <c r="C2502" s="3">
        <v>3</v>
      </c>
      <c r="D2502">
        <f>IF(C2501&lt;draft_picks[[#This Row],[position]],1,IF(C2501&gt;draft_picks[[#This Row],[position]],D2501+1,IF(C2501=draft_picks[[#This Row],[position]],D2501+1)))</f>
        <v>6</v>
      </c>
      <c r="E2502" t="s">
        <v>3734</v>
      </c>
      <c r="F2502" t="str">
        <f>IF(ISBLANK(draft_picks[[#This Row],[movie_id]]),"",_xlfn.XLOOKUP(draft_picks[[#This Row],[movie_id]],drafts.movies[id],drafts.movies[movie_title]))</f>
        <v>Myra Breckinridge</v>
      </c>
      <c r="G2502" s="3" t="s">
        <v>833</v>
      </c>
      <c r="H2502" t="str">
        <f>IF(ISBLANK(draft_picks[[#This Row],[drafter_id]]),"",_xlfn.XLOOKUP(draft_picks[[#This Row],[drafter_id]],drafters[id],drafters[name]))</f>
        <v>Jordan Crucchiola</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x14ac:dyDescent="0.25">
      <c r="A2503" t="s">
        <v>182</v>
      </c>
      <c r="B2503" t="str">
        <f>_xlfn.XLOOKUP(draft_picks[[#This Row],[draft_id]],drafts[id],drafts[title])</f>
        <v>Queer Studio Movies</v>
      </c>
      <c r="C2503" s="3">
        <v>2</v>
      </c>
      <c r="D2503">
        <f>IF(C2502&lt;draft_picks[[#This Row],[position]],1,IF(C2502&gt;draft_picks[[#This Row],[position]],D2502+1,IF(C2502=draft_picks[[#This Row],[position]],D2502+1)))</f>
        <v>7</v>
      </c>
      <c r="E2503" t="s">
        <v>5976</v>
      </c>
      <c r="F2503" t="str">
        <f>IF(ISBLANK(draft_picks[[#This Row],[movie_id]]),"",_xlfn.XLOOKUP(draft_picks[[#This Row],[movie_id]],drafts.movies[id],drafts.movies[movie_title]))</f>
        <v>The Birdcage</v>
      </c>
      <c r="G2503" s="3" t="s">
        <v>781</v>
      </c>
      <c r="H2503" t="str">
        <f>IF(ISBLANK(draft_picks[[#This Row],[drafter_id]]),"",_xlfn.XLOOKUP(draft_picks[[#This Row],[drafter_id]],drafters[id],drafters[name]))</f>
        <v>Adam B. Vary</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x14ac:dyDescent="0.25">
      <c r="A2504" t="s">
        <v>182</v>
      </c>
      <c r="B2504" t="str">
        <f>_xlfn.XLOOKUP(draft_picks[[#This Row],[draft_id]],drafts[id],drafts[title])</f>
        <v>Queer Studio Movies</v>
      </c>
      <c r="C2504" s="3">
        <v>1</v>
      </c>
      <c r="D2504">
        <f>IF(C2503&lt;draft_picks[[#This Row],[position]],1,IF(C2503&gt;draft_picks[[#This Row],[position]],D2503+1,IF(C2503=draft_picks[[#This Row],[position]],D2503+1)))</f>
        <v>8</v>
      </c>
      <c r="E2504" t="s">
        <v>6928</v>
      </c>
      <c r="F2504" t="str">
        <f>IF(ISBLANK(draft_picks[[#This Row],[movie_id]]),"",_xlfn.XLOOKUP(draft_picks[[#This Row],[movie_id]],drafts.movies[id],drafts.movies[movie_title]))</f>
        <v>Victor/Victoria</v>
      </c>
      <c r="G2504" s="3" t="s">
        <v>833</v>
      </c>
      <c r="H2504" t="str">
        <f>IF(ISBLANK(draft_picks[[#This Row],[drafter_id]]),"",_xlfn.XLOOKUP(draft_picks[[#This Row],[drafter_id]],drafters[id],drafters[name]))</f>
        <v>Jordan Crucchiola</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x14ac:dyDescent="0.25">
      <c r="A2505" t="s">
        <v>635</v>
      </c>
      <c r="B2505" t="str">
        <f>_xlfn.XLOOKUP(draft_picks[[#This Row],[draft_id]],drafts[id],drafts[title])</f>
        <v>Harrison Ford mini-Mega</v>
      </c>
      <c r="C2505" s="3">
        <v>13</v>
      </c>
      <c r="D2505">
        <f>IF(C2504&lt;draft_picks[[#This Row],[position]],1,IF(C2504&gt;draft_picks[[#This Row],[position]],D2504+1,IF(C2504=draft_picks[[#This Row],[position]],D2504+1)))</f>
        <v>1</v>
      </c>
      <c r="E2505" t="s">
        <v>7733</v>
      </c>
      <c r="F2505" t="str">
        <f>IF(ISBLANK(draft_picks[[#This Row],[movie_id]]),"",_xlfn.XLOOKUP(draft_picks[[#This Row],[movie_id]],drafts.movies[id],drafts.movies[movie_title]))</f>
        <v>Regarding Henry</v>
      </c>
      <c r="G2505" s="3" t="s">
        <v>883</v>
      </c>
      <c r="H2505" t="str">
        <f>IF(ISBLANK(draft_picks[[#This Row],[drafter_id]]),"",_xlfn.XLOOKUP(draft_picks[[#This Row],[drafter_id]],drafters[id],drafters[name]))</f>
        <v>Joanna Robinson</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x14ac:dyDescent="0.25">
      <c r="A2506" t="s">
        <v>635</v>
      </c>
      <c r="B2506" t="str">
        <f>_xlfn.XLOOKUP(draft_picks[[#This Row],[draft_id]],drafts[id],drafts[title])</f>
        <v>Harrison Ford mini-Mega</v>
      </c>
      <c r="C2506" s="3">
        <v>12</v>
      </c>
      <c r="D2506">
        <f>IF(C2505&lt;draft_picks[[#This Row],[position]],1,IF(C2505&gt;draft_picks[[#This Row],[position]],D2505+1,IF(C2505=draft_picks[[#This Row],[position]],D2505+1)))</f>
        <v>2</v>
      </c>
      <c r="E2506" t="s">
        <v>7862</v>
      </c>
      <c r="F2506" t="str">
        <f>IF(ISBLANK(draft_picks[[#This Row],[movie_id]]),"",_xlfn.XLOOKUP(draft_picks[[#This Row],[movie_id]],drafts.movies[id],drafts.movies[movie_title]))</f>
        <v>Frantic</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x14ac:dyDescent="0.25">
      <c r="A2507" t="s">
        <v>635</v>
      </c>
      <c r="B2507" t="str">
        <f>_xlfn.XLOOKUP(draft_picks[[#This Row],[draft_id]],drafts[id],drafts[title])</f>
        <v>Harrison Ford mini-Mega</v>
      </c>
      <c r="C2507" s="3">
        <v>11</v>
      </c>
      <c r="D2507">
        <f>IF(C2506&lt;draft_picks[[#This Row],[position]],1,IF(C2506&gt;draft_picks[[#This Row],[position]],D2506+1,IF(C2506=draft_picks[[#This Row],[position]],D2506+1)))</f>
        <v>3</v>
      </c>
      <c r="E2507" t="s">
        <v>7324</v>
      </c>
      <c r="F2507" t="str">
        <f>IF(ISBLANK(draft_picks[[#This Row],[movie_id]]),"",_xlfn.XLOOKUP(draft_picks[[#This Row],[movie_id]],drafts.movies[id],drafts.movies[movie_title]))</f>
        <v>Air Force One</v>
      </c>
      <c r="G2507" s="3" t="s">
        <v>1185</v>
      </c>
      <c r="H2507" t="str">
        <f>IF(ISBLANK(draft_picks[[#This Row],[drafter_id]]),"",_xlfn.XLOOKUP(draft_picks[[#This Row],[drafter_id]],drafters[id],drafters[name]))</f>
        <v>Mallory Rubin</v>
      </c>
      <c r="J2507" t="str">
        <f>IF(ISBLANK(draft_picks[[#This Row],[drafter_team_id]]),"",_xlfn.XLOOKUP(draft_picks[[#This Row],[drafter_team_id]],drafter_teams[id],drafter_teams[name]))</f>
        <v/>
      </c>
      <c r="K2507" s="3" t="s">
        <v>15484</v>
      </c>
      <c r="L2507" t="s">
        <v>883</v>
      </c>
      <c r="M2507" t="str">
        <f>IF(OR(ISBLANK(draft_picks[[#This Row],[veto_drafter_id]]),draft_picks[[#This Row],[veto_drafter_id]]=""),"",_xlfn.XLOOKUP(draft_picks[[#This Row],[veto_drafter_id]],drafters[id],drafters[name]))</f>
        <v>Joanna Robinson</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4</v>
      </c>
      <c r="E2508" t="s">
        <v>4851</v>
      </c>
      <c r="F2508" t="str">
        <f>IF(ISBLANK(draft_picks[[#This Row],[movie_id]]),"",_xlfn.XLOOKUP(draft_picks[[#This Row],[movie_id]],drafts.movies[id],drafts.movies[movie_title]))</f>
        <v>Presumed Innocent</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15497</v>
      </c>
      <c r="L2508" t="s">
        <v>15497</v>
      </c>
      <c r="M2508" t="str">
        <f>IF(OR(ISBLANK(draft_picks[[#This Row],[veto_drafter_id]]),draft_picks[[#This Row],[veto_drafter_id]]=""),"",_xlfn.XLOOKUP(draft_picks[[#This Row],[veto_drafter_id]],drafters[id],drafters[name]))</f>
        <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x14ac:dyDescent="0.25">
      <c r="A2509" t="s">
        <v>635</v>
      </c>
      <c r="B2509" t="str">
        <f>_xlfn.XLOOKUP(draft_picks[[#This Row],[draft_id]],drafts[id],drafts[title])</f>
        <v>Harrison Ford mini-Mega</v>
      </c>
      <c r="C2509" s="3">
        <v>10</v>
      </c>
      <c r="D2509">
        <f>IF(C2508&lt;draft_picks[[#This Row],[position]],1,IF(C2508&gt;draft_picks[[#This Row],[position]],D2508+1,IF(C2508=draft_picks[[#This Row],[position]],D2508+1)))</f>
        <v>5</v>
      </c>
      <c r="E2509" t="s">
        <v>6393</v>
      </c>
      <c r="F2509" t="str">
        <f>IF(ISBLANK(draft_picks[[#This Row],[movie_id]]),"",_xlfn.XLOOKUP(draft_picks[[#This Row],[movie_id]],drafts.movies[id],drafts.movies[movie_title]))</f>
        <v>Clear and Present Danger</v>
      </c>
      <c r="G2509" s="3" t="s">
        <v>789</v>
      </c>
      <c r="H2509" t="str">
        <f>IF(ISBLANK(draft_picks[[#This Row],[drafter_id]]),"",_xlfn.XLOOKUP(draft_picks[[#This Row],[drafter_id]],drafters[id],drafters[name]))</f>
        <v>Bryan Cogman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x14ac:dyDescent="0.25">
      <c r="A2510" t="s">
        <v>635</v>
      </c>
      <c r="B2510" t="str">
        <f>_xlfn.XLOOKUP(draft_picks[[#This Row],[draft_id]],drafts[id],drafts[title])</f>
        <v>Harrison Ford mini-Mega</v>
      </c>
      <c r="C2510" s="3">
        <v>9</v>
      </c>
      <c r="D2510">
        <f>IF(C2509&lt;draft_picks[[#This Row],[position]],1,IF(C2509&gt;draft_picks[[#This Row],[position]],D2509+1,IF(C2509=draft_picks[[#This Row],[position]],D2509+1)))</f>
        <v>6</v>
      </c>
      <c r="E2510" t="s">
        <v>1386</v>
      </c>
      <c r="F2510" t="str">
        <f>IF(ISBLANK(draft_picks[[#This Row],[movie_id]]),"",_xlfn.XLOOKUP(draft_picks[[#This Row],[movie_id]],drafts.movies[id],drafts.movies[movie_title]))</f>
        <v>Blade Runner</v>
      </c>
      <c r="G2510" s="3" t="s">
        <v>883</v>
      </c>
      <c r="H2510" t="str">
        <f>IF(ISBLANK(draft_picks[[#This Row],[drafter_id]]),"",_xlfn.XLOOKUP(draft_picks[[#This Row],[drafter_id]],drafters[id],drafters[name]))</f>
        <v>Joanna Robinson</v>
      </c>
      <c r="J2510" t="str">
        <f>IF(ISBLANK(draft_picks[[#This Row],[drafter_team_id]]),"",_xlfn.XLOOKUP(draft_picks[[#This Row],[drafter_team_id]],drafter_teams[id],drafter_teams[name]))</f>
        <v/>
      </c>
      <c r="K2510" s="3" t="s">
        <v>15484</v>
      </c>
      <c r="L2510" t="s">
        <v>1185</v>
      </c>
      <c r="M2510" t="str">
        <f>IF(OR(ISBLANK(draft_picks[[#This Row],[veto_drafter_id]]),draft_picks[[#This Row],[veto_drafter_id]]=""),"",_xlfn.XLOOKUP(draft_picks[[#This Row],[veto_drafter_id]],drafters[id],drafters[name]))</f>
        <v>Mallory Rubin</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7</v>
      </c>
      <c r="E2511" t="s">
        <v>2691</v>
      </c>
      <c r="F2511" t="str">
        <f>IF(ISBLANK(draft_picks[[#This Row],[movie_id]]),"",_xlfn.XLOOKUP(draft_picks[[#This Row],[movie_id]],drafts.movies[id],drafts.movies[movie_title]))</f>
        <v>The Mosquito Coast</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15497</v>
      </c>
      <c r="L2511" t="s">
        <v>15497</v>
      </c>
      <c r="M2511" t="str">
        <f>IF(OR(ISBLANK(draft_picks[[#This Row],[veto_drafter_id]]),draft_picks[[#This Row],[veto_drafter_id]]=""),"",_xlfn.XLOOKUP(draft_picks[[#This Row],[veto_drafter_id]],drafters[id],drafters[name]))</f>
        <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x14ac:dyDescent="0.25">
      <c r="A2512" t="s">
        <v>635</v>
      </c>
      <c r="B2512" t="str">
        <f>_xlfn.XLOOKUP(draft_picks[[#This Row],[draft_id]],drafts[id],drafts[title])</f>
        <v>Harrison Ford mini-Mega</v>
      </c>
      <c r="C2512" s="3">
        <v>8</v>
      </c>
      <c r="D2512">
        <f>IF(C2511&lt;draft_picks[[#This Row],[position]],1,IF(C2511&gt;draft_picks[[#This Row],[position]],D2511+1,IF(C2511=draft_picks[[#This Row],[position]],D2511+1)))</f>
        <v>8</v>
      </c>
      <c r="E2512" t="s">
        <v>6743</v>
      </c>
      <c r="F2512" t="str">
        <f>IF(ISBLANK(draft_picks[[#This Row],[movie_id]]),"",_xlfn.XLOOKUP(draft_picks[[#This Row],[movie_id]],drafts.movies[id],drafts.movies[movie_title]))</f>
        <v>Working Girl</v>
      </c>
      <c r="G2512" s="3" t="s">
        <v>1185</v>
      </c>
      <c r="H2512" t="str">
        <f>IF(ISBLANK(draft_picks[[#This Row],[drafter_id]]),"",_xlfn.XLOOKUP(draft_picks[[#This Row],[drafter_id]],drafters[id],drafters[name]))</f>
        <v>Mallory Rubin</v>
      </c>
      <c r="J2512" t="str">
        <f>IF(ISBLANK(draft_picks[[#This Row],[drafter_team_id]]),"",_xlfn.XLOOKUP(draft_picks[[#This Row],[drafter_team_id]],drafter_teams[id],drafter_teams[name]))</f>
        <v/>
      </c>
      <c r="K2512" s="3" t="s">
        <v>15484</v>
      </c>
      <c r="L2512" t="s">
        <v>789</v>
      </c>
      <c r="M2512" t="str">
        <f>IF(OR(ISBLANK(draft_picks[[#This Row],[veto_drafter_id]]),draft_picks[[#This Row],[veto_drafter_id]]=""),"",_xlfn.XLOOKUP(draft_picks[[#This Row],[veto_drafter_id]],drafters[id],drafters[name]))</f>
        <v>Bryan Cogman</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9</v>
      </c>
      <c r="E2513" t="s">
        <v>5665</v>
      </c>
      <c r="F2513" t="str">
        <f>IF(ISBLANK(draft_picks[[#This Row],[movie_id]]),"",_xlfn.XLOOKUP(draft_picks[[#This Row],[movie_id]],drafts.movies[id],drafts.movies[movie_title]))</f>
        <v>Star Wars: Episode IV - A New Hope</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15497</v>
      </c>
      <c r="L2513" t="s">
        <v>15497</v>
      </c>
      <c r="M2513" t="str">
        <f>IF(OR(ISBLANK(draft_picks[[#This Row],[veto_drafter_id]]),draft_picks[[#This Row],[veto_drafter_id]]=""),"",_xlfn.XLOOKUP(draft_picks[[#This Row],[veto_drafter_id]],drafters[id],drafters[name]))</f>
        <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x14ac:dyDescent="0.25">
      <c r="A2514" t="s">
        <v>635</v>
      </c>
      <c r="B2514" t="str">
        <f>_xlfn.XLOOKUP(draft_picks[[#This Row],[draft_id]],drafts[id],drafts[title])</f>
        <v>Harrison Ford mini-Mega</v>
      </c>
      <c r="C2514" s="3">
        <v>7</v>
      </c>
      <c r="D2514">
        <f>IF(C2513&lt;draft_picks[[#This Row],[position]],1,IF(C2513&gt;draft_picks[[#This Row],[position]],D2513+1,IF(C2513=draft_picks[[#This Row],[position]],D2513+1)))</f>
        <v>10</v>
      </c>
      <c r="E2514" t="s">
        <v>3648</v>
      </c>
      <c r="F2514" t="str">
        <f>IF(ISBLANK(draft_picks[[#This Row],[movie_id]]),"",_xlfn.XLOOKUP(draft_picks[[#This Row],[movie_id]],drafts.movies[id],drafts.movies[movie_title]))</f>
        <v>Indiana Jones and the Last Crusade</v>
      </c>
      <c r="G2514" s="3" t="s">
        <v>789</v>
      </c>
      <c r="H2514" t="str">
        <f>IF(ISBLANK(draft_picks[[#This Row],[drafter_id]]),"",_xlfn.XLOOKUP(draft_picks[[#This Row],[drafter_id]],drafters[id],drafters[name]))</f>
        <v>Bryan Cogman</v>
      </c>
      <c r="J2514" t="str">
        <f>IF(ISBLANK(draft_picks[[#This Row],[drafter_team_id]]),"",_xlfn.XLOOKUP(draft_picks[[#This Row],[drafter_team_id]],drafter_teams[id],drafter_teams[name]))</f>
        <v/>
      </c>
      <c r="K2514" s="3" t="s">
        <v>15484</v>
      </c>
      <c r="L2514" t="s">
        <v>883</v>
      </c>
      <c r="M2514" t="str">
        <f>IF(OR(ISBLANK(draft_picks[[#This Row],[veto_drafter_id]]),draft_picks[[#This Row],[veto_drafter_id]]=""),"",_xlfn.XLOOKUP(draft_picks[[#This Row],[veto_drafter_id]],drafters[id],drafters[name]))</f>
        <v>Joanna Robinson</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11</v>
      </c>
      <c r="E2515" t="s">
        <v>1386</v>
      </c>
      <c r="F2515" t="str">
        <f>IF(ISBLANK(draft_picks[[#This Row],[movie_id]]),"",_xlfn.XLOOKUP(draft_picks[[#This Row],[movie_id]],drafts.movies[id],drafts.movies[movie_title]))</f>
        <v>Blade Runner</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15497</v>
      </c>
      <c r="L2515" t="s">
        <v>15497</v>
      </c>
      <c r="M2515" t="str">
        <f>IF(OR(ISBLANK(draft_picks[[#This Row],[veto_drafter_id]]),draft_picks[[#This Row],[veto_drafter_id]]=""),"",_xlfn.XLOOKUP(draft_picks[[#This Row],[veto_drafter_id]],drafters[id],drafters[name]))</f>
        <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x14ac:dyDescent="0.25">
      <c r="A2516" t="s">
        <v>635</v>
      </c>
      <c r="B2516" t="str">
        <f>_xlfn.XLOOKUP(draft_picks[[#This Row],[draft_id]],drafts[id],drafts[title])</f>
        <v>Harrison Ford mini-Mega</v>
      </c>
      <c r="C2516" s="3">
        <v>6</v>
      </c>
      <c r="D2516">
        <f>IF(C2515&lt;draft_picks[[#This Row],[position]],1,IF(C2515&gt;draft_picks[[#This Row],[position]],D2515+1,IF(C2515=draft_picks[[#This Row],[position]],D2515+1)))</f>
        <v>12</v>
      </c>
      <c r="E2516" t="s">
        <v>5937</v>
      </c>
      <c r="F2516" t="str">
        <f>IF(ISBLANK(draft_picks[[#This Row],[movie_id]]),"",_xlfn.XLOOKUP(draft_picks[[#This Row],[movie_id]],drafts.movies[id],drafts.movies[movie_title]))</f>
        <v>The Fugitive</v>
      </c>
      <c r="G2516" s="3" t="s">
        <v>883</v>
      </c>
      <c r="H2516" t="str">
        <f>IF(ISBLANK(draft_picks[[#This Row],[drafter_id]]),"",_xlfn.XLOOKUP(draft_picks[[#This Row],[drafter_id]],drafters[id],drafters[name]))</f>
        <v>Joanna Robinson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x14ac:dyDescent="0.25">
      <c r="A2517" t="s">
        <v>635</v>
      </c>
      <c r="B2517" t="str">
        <f>_xlfn.XLOOKUP(draft_picks[[#This Row],[draft_id]],drafts[id],drafts[title])</f>
        <v>Harrison Ford mini-Mega</v>
      </c>
      <c r="C2517" s="3">
        <v>5</v>
      </c>
      <c r="D2517">
        <f>IF(C2516&lt;draft_picks[[#This Row],[position]],1,IF(C2516&gt;draft_picks[[#This Row],[position]],D2516+1,IF(C2516=draft_picks[[#This Row],[position]],D2516+1)))</f>
        <v>13</v>
      </c>
      <c r="E2517" t="s">
        <v>6743</v>
      </c>
      <c r="F2517" t="str">
        <f>IF(ISBLANK(draft_picks[[#This Row],[movie_id]]),"",_xlfn.XLOOKUP(draft_picks[[#This Row],[movie_id]],drafts.movies[id],drafts.movies[movie_title]))</f>
        <v>Working Girl</v>
      </c>
      <c r="G2517" s="3" t="s">
        <v>1185</v>
      </c>
      <c r="H2517" t="str">
        <f>IF(ISBLANK(draft_picks[[#This Row],[drafter_id]]),"",_xlfn.XLOOKUP(draft_picks[[#This Row],[drafter_id]],drafters[id],drafters[name]))</f>
        <v>Mallory Rubin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x14ac:dyDescent="0.25">
      <c r="A2518" t="s">
        <v>635</v>
      </c>
      <c r="B2518" t="str">
        <f>_xlfn.XLOOKUP(draft_picks[[#This Row],[draft_id]],drafts[id],drafts[title])</f>
        <v>Harrison Ford mini-Mega</v>
      </c>
      <c r="C2518" s="3">
        <v>4</v>
      </c>
      <c r="D2518">
        <f>IF(C2517&lt;draft_picks[[#This Row],[position]],1,IF(C2517&gt;draft_picks[[#This Row],[position]],D2517+1,IF(C2517=draft_picks[[#This Row],[position]],D2517+1)))</f>
        <v>14</v>
      </c>
      <c r="E2518" t="s">
        <v>3648</v>
      </c>
      <c r="F2518" t="str">
        <f>IF(ISBLANK(draft_picks[[#This Row],[movie_id]]),"",_xlfn.XLOOKUP(draft_picks[[#This Row],[movie_id]],drafts.movies[id],drafts.movies[movie_title]))</f>
        <v>Indiana Jones and the Last Crusade</v>
      </c>
      <c r="G2518" s="3" t="s">
        <v>789</v>
      </c>
      <c r="H2518" t="str">
        <f>IF(ISBLANK(draft_picks[[#This Row],[drafter_id]]),"",_xlfn.XLOOKUP(draft_picks[[#This Row],[drafter_id]],drafters[id],drafters[name]))</f>
        <v>Bryan Cogman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x14ac:dyDescent="0.25">
      <c r="A2519" t="s">
        <v>635</v>
      </c>
      <c r="B2519" t="str">
        <f>_xlfn.XLOOKUP(draft_picks[[#This Row],[draft_id]],drafts[id],drafts[title])</f>
        <v>Harrison Ford mini-Mega</v>
      </c>
      <c r="C2519" s="3">
        <v>3</v>
      </c>
      <c r="D2519">
        <f>IF(C2518&lt;draft_picks[[#This Row],[position]],1,IF(C2518&gt;draft_picks[[#This Row],[position]],D2518+1,IF(C2518=draft_picks[[#This Row],[position]],D2518+1)))</f>
        <v>15</v>
      </c>
      <c r="E2519" t="s">
        <v>5079</v>
      </c>
      <c r="F2519" t="str">
        <f>IF(ISBLANK(draft_picks[[#This Row],[movie_id]]),"",_xlfn.XLOOKUP(draft_picks[[#This Row],[movie_id]],drafts.movies[id],drafts.movies[movie_title]))</f>
        <v>Star Wars: Episode V - The Empire Strikes Back</v>
      </c>
      <c r="G2519" s="3" t="s">
        <v>883</v>
      </c>
      <c r="H2519" t="str">
        <f>IF(ISBLANK(draft_picks[[#This Row],[drafter_id]]),"",_xlfn.XLOOKUP(draft_picks[[#This Row],[drafter_id]],drafters[id],drafters[name]))</f>
        <v>Joanna Robinson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x14ac:dyDescent="0.25">
      <c r="A2520" t="s">
        <v>635</v>
      </c>
      <c r="B2520" t="str">
        <f>_xlfn.XLOOKUP(draft_picks[[#This Row],[draft_id]],drafts[id],drafts[title])</f>
        <v>Harrison Ford mini-Mega</v>
      </c>
      <c r="C2520" s="3">
        <v>2</v>
      </c>
      <c r="D2520">
        <f>IF(C2519&lt;draft_picks[[#This Row],[position]],1,IF(C2519&gt;draft_picks[[#This Row],[position]],D2519+1,IF(C2519=draft_picks[[#This Row],[position]],D2519+1)))</f>
        <v>16</v>
      </c>
      <c r="E2520" t="s">
        <v>4059</v>
      </c>
      <c r="F2520" t="str">
        <f>IF(ISBLANK(draft_picks[[#This Row],[movie_id]]),"",_xlfn.XLOOKUP(draft_picks[[#This Row],[movie_id]],drafts.movies[id],drafts.movies[movie_title]))</f>
        <v>Witness</v>
      </c>
      <c r="G2520" s="3" t="s">
        <v>1185</v>
      </c>
      <c r="H2520" t="str">
        <f>IF(ISBLANK(draft_picks[[#This Row],[drafter_id]]),"",_xlfn.XLOOKUP(draft_picks[[#This Row],[drafter_id]],drafters[id],drafters[name]))</f>
        <v>Mallory Rubin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x14ac:dyDescent="0.25">
      <c r="A2521" t="s">
        <v>635</v>
      </c>
      <c r="B2521" t="str">
        <f>_xlfn.XLOOKUP(draft_picks[[#This Row],[draft_id]],drafts[id],drafts[title])</f>
        <v>Harrison Ford mini-Mega</v>
      </c>
      <c r="C2521" s="3">
        <v>1</v>
      </c>
      <c r="D2521">
        <f>IF(C2520&lt;draft_picks[[#This Row],[position]],1,IF(C2520&gt;draft_picks[[#This Row],[position]],D2520+1,IF(C2520=draft_picks[[#This Row],[position]],D2520+1)))</f>
        <v>17</v>
      </c>
      <c r="E2521" t="s">
        <v>3915</v>
      </c>
      <c r="F2521" t="str">
        <f>IF(ISBLANK(draft_picks[[#This Row],[movie_id]]),"",_xlfn.XLOOKUP(draft_picks[[#This Row],[movie_id]],drafts.movies[id],drafts.movies[movie_title]))</f>
        <v>Raiders of the Lost Ark</v>
      </c>
      <c r="G2521" s="3" t="s">
        <v>789</v>
      </c>
      <c r="H2521" t="str">
        <f>IF(ISBLANK(draft_picks[[#This Row],[drafter_id]]),"",_xlfn.XLOOKUP(draft_picks[[#This Row],[drafter_id]],drafters[id],drafters[name]))</f>
        <v>Bryan Cogman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x14ac:dyDescent="0.25">
      <c r="A2522" t="s">
        <v>383</v>
      </c>
      <c r="B2522" t="str">
        <f>_xlfn.XLOOKUP(draft_picks[[#This Row],[draft_id]],drafts[id],drafts[title])</f>
        <v>Rocky/Creed Super Draft</v>
      </c>
      <c r="C2522" s="3">
        <v>9</v>
      </c>
      <c r="D2522">
        <f>IF(C2521&lt;draft_picks[[#This Row],[position]],1,IF(C2521&gt;draft_picks[[#This Row],[position]],D2521+1,IF(C2521=draft_picks[[#This Row],[position]],D2521+1)))</f>
        <v>1</v>
      </c>
      <c r="E2522" t="s">
        <v>6791</v>
      </c>
      <c r="F2522" t="str">
        <f>IF(ISBLANK(draft_picks[[#This Row],[movie_id]]),"",_xlfn.XLOOKUP(draft_picks[[#This Row],[movie_id]],drafts.movies[id],drafts.movies[movie_title]))</f>
        <v>Rocky V</v>
      </c>
      <c r="G2522" s="3" t="s">
        <v>809</v>
      </c>
      <c r="H2522" t="str">
        <f>IF(ISBLANK(draft_picks[[#This Row],[drafter_id]]),"",_xlfn.XLOOKUP(draft_picks[[#This Row],[drafter_id]],drafters[id],drafters[name]))</f>
        <v>Marc Bernardin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x14ac:dyDescent="0.25">
      <c r="A2523" t="s">
        <v>383</v>
      </c>
      <c r="B2523" t="str">
        <f>_xlfn.XLOOKUP(draft_picks[[#This Row],[draft_id]],drafts[id],drafts[title])</f>
        <v>Rocky/Creed Super Draft</v>
      </c>
      <c r="C2523" s="3">
        <v>8</v>
      </c>
      <c r="D2523">
        <f>IF(C2522&lt;draft_picks[[#This Row],[position]],1,IF(C2522&gt;draft_picks[[#This Row],[position]],D2522+1,IF(C2522=draft_picks[[#This Row],[position]],D2522+1)))</f>
        <v>2</v>
      </c>
      <c r="E2523" t="s">
        <v>5704</v>
      </c>
      <c r="F2523" t="str">
        <f>IF(ISBLANK(draft_picks[[#This Row],[movie_id]]),"",_xlfn.XLOOKUP(draft_picks[[#This Row],[movie_id]],drafts.movies[id],drafts.movies[movie_title]))</f>
        <v>Rocky Balboa</v>
      </c>
      <c r="G2523" s="3" t="s">
        <v>1115</v>
      </c>
      <c r="H2523" t="str">
        <f>IF(ISBLANK(draft_picks[[#This Row],[drafter_id]]),"",_xlfn.XLOOKUP(draft_picks[[#This Row],[drafter_id]],drafters[id],drafters[name]))</f>
        <v>Ryan Marker</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x14ac:dyDescent="0.25">
      <c r="A2524" t="s">
        <v>383</v>
      </c>
      <c r="B2524" t="str">
        <f>_xlfn.XLOOKUP(draft_picks[[#This Row],[draft_id]],drafts[id],drafts[title])</f>
        <v>Rocky/Creed Super Draft</v>
      </c>
      <c r="C2524" s="3">
        <v>7</v>
      </c>
      <c r="D2524">
        <f>IF(C2523&lt;draft_picks[[#This Row],[position]],1,IF(C2523&gt;draft_picks[[#This Row],[position]],D2523+1,IF(C2523=draft_picks[[#This Row],[position]],D2523+1)))</f>
        <v>3</v>
      </c>
      <c r="E2524" t="s">
        <v>3280</v>
      </c>
      <c r="F2524" t="str">
        <f>IF(ISBLANK(draft_picks[[#This Row],[movie_id]]),"",_xlfn.XLOOKUP(draft_picks[[#This Row],[movie_id]],drafts.movies[id],drafts.movies[movie_title]))</f>
        <v>Rocky II</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x14ac:dyDescent="0.25">
      <c r="A2525" t="s">
        <v>383</v>
      </c>
      <c r="B2525" t="str">
        <f>_xlfn.XLOOKUP(draft_picks[[#This Row],[draft_id]],drafts[id],drafts[title])</f>
        <v>Rocky/Creed Super Draft</v>
      </c>
      <c r="C2525" s="3">
        <v>6</v>
      </c>
      <c r="D2525">
        <f>IF(C2524&lt;draft_picks[[#This Row],[position]],1,IF(C2524&gt;draft_picks[[#This Row],[position]],D2524+1,IF(C2524=draft_picks[[#This Row],[position]],D2524+1)))</f>
        <v>4</v>
      </c>
      <c r="E2525" t="s">
        <v>6501</v>
      </c>
      <c r="F2525" t="str">
        <f>IF(ISBLANK(draft_picks[[#This Row],[movie_id]]),"",_xlfn.XLOOKUP(draft_picks[[#This Row],[movie_id]],drafts.movies[id],drafts.movies[movie_title]))</f>
        <v>Creed III</v>
      </c>
      <c r="G2525" s="3" t="s">
        <v>809</v>
      </c>
      <c r="H2525" t="str">
        <f>IF(ISBLANK(draft_picks[[#This Row],[drafter_id]]),"",_xlfn.XLOOKUP(draft_picks[[#This Row],[drafter_id]],drafters[id],drafters[name]))</f>
        <v>Marc Bernardin</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x14ac:dyDescent="0.25">
      <c r="A2526" t="s">
        <v>383</v>
      </c>
      <c r="B2526" t="str">
        <f>_xlfn.XLOOKUP(draft_picks[[#This Row],[draft_id]],drafts[id],drafts[title])</f>
        <v>Rocky/Creed Super Draft</v>
      </c>
      <c r="C2526" s="3">
        <v>5</v>
      </c>
      <c r="D2526">
        <f>IF(C2525&lt;draft_picks[[#This Row],[position]],1,IF(C2525&gt;draft_picks[[#This Row],[position]],D2525+1,IF(C2525=draft_picks[[#This Row],[position]],D2525+1)))</f>
        <v>5</v>
      </c>
      <c r="E2526" t="s">
        <v>1949</v>
      </c>
      <c r="F2526" t="str">
        <f>IF(ISBLANK(draft_picks[[#This Row],[movie_id]]),"",_xlfn.XLOOKUP(draft_picks[[#This Row],[movie_id]],drafts.movies[id],drafts.movies[movie_title]))</f>
        <v>Rocky III</v>
      </c>
      <c r="G2526" s="3" t="s">
        <v>1115</v>
      </c>
      <c r="H2526" t="str">
        <f>IF(ISBLANK(draft_picks[[#This Row],[drafter_id]]),"",_xlfn.XLOOKUP(draft_picks[[#This Row],[drafter_id]],drafters[id],drafters[name]))</f>
        <v>Ryan Marker</v>
      </c>
      <c r="J2526" t="str">
        <f>IF(ISBLANK(draft_picks[[#This Row],[drafter_team_id]]),"",_xlfn.XLOOKUP(draft_picks[[#This Row],[drafter_team_id]],drafter_teams[id],drafter_teams[name]))</f>
        <v/>
      </c>
      <c r="K2526" s="3" t="s">
        <v>15484</v>
      </c>
      <c r="L2526" t="s">
        <v>809</v>
      </c>
      <c r="M2526" t="str">
        <f>IF(OR(ISBLANK(draft_picks[[#This Row],[veto_drafter_id]]),draft_picks[[#This Row],[veto_drafter_id]]=""),"",_xlfn.XLOOKUP(draft_picks[[#This Row],[veto_drafter_id]],drafters[id],drafters[name]))</f>
        <v>Marc Bernardin</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6</v>
      </c>
      <c r="E2527" t="s">
        <v>5737</v>
      </c>
      <c r="F2527" t="str">
        <f>IF(ISBLANK(draft_picks[[#This Row],[movie_id]]),"",_xlfn.XLOOKUP(draft_picks[[#This Row],[movie_id]],drafts.movies[id],drafts.movies[movie_title]))</f>
        <v>Creed 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15497</v>
      </c>
      <c r="L2527" t="s">
        <v>15497</v>
      </c>
      <c r="M2527" t="str">
        <f>IF(OR(ISBLANK(draft_picks[[#This Row],[veto_drafter_id]]),draft_picks[[#This Row],[veto_drafter_id]]=""),"",_xlfn.XLOOKUP(draft_picks[[#This Row],[veto_drafter_id]],drafters[id],drafters[name]))</f>
        <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x14ac:dyDescent="0.25">
      <c r="A2528" t="s">
        <v>383</v>
      </c>
      <c r="B2528" t="str">
        <f>_xlfn.XLOOKUP(draft_picks[[#This Row],[draft_id]],drafts[id],drafts[title])</f>
        <v>Rocky/Creed Super Draft</v>
      </c>
      <c r="C2528" s="3">
        <v>4</v>
      </c>
      <c r="D2528">
        <f>IF(C2527&lt;draft_picks[[#This Row],[position]],1,IF(C2527&gt;draft_picks[[#This Row],[position]],D2527+1,IF(C2527=draft_picks[[#This Row],[position]],D2527+1)))</f>
        <v>7</v>
      </c>
      <c r="E2528" t="s">
        <v>5552</v>
      </c>
      <c r="F2528" t="str">
        <f>IF(ISBLANK(draft_picks[[#This Row],[movie_id]]),"",_xlfn.XLOOKUP(draft_picks[[#This Row],[movie_id]],drafts.movies[id],drafts.movies[movie_title]))</f>
        <v>Rocky IV</v>
      </c>
      <c r="G2528" s="3" t="s">
        <v>809</v>
      </c>
      <c r="H2528" t="str">
        <f>IF(ISBLANK(draft_picks[[#This Row],[drafter_id]]),"",_xlfn.XLOOKUP(draft_picks[[#This Row],[drafter_id]],drafters[id],drafters[name]))</f>
        <v>Marc Bernardin</v>
      </c>
      <c r="J2528" t="str">
        <f>IF(ISBLANK(draft_picks[[#This Row],[drafter_team_id]]),"",_xlfn.XLOOKUP(draft_picks[[#This Row],[drafter_team_id]],drafter_teams[id],drafter_teams[name]))</f>
        <v/>
      </c>
      <c r="K2528" s="3" t="s">
        <v>15484</v>
      </c>
      <c r="L2528" t="s">
        <v>1115</v>
      </c>
      <c r="M2528" t="str">
        <f>IF(OR(ISBLANK(draft_picks[[#This Row],[veto_drafter_id]]),draft_picks[[#This Row],[veto_drafter_id]]=""),"",_xlfn.XLOOKUP(draft_picks[[#This Row],[veto_drafter_id]],drafters[id],drafters[name]))</f>
        <v>Ryan Marker</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8</v>
      </c>
      <c r="E2529" t="s">
        <v>1949</v>
      </c>
      <c r="F2529" t="str">
        <f>IF(ISBLANK(draft_picks[[#This Row],[movie_id]]),"",_xlfn.XLOOKUP(draft_picks[[#This Row],[movie_id]],drafts.movies[id],drafts.movies[movie_title]))</f>
        <v>Rocky III</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15497</v>
      </c>
      <c r="L2529" t="s">
        <v>15497</v>
      </c>
      <c r="M2529" t="str">
        <f>IF(OR(ISBLANK(draft_picks[[#This Row],[veto_drafter_id]]),draft_picks[[#This Row],[veto_drafter_id]]=""),"",_xlfn.XLOOKUP(draft_picks[[#This Row],[veto_drafter_id]],drafters[id],drafters[name]))</f>
        <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x14ac:dyDescent="0.25">
      <c r="A2530" t="s">
        <v>383</v>
      </c>
      <c r="B2530" t="str">
        <f>_xlfn.XLOOKUP(draft_picks[[#This Row],[draft_id]],drafts[id],drafts[title])</f>
        <v>Rocky/Creed Super Draft</v>
      </c>
      <c r="C2530" s="3">
        <v>3</v>
      </c>
      <c r="D2530">
        <f>IF(C2529&lt;draft_picks[[#This Row],[position]],1,IF(C2529&gt;draft_picks[[#This Row],[position]],D2529+1,IF(C2529=draft_picks[[#This Row],[position]],D2529+1)))</f>
        <v>9</v>
      </c>
      <c r="E2530" t="s">
        <v>5552</v>
      </c>
      <c r="F2530" t="str">
        <f>IF(ISBLANK(draft_picks[[#This Row],[movie_id]]),"",_xlfn.XLOOKUP(draft_picks[[#This Row],[movie_id]],drafts.movies[id],drafts.movies[movie_title]))</f>
        <v>Rocky IV</v>
      </c>
      <c r="G2530" s="3" t="s">
        <v>1115</v>
      </c>
      <c r="H2530" t="str">
        <f>IF(ISBLANK(draft_picks[[#This Row],[drafter_id]]),"",_xlfn.XLOOKUP(draft_picks[[#This Row],[drafter_id]],drafters[id],drafters[name]))</f>
        <v>Ryan Marker</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x14ac:dyDescent="0.25">
      <c r="A2531" t="s">
        <v>383</v>
      </c>
      <c r="B2531" t="str">
        <f>_xlfn.XLOOKUP(draft_picks[[#This Row],[draft_id]],drafts[id],drafts[title])</f>
        <v>Rocky/Creed Super Draft</v>
      </c>
      <c r="C2531" s="3">
        <v>2</v>
      </c>
      <c r="D2531">
        <f>IF(C2530&lt;draft_picks[[#This Row],[position]],1,IF(C2530&gt;draft_picks[[#This Row],[position]],D2530+1,IF(C2530=draft_picks[[#This Row],[position]],D2530+1)))</f>
        <v>10</v>
      </c>
      <c r="E2531" t="s">
        <v>4653</v>
      </c>
      <c r="F2531" t="str">
        <f>IF(ISBLANK(draft_picks[[#This Row],[movie_id]]),"",_xlfn.XLOOKUP(draft_picks[[#This Row],[movie_id]],drafts.movies[id],drafts.movies[movie_title]))</f>
        <v>Rocky</v>
      </c>
      <c r="G2531" s="3" t="s">
        <v>809</v>
      </c>
      <c r="H2531" t="str">
        <f>IF(ISBLANK(draft_picks[[#This Row],[drafter_id]]),"",_xlfn.XLOOKUP(draft_picks[[#This Row],[drafter_id]],drafters[id],drafters[name]))</f>
        <v>Marc Bernardin</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x14ac:dyDescent="0.25">
      <c r="A2532" t="s">
        <v>383</v>
      </c>
      <c r="B2532" t="str">
        <f>_xlfn.XLOOKUP(draft_picks[[#This Row],[draft_id]],drafts[id],drafts[title])</f>
        <v>Rocky/Creed Super Draft</v>
      </c>
      <c r="C2532" s="3">
        <v>1</v>
      </c>
      <c r="D2532">
        <f>IF(C2531&lt;draft_picks[[#This Row],[position]],1,IF(C2531&gt;draft_picks[[#This Row],[position]],D2531+1,IF(C2531=draft_picks[[#This Row],[position]],D2531+1)))</f>
        <v>11</v>
      </c>
      <c r="E2532" t="s">
        <v>6764</v>
      </c>
      <c r="F2532" t="str">
        <f>IF(ISBLANK(draft_picks[[#This Row],[movie_id]]),"",_xlfn.XLOOKUP(draft_picks[[#This Row],[movie_id]],drafts.movies[id],drafts.movies[movie_title]))</f>
        <v>Creed</v>
      </c>
      <c r="G2532" s="3" t="s">
        <v>1115</v>
      </c>
      <c r="H2532" t="str">
        <f>IF(ISBLANK(draft_picks[[#This Row],[drafter_id]]),"",_xlfn.XLOOKUP(draft_picks[[#This Row],[drafter_id]],drafters[id],drafters[name]))</f>
        <v>Ryan Marker</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x14ac:dyDescent="0.25">
      <c r="A2533" t="s">
        <v>192</v>
      </c>
      <c r="B2533" t="str">
        <f>_xlfn.XLOOKUP(draft_picks[[#This Row],[draft_id]],drafts[id],drafts[title])</f>
        <v>Screwball Comedy mini-Mega</v>
      </c>
      <c r="C2533" s="3">
        <v>11</v>
      </c>
      <c r="D2533">
        <f>IF(C2532&lt;draft_picks[[#This Row],[position]],1,IF(C2532&gt;draft_picks[[#This Row],[position]],D2532+1,IF(C2532=draft_picks[[#This Row],[position]],D2532+1)))</f>
        <v>1</v>
      </c>
      <c r="E2533" t="s">
        <v>2550</v>
      </c>
      <c r="F2533" t="str">
        <f>IF(ISBLANK(draft_picks[[#This Row],[movie_id]]),"",_xlfn.XLOOKUP(draft_picks[[#This Row],[movie_id]],drafts.movies[id],drafts.movies[movie_title]))</f>
        <v>Easy Living</v>
      </c>
      <c r="G2533" s="3" t="s">
        <v>789</v>
      </c>
      <c r="H2533" t="str">
        <f>IF(ISBLANK(draft_picks[[#This Row],[drafter_id]]),"",_xlfn.XLOOKUP(draft_picks[[#This Row],[drafter_id]],drafters[id],drafters[name]))</f>
        <v>Bryan Cogman</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x14ac:dyDescent="0.25">
      <c r="A2534" t="s">
        <v>192</v>
      </c>
      <c r="B2534" t="str">
        <f>_xlfn.XLOOKUP(draft_picks[[#This Row],[draft_id]],drafts[id],drafts[title])</f>
        <v>Screwball Comedy mini-Mega</v>
      </c>
      <c r="C2534" s="3">
        <v>10</v>
      </c>
      <c r="D2534">
        <f>IF(C2533&lt;draft_picks[[#This Row],[position]],1,IF(C2533&gt;draft_picks[[#This Row],[position]],D2533+1,IF(C2533=draft_picks[[#This Row],[position]],D2533+1)))</f>
        <v>2</v>
      </c>
      <c r="E2534" t="s">
        <v>3370</v>
      </c>
      <c r="F2534" t="str">
        <f>IF(ISBLANK(draft_picks[[#This Row],[movie_id]]),"",_xlfn.XLOOKUP(draft_picks[[#This Row],[movie_id]],drafts.movies[id],drafts.movies[movie_title]))</f>
        <v>The Palm Beach Story</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x14ac:dyDescent="0.25">
      <c r="A2535" t="s">
        <v>192</v>
      </c>
      <c r="B2535" t="str">
        <f>_xlfn.XLOOKUP(draft_picks[[#This Row],[draft_id]],drafts[id],drafts[title])</f>
        <v>Screwball Comedy mini-Mega</v>
      </c>
      <c r="C2535" s="3">
        <v>9</v>
      </c>
      <c r="D2535">
        <f>IF(C2534&lt;draft_picks[[#This Row],[position]],1,IF(C2534&gt;draft_picks[[#This Row],[position]],D2534+1,IF(C2534=draft_picks[[#This Row],[position]],D2534+1)))</f>
        <v>3</v>
      </c>
      <c r="E2535" t="s">
        <v>2706</v>
      </c>
      <c r="F2535" t="str">
        <f>IF(ISBLANK(draft_picks[[#This Row],[movie_id]]),"",_xlfn.XLOOKUP(draft_picks[[#This Row],[movie_id]],drafts.movies[id],drafts.movies[movie_title]))</f>
        <v>I Married a Witch</v>
      </c>
      <c r="G2535" s="3" t="s">
        <v>1133</v>
      </c>
      <c r="H2535" t="str">
        <f>IF(ISBLANK(draft_picks[[#This Row],[drafter_id]]),"",_xlfn.XLOOKUP(draft_picks[[#This Row],[drafter_id]],drafters[id],drafters[name]))</f>
        <v>Oriana Nudo</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x14ac:dyDescent="0.25">
      <c r="A2536" t="s">
        <v>192</v>
      </c>
      <c r="B2536" t="str">
        <f>_xlfn.XLOOKUP(draft_picks[[#This Row],[draft_id]],drafts[id],drafts[title])</f>
        <v>Screwball Comedy mini-Mega</v>
      </c>
      <c r="C2536" s="3">
        <v>8</v>
      </c>
      <c r="D2536">
        <f>IF(C2535&lt;draft_picks[[#This Row],[position]],1,IF(C2535&gt;draft_picks[[#This Row],[position]],D2535+1,IF(C2535=draft_picks[[#This Row],[position]],D2535+1)))</f>
        <v>4</v>
      </c>
      <c r="E2536" t="s">
        <v>4284</v>
      </c>
      <c r="F2536" t="str">
        <f>IF(ISBLANK(draft_picks[[#This Row],[movie_id]]),"",_xlfn.XLOOKUP(draft_picks[[#This Row],[movie_id]],drafts.movies[id],drafts.movies[movie_title]))</f>
        <v>The Miracle of Morgan's Creek</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15484</v>
      </c>
      <c r="L2536" t="s">
        <v>951</v>
      </c>
      <c r="M2536" t="str">
        <f>IF(OR(ISBLANK(draft_picks[[#This Row],[veto_drafter_id]]),draft_picks[[#This Row],[veto_drafter_id]]=""),"",_xlfn.XLOOKUP(draft_picks[[#This Row],[veto_drafter_id]],drafters[id],drafters[name]))</f>
        <v>Maureen Lee Lenker</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5</v>
      </c>
      <c r="E2537" t="s">
        <v>5334</v>
      </c>
      <c r="F2537" t="str">
        <f>IF(ISBLANK(draft_picks[[#This Row],[movie_id]]),"",_xlfn.XLOOKUP(draft_picks[[#This Row],[movie_id]],drafts.movies[id],drafts.movies[movie_title]))</f>
        <v>Arsenic and Old Lace</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789</v>
      </c>
      <c r="M2537" t="str">
        <f>IF(OR(ISBLANK(draft_picks[[#This Row],[veto_drafter_id]]),draft_picks[[#This Row],[veto_drafter_id]]=""),"",_xlfn.XLOOKUP(draft_picks[[#This Row],[veto_drafter_id]],drafters[id],drafters[name]))</f>
        <v>Bryan Cogman</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6</v>
      </c>
      <c r="E2538" t="s">
        <v>4160</v>
      </c>
      <c r="F2538" t="str">
        <f>IF(ISBLANK(draft_picks[[#This Row],[movie_id]]),"",_xlfn.XLOOKUP(draft_picks[[#This Row],[movie_id]],drafts.movies[id],drafts.movies[movie_title]))</f>
        <v>The Philadelphia Story</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15497</v>
      </c>
      <c r="L2538" t="s">
        <v>15497</v>
      </c>
      <c r="M2538" t="str">
        <f>IF(OR(ISBLANK(draft_picks[[#This Row],[veto_drafter_id]]),draft_picks[[#This Row],[veto_drafter_id]]=""),"",_xlfn.XLOOKUP(draft_picks[[#This Row],[veto_drafter_id]],drafters[id],drafters[name]))</f>
        <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x14ac:dyDescent="0.25">
      <c r="A2539" t="s">
        <v>192</v>
      </c>
      <c r="B2539" t="str">
        <f>_xlfn.XLOOKUP(draft_picks[[#This Row],[draft_id]],drafts[id],drafts[title])</f>
        <v>Screwball Comedy mini-Mega</v>
      </c>
      <c r="C2539" s="3">
        <v>7</v>
      </c>
      <c r="D2539">
        <f>IF(C2538&lt;draft_picks[[#This Row],[position]],1,IF(C2538&gt;draft_picks[[#This Row],[position]],D2538+1,IF(C2538=draft_picks[[#This Row],[position]],D2538+1)))</f>
        <v>7</v>
      </c>
      <c r="E2539" t="s">
        <v>4581</v>
      </c>
      <c r="F2539" t="str">
        <f>IF(ISBLANK(draft_picks[[#This Row],[movie_id]]),"",_xlfn.XLOOKUP(draft_picks[[#This Row],[movie_id]],drafts.movies[id],drafts.movies[movie_title]))</f>
        <v>Christmas in Connecticut</v>
      </c>
      <c r="G2539" s="3" t="s">
        <v>951</v>
      </c>
      <c r="H2539" t="str">
        <f>IF(ISBLANK(draft_picks[[#This Row],[drafter_id]]),"",_xlfn.XLOOKUP(draft_picks[[#This Row],[drafter_id]],drafters[id],drafters[name]))</f>
        <v>Maureen Lee Lenker</v>
      </c>
      <c r="J2539" t="str">
        <f>IF(ISBLANK(draft_picks[[#This Row],[drafter_team_id]]),"",_xlfn.XLOOKUP(draft_picks[[#This Row],[drafter_team_id]],drafter_teams[id],drafter_teams[name]))</f>
        <v/>
      </c>
      <c r="K2539" s="3" t="s">
        <v>15484</v>
      </c>
      <c r="L2539" t="s">
        <v>789</v>
      </c>
      <c r="M2539" t="str">
        <f>IF(OR(ISBLANK(draft_picks[[#This Row],[veto_drafter_id]]),draft_picks[[#This Row],[veto_drafter_id]]=""),"",_xlfn.XLOOKUP(draft_picks[[#This Row],[veto_drafter_id]],drafters[id],drafters[name]))</f>
        <v>Bryan Cogman</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8</v>
      </c>
      <c r="E2540" t="s">
        <v>8369</v>
      </c>
      <c r="F2540" t="str">
        <f>IF(ISBLANK(draft_picks[[#This Row],[movie_id]]),"",_xlfn.XLOOKUP(draft_picks[[#This Row],[movie_id]],drafts.movies[id],drafts.movies[movie_title]))</f>
        <v>Ball of Fire</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15497</v>
      </c>
      <c r="L2540" t="s">
        <v>15497</v>
      </c>
      <c r="M2540" t="str">
        <f>IF(OR(ISBLANK(draft_picks[[#This Row],[veto_drafter_id]]),draft_picks[[#This Row],[veto_drafter_id]]=""),"",_xlfn.XLOOKUP(draft_picks[[#This Row],[veto_drafter_id]],drafters[id],drafters[name]))</f>
        <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x14ac:dyDescent="0.25">
      <c r="A2541" t="s">
        <v>192</v>
      </c>
      <c r="B2541" t="str">
        <f>_xlfn.XLOOKUP(draft_picks[[#This Row],[draft_id]],drafts[id],drafts[title])</f>
        <v>Screwball Comedy mini-Mega</v>
      </c>
      <c r="C2541" s="3">
        <v>6</v>
      </c>
      <c r="D2541">
        <f>IF(C2540&lt;draft_picks[[#This Row],[position]],1,IF(C2540&gt;draft_picks[[#This Row],[position]],D2540+1,IF(C2540=draft_picks[[#This Row],[position]],D2540+1)))</f>
        <v>9</v>
      </c>
      <c r="E2541" t="s">
        <v>1859</v>
      </c>
      <c r="F2541" t="str">
        <f>IF(ISBLANK(draft_picks[[#This Row],[movie_id]]),"",_xlfn.XLOOKUP(draft_picks[[#This Row],[movie_id]],drafts.movies[id],drafts.movies[movie_title]))</f>
        <v>His Girl Friday</v>
      </c>
      <c r="G2541" s="3" t="s">
        <v>789</v>
      </c>
      <c r="H2541" t="str">
        <f>IF(ISBLANK(draft_picks[[#This Row],[drafter_id]]),"",_xlfn.XLOOKUP(draft_picks[[#This Row],[drafter_id]],drafters[id],drafters[name]))</f>
        <v>Bryan Cogman</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x14ac:dyDescent="0.25">
      <c r="A2542" t="s">
        <v>192</v>
      </c>
      <c r="B2542" t="str">
        <f>_xlfn.XLOOKUP(draft_picks[[#This Row],[draft_id]],drafts[id],drafts[title])</f>
        <v>Screwball Comedy mini-Mega</v>
      </c>
      <c r="C2542" s="3">
        <v>5</v>
      </c>
      <c r="D2542">
        <f>IF(C2541&lt;draft_picks[[#This Row],[position]],1,IF(C2541&gt;draft_picks[[#This Row],[position]],D2541+1,IF(C2541=draft_picks[[#This Row],[position]],D2541+1)))</f>
        <v>10</v>
      </c>
      <c r="E2542" t="s">
        <v>5677</v>
      </c>
      <c r="F2542" t="str">
        <f>IF(ISBLANK(draft_picks[[#This Row],[movie_id]]),"",_xlfn.XLOOKUP(draft_picks[[#This Row],[movie_id]],drafts.movies[id],drafts.movies[movie_title]))</f>
        <v>Bringing Up Baby</v>
      </c>
      <c r="G2542" s="3" t="s">
        <v>1133</v>
      </c>
      <c r="H2542" t="str">
        <f>IF(ISBLANK(draft_picks[[#This Row],[drafter_id]]),"",_xlfn.XLOOKUP(draft_picks[[#This Row],[drafter_id]],drafters[id],drafters[name]))</f>
        <v>Oriana Nudo</v>
      </c>
      <c r="J2542" t="str">
        <f>IF(ISBLANK(draft_picks[[#This Row],[drafter_team_id]]),"",_xlfn.XLOOKUP(draft_picks[[#This Row],[drafter_team_id]],drafter_teams[id],drafter_teams[name]))</f>
        <v/>
      </c>
      <c r="K2542" s="3" t="s">
        <v>15484</v>
      </c>
      <c r="L2542" t="s">
        <v>951</v>
      </c>
      <c r="M2542" t="str">
        <f>IF(OR(ISBLANK(draft_picks[[#This Row],[veto_drafter_id]]),draft_picks[[#This Row],[veto_drafter_id]]=""),"",_xlfn.XLOOKUP(draft_picks[[#This Row],[veto_drafter_id]],drafters[id],drafters[name]))</f>
        <v>Maureen Lee Lenker</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11</v>
      </c>
      <c r="E2543" t="s">
        <v>6207</v>
      </c>
      <c r="F2543" t="str">
        <f>IF(ISBLANK(draft_picks[[#This Row],[movie_id]]),"",_xlfn.XLOOKUP(draft_picks[[#This Row],[movie_id]],drafts.movies[id],drafts.movies[movie_title]))</f>
        <v>My Man Godfrey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15497</v>
      </c>
      <c r="L2543" t="s">
        <v>15497</v>
      </c>
      <c r="M2543" t="str">
        <f>IF(OR(ISBLANK(draft_picks[[#This Row],[veto_drafter_id]]),draft_picks[[#This Row],[veto_drafter_id]]=""),"",_xlfn.XLOOKUP(draft_picks[[#This Row],[veto_drafter_id]],drafters[id],drafters[name]))</f>
        <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x14ac:dyDescent="0.25">
      <c r="A2544" t="s">
        <v>192</v>
      </c>
      <c r="B2544" t="str">
        <f>_xlfn.XLOOKUP(draft_picks[[#This Row],[draft_id]],drafts[id],drafts[title])</f>
        <v>Screwball Comedy mini-Mega</v>
      </c>
      <c r="C2544" s="3">
        <v>4</v>
      </c>
      <c r="D2544">
        <f>IF(C2543&lt;draft_picks[[#This Row],[position]],1,IF(C2543&gt;draft_picks[[#This Row],[position]],D2543+1,IF(C2543=draft_picks[[#This Row],[position]],D2543+1)))</f>
        <v>12</v>
      </c>
      <c r="E2544" t="s">
        <v>7916</v>
      </c>
      <c r="F2544" t="str">
        <f>IF(ISBLANK(draft_picks[[#This Row],[movie_id]]),"",_xlfn.XLOOKUP(draft_picks[[#This Row],[movie_id]],drafts.movies[id],drafts.movies[movie_title]))</f>
        <v>The Awful Truth</v>
      </c>
      <c r="G2544" s="3" t="s">
        <v>951</v>
      </c>
      <c r="H2544" t="str">
        <f>IF(ISBLANK(draft_picks[[#This Row],[drafter_id]]),"",_xlfn.XLOOKUP(draft_picks[[#This Row],[drafter_id]],drafters[id],drafters[name]))</f>
        <v>Maureen Lee Lenker</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x14ac:dyDescent="0.25">
      <c r="A2545" t="s">
        <v>192</v>
      </c>
      <c r="B2545" t="str">
        <f>_xlfn.XLOOKUP(draft_picks[[#This Row],[draft_id]],drafts[id],drafts[title])</f>
        <v>Screwball Comedy mini-Mega</v>
      </c>
      <c r="C2545" s="3">
        <v>3</v>
      </c>
      <c r="D2545">
        <f>IF(C2544&lt;draft_picks[[#This Row],[position]],1,IF(C2544&gt;draft_picks[[#This Row],[position]],D2544+1,IF(C2544=draft_picks[[#This Row],[position]],D2544+1)))</f>
        <v>13</v>
      </c>
      <c r="E2545" t="s">
        <v>3006</v>
      </c>
      <c r="F2545" t="str">
        <f>IF(ISBLANK(draft_picks[[#This Row],[movie_id]]),"",_xlfn.XLOOKUP(draft_picks[[#This Row],[movie_id]],drafts.movies[id],drafts.movies[movie_title]))</f>
        <v>The Lady Eve</v>
      </c>
      <c r="G2545" s="3" t="s">
        <v>789</v>
      </c>
      <c r="H2545" t="str">
        <f>IF(ISBLANK(draft_picks[[#This Row],[drafter_id]]),"",_xlfn.XLOOKUP(draft_picks[[#This Row],[drafter_id]],drafters[id],drafters[name]))</f>
        <v>Bryan Cogman</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x14ac:dyDescent="0.25">
      <c r="A2546" t="s">
        <v>192</v>
      </c>
      <c r="B2546" t="str">
        <f>_xlfn.XLOOKUP(draft_picks[[#This Row],[draft_id]],drafts[id],drafts[title])</f>
        <v>Screwball Comedy mini-Mega</v>
      </c>
      <c r="C2546" s="3">
        <v>2</v>
      </c>
      <c r="D2546">
        <f>IF(C2545&lt;draft_picks[[#This Row],[position]],1,IF(C2545&gt;draft_picks[[#This Row],[position]],D2545+1,IF(C2545=draft_picks[[#This Row],[position]],D2545+1)))</f>
        <v>14</v>
      </c>
      <c r="E2546" t="s">
        <v>5677</v>
      </c>
      <c r="F2546" t="str">
        <f>IF(ISBLANK(draft_picks[[#This Row],[movie_id]]),"",_xlfn.XLOOKUP(draft_picks[[#This Row],[movie_id]],drafts.movies[id],drafts.movies[movie_title]))</f>
        <v>Bringing Up Baby</v>
      </c>
      <c r="G2546" s="3" t="s">
        <v>1133</v>
      </c>
      <c r="H2546" t="str">
        <f>IF(ISBLANK(draft_picks[[#This Row],[drafter_id]]),"",_xlfn.XLOOKUP(draft_picks[[#This Row],[drafter_id]],drafters[id],drafters[name]))</f>
        <v>Oriana Nudo</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x14ac:dyDescent="0.25">
      <c r="A2547" t="s">
        <v>192</v>
      </c>
      <c r="B2547" t="str">
        <f>_xlfn.XLOOKUP(draft_picks[[#This Row],[draft_id]],drafts[id],drafts[title])</f>
        <v>Screwball Comedy mini-Mega</v>
      </c>
      <c r="C2547" s="3">
        <v>1</v>
      </c>
      <c r="D2547">
        <f>IF(C2546&lt;draft_picks[[#This Row],[position]],1,IF(C2546&gt;draft_picks[[#This Row],[position]],D2546+1,IF(C2546=draft_picks[[#This Row],[position]],D2546+1)))</f>
        <v>15</v>
      </c>
      <c r="E2547" t="s">
        <v>6261</v>
      </c>
      <c r="F2547" t="str">
        <f>IF(ISBLANK(draft_picks[[#This Row],[movie_id]]),"",_xlfn.XLOOKUP(draft_picks[[#This Row],[movie_id]],drafts.movies[id],drafts.movies[movie_title]))</f>
        <v>It Happened One Night</v>
      </c>
      <c r="G2547" s="3" t="s">
        <v>951</v>
      </c>
      <c r="H2547" t="str">
        <f>IF(ISBLANK(draft_picks[[#This Row],[drafter_id]]),"",_xlfn.XLOOKUP(draft_picks[[#This Row],[drafter_id]],drafters[id],drafters[name]))</f>
        <v>Maureen Lee Lenker</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x14ac:dyDescent="0.25">
      <c r="A2548" t="s">
        <v>457</v>
      </c>
      <c r="B2548" t="str">
        <f>_xlfn.XLOOKUP(draft_picks[[#This Row],[draft_id]],drafts[id],drafts[title])</f>
        <v>Union Movies</v>
      </c>
      <c r="C2548" s="3">
        <v>7</v>
      </c>
      <c r="D2548">
        <f>IF(C2547&lt;draft_picks[[#This Row],[position]],1,IF(C2547&gt;draft_picks[[#This Row],[position]],D2547+1,IF(C2547=draft_picks[[#This Row],[position]],D2547+1)))</f>
        <v>1</v>
      </c>
      <c r="E2548" t="s">
        <v>5423</v>
      </c>
      <c r="F2548" t="str">
        <f>IF(ISBLANK(draft_picks[[#This Row],[movie_id]]),"",_xlfn.XLOOKUP(draft_picks[[#This Row],[movie_id]],drafts.movies[id],drafts.movies[movie_title]))</f>
        <v>Billy Elliot</v>
      </c>
      <c r="G2548" s="3" t="s">
        <v>825</v>
      </c>
      <c r="H2548" t="str">
        <f>IF(ISBLANK(draft_picks[[#This Row],[drafter_id]]),"",_xlfn.XLOOKUP(draft_picks[[#This Row],[drafter_id]],drafters[id],drafters[name]))</f>
        <v>Kenny Neibart</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x14ac:dyDescent="0.25">
      <c r="A2549" t="s">
        <v>457</v>
      </c>
      <c r="B2549" t="str">
        <f>_xlfn.XLOOKUP(draft_picks[[#This Row],[draft_id]],drafts[id],drafts[title])</f>
        <v>Union Movies</v>
      </c>
      <c r="C2549" s="3">
        <v>6</v>
      </c>
      <c r="D2549">
        <f>IF(C2548&lt;draft_picks[[#This Row],[position]],1,IF(C2548&gt;draft_picks[[#This Row],[position]],D2548+1,IF(C2548=draft_picks[[#This Row],[position]],D2548+1)))</f>
        <v>2</v>
      </c>
      <c r="E2549" t="s">
        <v>6288</v>
      </c>
      <c r="F2549" t="str">
        <f>IF(ISBLANK(draft_picks[[#This Row],[movie_id]]),"",_xlfn.XLOOKUP(draft_picks[[#This Row],[movie_id]],drafts.movies[id],drafts.movies[movie_title]))</f>
        <v>American Dream</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x14ac:dyDescent="0.25">
      <c r="A2550" t="s">
        <v>457</v>
      </c>
      <c r="B2550" t="str">
        <f>_xlfn.XLOOKUP(draft_picks[[#This Row],[draft_id]],drafts[id],drafts[title])</f>
        <v>Union Movies</v>
      </c>
      <c r="C2550" s="3">
        <v>5</v>
      </c>
      <c r="D2550">
        <f>IF(C2549&lt;draft_picks[[#This Row],[position]],1,IF(C2549&gt;draft_picks[[#This Row],[position]],D2549+1,IF(C2549=draft_picks[[#This Row],[position]],D2549+1)))</f>
        <v>3</v>
      </c>
      <c r="E2550" t="s">
        <v>3454</v>
      </c>
      <c r="F2550" t="str">
        <f>IF(ISBLANK(draft_picks[[#This Row],[movie_id]]),"",_xlfn.XLOOKUP(draft_picks[[#This Row],[movie_id]],drafts.movies[id],drafts.movies[movie_title]))</f>
        <v>Sorry to Bother You</v>
      </c>
      <c r="G2550" s="3" t="s">
        <v>1029</v>
      </c>
      <c r="H2550" t="str">
        <f>IF(ISBLANK(draft_picks[[#This Row],[drafter_id]]),"",_xlfn.XLOOKUP(draft_picks[[#This Row],[drafter_id]],drafters[id],drafters[name]))</f>
        <v>Liz Hannah</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x14ac:dyDescent="0.25">
      <c r="A2551" t="s">
        <v>457</v>
      </c>
      <c r="B2551" t="str">
        <f>_xlfn.XLOOKUP(draft_picks[[#This Row],[draft_id]],drafts[id],drafts[title])</f>
        <v>Union Movies</v>
      </c>
      <c r="C2551" s="3">
        <v>4</v>
      </c>
      <c r="D2551">
        <f>IF(C2550&lt;draft_picks[[#This Row],[position]],1,IF(C2550&gt;draft_picks[[#This Row],[position]],D2550+1,IF(C2550=draft_picks[[#This Row],[position]],D2550+1)))</f>
        <v>4</v>
      </c>
      <c r="E2551" t="s">
        <v>4503</v>
      </c>
      <c r="F2551" t="str">
        <f>IF(ISBLANK(draft_picks[[#This Row],[movie_id]]),"",_xlfn.XLOOKUP(draft_picks[[#This Row],[movie_id]],drafts.movies[id],drafts.movies[movie_title]))</f>
        <v>On the Waterfront</v>
      </c>
      <c r="G2551" s="3" t="s">
        <v>825</v>
      </c>
      <c r="H2551" t="str">
        <f>IF(ISBLANK(draft_picks[[#This Row],[drafter_id]]),"",_xlfn.XLOOKUP(draft_picks[[#This Row],[drafter_id]],drafters[id],drafters[name]))</f>
        <v>Kenny Neibart</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x14ac:dyDescent="0.25">
      <c r="A2552" t="s">
        <v>457</v>
      </c>
      <c r="B2552" t="str">
        <f>_xlfn.XLOOKUP(draft_picks[[#This Row],[draft_id]],drafts[id],drafts[title])</f>
        <v>Union Movies</v>
      </c>
      <c r="C2552" s="3">
        <v>3</v>
      </c>
      <c r="D2552">
        <f>IF(C2551&lt;draft_picks[[#This Row],[position]],1,IF(C2551&gt;draft_picks[[#This Row],[position]],D2551+1,IF(C2551=draft_picks[[#This Row],[position]],D2551+1)))</f>
        <v>5</v>
      </c>
      <c r="E2552" t="s">
        <v>3472</v>
      </c>
      <c r="F2552" t="str">
        <f>IF(ISBLANK(draft_picks[[#This Row],[movie_id]]),"",_xlfn.XLOOKUP(draft_picks[[#This Row],[movie_id]],drafts.movies[id],drafts.movies[movie_title]))</f>
        <v>Silkwood</v>
      </c>
      <c r="G2552" s="3" t="s">
        <v>1029</v>
      </c>
      <c r="H2552" t="str">
        <f>IF(ISBLANK(draft_picks[[#This Row],[drafter_id]]),"",_xlfn.XLOOKUP(draft_picks[[#This Row],[drafter_id]],drafters[id],drafters[name]))</f>
        <v>Liz Hannah</v>
      </c>
      <c r="J2552" t="str">
        <f>IF(ISBLANK(draft_picks[[#This Row],[drafter_team_id]]),"",_xlfn.XLOOKUP(draft_picks[[#This Row],[drafter_team_id]],drafter_teams[id],drafter_teams[name]))</f>
        <v/>
      </c>
      <c r="K2552" s="3" t="s">
        <v>15484</v>
      </c>
      <c r="L2552" t="s">
        <v>825</v>
      </c>
      <c r="M2552" t="str">
        <f>IF(OR(ISBLANK(draft_picks[[#This Row],[veto_drafter_id]]),draft_picks[[#This Row],[veto_drafter_id]]=""),"",_xlfn.XLOOKUP(draft_picks[[#This Row],[veto_drafter_id]],drafters[id],drafters[name]))</f>
        <v>Kenny Neibart</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6</v>
      </c>
      <c r="E2553" t="s">
        <v>3897</v>
      </c>
      <c r="F2553" t="str">
        <f>IF(ISBLANK(draft_picks[[#This Row],[movie_id]]),"",_xlfn.XLOOKUP(draft_picks[[#This Row],[movie_id]],drafts.movies[id],drafts.movies[movie_title]))</f>
        <v>Norma Rae</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15497</v>
      </c>
      <c r="L2553" t="s">
        <v>15497</v>
      </c>
      <c r="M2553" t="str">
        <f>IF(OR(ISBLANK(draft_picks[[#This Row],[veto_drafter_id]]),draft_picks[[#This Row],[veto_drafter_id]]=""),"",_xlfn.XLOOKUP(draft_picks[[#This Row],[veto_drafter_id]],drafters[id],drafters[name]))</f>
        <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x14ac:dyDescent="0.25">
      <c r="A2554" t="s">
        <v>457</v>
      </c>
      <c r="B2554" t="str">
        <f>_xlfn.XLOOKUP(draft_picks[[#This Row],[draft_id]],drafts[id],drafts[title])</f>
        <v>Union Movies</v>
      </c>
      <c r="C2554" s="3">
        <v>2</v>
      </c>
      <c r="D2554">
        <f>IF(C2553&lt;draft_picks[[#This Row],[position]],1,IF(C2553&gt;draft_picks[[#This Row],[position]],D2553+1,IF(C2553=draft_picks[[#This Row],[position]],D2553+1)))</f>
        <v>7</v>
      </c>
      <c r="E2554" t="s">
        <v>1461</v>
      </c>
      <c r="F2554" t="str">
        <f>IF(ISBLANK(draft_picks[[#This Row],[movie_id]]),"",_xlfn.XLOOKUP(draft_picks[[#This Row],[movie_id]],drafts.movies[id],drafts.movies[movie_title]))</f>
        <v>Matewan</v>
      </c>
      <c r="G2554" s="3" t="s">
        <v>825</v>
      </c>
      <c r="H2554" t="str">
        <f>IF(ISBLANK(draft_picks[[#This Row],[drafter_id]]),"",_xlfn.XLOOKUP(draft_picks[[#This Row],[drafter_id]],drafters[id],drafters[name]))</f>
        <v>Kenny Neibart</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x14ac:dyDescent="0.25">
      <c r="A2555" t="s">
        <v>457</v>
      </c>
      <c r="B2555" t="str">
        <f>_xlfn.XLOOKUP(draft_picks[[#This Row],[draft_id]],drafts[id],drafts[title])</f>
        <v>Union Movies</v>
      </c>
      <c r="C2555" s="3">
        <v>1</v>
      </c>
      <c r="D2555">
        <f>IF(C2554&lt;draft_picks[[#This Row],[position]],1,IF(C2554&gt;draft_picks[[#This Row],[position]],D2554+1,IF(C2554=draft_picks[[#This Row],[position]],D2554+1)))</f>
        <v>8</v>
      </c>
      <c r="E2555" t="s">
        <v>4065</v>
      </c>
      <c r="F2555" t="str">
        <f>IF(ISBLANK(draft_picks[[#This Row],[movie_id]]),"",_xlfn.XLOOKUP(draft_picks[[#This Row],[movie_id]],drafts.movies[id],drafts.movies[movie_title]))</f>
        <v>Newsies</v>
      </c>
      <c r="G2555" s="3" t="s">
        <v>1029</v>
      </c>
      <c r="H2555" t="str">
        <f>IF(ISBLANK(draft_picks[[#This Row],[drafter_id]]),"",_xlfn.XLOOKUP(draft_picks[[#This Row],[drafter_id]],drafters[id],drafters[name]))</f>
        <v>Liz Hannah</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x14ac:dyDescent="0.25">
      <c r="A2556" t="s">
        <v>647</v>
      </c>
      <c r="B2556" t="str">
        <f>_xlfn.XLOOKUP(draft_picks[[#This Row],[draft_id]],drafts[id],drafts[title])</f>
        <v>Fivequels</v>
      </c>
      <c r="C2556" s="3">
        <v>7</v>
      </c>
      <c r="D2556">
        <f>IF(C2555&lt;draft_picks[[#This Row],[position]],1,IF(C2555&gt;draft_picks[[#This Row],[position]],D2555+1,IF(C2555=draft_picks[[#This Row],[position]],D2555+1)))</f>
        <v>1</v>
      </c>
      <c r="E2556" t="s">
        <v>8251</v>
      </c>
      <c r="F2556" t="str">
        <f>IF(ISBLANK(draft_picks[[#This Row],[movie_id]]),"",_xlfn.XLOOKUP(draft_picks[[#This Row],[movie_id]],drafts.movies[id],drafts.movies[movie_title]))</f>
        <v>Vacation</v>
      </c>
      <c r="G2556" s="3" t="s">
        <v>897</v>
      </c>
      <c r="H2556" t="str">
        <f>IF(ISBLANK(draft_picks[[#This Row],[drafter_id]]),"",_xlfn.XLOOKUP(draft_picks[[#This Row],[drafter_id]],drafters[id],drafters[name]))</f>
        <v>Mike Ryan</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x14ac:dyDescent="0.25">
      <c r="A2557" t="s">
        <v>647</v>
      </c>
      <c r="B2557" t="str">
        <f>_xlfn.XLOOKUP(draft_picks[[#This Row],[draft_id]],drafts[id],drafts[title])</f>
        <v>Fivequels</v>
      </c>
      <c r="C2557" s="3">
        <v>6</v>
      </c>
      <c r="D2557">
        <f>IF(C2556&lt;draft_picks[[#This Row],[position]],1,IF(C2556&gt;draft_picks[[#This Row],[position]],D2556+1,IF(C2556=draft_picks[[#This Row],[position]],D2556+1)))</f>
        <v>2</v>
      </c>
      <c r="E2557" t="s">
        <v>2928</v>
      </c>
      <c r="F2557" t="str">
        <f>IF(ISBLANK(draft_picks[[#This Row],[movie_id]]),"",_xlfn.XLOOKUP(draft_picks[[#This Row],[movie_id]],drafts.movies[id],drafts.movies[movie_title]))</f>
        <v>The Dead Pool</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x14ac:dyDescent="0.25">
      <c r="A2558" t="s">
        <v>647</v>
      </c>
      <c r="B2558" t="str">
        <f>_xlfn.XLOOKUP(draft_picks[[#This Row],[draft_id]],drafts[id],drafts[title])</f>
        <v>Fivequels</v>
      </c>
      <c r="C2558" s="3">
        <v>5</v>
      </c>
      <c r="D2558">
        <f>IF(C2557&lt;draft_picks[[#This Row],[position]],1,IF(C2557&gt;draft_picks[[#This Row],[position]],D2557+1,IF(C2557=draft_picks[[#This Row],[position]],D2557+1)))</f>
        <v>3</v>
      </c>
      <c r="E2558" t="s">
        <v>3316</v>
      </c>
      <c r="F2558" t="str">
        <f>IF(ISBLANK(draft_picks[[#This Row],[movie_id]]),"",_xlfn.XLOOKUP(draft_picks[[#This Row],[movie_id]],drafts.movies[id],drafts.movies[movie_title]))</f>
        <v>Ip Man 4: The Finale</v>
      </c>
      <c r="G2558" s="3" t="s">
        <v>979</v>
      </c>
      <c r="H2558" t="str">
        <f>IF(ISBLANK(draft_picks[[#This Row],[drafter_id]]),"",_xlfn.XLOOKUP(draft_picks[[#This Row],[drafter_id]],drafters[id],drafters[name]))</f>
        <v>Andy Levy</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x14ac:dyDescent="0.25">
      <c r="A2559" t="s">
        <v>647</v>
      </c>
      <c r="B2559" t="str">
        <f>_xlfn.XLOOKUP(draft_picks[[#This Row],[draft_id]],drafts[id],drafts[title])</f>
        <v>Fivequels</v>
      </c>
      <c r="C2559" s="3">
        <v>4</v>
      </c>
      <c r="D2559">
        <f>IF(C2558&lt;draft_picks[[#This Row],[position]],1,IF(C2558&gt;draft_picks[[#This Row],[position]],D2558+1,IF(C2558=draft_picks[[#This Row],[position]],D2558+1)))</f>
        <v>4</v>
      </c>
      <c r="E2559" t="s">
        <v>3136</v>
      </c>
      <c r="F2559" t="str">
        <f>IF(ISBLANK(draft_picks[[#This Row],[movie_id]]),"",_xlfn.XLOOKUP(draft_picks[[#This Row],[movie_id]],drafts.movies[id],drafts.movies[movie_title]))</f>
        <v>X-Men: First Class</v>
      </c>
      <c r="G2559" s="3" t="s">
        <v>897</v>
      </c>
      <c r="H2559" t="str">
        <f>IF(ISBLANK(draft_picks[[#This Row],[drafter_id]]),"",_xlfn.XLOOKUP(draft_picks[[#This Row],[drafter_id]],drafters[id],drafters[name]))</f>
        <v>Mike Ryan</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x14ac:dyDescent="0.25">
      <c r="A2560" t="s">
        <v>647</v>
      </c>
      <c r="B2560" t="str">
        <f>_xlfn.XLOOKUP(draft_picks[[#This Row],[draft_id]],drafts[id],drafts[title])</f>
        <v>Fivequels</v>
      </c>
      <c r="C2560" s="3">
        <v>3</v>
      </c>
      <c r="D2560">
        <f>IF(C2559&lt;draft_picks[[#This Row],[position]],1,IF(C2559&gt;draft_picks[[#This Row],[position]],D2559+1,IF(C2559=draft_picks[[#This Row],[position]],D2559+1)))</f>
        <v>5</v>
      </c>
      <c r="E2560" t="s">
        <v>8110</v>
      </c>
      <c r="F2560" t="str">
        <f>IF(ISBLANK(draft_picks[[#This Row],[movie_id]]),"",_xlfn.XLOOKUP(draft_picks[[#This Row],[movie_id]],drafts.movies[id],drafts.movies[movie_title]))</f>
        <v>Mission: Impossible - Rogue Nation</v>
      </c>
      <c r="G2560" s="3" t="s">
        <v>979</v>
      </c>
      <c r="H2560" t="str">
        <f>IF(ISBLANK(draft_picks[[#This Row],[drafter_id]]),"",_xlfn.XLOOKUP(draft_picks[[#This Row],[drafter_id]],drafters[id],drafters[name]))</f>
        <v>Andy Levy</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x14ac:dyDescent="0.25">
      <c r="A2561" t="s">
        <v>647</v>
      </c>
      <c r="B2561" t="str">
        <f>_xlfn.XLOOKUP(draft_picks[[#This Row],[draft_id]],drafts[id],drafts[title])</f>
        <v>Fivequels</v>
      </c>
      <c r="C2561" s="3">
        <v>2</v>
      </c>
      <c r="D2561">
        <f>IF(C2560&lt;draft_picks[[#This Row],[position]],1,IF(C2560&gt;draft_picks[[#This Row],[position]],D2560+1,IF(C2560=draft_picks[[#This Row],[position]],D2560+1)))</f>
        <v>6</v>
      </c>
      <c r="E2561" t="s">
        <v>1643</v>
      </c>
      <c r="F2561" t="str">
        <f>IF(ISBLANK(draft_picks[[#This Row],[movie_id]]),"",_xlfn.XLOOKUP(draft_picks[[#This Row],[movie_id]],drafts.movies[id],drafts.movies[movie_title]))</f>
        <v>Fast Five</v>
      </c>
      <c r="G2561" s="3" t="s">
        <v>897</v>
      </c>
      <c r="H2561" t="str">
        <f>IF(ISBLANK(draft_picks[[#This Row],[drafter_id]]),"",_xlfn.XLOOKUP(draft_picks[[#This Row],[drafter_id]],drafters[id],drafters[name]))</f>
        <v>Mike Ryan</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x14ac:dyDescent="0.25">
      <c r="A2562" t="s">
        <v>647</v>
      </c>
      <c r="B2562" t="str">
        <f>_xlfn.XLOOKUP(draft_picks[[#This Row],[draft_id]],drafts[id],drafts[title])</f>
        <v>Fivequels</v>
      </c>
      <c r="C2562" s="3">
        <v>1</v>
      </c>
      <c r="D2562">
        <f>IF(C2561&lt;draft_picks[[#This Row],[position]],1,IF(C2561&gt;draft_picks[[#This Row],[position]],D2561+1,IF(C2561=draft_picks[[#This Row],[position]],D2561+1)))</f>
        <v>7</v>
      </c>
      <c r="E2562" t="s">
        <v>7030</v>
      </c>
      <c r="F2562" t="str">
        <f>IF(ISBLANK(draft_picks[[#This Row],[movie_id]]),"",_xlfn.XLOOKUP(draft_picks[[#This Row],[movie_id]],drafts.movies[id],drafts.movies[movie_title]))</f>
        <v>Prometheus</v>
      </c>
      <c r="G2562" s="3" t="s">
        <v>979</v>
      </c>
      <c r="H2562" t="str">
        <f>IF(ISBLANK(draft_picks[[#This Row],[drafter_id]]),"",_xlfn.XLOOKUP(draft_picks[[#This Row],[drafter_id]],drafters[id],drafters[name]))</f>
        <v>Andy Levy</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x14ac:dyDescent="0.25">
      <c r="A2563" t="s">
        <v>369</v>
      </c>
      <c r="B2563" t="str">
        <f>_xlfn.XLOOKUP(draft_picks[[#This Row],[draft_id]],drafts[id],drafts[title])</f>
        <v>'90s Superhero</v>
      </c>
      <c r="C2563" s="3">
        <v>7</v>
      </c>
      <c r="D2563">
        <f>IF(C2562&lt;draft_picks[[#This Row],[position]],1,IF(C2562&gt;draft_picks[[#This Row],[position]],D2562+1,IF(C2562=draft_picks[[#This Row],[position]],D2562+1)))</f>
        <v>1</v>
      </c>
      <c r="E2563" t="s">
        <v>3220</v>
      </c>
      <c r="F2563" t="str">
        <f>IF(ISBLANK(draft_picks[[#This Row],[movie_id]]),"",_xlfn.XLOOKUP(draft_picks[[#This Row],[movie_id]],drafts.movies[id],drafts.movies[movie_title]))</f>
        <v>Judge Dredd</v>
      </c>
      <c r="G2563" s="3" t="s">
        <v>1149</v>
      </c>
      <c r="H2563" t="str">
        <f>IF(ISBLANK(draft_picks[[#This Row],[drafter_id]]),"",_xlfn.XLOOKUP(draft_picks[[#This Row],[drafter_id]],drafters[id],drafters[name]))</f>
        <v>Dave Schilling</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x14ac:dyDescent="0.25">
      <c r="A2564" t="s">
        <v>369</v>
      </c>
      <c r="B2564" t="str">
        <f>_xlfn.XLOOKUP(draft_picks[[#This Row],[draft_id]],drafts[id],drafts[title])</f>
        <v>'90s Superhero</v>
      </c>
      <c r="C2564" s="3">
        <v>6</v>
      </c>
      <c r="D2564">
        <f>IF(C2563&lt;draft_picks[[#This Row],[position]],1,IF(C2563&gt;draft_picks[[#This Row],[position]],D2563+1,IF(C2563=draft_picks[[#This Row],[position]],D2563+1)))</f>
        <v>2</v>
      </c>
      <c r="E2564" t="s">
        <v>6306</v>
      </c>
      <c r="F2564" t="str">
        <f>IF(ISBLANK(draft_picks[[#This Row],[movie_id]]),"",_xlfn.XLOOKUP(draft_picks[[#This Row],[movie_id]],drafts.movies[id],drafts.movies[movie_title]))</f>
        <v>The Rocketeer</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x14ac:dyDescent="0.25">
      <c r="A2565" t="s">
        <v>369</v>
      </c>
      <c r="B2565" t="str">
        <f>_xlfn.XLOOKUP(draft_picks[[#This Row],[draft_id]],drafts[id],drafts[title])</f>
        <v>'90s Superhero</v>
      </c>
      <c r="C2565" s="3">
        <v>5</v>
      </c>
      <c r="D2565">
        <f>IF(C2564&lt;draft_picks[[#This Row],[position]],1,IF(C2564&gt;draft_picks[[#This Row],[position]],D2564+1,IF(C2564=draft_picks[[#This Row],[position]],D2564+1)))</f>
        <v>3</v>
      </c>
      <c r="E2565" t="s">
        <v>6450</v>
      </c>
      <c r="F2565" t="str">
        <f>IF(ISBLANK(draft_picks[[#This Row],[movie_id]]),"",_xlfn.XLOOKUP(draft_picks[[#This Row],[movie_id]],drafts.movies[id],drafts.movies[movie_title]))</f>
        <v>The Shadow</v>
      </c>
      <c r="G2565" s="3" t="s">
        <v>1177</v>
      </c>
      <c r="H2565" t="str">
        <f>IF(ISBLANK(draft_picks[[#This Row],[drafter_id]]),"",_xlfn.XLOOKUP(draft_picks[[#This Row],[drafter_id]],drafters[id],drafters[name]))</f>
        <v>Darren Franich</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x14ac:dyDescent="0.25">
      <c r="A2566" t="s">
        <v>369</v>
      </c>
      <c r="B2566" t="str">
        <f>_xlfn.XLOOKUP(draft_picks[[#This Row],[draft_id]],drafts[id],drafts[title])</f>
        <v>'90s Superhero</v>
      </c>
      <c r="C2566" s="3">
        <v>4</v>
      </c>
      <c r="D2566">
        <f>IF(C2565&lt;draft_picks[[#This Row],[position]],1,IF(C2565&gt;draft_picks[[#This Row],[position]],D2565+1,IF(C2565=draft_picks[[#This Row],[position]],D2565+1)))</f>
        <v>4</v>
      </c>
      <c r="E2566" t="s">
        <v>3457</v>
      </c>
      <c r="F2566" t="str">
        <f>IF(ISBLANK(draft_picks[[#This Row],[movie_id]]),"",_xlfn.XLOOKUP(draft_picks[[#This Row],[movie_id]],drafts.movies[id],drafts.movies[movie_title]))</f>
        <v>Teenage Mutant Ninja Turtles</v>
      </c>
      <c r="G2566" s="3" t="s">
        <v>1149</v>
      </c>
      <c r="H2566" t="str">
        <f>IF(ISBLANK(draft_picks[[#This Row],[drafter_id]]),"",_xlfn.XLOOKUP(draft_picks[[#This Row],[drafter_id]],drafters[id],drafters[name]))</f>
        <v>Dave Schilling</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x14ac:dyDescent="0.25">
      <c r="A2567" t="s">
        <v>369</v>
      </c>
      <c r="B2567" t="str">
        <f>_xlfn.XLOOKUP(draft_picks[[#This Row],[draft_id]],drafts[id],drafts[title])</f>
        <v>'90s Superhero</v>
      </c>
      <c r="C2567" s="3">
        <v>3</v>
      </c>
      <c r="D2567">
        <f>IF(C2566&lt;draft_picks[[#This Row],[position]],1,IF(C2566&gt;draft_picks[[#This Row],[position]],D2566+1,IF(C2566=draft_picks[[#This Row],[position]],D2566+1)))</f>
        <v>5</v>
      </c>
      <c r="E2567" t="s">
        <v>6824</v>
      </c>
      <c r="F2567" t="str">
        <f>IF(ISBLANK(draft_picks[[#This Row],[movie_id]]),"",_xlfn.XLOOKUP(draft_picks[[#This Row],[movie_id]],drafts.movies[id],drafts.movies[movie_title]))</f>
        <v>The Crow</v>
      </c>
      <c r="G2567" s="3" t="s">
        <v>1177</v>
      </c>
      <c r="H2567" t="str">
        <f>IF(ISBLANK(draft_picks[[#This Row],[drafter_id]]),"",_xlfn.XLOOKUP(draft_picks[[#This Row],[drafter_id]],drafters[id],drafters[name]))</f>
        <v>Darren Franich</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x14ac:dyDescent="0.25">
      <c r="A2568" t="s">
        <v>369</v>
      </c>
      <c r="B2568" t="str">
        <f>_xlfn.XLOOKUP(draft_picks[[#This Row],[draft_id]],drafts[id],drafts[title])</f>
        <v>'90s Superhero</v>
      </c>
      <c r="C2568" s="3">
        <v>2</v>
      </c>
      <c r="D2568">
        <f>IF(C2567&lt;draft_picks[[#This Row],[position]],1,IF(C2567&gt;draft_picks[[#This Row],[position]],D2567+1,IF(C2567=draft_picks[[#This Row],[position]],D2567+1)))</f>
        <v>6</v>
      </c>
      <c r="E2568" t="s">
        <v>4683</v>
      </c>
      <c r="F2568" t="str">
        <f>IF(ISBLANK(draft_picks[[#This Row],[movie_id]]),"",_xlfn.XLOOKUP(draft_picks[[#This Row],[movie_id]],drafts.movies[id],drafts.movies[movie_title]))</f>
        <v>Darkman</v>
      </c>
      <c r="G2568" s="3" t="s">
        <v>1149</v>
      </c>
      <c r="H2568" t="str">
        <f>IF(ISBLANK(draft_picks[[#This Row],[drafter_id]]),"",_xlfn.XLOOKUP(draft_picks[[#This Row],[drafter_id]],drafters[id],drafters[name]))</f>
        <v>Dave Schilling</v>
      </c>
      <c r="J2568" t="str">
        <f>IF(ISBLANK(draft_picks[[#This Row],[drafter_team_id]]),"",_xlfn.XLOOKUP(draft_picks[[#This Row],[drafter_team_id]],drafter_teams[id],drafter_teams[name]))</f>
        <v/>
      </c>
      <c r="K2568" s="3" t="s">
        <v>15484</v>
      </c>
      <c r="L2568" t="s">
        <v>1177</v>
      </c>
      <c r="M2568" t="str">
        <f>IF(OR(ISBLANK(draft_picks[[#This Row],[veto_drafter_id]]),draft_picks[[#This Row],[veto_drafter_id]]=""),"",_xlfn.XLOOKUP(draft_picks[[#This Row],[veto_drafter_id]],drafters[id],drafters[name]))</f>
        <v>Darren Franich</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7</v>
      </c>
      <c r="E2569" t="s">
        <v>6599</v>
      </c>
      <c r="F2569" t="str">
        <f>IF(ISBLANK(draft_picks[[#This Row],[movie_id]]),"",_xlfn.XLOOKUP(draft_picks[[#This Row],[movie_id]],drafts.movies[id],drafts.movies[movie_title]))</f>
        <v>Batman Returns</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15497</v>
      </c>
      <c r="L2569" t="s">
        <v>15497</v>
      </c>
      <c r="M2569" t="str">
        <f>IF(OR(ISBLANK(draft_picks[[#This Row],[veto_drafter_id]]),draft_picks[[#This Row],[veto_drafter_id]]=""),"",_xlfn.XLOOKUP(draft_picks[[#This Row],[veto_drafter_id]],drafters[id],drafters[name]))</f>
        <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x14ac:dyDescent="0.25">
      <c r="A2570" t="s">
        <v>369</v>
      </c>
      <c r="B2570" t="str">
        <f>_xlfn.XLOOKUP(draft_picks[[#This Row],[draft_id]],drafts[id],drafts[title])</f>
        <v>'90s Superhero</v>
      </c>
      <c r="C2570" s="3">
        <v>1</v>
      </c>
      <c r="D2570">
        <f>IF(C2569&lt;draft_picks[[#This Row],[position]],1,IF(C2569&gt;draft_picks[[#This Row],[position]],D2569+1,IF(C2569=draft_picks[[#This Row],[position]],D2569+1)))</f>
        <v>8</v>
      </c>
      <c r="E2570" t="s">
        <v>3160</v>
      </c>
      <c r="F2570" t="str">
        <f>IF(ISBLANK(draft_picks[[#This Row],[movie_id]]),"",_xlfn.XLOOKUP(draft_picks[[#This Row],[movie_id]],drafts.movies[id],drafts.movies[movie_title]))</f>
        <v>Blade</v>
      </c>
      <c r="G2570" s="3" t="s">
        <v>1177</v>
      </c>
      <c r="H2570" t="str">
        <f>IF(ISBLANK(draft_picks[[#This Row],[drafter_id]]),"",_xlfn.XLOOKUP(draft_picks[[#This Row],[drafter_id]],drafters[id],drafters[name]))</f>
        <v>Darren Franich</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x14ac:dyDescent="0.25">
      <c r="A2571" t="s">
        <v>188</v>
      </c>
      <c r="B2571" t="str">
        <f>_xlfn.XLOOKUP(draft_picks[[#This Row],[draft_id]],drafts[id],drafts[title])</f>
        <v>George Clooney</v>
      </c>
      <c r="C2571" s="3">
        <v>7</v>
      </c>
      <c r="D2571">
        <f>IF(C2570&lt;draft_picks[[#This Row],[position]],1,IF(C2570&gt;draft_picks[[#This Row],[position]],D2570+1,IF(C2570=draft_picks[[#This Row],[position]],D2570+1)))</f>
        <v>1</v>
      </c>
      <c r="E2571" t="s">
        <v>2877</v>
      </c>
      <c r="F2571" t="str">
        <f>IF(ISBLANK(draft_picks[[#This Row],[movie_id]]),"",_xlfn.XLOOKUP(draft_picks[[#This Row],[movie_id]],drafts.movies[id],drafts.movies[movie_title]))</f>
        <v>The Perfect Storm</v>
      </c>
      <c r="G2571" s="3" t="s">
        <v>863</v>
      </c>
      <c r="H2571" t="str">
        <f>IF(ISBLANK(draft_picks[[#This Row],[drafter_id]]),"",_xlfn.XLOOKUP(draft_picks[[#This Row],[drafter_id]],drafters[id],drafters[name]))</f>
        <v>Ian Karmel</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x14ac:dyDescent="0.25">
      <c r="A2572" t="s">
        <v>188</v>
      </c>
      <c r="B2572" t="str">
        <f>_xlfn.XLOOKUP(draft_picks[[#This Row],[draft_id]],drafts[id],drafts[title])</f>
        <v>George Clooney</v>
      </c>
      <c r="C2572" s="3">
        <v>6</v>
      </c>
      <c r="D2572">
        <f>IF(C2571&lt;draft_picks[[#This Row],[position]],1,IF(C2571&gt;draft_picks[[#This Row],[position]],D2571+1,IF(C2571=draft_picks[[#This Row],[position]],D2571+1)))</f>
        <v>2</v>
      </c>
      <c r="E2572" t="s">
        <v>6231</v>
      </c>
      <c r="F2572" t="str">
        <f>IF(ISBLANK(draft_picks[[#This Row],[movie_id]]),"",_xlfn.XLOOKUP(draft_picks[[#This Row],[movie_id]],drafts.movies[id],drafts.movies[movie_title]))</f>
        <v>Up in the Air</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x14ac:dyDescent="0.25">
      <c r="A2573" t="s">
        <v>188</v>
      </c>
      <c r="B2573" t="str">
        <f>_xlfn.XLOOKUP(draft_picks[[#This Row],[draft_id]],drafts[id],drafts[title])</f>
        <v>George Clooney</v>
      </c>
      <c r="C2573" s="3">
        <v>5</v>
      </c>
      <c r="D2573">
        <f>IF(C2572&lt;draft_picks[[#This Row],[position]],1,IF(C2572&gt;draft_picks[[#This Row],[position]],D2572+1,IF(C2572=draft_picks[[#This Row],[position]],D2572+1)))</f>
        <v>3</v>
      </c>
      <c r="E2573" t="s">
        <v>5608</v>
      </c>
      <c r="F2573" t="str">
        <f>IF(ISBLANK(draft_picks[[#This Row],[movie_id]]),"",_xlfn.XLOOKUP(draft_picks[[#This Row],[movie_id]],drafts.movies[id],drafts.movies[movie_title]))</f>
        <v>From Dusk Till Dawn</v>
      </c>
      <c r="G2573" s="3" t="s">
        <v>1123</v>
      </c>
      <c r="H2573" t="str">
        <f>IF(ISBLANK(draft_picks[[#This Row],[drafter_id]]),"",_xlfn.XLOOKUP(draft_picks[[#This Row],[drafter_id]],drafters[id],drafters[name]))</f>
        <v>Sean Jordan</v>
      </c>
      <c r="J2573" t="str">
        <f>IF(ISBLANK(draft_picks[[#This Row],[drafter_team_id]]),"",_xlfn.XLOOKUP(draft_picks[[#This Row],[drafter_team_id]],drafter_teams[id],drafter_teams[name]))</f>
        <v/>
      </c>
      <c r="K2573" s="3" t="s">
        <v>15484</v>
      </c>
      <c r="L2573" t="s">
        <v>863</v>
      </c>
      <c r="M2573" t="str">
        <f>IF(OR(ISBLANK(draft_picks[[#This Row],[veto_drafter_id]]),draft_picks[[#This Row],[veto_drafter_id]]=""),"",_xlfn.XLOOKUP(draft_picks[[#This Row],[veto_drafter_id]],drafters[id],drafters[name]))</f>
        <v>Ian Karmel</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4</v>
      </c>
      <c r="E2574" t="s">
        <v>5498</v>
      </c>
      <c r="F2574" t="str">
        <f>IF(ISBLANK(draft_picks[[#This Row],[movie_id]]),"",_xlfn.XLOOKUP(draft_picks[[#This Row],[movie_id]],drafts.movies[id],drafts.movies[movie_title]))</f>
        <v>Fantastic Mr. Fox</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15497</v>
      </c>
      <c r="L2574" t="s">
        <v>15497</v>
      </c>
      <c r="M2574" t="str">
        <f>IF(OR(ISBLANK(draft_picks[[#This Row],[veto_drafter_id]]),draft_picks[[#This Row],[veto_drafter_id]]=""),"",_xlfn.XLOOKUP(draft_picks[[#This Row],[veto_drafter_id]],drafters[id],drafters[name]))</f>
        <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x14ac:dyDescent="0.25">
      <c r="A2575" t="s">
        <v>188</v>
      </c>
      <c r="B2575" t="str">
        <f>_xlfn.XLOOKUP(draft_picks[[#This Row],[draft_id]],drafts[id],drafts[title])</f>
        <v>George Clooney</v>
      </c>
      <c r="C2575" s="3">
        <v>4</v>
      </c>
      <c r="D2575">
        <f>IF(C2574&lt;draft_picks[[#This Row],[position]],1,IF(C2574&gt;draft_picks[[#This Row],[position]],D2574+1,IF(C2574=draft_picks[[#This Row],[position]],D2574+1)))</f>
        <v>5</v>
      </c>
      <c r="E2575" t="s">
        <v>4551</v>
      </c>
      <c r="F2575" t="str">
        <f>IF(ISBLANK(draft_picks[[#This Row],[movie_id]]),"",_xlfn.XLOOKUP(draft_picks[[#This Row],[movie_id]],drafts.movies[id],drafts.movies[movie_title]))</f>
        <v>The Descendants</v>
      </c>
      <c r="G2575" s="3" t="s">
        <v>863</v>
      </c>
      <c r="H2575" t="str">
        <f>IF(ISBLANK(draft_picks[[#This Row],[drafter_id]]),"",_xlfn.XLOOKUP(draft_picks[[#This Row],[drafter_id]],drafters[id],drafters[name]))</f>
        <v>Ian Karmel</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x14ac:dyDescent="0.25">
      <c r="A2576" t="s">
        <v>188</v>
      </c>
      <c r="B2576" t="str">
        <f>_xlfn.XLOOKUP(draft_picks[[#This Row],[draft_id]],drafts[id],drafts[title])</f>
        <v>George Clooney</v>
      </c>
      <c r="C2576" s="3">
        <v>3</v>
      </c>
      <c r="D2576">
        <f>IF(C2575&lt;draft_picks[[#This Row],[position]],1,IF(C2575&gt;draft_picks[[#This Row],[position]],D2575+1,IF(C2575=draft_picks[[#This Row],[position]],D2575+1)))</f>
        <v>6</v>
      </c>
      <c r="E2576" t="s">
        <v>3855</v>
      </c>
      <c r="F2576" t="str">
        <f>IF(ISBLANK(draft_picks[[#This Row],[movie_id]]),"",_xlfn.XLOOKUP(draft_picks[[#This Row],[movie_id]],drafts.movies[id],drafts.movies[movie_title]))</f>
        <v>Three Kings</v>
      </c>
      <c r="G2576" s="3" t="s">
        <v>1123</v>
      </c>
      <c r="H2576" t="str">
        <f>IF(ISBLANK(draft_picks[[#This Row],[drafter_id]]),"",_xlfn.XLOOKUP(draft_picks[[#This Row],[drafter_id]],drafters[id],drafters[name]))</f>
        <v>Sean Jordan</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x14ac:dyDescent="0.25">
      <c r="A2577" t="s">
        <v>188</v>
      </c>
      <c r="B2577" t="str">
        <f>_xlfn.XLOOKUP(draft_picks[[#This Row],[draft_id]],drafts[id],drafts[title])</f>
        <v>George Clooney</v>
      </c>
      <c r="C2577" s="3">
        <v>2</v>
      </c>
      <c r="D2577">
        <f>IF(C2576&lt;draft_picks[[#This Row],[position]],1,IF(C2576&gt;draft_picks[[#This Row],[position]],D2576+1,IF(C2576=draft_picks[[#This Row],[position]],D2576+1)))</f>
        <v>7</v>
      </c>
      <c r="E2577" t="s">
        <v>6048</v>
      </c>
      <c r="F2577" t="str">
        <f>IF(ISBLANK(draft_picks[[#This Row],[movie_id]]),"",_xlfn.XLOOKUP(draft_picks[[#This Row],[movie_id]],drafts.movies[id],drafts.movies[movie_title]))</f>
        <v>Michael Clayton</v>
      </c>
      <c r="G2577" s="3" t="s">
        <v>863</v>
      </c>
      <c r="H2577" t="str">
        <f>IF(ISBLANK(draft_picks[[#This Row],[drafter_id]]),"",_xlfn.XLOOKUP(draft_picks[[#This Row],[drafter_id]],drafters[id],drafters[name]))</f>
        <v>Ian Karmel</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x14ac:dyDescent="0.25">
      <c r="A2578" t="s">
        <v>188</v>
      </c>
      <c r="B2578" t="str">
        <f>_xlfn.XLOOKUP(draft_picks[[#This Row],[draft_id]],drafts[id],drafts[title])</f>
        <v>George Clooney</v>
      </c>
      <c r="C2578" s="3">
        <v>1</v>
      </c>
      <c r="D2578">
        <f>IF(C2577&lt;draft_picks[[#This Row],[position]],1,IF(C2577&gt;draft_picks[[#This Row],[position]],D2577+1,IF(C2577=draft_picks[[#This Row],[position]],D2577+1)))</f>
        <v>8</v>
      </c>
      <c r="E2578" t="s">
        <v>1784</v>
      </c>
      <c r="F2578" t="str">
        <f>IF(ISBLANK(draft_picks[[#This Row],[movie_id]]),"",_xlfn.XLOOKUP(draft_picks[[#This Row],[movie_id]],drafts.movies[id],drafts.movies[movie_title]))</f>
        <v>O Brother, Where Art Thou?</v>
      </c>
      <c r="G2578" s="3" t="s">
        <v>1123</v>
      </c>
      <c r="H2578" t="str">
        <f>IF(ISBLANK(draft_picks[[#This Row],[drafter_id]]),"",_xlfn.XLOOKUP(draft_picks[[#This Row],[drafter_id]],drafters[id],drafters[name]))</f>
        <v>Sean Jordan</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x14ac:dyDescent="0.25">
      <c r="A2579" t="s">
        <v>748</v>
      </c>
      <c r="B2579" t="str">
        <f>_xlfn.XLOOKUP(draft_picks[[#This Row],[draft_id]],drafts[id],drafts[title])</f>
        <v>Screenwriters' Directorial Debuts</v>
      </c>
      <c r="C2579" s="3">
        <v>7</v>
      </c>
      <c r="D2579">
        <f>IF(C2578&lt;draft_picks[[#This Row],[position]],1,IF(C2578&gt;draft_picks[[#This Row],[position]],D2578+1,IF(C2578=draft_picks[[#This Row],[position]],D2578+1)))</f>
        <v>1</v>
      </c>
      <c r="E2579" t="s">
        <v>4461</v>
      </c>
      <c r="F2579" t="str">
        <f>IF(ISBLANK(draft_picks[[#This Row],[movie_id]]),"",_xlfn.XLOOKUP(draft_picks[[#This Row],[movie_id]],drafts.movies[id],drafts.movies[movie_title]))</f>
        <v>Ex Machina</v>
      </c>
      <c r="G2579" s="3" t="s">
        <v>1245</v>
      </c>
      <c r="H2579" t="str">
        <f>IF(ISBLANK(draft_picks[[#This Row],[drafter_id]]),"",_xlfn.XLOOKUP(draft_picks[[#This Row],[drafter_id]],drafters[id],drafters[name]))</f>
        <v>Eva Anderson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x14ac:dyDescent="0.25">
      <c r="A2580" t="s">
        <v>748</v>
      </c>
      <c r="B2580" t="str">
        <f>_xlfn.XLOOKUP(draft_picks[[#This Row],[draft_id]],drafts[id],drafts[title])</f>
        <v>Screenwriters' Directorial Debuts</v>
      </c>
      <c r="C2580" s="3">
        <v>6</v>
      </c>
      <c r="D2580">
        <f>IF(C2579&lt;draft_picks[[#This Row],[position]],1,IF(C2579&gt;draft_picks[[#This Row],[position]],D2579+1,IF(C2579=draft_picks[[#This Row],[position]],D2579+1)))</f>
        <v>2</v>
      </c>
      <c r="E2580" t="s">
        <v>2643</v>
      </c>
      <c r="F2580" t="str">
        <f>IF(ISBLANK(draft_picks[[#This Row],[movie_id]]),"",_xlfn.XLOOKUP(draft_picks[[#This Row],[movie_id]],drafts.movies[id],drafts.movies[movie_title]))</f>
        <v>You Can Count on Me</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x14ac:dyDescent="0.25">
      <c r="A2581" t="s">
        <v>748</v>
      </c>
      <c r="B2581" t="str">
        <f>_xlfn.XLOOKUP(draft_picks[[#This Row],[draft_id]],drafts[id],drafts[title])</f>
        <v>Screenwriters' Directorial Debuts</v>
      </c>
      <c r="C2581" s="3">
        <v>5</v>
      </c>
      <c r="D2581">
        <f>IF(C2580&lt;draft_picks[[#This Row],[position]],1,IF(C2580&gt;draft_picks[[#This Row],[position]],D2580+1,IF(C2580=draft_picks[[#This Row],[position]],D2580+1)))</f>
        <v>3</v>
      </c>
      <c r="E2581" t="s">
        <v>7817</v>
      </c>
      <c r="F2581" t="str">
        <f>IF(ISBLANK(draft_picks[[#This Row],[movie_id]]),"",_xlfn.XLOOKUP(draft_picks[[#This Row],[movie_id]],drafts.movies[id],drafts.movies[movie_title]))</f>
        <v>Kiss Kiss Bang Bang</v>
      </c>
      <c r="G2581" s="3" t="s">
        <v>793</v>
      </c>
      <c r="H2581" t="str">
        <f>IF(ISBLANK(draft_picks[[#This Row],[drafter_id]]),"",_xlfn.XLOOKUP(draft_picks[[#This Row],[drafter_id]],drafters[id],drafters[name]))</f>
        <v>Clarke Wolfe</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x14ac:dyDescent="0.25">
      <c r="A2582" t="s">
        <v>748</v>
      </c>
      <c r="B2582" t="str">
        <f>_xlfn.XLOOKUP(draft_picks[[#This Row],[draft_id]],drafts[id],drafts[title])</f>
        <v>Screenwriters' Directorial Debuts</v>
      </c>
      <c r="C2582" s="3">
        <v>4</v>
      </c>
      <c r="D2582">
        <f>IF(C2581&lt;draft_picks[[#This Row],[position]],1,IF(C2581&gt;draft_picks[[#This Row],[position]],D2581+1,IF(C2581=draft_picks[[#This Row],[position]],D2581+1)))</f>
        <v>4</v>
      </c>
      <c r="E2582" t="s">
        <v>4773</v>
      </c>
      <c r="F2582" t="str">
        <f>IF(ISBLANK(draft_picks[[#This Row],[movie_id]]),"",_xlfn.XLOOKUP(draft_picks[[#This Row],[movie_id]],drafts.movies[id],drafts.movies[movie_title]))</f>
        <v>Body Heat</v>
      </c>
      <c r="G2582" s="3" t="s">
        <v>1245</v>
      </c>
      <c r="H2582" t="str">
        <f>IF(ISBLANK(draft_picks[[#This Row],[drafter_id]]),"",_xlfn.XLOOKUP(draft_picks[[#This Row],[drafter_id]],drafters[id],drafters[name]))</f>
        <v>Eva Anderson</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x14ac:dyDescent="0.25">
      <c r="A2583" t="s">
        <v>748</v>
      </c>
      <c r="B2583" t="str">
        <f>_xlfn.XLOOKUP(draft_picks[[#This Row],[draft_id]],drafts[id],drafts[title])</f>
        <v>Screenwriters' Directorial Debuts</v>
      </c>
      <c r="C2583" s="3">
        <v>3</v>
      </c>
      <c r="D2583">
        <f>IF(C2582&lt;draft_picks[[#This Row],[position]],1,IF(C2582&gt;draft_picks[[#This Row],[position]],D2582+1,IF(C2582=draft_picks[[#This Row],[position]],D2582+1)))</f>
        <v>5</v>
      </c>
      <c r="E2583" t="s">
        <v>6204</v>
      </c>
      <c r="F2583" t="str">
        <f>IF(ISBLANK(draft_picks[[#This Row],[movie_id]]),"",_xlfn.XLOOKUP(draft_picks[[#This Row],[movie_id]],drafts.movies[id],drafts.movies[movie_title]))</f>
        <v>Promising Young Woman</v>
      </c>
      <c r="G2583" s="3" t="s">
        <v>793</v>
      </c>
      <c r="H2583" t="str">
        <f>IF(ISBLANK(draft_picks[[#This Row],[drafter_id]]),"",_xlfn.XLOOKUP(draft_picks[[#This Row],[drafter_id]],drafters[id],drafters[name]))</f>
        <v>Clarke Wolfe</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x14ac:dyDescent="0.25">
      <c r="A2584" t="s">
        <v>748</v>
      </c>
      <c r="B2584" t="str">
        <f>_xlfn.XLOOKUP(draft_picks[[#This Row],[draft_id]],drafts[id],drafts[title])</f>
        <v>Screenwriters' Directorial Debuts</v>
      </c>
      <c r="C2584" s="3">
        <v>2</v>
      </c>
      <c r="D2584">
        <f>IF(C2583&lt;draft_picks[[#This Row],[position]],1,IF(C2583&gt;draft_picks[[#This Row],[position]],D2583+1,IF(C2583=draft_picks[[#This Row],[position]],D2583+1)))</f>
        <v>6</v>
      </c>
      <c r="E2584" t="s">
        <v>6910</v>
      </c>
      <c r="F2584" t="str">
        <f>IF(ISBLANK(draft_picks[[#This Row],[movie_id]]),"",_xlfn.XLOOKUP(draft_picks[[#This Row],[movie_id]],drafts.movies[id],drafts.movies[movie_title]))</f>
        <v>The Maltese Falcon</v>
      </c>
      <c r="G2584" s="3" t="s">
        <v>1245</v>
      </c>
      <c r="H2584" t="str">
        <f>IF(ISBLANK(draft_picks[[#This Row],[drafter_id]]),"",_xlfn.XLOOKUP(draft_picks[[#This Row],[drafter_id]],drafters[id],drafters[name]))</f>
        <v>Eva Anderson</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x14ac:dyDescent="0.25">
      <c r="A2585" t="s">
        <v>748</v>
      </c>
      <c r="B2585" t="str">
        <f>_xlfn.XLOOKUP(draft_picks[[#This Row],[draft_id]],drafts[id],drafts[title])</f>
        <v>Screenwriters' Directorial Debuts</v>
      </c>
      <c r="C2585" s="3">
        <v>1</v>
      </c>
      <c r="D2585">
        <f>IF(C2584&lt;draft_picks[[#This Row],[position]],1,IF(C2584&gt;draft_picks[[#This Row],[position]],D2584+1,IF(C2584=draft_picks[[#This Row],[position]],D2584+1)))</f>
        <v>7</v>
      </c>
      <c r="E2585" t="s">
        <v>4308</v>
      </c>
      <c r="F2585" t="str">
        <f>IF(ISBLANK(draft_picks[[#This Row],[movie_id]]),"",_xlfn.XLOOKUP(draft_picks[[#This Row],[movie_id]],drafts.movies[id],drafts.movies[movie_title]))</f>
        <v>Trick 'r Treat</v>
      </c>
      <c r="G2585" s="3" t="s">
        <v>793</v>
      </c>
      <c r="H2585" t="str">
        <f>IF(ISBLANK(draft_picks[[#This Row],[drafter_id]]),"",_xlfn.XLOOKUP(draft_picks[[#This Row],[drafter_id]],drafters[id],drafters[name]))</f>
        <v>Clarke Wolfe</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x14ac:dyDescent="0.25">
      <c r="A2586" t="s">
        <v>73</v>
      </c>
      <c r="B2586" t="str">
        <f>_xlfn.XLOOKUP(draft_picks[[#This Row],[draft_id]],drafts[id],drafts[title])</f>
        <v>Country Music</v>
      </c>
      <c r="C2586" s="3">
        <v>7</v>
      </c>
      <c r="D2586">
        <f>IF(C2585&lt;draft_picks[[#This Row],[position]],1,IF(C2585&gt;draft_picks[[#This Row],[position]],D2585+1,IF(C2585=draft_picks[[#This Row],[position]],D2585+1)))</f>
        <v>1</v>
      </c>
      <c r="E2586" t="s">
        <v>1784</v>
      </c>
      <c r="F2586" t="str">
        <f>IF(ISBLANK(draft_picks[[#This Row],[movie_id]]),"",_xlfn.XLOOKUP(draft_picks[[#This Row],[movie_id]],drafts.movies[id],drafts.movies[movie_title]))</f>
        <v>O Brother, Where Art Thou?</v>
      </c>
      <c r="G2586" s="3" t="s">
        <v>871</v>
      </c>
      <c r="H2586" t="str">
        <f>IF(ISBLANK(draft_picks[[#This Row],[drafter_id]]),"",_xlfn.XLOOKUP(draft_picks[[#This Row],[drafter_id]],drafters[id],drafters[name]))</f>
        <v>Emily St. James</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x14ac:dyDescent="0.25">
      <c r="A2587" t="s">
        <v>73</v>
      </c>
      <c r="B2587" t="str">
        <f>_xlfn.XLOOKUP(draft_picks[[#This Row],[draft_id]],drafts[id],drafts[title])</f>
        <v>Country Music</v>
      </c>
      <c r="C2587" s="3">
        <v>6</v>
      </c>
      <c r="D2587">
        <f>IF(C2586&lt;draft_picks[[#This Row],[position]],1,IF(C2586&gt;draft_picks[[#This Row],[position]],D2586+1,IF(C2586=draft_picks[[#This Row],[position]],D2586+1)))</f>
        <v>2</v>
      </c>
      <c r="E2587" t="s">
        <v>5776</v>
      </c>
      <c r="F2587" t="str">
        <f>IF(ISBLANK(draft_picks[[#This Row],[movie_id]]),"",_xlfn.XLOOKUP(draft_picks[[#This Row],[movie_id]],drafts.movies[id],drafts.movies[movie_title]))</f>
        <v>The Thing Called Love</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x14ac:dyDescent="0.25">
      <c r="A2588" t="s">
        <v>73</v>
      </c>
      <c r="B2588" t="str">
        <f>_xlfn.XLOOKUP(draft_picks[[#This Row],[draft_id]],drafts[id],drafts[title])</f>
        <v>Country Music</v>
      </c>
      <c r="C2588" s="3">
        <v>5</v>
      </c>
      <c r="D2588">
        <f>IF(C2587&lt;draft_picks[[#This Row],[position]],1,IF(C2587&gt;draft_picks[[#This Row],[position]],D2587+1,IF(C2587=draft_picks[[#This Row],[position]],D2587+1)))</f>
        <v>3</v>
      </c>
      <c r="E2588" t="s">
        <v>7423</v>
      </c>
      <c r="F2588" t="str">
        <f>IF(ISBLANK(draft_picks[[#This Row],[movie_id]]),"",_xlfn.XLOOKUP(draft_picks[[#This Row],[movie_id]],drafts.movies[id],drafts.movies[movie_title]))</f>
        <v>Walk Hard: The Dewey Cox Story</v>
      </c>
      <c r="G2588" s="3" t="s">
        <v>1183</v>
      </c>
      <c r="H2588" t="str">
        <f>IF(ISBLANK(draft_picks[[#This Row],[drafter_id]]),"",_xlfn.XLOOKUP(draft_picks[[#This Row],[drafter_id]],drafters[id],drafters[name]))</f>
        <v>Libby Hill</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x14ac:dyDescent="0.25">
      <c r="A2589" t="s">
        <v>73</v>
      </c>
      <c r="B2589" t="str">
        <f>_xlfn.XLOOKUP(draft_picks[[#This Row],[draft_id]],drafts[id],drafts[title])</f>
        <v>Country Music</v>
      </c>
      <c r="C2589" s="3">
        <v>4</v>
      </c>
      <c r="D2589">
        <f>IF(C2588&lt;draft_picks[[#This Row],[position]],1,IF(C2588&gt;draft_picks[[#This Row],[position]],D2588+1,IF(C2588=draft_picks[[#This Row],[position]],D2588+1)))</f>
        <v>4</v>
      </c>
      <c r="E2589" t="s">
        <v>1772</v>
      </c>
      <c r="F2589" t="str">
        <f>IF(ISBLANK(draft_picks[[#This Row],[movie_id]]),"",_xlfn.XLOOKUP(draft_picks[[#This Row],[movie_id]],drafts.movies[id],drafts.movies[movie_title]))</f>
        <v>Tender Mercies</v>
      </c>
      <c r="G2589" s="3" t="s">
        <v>871</v>
      </c>
      <c r="H2589" t="str">
        <f>IF(ISBLANK(draft_picks[[#This Row],[drafter_id]]),"",_xlfn.XLOOKUP(draft_picks[[#This Row],[drafter_id]],drafters[id],drafters[name]))</f>
        <v>Emily St. James</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x14ac:dyDescent="0.25">
      <c r="A2590" t="s">
        <v>73</v>
      </c>
      <c r="B2590" t="str">
        <f>_xlfn.XLOOKUP(draft_picks[[#This Row],[draft_id]],drafts[id],drafts[title])</f>
        <v>Country Music</v>
      </c>
      <c r="C2590" s="3">
        <v>3</v>
      </c>
      <c r="D2590">
        <f>IF(C2589&lt;draft_picks[[#This Row],[position]],1,IF(C2589&gt;draft_picks[[#This Row],[position]],D2589+1,IF(C2589=draft_picks[[#This Row],[position]],D2589+1)))</f>
        <v>5</v>
      </c>
      <c r="E2590" t="s">
        <v>2412</v>
      </c>
      <c r="F2590" t="str">
        <f>IF(ISBLANK(draft_picks[[#This Row],[movie_id]]),"",_xlfn.XLOOKUP(draft_picks[[#This Row],[movie_id]],drafts.movies[id],drafts.movies[movie_title]))</f>
        <v>Coal Miner's Daughter</v>
      </c>
      <c r="G2590" s="3" t="s">
        <v>1183</v>
      </c>
      <c r="H2590" t="str">
        <f>IF(ISBLANK(draft_picks[[#This Row],[drafter_id]]),"",_xlfn.XLOOKUP(draft_picks[[#This Row],[drafter_id]],drafters[id],drafters[name]))</f>
        <v>Libby Hill</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x14ac:dyDescent="0.25">
      <c r="A2591" t="s">
        <v>73</v>
      </c>
      <c r="B2591" t="str">
        <f>_xlfn.XLOOKUP(draft_picks[[#This Row],[draft_id]],drafts[id],drafts[title])</f>
        <v>Country Music</v>
      </c>
      <c r="C2591" s="3">
        <v>2</v>
      </c>
      <c r="D2591">
        <f>IF(C2590&lt;draft_picks[[#This Row],[position]],1,IF(C2590&gt;draft_picks[[#This Row],[position]],D2590+1,IF(C2590=draft_picks[[#This Row],[position]],D2590+1)))</f>
        <v>6</v>
      </c>
      <c r="E2591" t="s">
        <v>5594</v>
      </c>
      <c r="F2591" t="str">
        <f>IF(ISBLANK(draft_picks[[#This Row],[movie_id]]),"",_xlfn.XLOOKUP(draft_picks[[#This Row],[movie_id]],drafts.movies[id],drafts.movies[movie_title]))</f>
        <v>The Broken Circle Breakdown</v>
      </c>
      <c r="G2591" s="3" t="s">
        <v>871</v>
      </c>
      <c r="H2591" t="str">
        <f>IF(ISBLANK(draft_picks[[#This Row],[drafter_id]]),"",_xlfn.XLOOKUP(draft_picks[[#This Row],[drafter_id]],drafters[id],drafters[name]))</f>
        <v>Emily St. James</v>
      </c>
      <c r="J2591" t="str">
        <f>IF(ISBLANK(draft_picks[[#This Row],[drafter_team_id]]),"",_xlfn.XLOOKUP(draft_picks[[#This Row],[drafter_team_id]],drafter_teams[id],drafter_teams[name]))</f>
        <v/>
      </c>
      <c r="K2591" s="3" t="s">
        <v>15484</v>
      </c>
      <c r="L2591" t="s">
        <v>1183</v>
      </c>
      <c r="M2591" t="str">
        <f>IF(OR(ISBLANK(draft_picks[[#This Row],[veto_drafter_id]]),draft_picks[[#This Row],[veto_drafter_id]]=""),"",_xlfn.XLOOKUP(draft_picks[[#This Row],[veto_drafter_id]],drafters[id],drafters[name]))</f>
        <v>Libby Hill</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7</v>
      </c>
      <c r="E2592" t="s">
        <v>3978</v>
      </c>
      <c r="F2592" t="str">
        <f>IF(ISBLANK(draft_picks[[#This Row],[movie_id]]),"",_xlfn.XLOOKUP(draft_picks[[#This Row],[movie_id]],drafts.movies[id],drafts.movies[movie_title]))</f>
        <v>Nashville</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15497</v>
      </c>
      <c r="L2592" t="s">
        <v>15497</v>
      </c>
      <c r="M2592" t="str">
        <f>IF(OR(ISBLANK(draft_picks[[#This Row],[veto_drafter_id]]),draft_picks[[#This Row],[veto_drafter_id]]=""),"",_xlfn.XLOOKUP(draft_picks[[#This Row],[veto_drafter_id]],drafters[id],drafters[name]))</f>
        <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x14ac:dyDescent="0.25">
      <c r="A2593" t="s">
        <v>73</v>
      </c>
      <c r="B2593" t="str">
        <f>_xlfn.XLOOKUP(draft_picks[[#This Row],[draft_id]],drafts[id],drafts[title])</f>
        <v>Country Music</v>
      </c>
      <c r="C2593" s="3">
        <v>1</v>
      </c>
      <c r="D2593">
        <f>IF(C2592&lt;draft_picks[[#This Row],[position]],1,IF(C2592&gt;draft_picks[[#This Row],[position]],D2592+1,IF(C2592=draft_picks[[#This Row],[position]],D2592+1)))</f>
        <v>8</v>
      </c>
      <c r="E2593" t="s">
        <v>5594</v>
      </c>
      <c r="F2593" t="str">
        <f>IF(ISBLANK(draft_picks[[#This Row],[movie_id]]),"",_xlfn.XLOOKUP(draft_picks[[#This Row],[movie_id]],drafts.movies[id],drafts.movies[movie_title]))</f>
        <v>The Broken Circle Breakdown</v>
      </c>
      <c r="G2593" s="3" t="s">
        <v>1183</v>
      </c>
      <c r="H2593" t="str">
        <f>IF(ISBLANK(draft_picks[[#This Row],[drafter_id]]),"",_xlfn.XLOOKUP(draft_picks[[#This Row],[drafter_id]],drafters[id],drafters[name]))</f>
        <v>Libby Hill</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x14ac:dyDescent="0.25">
      <c r="A2594" t="s">
        <v>510</v>
      </c>
      <c r="B2594" t="str">
        <f>_xlfn.XLOOKUP(draft_picks[[#This Row],[draft_id]],drafts[id],drafts[title])</f>
        <v>Queer Crime</v>
      </c>
      <c r="C2594" s="3">
        <v>7</v>
      </c>
      <c r="D2594">
        <f>IF(C2593&lt;draft_picks[[#This Row],[position]],1,IF(C2593&gt;draft_picks[[#This Row],[position]],D2593+1,IF(C2593=draft_picks[[#This Row],[position]],D2593+1)))</f>
        <v>1</v>
      </c>
      <c r="E2594" t="s">
        <v>8053</v>
      </c>
      <c r="F2594" t="str">
        <f>IF(ISBLANK(draft_picks[[#This Row],[movie_id]]),"",_xlfn.XLOOKUP(draft_picks[[#This Row],[movie_id]],drafts.movies[id],drafts.movies[movie_title]))</f>
        <v>Can You Ever Forgive Me?</v>
      </c>
      <c r="G2594" s="3" t="s">
        <v>1105</v>
      </c>
      <c r="H2594" t="str">
        <f>IF(ISBLANK(draft_picks[[#This Row],[drafter_id]]),"",_xlfn.XLOOKUP(draft_picks[[#This Row],[drafter_id]],drafters[id],drafters[name]))</f>
        <v>Juan Barquin</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x14ac:dyDescent="0.25">
      <c r="A2595" t="s">
        <v>510</v>
      </c>
      <c r="B2595" t="str">
        <f>_xlfn.XLOOKUP(draft_picks[[#This Row],[draft_id]],drafts[id],drafts[title])</f>
        <v>Queer Crime</v>
      </c>
      <c r="C2595" s="3">
        <v>6</v>
      </c>
      <c r="D2595">
        <f>IF(C2594&lt;draft_picks[[#This Row],[position]],1,IF(C2594&gt;draft_picks[[#This Row],[position]],D2594+1,IF(C2594=draft_picks[[#This Row],[position]],D2594+1)))</f>
        <v>2</v>
      </c>
      <c r="E2595" t="s">
        <v>6414</v>
      </c>
      <c r="F2595" t="str">
        <f>IF(ISBLANK(draft_picks[[#This Row],[movie_id]]),"",_xlfn.XLOOKUP(draft_picks[[#This Row],[movie_id]],drafts.movies[id],drafts.movies[movie_title]))</f>
        <v>Kajillionaire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15484</v>
      </c>
      <c r="L2595" t="s">
        <v>1107</v>
      </c>
      <c r="M2595" t="str">
        <f>IF(OR(ISBLANK(draft_picks[[#This Row],[veto_drafter_id]]),draft_picks[[#This Row],[veto_drafter_id]]=""),"",_xlfn.XLOOKUP(draft_picks[[#This Row],[veto_drafter_id]],drafters[id],drafters[name]))</f>
        <v>Kyle Turner</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3</v>
      </c>
      <c r="E2596" t="s">
        <v>1455</v>
      </c>
      <c r="F2596" t="str">
        <f>IF(ISBLANK(draft_picks[[#This Row],[movie_id]]),"",_xlfn.XLOOKUP(draft_picks[[#This Row],[movie_id]],drafts.movies[id],drafts.movies[movie_title]))</f>
        <v>Female Trouble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15497</v>
      </c>
      <c r="L2596" t="s">
        <v>15497</v>
      </c>
      <c r="M2596" t="str">
        <f>IF(OR(ISBLANK(draft_picks[[#This Row],[veto_drafter_id]]),draft_picks[[#This Row],[veto_drafter_id]]=""),"",_xlfn.XLOOKUP(draft_picks[[#This Row],[veto_drafter_id]],drafters[id],drafters[name]))</f>
        <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x14ac:dyDescent="0.25">
      <c r="A2597" t="s">
        <v>510</v>
      </c>
      <c r="B2597" t="str">
        <f>_xlfn.XLOOKUP(draft_picks[[#This Row],[draft_id]],drafts[id],drafts[title])</f>
        <v>Queer Crime</v>
      </c>
      <c r="C2597" s="3">
        <v>5</v>
      </c>
      <c r="D2597">
        <f>IF(C2596&lt;draft_picks[[#This Row],[position]],1,IF(C2596&gt;draft_picks[[#This Row],[position]],D2596+1,IF(C2596=draft_picks[[#This Row],[position]],D2596+1)))</f>
        <v>4</v>
      </c>
      <c r="E2597" t="s">
        <v>1808</v>
      </c>
      <c r="F2597" t="str">
        <f>IF(ISBLANK(draft_picks[[#This Row],[movie_id]]),"",_xlfn.XLOOKUP(draft_picks[[#This Row],[movie_id]],drafts.movies[id],drafts.movies[movie_title]))</f>
        <v>Querelle</v>
      </c>
      <c r="G2597" s="3" t="s">
        <v>1107</v>
      </c>
      <c r="H2597" t="str">
        <f>IF(ISBLANK(draft_picks[[#This Row],[drafter_id]]),"",_xlfn.XLOOKUP(draft_picks[[#This Row],[drafter_id]],drafters[id],drafters[name]))</f>
        <v>Kyle Turner</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x14ac:dyDescent="0.25">
      <c r="A2598" t="s">
        <v>510</v>
      </c>
      <c r="B2598" t="str">
        <f>_xlfn.XLOOKUP(draft_picks[[#This Row],[draft_id]],drafts[id],drafts[title])</f>
        <v>Queer Crime</v>
      </c>
      <c r="C2598" s="3">
        <v>4</v>
      </c>
      <c r="D2598">
        <f>IF(C2597&lt;draft_picks[[#This Row],[position]],1,IF(C2597&gt;draft_picks[[#This Row],[position]],D2597+1,IF(C2597=draft_picks[[#This Row],[position]],D2597+1)))</f>
        <v>5</v>
      </c>
      <c r="E2598" t="s">
        <v>1374</v>
      </c>
      <c r="F2598" t="str">
        <f>IF(ISBLANK(draft_picks[[#This Row],[movie_id]]),"",_xlfn.XLOOKUP(draft_picks[[#This Row],[movie_id]],drafts.movies[id],drafts.movies[movie_title]))</f>
        <v>The Handmaiden</v>
      </c>
      <c r="G2598" s="3" t="s">
        <v>1105</v>
      </c>
      <c r="H2598" t="str">
        <f>IF(ISBLANK(draft_picks[[#This Row],[drafter_id]]),"",_xlfn.XLOOKUP(draft_picks[[#This Row],[drafter_id]],drafters[id],drafters[name]))</f>
        <v>Juan Barquin</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x14ac:dyDescent="0.25">
      <c r="A2599" t="s">
        <v>510</v>
      </c>
      <c r="B2599" t="str">
        <f>_xlfn.XLOOKUP(draft_picks[[#This Row],[draft_id]],drafts[id],drafts[title])</f>
        <v>Queer Crime</v>
      </c>
      <c r="C2599" s="3">
        <v>3</v>
      </c>
      <c r="D2599">
        <f>IF(C2598&lt;draft_picks[[#This Row],[position]],1,IF(C2598&gt;draft_picks[[#This Row],[position]],D2598+1,IF(C2598=draft_picks[[#This Row],[position]],D2598+1)))</f>
        <v>6</v>
      </c>
      <c r="E2599" t="s">
        <v>4638</v>
      </c>
      <c r="F2599" t="str">
        <f>IF(ISBLANK(draft_picks[[#This Row],[movie_id]]),"",_xlfn.XLOOKUP(draft_picks[[#This Row],[movie_id]],drafts.movies[id],drafts.movies[movie_title]))</f>
        <v>The Raspberry Reich</v>
      </c>
      <c r="G2599" s="3" t="s">
        <v>1107</v>
      </c>
      <c r="H2599" t="str">
        <f>IF(ISBLANK(draft_picks[[#This Row],[drafter_id]]),"",_xlfn.XLOOKUP(draft_picks[[#This Row],[drafter_id]],drafters[id],drafters[name]))</f>
        <v>Kyle Turner</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x14ac:dyDescent="0.25">
      <c r="A2600" t="s">
        <v>510</v>
      </c>
      <c r="B2600" t="str">
        <f>_xlfn.XLOOKUP(draft_picks[[#This Row],[draft_id]],drafts[id],drafts[title])</f>
        <v>Queer Crime</v>
      </c>
      <c r="C2600" s="3">
        <v>2</v>
      </c>
      <c r="D2600">
        <f>IF(C2599&lt;draft_picks[[#This Row],[position]],1,IF(C2599&gt;draft_picks[[#This Row],[position]],D2599+1,IF(C2599=draft_picks[[#This Row],[position]],D2599+1)))</f>
        <v>7</v>
      </c>
      <c r="E2600" t="s">
        <v>4005</v>
      </c>
      <c r="F2600" t="str">
        <f>IF(ISBLANK(draft_picks[[#This Row],[movie_id]]),"",_xlfn.XLOOKUP(draft_picks[[#This Row],[movie_id]],drafts.movies[id],drafts.movies[movie_title]))</f>
        <v>Basic Instinct</v>
      </c>
      <c r="G2600" s="3" t="s">
        <v>1105</v>
      </c>
      <c r="H2600" t="str">
        <f>IF(ISBLANK(draft_picks[[#This Row],[drafter_id]]),"",_xlfn.XLOOKUP(draft_picks[[#This Row],[drafter_id]],drafters[id],drafters[name]))</f>
        <v>Juan Barquin</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x14ac:dyDescent="0.25">
      <c r="A2601" t="s">
        <v>510</v>
      </c>
      <c r="B2601" t="str">
        <f>_xlfn.XLOOKUP(draft_picks[[#This Row],[draft_id]],drafts[id],drafts[title])</f>
        <v>Queer Crime</v>
      </c>
      <c r="C2601" s="3">
        <v>1</v>
      </c>
      <c r="D2601">
        <f>IF(C2600&lt;draft_picks[[#This Row],[position]],1,IF(C2600&gt;draft_picks[[#This Row],[position]],D2600+1,IF(C2600=draft_picks[[#This Row],[position]],D2600+1)))</f>
        <v>8</v>
      </c>
      <c r="E2601" t="s">
        <v>4257</v>
      </c>
      <c r="F2601" t="str">
        <f>IF(ISBLANK(draft_picks[[#This Row],[movie_id]]),"",_xlfn.XLOOKUP(draft_picks[[#This Row],[movie_id]],drafts.movies[id],drafts.movies[movie_title]))</f>
        <v>Scorpio Rising</v>
      </c>
      <c r="G2601" s="3" t="s">
        <v>1107</v>
      </c>
      <c r="H2601" t="str">
        <f>IF(ISBLANK(draft_picks[[#This Row],[drafter_id]]),"",_xlfn.XLOOKUP(draft_picks[[#This Row],[drafter_id]],drafters[id],drafters[name]))</f>
        <v>Kyle Turner</v>
      </c>
      <c r="J2601" t="str">
        <f>IF(ISBLANK(draft_picks[[#This Row],[drafter_team_id]]),"",_xlfn.XLOOKUP(draft_picks[[#This Row],[drafter_team_id]],drafter_teams[id],drafter_teams[name]))</f>
        <v/>
      </c>
      <c r="K2601" s="3"/>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c r="U2601" t="b">
        <v>1</v>
      </c>
    </row>
    <row r="2602" spans="1:2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9</v>
      </c>
      <c r="E2602" t="s">
        <v>3166</v>
      </c>
      <c r="F2602" t="str">
        <f>IF(ISBLANK(draft_picks[[#This Row],[movie_id]]),"",_xlfn.XLOOKUP(draft_picks[[#This Row],[movie_id]],drafts.movies[id],drafts.movies[movie_title]))</f>
        <v>Rope</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t="s">
        <v>15497</v>
      </c>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row>
    <row r="2603" spans="1:21" x14ac:dyDescent="0.25">
      <c r="A2603" t="s">
        <v>132</v>
      </c>
      <c r="B2603" t="str">
        <f>_xlfn.XLOOKUP(draft_picks[[#This Row],[draft_id]],drafts[id],drafts[title])</f>
        <v>Vietnam War mini-Mega</v>
      </c>
      <c r="C2603" s="3">
        <v>11</v>
      </c>
      <c r="D2603">
        <f>IF(C2602&lt;draft_picks[[#This Row],[position]],1,IF(C2602&gt;draft_picks[[#This Row],[position]],D2602+1,IF(C2602=draft_picks[[#This Row],[position]],D2602+1)))</f>
        <v>1</v>
      </c>
      <c r="E2603" t="s">
        <v>1398</v>
      </c>
      <c r="F2603" t="str">
        <f>IF(ISBLANK(draft_picks[[#This Row],[movie_id]]),"",_xlfn.XLOOKUP(draft_picks[[#This Row],[movie_id]],drafts.movies[id],drafts.movies[movie_title]))</f>
        <v>The Boys in Company C</v>
      </c>
      <c r="G2603" s="3" t="s">
        <v>915</v>
      </c>
      <c r="H2603" t="str">
        <f>IF(ISBLANK(draft_picks[[#This Row],[drafter_id]]),"",_xlfn.XLOOKUP(draft_picks[[#This Row],[drafter_id]],drafters[id],drafters[name]))</f>
        <v>Billy Ray Brewton</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x14ac:dyDescent="0.25">
      <c r="A2604" t="s">
        <v>132</v>
      </c>
      <c r="B2604" t="str">
        <f>_xlfn.XLOOKUP(draft_picks[[#This Row],[draft_id]],drafts[id],drafts[title])</f>
        <v>Vietnam War mini-Mega</v>
      </c>
      <c r="C2604" s="3">
        <v>10</v>
      </c>
      <c r="D2604">
        <f>IF(C2603&lt;draft_picks[[#This Row],[position]],1,IF(C2603&gt;draft_picks[[#This Row],[position]],D2603+1,IF(C2603=draft_picks[[#This Row],[position]],D2603+1)))</f>
        <v>2</v>
      </c>
      <c r="E2604" t="s">
        <v>6489</v>
      </c>
      <c r="F2604" t="str">
        <f>IF(ISBLANK(draft_picks[[#This Row],[movie_id]]),"",_xlfn.XLOOKUP(draft_picks[[#This Row],[movie_id]],drafts.movies[id],drafts.movies[movie_title]))</f>
        <v>Bullet in the Head</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c r="U2604" t="b">
        <v>1</v>
      </c>
    </row>
    <row r="2605" spans="1:2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3</v>
      </c>
      <c r="E2605" t="s">
        <v>3534</v>
      </c>
      <c r="F2605" t="str">
        <f>IF(ISBLANK(draft_picks[[#This Row],[movie_id]]),"",_xlfn.XLOOKUP(draft_picks[[#This Row],[movie_id]],drafts.movies[id],drafts.movies[movie_title]))</f>
        <v>We Were Soldiers</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t="s">
        <v>15497</v>
      </c>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row>
    <row r="2606" spans="1:21" x14ac:dyDescent="0.25">
      <c r="A2606" t="s">
        <v>132</v>
      </c>
      <c r="B2606" t="str">
        <f>_xlfn.XLOOKUP(draft_picks[[#This Row],[draft_id]],drafts[id],drafts[title])</f>
        <v>Vietnam War mini-Mega</v>
      </c>
      <c r="C2606" s="3">
        <v>9</v>
      </c>
      <c r="D2606">
        <f>IF(C2605&lt;draft_picks[[#This Row],[position]],1,IF(C2605&gt;draft_picks[[#This Row],[position]],D2605+1,IF(C2605=draft_picks[[#This Row],[position]],D2605+1)))</f>
        <v>4</v>
      </c>
      <c r="E2606" t="s">
        <v>3909</v>
      </c>
      <c r="F2606" t="str">
        <f>IF(ISBLANK(draft_picks[[#This Row],[movie_id]]),"",_xlfn.XLOOKUP(draft_picks[[#This Row],[movie_id]],drafts.movies[id],drafts.movies[movie_title]))</f>
        <v>Bat*21</v>
      </c>
      <c r="G2606" s="3" t="s">
        <v>1009</v>
      </c>
      <c r="H2606" t="str">
        <f>IF(ISBLANK(draft_picks[[#This Row],[drafter_id]]),"",_xlfn.XLOOKUP(draft_picks[[#This Row],[drafter_id]],drafters[id],drafters[name]))</f>
        <v>Drea Clark</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x14ac:dyDescent="0.25">
      <c r="A2607" t="s">
        <v>132</v>
      </c>
      <c r="B2607" t="str">
        <f>_xlfn.XLOOKUP(draft_picks[[#This Row],[draft_id]],drafts[id],drafts[title])</f>
        <v>Vietnam War mini-Mega</v>
      </c>
      <c r="C2607" s="3">
        <v>8</v>
      </c>
      <c r="D2607">
        <f>IF(C2606&lt;draft_picks[[#This Row],[position]],1,IF(C2606&gt;draft_picks[[#This Row],[position]],D2606+1,IF(C2606=draft_picks[[#This Row],[position]],D2606+1)))</f>
        <v>5</v>
      </c>
      <c r="E2607" t="s">
        <v>2805</v>
      </c>
      <c r="F2607" t="str">
        <f>IF(ISBLANK(draft_picks[[#This Row],[movie_id]]),"",_xlfn.XLOOKUP(draft_picks[[#This Row],[movie_id]],drafts.movies[id],drafts.movies[movie_title]))</f>
        <v>Good Morning, Vietnam</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15484</v>
      </c>
      <c r="L2607" t="s">
        <v>1051</v>
      </c>
      <c r="M2607" t="str">
        <f>IF(OR(ISBLANK(draft_picks[[#This Row],[veto_drafter_id]]),draft_picks[[#This Row],[veto_drafter_id]]=""),"",_xlfn.XLOOKUP(draft_picks[[#This Row],[veto_drafter_id]],drafters[id],drafters[name]))</f>
        <v>Drew McWeeny</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6</v>
      </c>
      <c r="E2608" t="s">
        <v>8017</v>
      </c>
      <c r="F2608" t="str">
        <f>IF(ISBLANK(draft_picks[[#This Row],[movie_id]]),"",_xlfn.XLOOKUP(draft_picks[[#This Row],[movie_id]],drafts.movies[id],drafts.movies[movie_title]))</f>
        <v>Casualties of War</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915</v>
      </c>
      <c r="M2608" t="str">
        <f>IF(OR(ISBLANK(draft_picks[[#This Row],[veto_drafter_id]]),draft_picks[[#This Row],[veto_drafter_id]]=""),"",_xlfn.XLOOKUP(draft_picks[[#This Row],[veto_drafter_id]],drafters[id],drafters[name]))</f>
        <v>Billy Ray Brewton</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7</v>
      </c>
      <c r="E2609" t="s">
        <v>7051</v>
      </c>
      <c r="F2609" t="str">
        <f>IF(ISBLANK(draft_picks[[#This Row],[movie_id]]),"",_xlfn.XLOOKUP(draft_picks[[#This Row],[movie_id]],drafts.movies[id],drafts.movies[movie_title]))</f>
        <v>Rescue Dawn</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15497</v>
      </c>
      <c r="L2609" t="s">
        <v>15497</v>
      </c>
      <c r="M2609" t="str">
        <f>IF(OR(ISBLANK(draft_picks[[#This Row],[veto_drafter_id]]),draft_picks[[#This Row],[veto_drafter_id]]=""),"",_xlfn.XLOOKUP(draft_picks[[#This Row],[veto_drafter_id]],drafters[id],drafters[name]))</f>
        <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x14ac:dyDescent="0.25">
      <c r="A2610" t="s">
        <v>132</v>
      </c>
      <c r="B2610" t="str">
        <f>_xlfn.XLOOKUP(draft_picks[[#This Row],[draft_id]],drafts[id],drafts[title])</f>
        <v>Vietnam War mini-Mega</v>
      </c>
      <c r="C2610" s="3">
        <v>7</v>
      </c>
      <c r="D2610">
        <f>IF(C2609&lt;draft_picks[[#This Row],[position]],1,IF(C2609&gt;draft_picks[[#This Row],[position]],D2609+1,IF(C2609=draft_picks[[#This Row],[position]],D2609+1)))</f>
        <v>8</v>
      </c>
      <c r="E2610" t="s">
        <v>3517</v>
      </c>
      <c r="F2610" t="str">
        <f>IF(ISBLANK(draft_picks[[#This Row],[movie_id]]),"",_xlfn.XLOOKUP(draft_picks[[#This Row],[movie_id]],drafts.movies[id],drafts.movies[movie_title]))</f>
        <v>84C MoPic</v>
      </c>
      <c r="G2610" s="3" t="s">
        <v>1051</v>
      </c>
      <c r="H2610" t="str">
        <f>IF(ISBLANK(draft_picks[[#This Row],[drafter_id]]),"",_xlfn.XLOOKUP(draft_picks[[#This Row],[drafter_id]],drafters[id],drafters[name]))</f>
        <v>Drew McWeeny</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x14ac:dyDescent="0.25">
      <c r="A2611" t="s">
        <v>132</v>
      </c>
      <c r="B2611" t="str">
        <f>_xlfn.XLOOKUP(draft_picks[[#This Row],[draft_id]],drafts[id],drafts[title])</f>
        <v>Vietnam War mini-Mega</v>
      </c>
      <c r="C2611" s="3">
        <v>6</v>
      </c>
      <c r="D2611">
        <f>IF(C2610&lt;draft_picks[[#This Row],[position]],1,IF(C2610&gt;draft_picks[[#This Row],[position]],D2610+1,IF(C2610=draft_picks[[#This Row],[position]],D2610+1)))</f>
        <v>9</v>
      </c>
      <c r="E2611" t="s">
        <v>6625</v>
      </c>
      <c r="F2611" t="str">
        <f>IF(ISBLANK(draft_picks[[#This Row],[movie_id]]),"",_xlfn.XLOOKUP(draft_picks[[#This Row],[movie_id]],drafts.movies[id],drafts.movies[movie_title]))</f>
        <v>Da 5 Bloods</v>
      </c>
      <c r="G2611" s="3" t="s">
        <v>915</v>
      </c>
      <c r="H2611" t="str">
        <f>IF(ISBLANK(draft_picks[[#This Row],[drafter_id]]),"",_xlfn.XLOOKUP(draft_picks[[#This Row],[drafter_id]],drafters[id],drafters[name]))</f>
        <v>Billy Ray Brewton</v>
      </c>
      <c r="J2611" t="str">
        <f>IF(ISBLANK(draft_picks[[#This Row],[drafter_team_id]]),"",_xlfn.XLOOKUP(draft_picks[[#This Row],[drafter_team_id]],drafter_teams[id],drafter_teams[name]))</f>
        <v/>
      </c>
      <c r="K2611" s="3" t="s">
        <v>15484</v>
      </c>
      <c r="L2611" t="s">
        <v>1009</v>
      </c>
      <c r="M2611" t="str">
        <f>IF(OR(ISBLANK(draft_picks[[#This Row],[veto_drafter_id]]),draft_picks[[#This Row],[veto_drafter_id]]=""),"",_xlfn.XLOOKUP(draft_picks[[#This Row],[veto_drafter_id]],drafters[id],drafters[name]))</f>
        <v>Drea Clark</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10</v>
      </c>
      <c r="E2612" t="s">
        <v>7972</v>
      </c>
      <c r="F2612" t="str">
        <f>IF(ISBLANK(draft_picks[[#This Row],[movie_id]]),"",_xlfn.XLOOKUP(draft_picks[[#This Row],[movie_id]],drafts.movies[id],drafts.movies[movie_title]))</f>
        <v>The Deer Hunter</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1051</v>
      </c>
      <c r="M2612" t="str">
        <f>IF(OR(ISBLANK(draft_picks[[#This Row],[veto_drafter_id]]),draft_picks[[#This Row],[veto_drafter_id]]=""),"",_xlfn.XLOOKUP(draft_picks[[#This Row],[veto_drafter_id]],drafters[id],drafters[name]))</f>
        <v>Drew McWeeny</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11</v>
      </c>
      <c r="E2613" t="s">
        <v>3400</v>
      </c>
      <c r="F2613" t="str">
        <f>IF(ISBLANK(draft_picks[[#This Row],[movie_id]]),"",_xlfn.XLOOKUP(draft_picks[[#This Row],[movie_id]],drafts.movies[id],drafts.movies[movie_title]))</f>
        <v>Platoon</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15497</v>
      </c>
      <c r="L2613" t="s">
        <v>15497</v>
      </c>
      <c r="M2613" t="str">
        <f>IF(OR(ISBLANK(draft_picks[[#This Row],[veto_drafter_id]]),draft_picks[[#This Row],[veto_drafter_id]]=""),"",_xlfn.XLOOKUP(draft_picks[[#This Row],[veto_drafter_id]],drafters[id],drafters[name]))</f>
        <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x14ac:dyDescent="0.25">
      <c r="A2614" t="s">
        <v>132</v>
      </c>
      <c r="B2614" t="str">
        <f>_xlfn.XLOOKUP(draft_picks[[#This Row],[draft_id]],drafts[id],drafts[title])</f>
        <v>Vietnam War mini-Mega</v>
      </c>
      <c r="C2614" s="3">
        <v>5</v>
      </c>
      <c r="D2614">
        <f>IF(C2613&lt;draft_picks[[#This Row],[position]],1,IF(C2613&gt;draft_picks[[#This Row],[position]],D2613+1,IF(C2613=draft_picks[[#This Row],[position]],D2613+1)))</f>
        <v>12</v>
      </c>
      <c r="E2614" t="s">
        <v>2562</v>
      </c>
      <c r="F2614" t="str">
        <f>IF(ISBLANK(draft_picks[[#This Row],[movie_id]]),"",_xlfn.XLOOKUP(draft_picks[[#This Row],[movie_id]],drafts.movies[id],drafts.movies[movie_title]))</f>
        <v>Hamburger Hill</v>
      </c>
      <c r="G2614" s="3" t="s">
        <v>1009</v>
      </c>
      <c r="H2614" t="str">
        <f>IF(ISBLANK(draft_picks[[#This Row],[drafter_id]]),"",_xlfn.XLOOKUP(draft_picks[[#This Row],[drafter_id]],drafters[id],drafters[name]))</f>
        <v>Drea Clark</v>
      </c>
      <c r="J2614" t="str">
        <f>IF(ISBLANK(draft_picks[[#This Row],[drafter_team_id]]),"",_xlfn.XLOOKUP(draft_picks[[#This Row],[drafter_team_id]],drafter_teams[id],drafter_teams[name]))</f>
        <v/>
      </c>
      <c r="K2614" s="3" t="s">
        <v>15484</v>
      </c>
      <c r="L2614" t="s">
        <v>1051</v>
      </c>
      <c r="M2614" t="str">
        <f>IF(OR(ISBLANK(draft_picks[[#This Row],[veto_drafter_id]]),draft_picks[[#This Row],[veto_drafter_id]]=""),"",_xlfn.XLOOKUP(draft_picks[[#This Row],[veto_drafter_id]],drafters[id],drafters[name]))</f>
        <v>Drew McWeeny</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13</v>
      </c>
      <c r="E2615" t="s">
        <v>2805</v>
      </c>
      <c r="F2615" t="str">
        <f>IF(ISBLANK(draft_picks[[#This Row],[movie_id]]),"",_xlfn.XLOOKUP(draft_picks[[#This Row],[movie_id]],drafts.movies[id],drafts.movies[movie_title]))</f>
        <v>Good Morning, Vietnam</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15497</v>
      </c>
      <c r="L2615" t="s">
        <v>15497</v>
      </c>
      <c r="M2615" t="str">
        <f>IF(OR(ISBLANK(draft_picks[[#This Row],[veto_drafter_id]]),draft_picks[[#This Row],[veto_drafter_id]]=""),"",_xlfn.XLOOKUP(draft_picks[[#This Row],[veto_drafter_id]],drafters[id],drafters[name]))</f>
        <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x14ac:dyDescent="0.25">
      <c r="A2616" t="s">
        <v>132</v>
      </c>
      <c r="B2616" t="str">
        <f>_xlfn.XLOOKUP(draft_picks[[#This Row],[draft_id]],drafts[id],drafts[title])</f>
        <v>Vietnam War mini-Mega</v>
      </c>
      <c r="C2616" s="3">
        <v>4</v>
      </c>
      <c r="D2616">
        <f>IF(C2615&lt;draft_picks[[#This Row],[position]],1,IF(C2615&gt;draft_picks[[#This Row],[position]],D2615+1,IF(C2615=draft_picks[[#This Row],[position]],D2615+1)))</f>
        <v>14</v>
      </c>
      <c r="E2616" t="s">
        <v>8017</v>
      </c>
      <c r="F2616" t="str">
        <f>IF(ISBLANK(draft_picks[[#This Row],[movie_id]]),"",_xlfn.XLOOKUP(draft_picks[[#This Row],[movie_id]],drafts.movies[id],drafts.movies[movie_title]))</f>
        <v>Casualties of War</v>
      </c>
      <c r="G2616" s="3" t="s">
        <v>1051</v>
      </c>
      <c r="H2616" t="str">
        <f>IF(ISBLANK(draft_picks[[#This Row],[drafter_id]]),"",_xlfn.XLOOKUP(draft_picks[[#This Row],[drafter_id]],drafters[id],drafters[name]))</f>
        <v>Drew McWeeny</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x14ac:dyDescent="0.25">
      <c r="A2617" t="s">
        <v>132</v>
      </c>
      <c r="B2617" t="str">
        <f>_xlfn.XLOOKUP(draft_picks[[#This Row],[draft_id]],drafts[id],drafts[title])</f>
        <v>Vietnam War mini-Mega</v>
      </c>
      <c r="C2617" s="3">
        <v>3</v>
      </c>
      <c r="D2617">
        <f>IF(C2616&lt;draft_picks[[#This Row],[position]],1,IF(C2616&gt;draft_picks[[#This Row],[position]],D2616+1,IF(C2616=draft_picks[[#This Row],[position]],D2616+1)))</f>
        <v>15</v>
      </c>
      <c r="E2617" t="s">
        <v>7808</v>
      </c>
      <c r="F2617" t="str">
        <f>IF(ISBLANK(draft_picks[[#This Row],[movie_id]]),"",_xlfn.XLOOKUP(draft_picks[[#This Row],[movie_id]],drafts.movies[id],drafts.movies[movie_title]))</f>
        <v>Full Metal Jacket</v>
      </c>
      <c r="G2617" s="3" t="s">
        <v>915</v>
      </c>
      <c r="H2617" t="str">
        <f>IF(ISBLANK(draft_picks[[#This Row],[drafter_id]]),"",_xlfn.XLOOKUP(draft_picks[[#This Row],[drafter_id]],drafters[id],drafters[name]))</f>
        <v>Billy Ray Brewton</v>
      </c>
      <c r="J2617" t="str">
        <f>IF(ISBLANK(draft_picks[[#This Row],[drafter_team_id]]),"",_xlfn.XLOOKUP(draft_picks[[#This Row],[drafter_team_id]],drafter_teams[id],drafter_teams[name]))</f>
        <v/>
      </c>
      <c r="K2617" s="3" t="s">
        <v>15484</v>
      </c>
      <c r="L2617" t="s">
        <v>1009</v>
      </c>
      <c r="M2617" t="str">
        <f>IF(OR(ISBLANK(draft_picks[[#This Row],[veto_drafter_id]]),draft_picks[[#This Row],[veto_drafter_id]]=""),"",_xlfn.XLOOKUP(draft_picks[[#This Row],[veto_drafter_id]],drafters[id],drafters[name]))</f>
        <v>Drea Clark</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16</v>
      </c>
      <c r="E2618" t="s">
        <v>4575</v>
      </c>
      <c r="F2618" t="str">
        <f>IF(ISBLANK(draft_picks[[#This Row],[movie_id]]),"",_xlfn.XLOOKUP(draft_picks[[#This Row],[movie_id]],drafts.movies[id],drafts.movies[movie_title]))</f>
        <v>Born on the Fourth of July</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15497</v>
      </c>
      <c r="L2618" t="s">
        <v>15497</v>
      </c>
      <c r="M2618" t="str">
        <f>IF(OR(ISBLANK(draft_picks[[#This Row],[veto_drafter_id]]),draft_picks[[#This Row],[veto_drafter_id]]=""),"",_xlfn.XLOOKUP(draft_picks[[#This Row],[veto_drafter_id]],drafters[id],drafters[name]))</f>
        <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x14ac:dyDescent="0.25">
      <c r="A2619" t="s">
        <v>132</v>
      </c>
      <c r="B2619" t="str">
        <f>_xlfn.XLOOKUP(draft_picks[[#This Row],[draft_id]],drafts[id],drafts[title])</f>
        <v>Vietnam War mini-Mega</v>
      </c>
      <c r="C2619" s="3">
        <v>2</v>
      </c>
      <c r="D2619">
        <f>IF(C2618&lt;draft_picks[[#This Row],[position]],1,IF(C2618&gt;draft_picks[[#This Row],[position]],D2618+1,IF(C2618=draft_picks[[#This Row],[position]],D2618+1)))</f>
        <v>17</v>
      </c>
      <c r="E2619" t="s">
        <v>7808</v>
      </c>
      <c r="F2619" t="str">
        <f>IF(ISBLANK(draft_picks[[#This Row],[movie_id]]),"",_xlfn.XLOOKUP(draft_picks[[#This Row],[movie_id]],drafts.movies[id],drafts.movies[movie_title]))</f>
        <v>Full Metal Jacket</v>
      </c>
      <c r="G2619" s="3" t="s">
        <v>1009</v>
      </c>
      <c r="H2619" t="str">
        <f>IF(ISBLANK(draft_picks[[#This Row],[drafter_id]]),"",_xlfn.XLOOKUP(draft_picks[[#This Row],[drafter_id]],drafters[id],drafters[name]))</f>
        <v>Drea Clark</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x14ac:dyDescent="0.25">
      <c r="A2620" t="s">
        <v>132</v>
      </c>
      <c r="B2620" t="str">
        <f>_xlfn.XLOOKUP(draft_picks[[#This Row],[draft_id]],drafts[id],drafts[title])</f>
        <v>Vietnam War mini-Mega</v>
      </c>
      <c r="C2620" s="3">
        <v>1</v>
      </c>
      <c r="D2620">
        <f>IF(C2619&lt;draft_picks[[#This Row],[position]],1,IF(C2619&gt;draft_picks[[#This Row],[position]],D2619+1,IF(C2619=draft_picks[[#This Row],[position]],D2619+1)))</f>
        <v>18</v>
      </c>
      <c r="E2620" t="s">
        <v>2853</v>
      </c>
      <c r="F2620" t="str">
        <f>IF(ISBLANK(draft_picks[[#This Row],[movie_id]]),"",_xlfn.XLOOKUP(draft_picks[[#This Row],[movie_id]],drafts.movies[id],drafts.movies[movie_title]))</f>
        <v>Apocalypse Now</v>
      </c>
      <c r="G2620" s="3" t="s">
        <v>1051</v>
      </c>
      <c r="H2620" t="str">
        <f>IF(ISBLANK(draft_picks[[#This Row],[drafter_id]]),"",_xlfn.XLOOKUP(draft_picks[[#This Row],[drafter_id]],drafters[id],drafters[name]))</f>
        <v>Drew McWeeny</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x14ac:dyDescent="0.25">
      <c r="A2621" t="s">
        <v>584</v>
      </c>
      <c r="B2621" t="str">
        <f>_xlfn.XLOOKUP(draft_picks[[#This Row],[draft_id]],drafts[id],drafts[title])</f>
        <v>Greta Gerwig</v>
      </c>
      <c r="C2621" s="3">
        <v>7</v>
      </c>
      <c r="D2621">
        <f>IF(C2620&lt;draft_picks[[#This Row],[position]],1,IF(C2620&gt;draft_picks[[#This Row],[position]],D2620+1,IF(C2620=draft_picks[[#This Row],[position]],D2620+1)))</f>
        <v>1</v>
      </c>
      <c r="E2621" t="s">
        <v>4428</v>
      </c>
      <c r="F2621" t="str">
        <f>IF(ISBLANK(draft_picks[[#This Row],[movie_id]]),"",_xlfn.XLOOKUP(draft_picks[[#This Row],[movie_id]],drafts.movies[id],drafts.movies[movie_title]))</f>
        <v>Hannah Takes the Stairs</v>
      </c>
      <c r="G2621" s="3" t="s">
        <v>1001</v>
      </c>
      <c r="H2621" t="str">
        <f>IF(ISBLANK(draft_picks[[#This Row],[drafter_id]]),"",_xlfn.XLOOKUP(draft_picks[[#This Row],[drafter_id]],drafters[id],drafters[name]))</f>
        <v>Piya Sinha-Roy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x14ac:dyDescent="0.25">
      <c r="A2622" t="s">
        <v>584</v>
      </c>
      <c r="B2622" t="str">
        <f>_xlfn.XLOOKUP(draft_picks[[#This Row],[draft_id]],drafts[id],drafts[title])</f>
        <v>Greta Gerwig</v>
      </c>
      <c r="C2622" s="3">
        <v>6</v>
      </c>
      <c r="D2622">
        <f>IF(C2621&lt;draft_picks[[#This Row],[position]],1,IF(C2621&gt;draft_picks[[#This Row],[position]],D2621+1,IF(C2621=draft_picks[[#This Row],[position]],D2621+1)))</f>
        <v>2</v>
      </c>
      <c r="E2622" t="s">
        <v>6637</v>
      </c>
      <c r="F2622" t="str">
        <f>IF(ISBLANK(draft_picks[[#This Row],[movie_id]]),"",_xlfn.XLOOKUP(draft_picks[[#This Row],[movie_id]],drafts.movies[id],drafts.movies[movie_title]))</f>
        <v>Greenberg</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x14ac:dyDescent="0.25">
      <c r="A2623" t="s">
        <v>584</v>
      </c>
      <c r="B2623" t="str">
        <f>_xlfn.XLOOKUP(draft_picks[[#This Row],[draft_id]],drafts[id],drafts[title])</f>
        <v>Greta Gerwig</v>
      </c>
      <c r="C2623" s="3">
        <v>5</v>
      </c>
      <c r="D2623">
        <f>IF(C2622&lt;draft_picks[[#This Row],[position]],1,IF(C2622&gt;draft_picks[[#This Row],[position]],D2622+1,IF(C2622=draft_picks[[#This Row],[position]],D2622+1)))</f>
        <v>3</v>
      </c>
      <c r="E2623" t="s">
        <v>1817</v>
      </c>
      <c r="F2623" t="str">
        <f>IF(ISBLANK(draft_picks[[#This Row],[movie_id]]),"",_xlfn.XLOOKUP(draft_picks[[#This Row],[movie_id]],drafts.movies[id],drafts.movies[movie_title]))</f>
        <v>Mistress America</v>
      </c>
      <c r="G2623" s="3" t="s">
        <v>1027</v>
      </c>
      <c r="H2623" t="str">
        <f>IF(ISBLANK(draft_picks[[#This Row],[drafter_id]]),"",_xlfn.XLOOKUP(draft_picks[[#This Row],[drafter_id]],drafters[id],drafters[name]))</f>
        <v>Devan Coggan</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x14ac:dyDescent="0.25">
      <c r="A2624" t="s">
        <v>584</v>
      </c>
      <c r="B2624" t="str">
        <f>_xlfn.XLOOKUP(draft_picks[[#This Row],[draft_id]],drafts[id],drafts[title])</f>
        <v>Greta Gerwig</v>
      </c>
      <c r="C2624" s="3">
        <v>4</v>
      </c>
      <c r="D2624">
        <f>IF(C2623&lt;draft_picks[[#This Row],[position]],1,IF(C2623&gt;draft_picks[[#This Row],[position]],D2623+1,IF(C2623=draft_picks[[#This Row],[position]],D2623+1)))</f>
        <v>4</v>
      </c>
      <c r="E2624" t="s">
        <v>7303</v>
      </c>
      <c r="F2624" t="str">
        <f>IF(ISBLANK(draft_picks[[#This Row],[movie_id]]),"",_xlfn.XLOOKUP(draft_picks[[#This Row],[movie_id]],drafts.movies[id],drafts.movies[movie_title]))</f>
        <v>Barbie</v>
      </c>
      <c r="G2624" s="3" t="s">
        <v>1001</v>
      </c>
      <c r="H2624" t="str">
        <f>IF(ISBLANK(draft_picks[[#This Row],[drafter_id]]),"",_xlfn.XLOOKUP(draft_picks[[#This Row],[drafter_id]],drafters[id],drafters[name]))</f>
        <v>Piya Sinha-Roy</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x14ac:dyDescent="0.25">
      <c r="A2625" t="s">
        <v>584</v>
      </c>
      <c r="B2625" t="str">
        <f>_xlfn.XLOOKUP(draft_picks[[#This Row],[draft_id]],drafts[id],drafts[title])</f>
        <v>Greta Gerwig</v>
      </c>
      <c r="C2625" s="3">
        <v>3</v>
      </c>
      <c r="D2625">
        <f>IF(C2624&lt;draft_picks[[#This Row],[position]],1,IF(C2624&gt;draft_picks[[#This Row],[position]],D2624+1,IF(C2624=draft_picks[[#This Row],[position]],D2624+1)))</f>
        <v>5</v>
      </c>
      <c r="E2625" t="s">
        <v>2640</v>
      </c>
      <c r="F2625" t="str">
        <f>IF(ISBLANK(draft_picks[[#This Row],[movie_id]]),"",_xlfn.XLOOKUP(draft_picks[[#This Row],[movie_id]],drafts.movies[id],drafts.movies[movie_title]))</f>
        <v>Little Women</v>
      </c>
      <c r="G2625" s="3" t="s">
        <v>1027</v>
      </c>
      <c r="H2625" t="str">
        <f>IF(ISBLANK(draft_picks[[#This Row],[drafter_id]]),"",_xlfn.XLOOKUP(draft_picks[[#This Row],[drafter_id]],drafters[id],drafters[name]))</f>
        <v>Devan Coggan</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x14ac:dyDescent="0.25">
      <c r="A2626" t="s">
        <v>584</v>
      </c>
      <c r="B2626" t="str">
        <f>_xlfn.XLOOKUP(draft_picks[[#This Row],[draft_id]],drafts[id],drafts[title])</f>
        <v>Greta Gerwig</v>
      </c>
      <c r="C2626" s="3">
        <v>2</v>
      </c>
      <c r="D2626">
        <f>IF(C2625&lt;draft_picks[[#This Row],[position]],1,IF(C2625&gt;draft_picks[[#This Row],[position]],D2625+1,IF(C2625=draft_picks[[#This Row],[position]],D2625+1)))</f>
        <v>6</v>
      </c>
      <c r="E2626" t="s">
        <v>2436</v>
      </c>
      <c r="F2626" t="str">
        <f>IF(ISBLANK(draft_picks[[#This Row],[movie_id]]),"",_xlfn.XLOOKUP(draft_picks[[#This Row],[movie_id]],drafts.movies[id],drafts.movies[movie_title]))</f>
        <v>Frances Ha</v>
      </c>
      <c r="G2626" s="3" t="s">
        <v>1001</v>
      </c>
      <c r="H2626" t="str">
        <f>IF(ISBLANK(draft_picks[[#This Row],[drafter_id]]),"",_xlfn.XLOOKUP(draft_picks[[#This Row],[drafter_id]],drafters[id],drafters[name]))</f>
        <v>Piya Sinha-Roy</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x14ac:dyDescent="0.25">
      <c r="A2627" t="s">
        <v>584</v>
      </c>
      <c r="B2627" t="str">
        <f>_xlfn.XLOOKUP(draft_picks[[#This Row],[draft_id]],drafts[id],drafts[title])</f>
        <v>Greta Gerwig</v>
      </c>
      <c r="C2627" s="3">
        <v>1</v>
      </c>
      <c r="D2627">
        <f>IF(C2626&lt;draft_picks[[#This Row],[position]],1,IF(C2626&gt;draft_picks[[#This Row],[position]],D2626+1,IF(C2626=draft_picks[[#This Row],[position]],D2626+1)))</f>
        <v>7</v>
      </c>
      <c r="E2627" t="s">
        <v>2778</v>
      </c>
      <c r="F2627" t="str">
        <f>IF(ISBLANK(draft_picks[[#This Row],[movie_id]]),"",_xlfn.XLOOKUP(draft_picks[[#This Row],[movie_id]],drafts.movies[id],drafts.movies[movie_title]))</f>
        <v>Lady Bird</v>
      </c>
      <c r="G2627" s="3" t="s">
        <v>1027</v>
      </c>
      <c r="H2627" t="str">
        <f>IF(ISBLANK(draft_picks[[#This Row],[drafter_id]]),"",_xlfn.XLOOKUP(draft_picks[[#This Row],[drafter_id]],drafters[id],drafters[name]))</f>
        <v>Devan Coggan</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x14ac:dyDescent="0.25">
      <c r="A2628" t="s">
        <v>737</v>
      </c>
      <c r="B2628" t="str">
        <f>_xlfn.XLOOKUP(draft_picks[[#This Row],[draft_id]],drafts[id],drafts[title])</f>
        <v>1998 mini-Mega Draft</v>
      </c>
      <c r="C2628" s="3">
        <v>13</v>
      </c>
      <c r="D2628">
        <f>IF(C2627&lt;draft_picks[[#This Row],[position]],1,IF(C2627&gt;draft_picks[[#This Row],[position]],D2627+1,IF(C2627=draft_picks[[#This Row],[position]],D2627+1)))</f>
        <v>1</v>
      </c>
      <c r="E2628" t="s">
        <v>6770</v>
      </c>
      <c r="F2628" t="str">
        <f>IF(ISBLANK(draft_picks[[#This Row],[movie_id]]),"",_xlfn.XLOOKUP(draft_picks[[#This Row],[movie_id]],drafts.movies[id],drafts.movies[movie_title]))</f>
        <v>Velvet Goldmine</v>
      </c>
      <c r="G2628" s="3" t="s">
        <v>1085</v>
      </c>
      <c r="H2628" t="str">
        <f>IF(ISBLANK(draft_picks[[#This Row],[drafter_id]]),"",_xlfn.XLOOKUP(draft_picks[[#This Row],[drafter_id]],drafters[id],drafters[name]))</f>
        <v>Helen Shang</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x14ac:dyDescent="0.25">
      <c r="A2629" t="s">
        <v>737</v>
      </c>
      <c r="B2629" t="str">
        <f>_xlfn.XLOOKUP(draft_picks[[#This Row],[draft_id]],drafts[id],drafts[title])</f>
        <v>1998 mini-Mega Draft</v>
      </c>
      <c r="C2629" s="3">
        <v>12</v>
      </c>
      <c r="D2629">
        <f>IF(C2628&lt;draft_picks[[#This Row],[position]],1,IF(C2628&gt;draft_picks[[#This Row],[position]],D2628+1,IF(C2628=draft_picks[[#This Row],[position]],D2628+1)))</f>
        <v>2</v>
      </c>
      <c r="E2629" t="s">
        <v>4410</v>
      </c>
      <c r="F2629" t="str">
        <f>IF(ISBLANK(draft_picks[[#This Row],[movie_id]]),"",_xlfn.XLOOKUP(draft_picks[[#This Row],[movie_id]],drafts.movies[id],drafts.movies[movie_title]))</f>
        <v>Deep Impact</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x14ac:dyDescent="0.25">
      <c r="A2630" t="s">
        <v>737</v>
      </c>
      <c r="B2630" t="str">
        <f>_xlfn.XLOOKUP(draft_picks[[#This Row],[draft_id]],drafts[id],drafts[title])</f>
        <v>1998 mini-Mega Draft</v>
      </c>
      <c r="C2630" s="3">
        <v>11</v>
      </c>
      <c r="D2630">
        <f>IF(C2629&lt;draft_picks[[#This Row],[position]],1,IF(C2629&gt;draft_picks[[#This Row],[position]],D2629+1,IF(C2629=draft_picks[[#This Row],[position]],D2629+1)))</f>
        <v>3</v>
      </c>
      <c r="E2630" t="s">
        <v>4692</v>
      </c>
      <c r="F2630" t="str">
        <f>IF(ISBLANK(draft_picks[[#This Row],[movie_id]]),"",_xlfn.XLOOKUP(draft_picks[[#This Row],[movie_id]],drafts.movies[id],drafts.movies[movie_title]))</f>
        <v>Primary Colors</v>
      </c>
      <c r="G2630" s="3" t="s">
        <v>1007</v>
      </c>
      <c r="H2630" t="str">
        <f>IF(ISBLANK(draft_picks[[#This Row],[drafter_id]]),"",_xlfn.XLOOKUP(draft_picks[[#This Row],[drafter_id]],drafters[id],drafters[name]))</f>
        <v>Karen Tongson</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x14ac:dyDescent="0.25">
      <c r="A2631" t="s">
        <v>737</v>
      </c>
      <c r="B2631" t="str">
        <f>_xlfn.XLOOKUP(draft_picks[[#This Row],[draft_id]],drafts[id],drafts[title])</f>
        <v>1998 mini-Mega Draft</v>
      </c>
      <c r="C2631" s="3">
        <v>10</v>
      </c>
      <c r="D2631">
        <f>IF(C2630&lt;draft_picks[[#This Row],[position]],1,IF(C2630&gt;draft_picks[[#This Row],[position]],D2630+1,IF(C2630=draft_picks[[#This Row],[position]],D2630+1)))</f>
        <v>4</v>
      </c>
      <c r="E2631" t="s">
        <v>5755</v>
      </c>
      <c r="F2631" t="str">
        <f>IF(ISBLANK(draft_picks[[#This Row],[movie_id]]),"",_xlfn.XLOOKUP(draft_picks[[#This Row],[movie_id]],drafts.movies[id],drafts.movies[movie_title]))</f>
        <v>Buffalo '66</v>
      </c>
      <c r="G2631" s="3" t="s">
        <v>1017</v>
      </c>
      <c r="H2631" t="str">
        <f>IF(ISBLANK(draft_picks[[#This Row],[drafter_id]]),"",_xlfn.XLOOKUP(draft_picks[[#This Row],[drafter_id]],drafters[id],drafters[name]))</f>
        <v>Thomas Grabinski</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x14ac:dyDescent="0.25">
      <c r="A2632" t="s">
        <v>737</v>
      </c>
      <c r="B2632" t="str">
        <f>_xlfn.XLOOKUP(draft_picks[[#This Row],[draft_id]],drafts[id],drafts[title])</f>
        <v>1998 mini-Mega Draft</v>
      </c>
      <c r="C2632" s="3">
        <v>9</v>
      </c>
      <c r="D2632">
        <f>IF(C2631&lt;draft_picks[[#This Row],[position]],1,IF(C2631&gt;draft_picks[[#This Row],[position]],D2631+1,IF(C2631=draft_picks[[#This Row],[position]],D2631+1)))</f>
        <v>5</v>
      </c>
      <c r="E2632" t="s">
        <v>7033</v>
      </c>
      <c r="F2632" t="str">
        <f>IF(ISBLANK(draft_picks[[#This Row],[movie_id]]),"",_xlfn.XLOOKUP(draft_picks[[#This Row],[movie_id]],drafts.movies[id],drafts.movies[movie_title]))</f>
        <v>The Truman Show</v>
      </c>
      <c r="G2632" s="3" t="s">
        <v>1237</v>
      </c>
      <c r="H2632" t="str">
        <f>IF(ISBLANK(draft_picks[[#This Row],[drafter_id]]),"",_xlfn.XLOOKUP(draft_picks[[#This Row],[drafter_id]],drafters[id],drafters[name]))</f>
        <v>Clay Keller</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x14ac:dyDescent="0.25">
      <c r="A2633" t="s">
        <v>737</v>
      </c>
      <c r="B2633" t="str">
        <f>_xlfn.XLOOKUP(draft_picks[[#This Row],[draft_id]],drafts[id],drafts[title])</f>
        <v>1998 mini-Mega Draft</v>
      </c>
      <c r="C2633" s="3">
        <v>8</v>
      </c>
      <c r="D2633">
        <f>IF(C2632&lt;draft_picks[[#This Row],[position]],1,IF(C2632&gt;draft_picks[[#This Row],[position]],D2632+1,IF(C2632=draft_picks[[#This Row],[position]],D2632+1)))</f>
        <v>6</v>
      </c>
      <c r="E2633" t="s">
        <v>5770</v>
      </c>
      <c r="F2633" t="str">
        <f>IF(ISBLANK(draft_picks[[#This Row],[movie_id]]),"",_xlfn.XLOOKUP(draft_picks[[#This Row],[movie_id]],drafts.movies[id],drafts.movies[movie_title]))</f>
        <v>Mulan</v>
      </c>
      <c r="G2633" s="3" t="s">
        <v>1085</v>
      </c>
      <c r="H2633" t="str">
        <f>IF(ISBLANK(draft_picks[[#This Row],[drafter_id]]),"",_xlfn.XLOOKUP(draft_picks[[#This Row],[drafter_id]],drafters[id],drafters[name]))</f>
        <v>Helen Shang</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x14ac:dyDescent="0.25">
      <c r="A2634" t="s">
        <v>737</v>
      </c>
      <c r="B2634" t="str">
        <f>_xlfn.XLOOKUP(draft_picks[[#This Row],[draft_id]],drafts[id],drafts[title])</f>
        <v>1998 mini-Mega Draft</v>
      </c>
      <c r="C2634" s="3">
        <v>7</v>
      </c>
      <c r="D2634">
        <f>IF(C2633&lt;draft_picks[[#This Row],[position]],1,IF(C2633&gt;draft_picks[[#This Row],[position]],D2633+1,IF(C2633=draft_picks[[#This Row],[position]],D2633+1)))</f>
        <v>7</v>
      </c>
      <c r="E2634" t="s">
        <v>5136</v>
      </c>
      <c r="F2634" t="str">
        <f>IF(ISBLANK(draft_picks[[#This Row],[movie_id]]),"",_xlfn.XLOOKUP(draft_picks[[#This Row],[movie_id]],drafts.movies[id],drafts.movies[movie_title]))</f>
        <v>Rounders</v>
      </c>
      <c r="G2634" s="3" t="s">
        <v>1007</v>
      </c>
      <c r="H2634" t="str">
        <f>IF(ISBLANK(draft_picks[[#This Row],[drafter_id]]),"",_xlfn.XLOOKUP(draft_picks[[#This Row],[drafter_id]],drafters[id],drafters[name]))</f>
        <v>Karen Tongson</v>
      </c>
      <c r="J2634" t="str">
        <f>IF(ISBLANK(draft_picks[[#This Row],[drafter_team_id]]),"",_xlfn.XLOOKUP(draft_picks[[#This Row],[drafter_team_id]],drafter_teams[id],drafter_teams[name]))</f>
        <v/>
      </c>
      <c r="K2634" s="3" t="s">
        <v>15484</v>
      </c>
      <c r="L2634" t="s">
        <v>1237</v>
      </c>
      <c r="M2634" t="str">
        <f>IF(OR(ISBLANK(draft_picks[[#This Row],[veto_drafter_id]]),draft_picks[[#This Row],[veto_drafter_id]]=""),"",_xlfn.XLOOKUP(draft_picks[[#This Row],[veto_drafter_id]],drafters[id],drafters[name]))</f>
        <v>Clay Keller</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8</v>
      </c>
      <c r="E2635" t="s">
        <v>6687</v>
      </c>
      <c r="F2635" t="str">
        <f>IF(ISBLANK(draft_picks[[#This Row],[movie_id]]),"",_xlfn.XLOOKUP(draft_picks[[#This Row],[movie_id]],drafts.movies[id],drafts.movies[movie_title]))</f>
        <v>Gods and Monsters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15497</v>
      </c>
      <c r="L2635" t="s">
        <v>15497</v>
      </c>
      <c r="M2635" t="str">
        <f>IF(OR(ISBLANK(draft_picks[[#This Row],[veto_drafter_id]]),draft_picks[[#This Row],[veto_drafter_id]]=""),"",_xlfn.XLOOKUP(draft_picks[[#This Row],[veto_drafter_id]],drafters[id],drafters[name]))</f>
        <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x14ac:dyDescent="0.25">
      <c r="A2636" t="s">
        <v>737</v>
      </c>
      <c r="B2636" t="str">
        <f>_xlfn.XLOOKUP(draft_picks[[#This Row],[draft_id]],drafts[id],drafts[title])</f>
        <v>1998 mini-Mega Draft</v>
      </c>
      <c r="C2636" s="3">
        <v>6</v>
      </c>
      <c r="D2636">
        <f>IF(C2635&lt;draft_picks[[#This Row],[position]],1,IF(C2635&gt;draft_picks[[#This Row],[position]],D2635+1,IF(C2635=draft_picks[[#This Row],[position]],D2635+1)))</f>
        <v>9</v>
      </c>
      <c r="E2636" t="s">
        <v>7632</v>
      </c>
      <c r="F2636" t="str">
        <f>IF(ISBLANK(draft_picks[[#This Row],[movie_id]]),"",_xlfn.XLOOKUP(draft_picks[[#This Row],[movie_id]],drafts.movies[id],drafts.movies[movie_title]))</f>
        <v>Funny Games</v>
      </c>
      <c r="G2636" s="3" t="s">
        <v>1017</v>
      </c>
      <c r="H2636" t="str">
        <f>IF(ISBLANK(draft_picks[[#This Row],[drafter_id]]),"",_xlfn.XLOOKUP(draft_picks[[#This Row],[drafter_id]],drafters[id],drafters[name]))</f>
        <v>Thomas Grabinski</v>
      </c>
      <c r="J2636" t="str">
        <f>IF(ISBLANK(draft_picks[[#This Row],[drafter_team_id]]),"",_xlfn.XLOOKUP(draft_picks[[#This Row],[drafter_team_id]],drafter_teams[id],drafter_teams[name]))</f>
        <v/>
      </c>
      <c r="K2636" s="3" t="s">
        <v>15484</v>
      </c>
      <c r="L2636" t="s">
        <v>1237</v>
      </c>
      <c r="M2636" t="str">
        <f>IF(OR(ISBLANK(draft_picks[[#This Row],[veto_drafter_id]]),draft_picks[[#This Row],[veto_drafter_id]]=""),"",_xlfn.XLOOKUP(draft_picks[[#This Row],[veto_drafter_id]],drafters[id],drafters[name]))</f>
        <v>Clay Keller</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10</v>
      </c>
      <c r="E2637" t="s">
        <v>3699</v>
      </c>
      <c r="F2637" t="str">
        <f>IF(ISBLANK(draft_picks[[#This Row],[movie_id]]),"",_xlfn.XLOOKUP(draft_picks[[#This Row],[movie_id]],drafts.movies[id],drafts.movies[movie_title]))</f>
        <v>The Last Days of Disco</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15497</v>
      </c>
      <c r="L2637" t="s">
        <v>15497</v>
      </c>
      <c r="M2637" t="str">
        <f>IF(OR(ISBLANK(draft_picks[[#This Row],[veto_drafter_id]]),draft_picks[[#This Row],[veto_drafter_id]]=""),"",_xlfn.XLOOKUP(draft_picks[[#This Row],[veto_drafter_id]],drafters[id],drafters[name]))</f>
        <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x14ac:dyDescent="0.25">
      <c r="A2638" t="s">
        <v>737</v>
      </c>
      <c r="B2638" t="str">
        <f>_xlfn.XLOOKUP(draft_picks[[#This Row],[draft_id]],drafts[id],drafts[title])</f>
        <v>1998 mini-Mega Draft</v>
      </c>
      <c r="C2638" s="3">
        <v>5</v>
      </c>
      <c r="D2638">
        <f>IF(C2637&lt;draft_picks[[#This Row],[position]],1,IF(C2637&gt;draft_picks[[#This Row],[position]],D2637+1,IF(C2637=draft_picks[[#This Row],[position]],D2637+1)))</f>
        <v>11</v>
      </c>
      <c r="E2638" t="s">
        <v>2946</v>
      </c>
      <c r="F2638" t="str">
        <f>IF(ISBLANK(draft_picks[[#This Row],[movie_id]]),"",_xlfn.XLOOKUP(draft_picks[[#This Row],[movie_id]],drafts.movies[id],drafts.movies[movie_title]))</f>
        <v>The Celebration</v>
      </c>
      <c r="G2638" s="3" t="s">
        <v>1237</v>
      </c>
      <c r="H2638" t="str">
        <f>IF(ISBLANK(draft_picks[[#This Row],[drafter_id]]),"",_xlfn.XLOOKUP(draft_picks[[#This Row],[drafter_id]],drafters[id],drafters[name]))</f>
        <v>Clay Keller</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x14ac:dyDescent="0.25">
      <c r="A2639" t="s">
        <v>737</v>
      </c>
      <c r="B2639" t="str">
        <f>_xlfn.XLOOKUP(draft_picks[[#This Row],[draft_id]],drafts[id],drafts[title])</f>
        <v>1998 mini-Mega Draft</v>
      </c>
      <c r="C2639" s="3">
        <v>4</v>
      </c>
      <c r="D2639">
        <f>IF(C2638&lt;draft_picks[[#This Row],[position]],1,IF(C2638&gt;draft_picks[[#This Row],[position]],D2638+1,IF(C2638=draft_picks[[#This Row],[position]],D2638+1)))</f>
        <v>12</v>
      </c>
      <c r="E2639" t="s">
        <v>5650</v>
      </c>
      <c r="F2639" t="str">
        <f>IF(ISBLANK(draft_picks[[#This Row],[movie_id]]),"",_xlfn.XLOOKUP(draft_picks[[#This Row],[movie_id]],drafts.movies[id],drafts.movies[movie_title]))</f>
        <v>Enemy of the State</v>
      </c>
      <c r="G2639" s="3" t="s">
        <v>1085</v>
      </c>
      <c r="H2639" t="str">
        <f>IF(ISBLANK(draft_picks[[#This Row],[drafter_id]]),"",_xlfn.XLOOKUP(draft_picks[[#This Row],[drafter_id]],drafters[id],drafters[name]))</f>
        <v>Helen Shang</v>
      </c>
      <c r="J2639" t="str">
        <f>IF(ISBLANK(draft_picks[[#This Row],[drafter_team_id]]),"",_xlfn.XLOOKUP(draft_picks[[#This Row],[drafter_team_id]],drafter_teams[id],drafter_teams[name]))</f>
        <v/>
      </c>
      <c r="K2639" s="3" t="s">
        <v>15484</v>
      </c>
      <c r="L2639" t="s">
        <v>1007</v>
      </c>
      <c r="M2639" t="str">
        <f>IF(OR(ISBLANK(draft_picks[[#This Row],[veto_drafter_id]]),draft_picks[[#This Row],[veto_drafter_id]]=""),"",_xlfn.XLOOKUP(draft_picks[[#This Row],[veto_drafter_id]],drafters[id],drafters[name]))</f>
        <v>Karen Tongson</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13</v>
      </c>
      <c r="E2640" t="s">
        <v>1335</v>
      </c>
      <c r="F2640" t="str">
        <f>IF(ISBLANK(draft_picks[[#This Row],[movie_id]]),"",_xlfn.XLOOKUP(draft_picks[[#This Row],[movie_id]],drafts.movies[id],drafts.movies[movie_title]))</f>
        <v>Elizabeth</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1017</v>
      </c>
      <c r="M2640" t="str">
        <f>IF(OR(ISBLANK(draft_picks[[#This Row],[veto_drafter_id]]),draft_picks[[#This Row],[veto_drafter_id]]=""),"",_xlfn.XLOOKUP(draft_picks[[#This Row],[veto_drafter_id]],drafters[id],drafters[name]))</f>
        <v>Thomas Grabinski</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14</v>
      </c>
      <c r="E2641" t="s">
        <v>1574</v>
      </c>
      <c r="F2641" t="str">
        <f>IF(ISBLANK(draft_picks[[#This Row],[movie_id]]),"",_xlfn.XLOOKUP(draft_picks[[#This Row],[movie_id]],drafts.movies[id],drafts.movies[movie_title]))</f>
        <v>The Big Lebowski</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15497</v>
      </c>
      <c r="L2641" t="s">
        <v>15497</v>
      </c>
      <c r="M2641" t="str">
        <f>IF(OR(ISBLANK(draft_picks[[#This Row],[veto_drafter_id]]),draft_picks[[#This Row],[veto_drafter_id]]=""),"",_xlfn.XLOOKUP(draft_picks[[#This Row],[veto_drafter_id]],drafters[id],drafters[name]))</f>
        <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x14ac:dyDescent="0.25">
      <c r="A2642" t="s">
        <v>737</v>
      </c>
      <c r="B2642" t="str">
        <f>_xlfn.XLOOKUP(draft_picks[[#This Row],[draft_id]],drafts[id],drafts[title])</f>
        <v>1998 mini-Mega Draft</v>
      </c>
      <c r="C2642" s="3">
        <v>3</v>
      </c>
      <c r="D2642">
        <f>IF(C2641&lt;draft_picks[[#This Row],[position]],1,IF(C2641&gt;draft_picks[[#This Row],[position]],D2641+1,IF(C2641=draft_picks[[#This Row],[position]],D2641+1)))</f>
        <v>15</v>
      </c>
      <c r="E2642" t="s">
        <v>8239</v>
      </c>
      <c r="F2642" t="str">
        <f>IF(ISBLANK(draft_picks[[#This Row],[movie_id]]),"",_xlfn.XLOOKUP(draft_picks[[#This Row],[movie_id]],drafts.movies[id],drafts.movies[movie_title]))</f>
        <v>High Art</v>
      </c>
      <c r="G2642" s="3" t="s">
        <v>1007</v>
      </c>
      <c r="H2642" t="str">
        <f>IF(ISBLANK(draft_picks[[#This Row],[drafter_id]]),"",_xlfn.XLOOKUP(draft_picks[[#This Row],[drafter_id]],drafters[id],drafters[name]))</f>
        <v>Karen Tongson</v>
      </c>
      <c r="J2642" t="str">
        <f>IF(ISBLANK(draft_picks[[#This Row],[drafter_team_id]]),"",_xlfn.XLOOKUP(draft_picks[[#This Row],[drafter_team_id]],drafter_teams[id],drafter_teams[name]))</f>
        <v/>
      </c>
      <c r="K2642" s="3" t="s">
        <v>15484</v>
      </c>
      <c r="L2642" t="s">
        <v>1085</v>
      </c>
      <c r="M2642" t="str">
        <f>IF(OR(ISBLANK(draft_picks[[#This Row],[veto_drafter_id]]),draft_picks[[#This Row],[veto_drafter_id]]=""),"",_xlfn.XLOOKUP(draft_picks[[#This Row],[veto_drafter_id]],drafters[id],drafters[name]))</f>
        <v>Helen Shang</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16</v>
      </c>
      <c r="E2643" t="s">
        <v>5346</v>
      </c>
      <c r="F2643" t="str">
        <f>IF(ISBLANK(draft_picks[[#This Row],[movie_id]]),"",_xlfn.XLOOKUP(draft_picks[[#This Row],[movie_id]],drafts.movies[id],drafts.movies[movie_title]))</f>
        <v>Pleasantville</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15497</v>
      </c>
      <c r="L2643" t="s">
        <v>15497</v>
      </c>
      <c r="M2643" t="str">
        <f>IF(OR(ISBLANK(draft_picks[[#This Row],[veto_drafter_id]]),draft_picks[[#This Row],[veto_drafter_id]]=""),"",_xlfn.XLOOKUP(draft_picks[[#This Row],[veto_drafter_id]],drafters[id],drafters[name]))</f>
        <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x14ac:dyDescent="0.25">
      <c r="A2644" t="s">
        <v>737</v>
      </c>
      <c r="B2644" t="str">
        <f>_xlfn.XLOOKUP(draft_picks[[#This Row],[draft_id]],drafts[id],drafts[title])</f>
        <v>1998 mini-Mega Draft</v>
      </c>
      <c r="C2644" s="3">
        <v>2</v>
      </c>
      <c r="D2644">
        <f>IF(C2643&lt;draft_picks[[#This Row],[position]],1,IF(C2643&gt;draft_picks[[#This Row],[position]],D2643+1,IF(C2643=draft_picks[[#This Row],[position]],D2643+1)))</f>
        <v>17</v>
      </c>
      <c r="E2644" t="s">
        <v>5211</v>
      </c>
      <c r="F2644" t="str">
        <f>IF(ISBLANK(draft_picks[[#This Row],[movie_id]]),"",_xlfn.XLOOKUP(draft_picks[[#This Row],[movie_id]],drafts.movies[id],drafts.movies[movie_title]))</f>
        <v>The Thin Red Line</v>
      </c>
      <c r="G2644" s="3" t="s">
        <v>1017</v>
      </c>
      <c r="H2644" t="str">
        <f>IF(ISBLANK(draft_picks[[#This Row],[drafter_id]]),"",_xlfn.XLOOKUP(draft_picks[[#This Row],[drafter_id]],drafters[id],drafters[name]))</f>
        <v>Thomas Grabinski</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x14ac:dyDescent="0.25">
      <c r="A2645" t="s">
        <v>737</v>
      </c>
      <c r="B2645" t="str">
        <f>_xlfn.XLOOKUP(draft_picks[[#This Row],[draft_id]],drafts[id],drafts[title])</f>
        <v>1998 mini-Mega Draft</v>
      </c>
      <c r="C2645" s="3">
        <v>1</v>
      </c>
      <c r="D2645">
        <f>IF(C2644&lt;draft_picks[[#This Row],[position]],1,IF(C2644&gt;draft_picks[[#This Row],[position]],D2644+1,IF(C2644=draft_picks[[#This Row],[position]],D2644+1)))</f>
        <v>18</v>
      </c>
      <c r="E2645" t="s">
        <v>3009</v>
      </c>
      <c r="F2645" t="str">
        <f>IF(ISBLANK(draft_picks[[#This Row],[movie_id]]),"",_xlfn.XLOOKUP(draft_picks[[#This Row],[movie_id]],drafts.movies[id],drafts.movies[movie_title]))</f>
        <v>Rushmore</v>
      </c>
      <c r="G2645" s="3" t="s">
        <v>1237</v>
      </c>
      <c r="H2645" t="str">
        <f>IF(ISBLANK(draft_picks[[#This Row],[drafter_id]]),"",_xlfn.XLOOKUP(draft_picks[[#This Row],[drafter_id]],drafters[id],drafters[name]))</f>
        <v>Clay Keller</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x14ac:dyDescent="0.25">
      <c r="A2646" t="s">
        <v>13</v>
      </c>
      <c r="B2646" t="str">
        <f>_xlfn.XLOOKUP(draft_picks[[#This Row],[draft_id]],drafts[id],drafts[title])</f>
        <v>Blumhouse</v>
      </c>
      <c r="C2646" s="3">
        <v>7</v>
      </c>
      <c r="D2646">
        <f>IF(C2645&lt;draft_picks[[#This Row],[position]],1,IF(C2645&gt;draft_picks[[#This Row],[position]],D2645+1,IF(C2645=draft_picks[[#This Row],[position]],D2645+1)))</f>
        <v>1</v>
      </c>
      <c r="E2646" t="s">
        <v>6970</v>
      </c>
      <c r="F2646" t="str">
        <f>IF(ISBLANK(draft_picks[[#This Row],[movie_id]]),"",_xlfn.XLOOKUP(draft_picks[[#This Row],[movie_id]],drafts.movies[id],drafts.movies[movie_title]))</f>
        <v>Halloween Kills</v>
      </c>
      <c r="G2646" s="3" t="s">
        <v>915</v>
      </c>
      <c r="H2646" t="str">
        <f>IF(ISBLANK(draft_picks[[#This Row],[drafter_id]]),"",_xlfn.XLOOKUP(draft_picks[[#This Row],[drafter_id]],drafters[id],drafters[name]))</f>
        <v>Billy Ray Brewton</v>
      </c>
      <c r="J2646" t="str">
        <f>IF(ISBLANK(draft_picks[[#This Row],[drafter_team_id]]),"",_xlfn.XLOOKUP(draft_picks[[#This Row],[drafter_team_id]],drafter_teams[id],drafter_teams[name]))</f>
        <v/>
      </c>
      <c r="K2646" s="3" t="s">
        <v>15484</v>
      </c>
      <c r="L2646" t="s">
        <v>909</v>
      </c>
      <c r="M2646" t="str">
        <f>IF(OR(ISBLANK(draft_picks[[#This Row],[veto_drafter_id]]),draft_picks[[#This Row],[veto_drafter_id]]=""),"",_xlfn.XLOOKUP(draft_picks[[#This Row],[veto_drafter_id]],drafters[id],drafters[name]))</f>
        <v>Kyle Anderson</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2</v>
      </c>
      <c r="E2647" t="s">
        <v>5352</v>
      </c>
      <c r="F2647" t="str">
        <f>IF(ISBLANK(draft_picks[[#This Row],[movie_id]]),"",_xlfn.XLOOKUP(draft_picks[[#This Row],[movie_id]],drafts.movies[id],drafts.movies[movie_title]))</f>
        <v>The Town That Dreaded Sundown</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15497</v>
      </c>
      <c r="L2647" t="s">
        <v>15497</v>
      </c>
      <c r="M2647" t="str">
        <f>IF(OR(ISBLANK(draft_picks[[#This Row],[veto_drafter_id]]),draft_picks[[#This Row],[veto_drafter_id]]=""),"",_xlfn.XLOOKUP(draft_picks[[#This Row],[veto_drafter_id]],drafters[id],drafters[name]))</f>
        <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x14ac:dyDescent="0.25">
      <c r="A2648" t="s">
        <v>13</v>
      </c>
      <c r="B2648" t="str">
        <f>_xlfn.XLOOKUP(draft_picks[[#This Row],[draft_id]],drafts[id],drafts[title])</f>
        <v>Blumhouse</v>
      </c>
      <c r="C2648" s="3">
        <v>6</v>
      </c>
      <c r="D2648">
        <f>IF(C2647&lt;draft_picks[[#This Row],[position]],1,IF(C2647&gt;draft_picks[[#This Row],[position]],D2647+1,IF(C2647=draft_picks[[#This Row],[position]],D2647+1)))</f>
        <v>3</v>
      </c>
      <c r="E2648" t="s">
        <v>5528</v>
      </c>
      <c r="F2648" t="str">
        <f>IF(ISBLANK(draft_picks[[#This Row],[movie_id]]),"",_xlfn.XLOOKUP(draft_picks[[#This Row],[movie_id]],drafts.movies[id],drafts.movies[movie_title]))</f>
        <v>Us</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x14ac:dyDescent="0.25">
      <c r="A2649" t="s">
        <v>13</v>
      </c>
      <c r="B2649" t="str">
        <f>_xlfn.XLOOKUP(draft_picks[[#This Row],[draft_id]],drafts[id],drafts[title])</f>
        <v>Blumhouse</v>
      </c>
      <c r="C2649" s="3">
        <v>5</v>
      </c>
      <c r="D2649">
        <f>IF(C2648&lt;draft_picks[[#This Row],[position]],1,IF(C2648&gt;draft_picks[[#This Row],[position]],D2648+1,IF(C2648=draft_picks[[#This Row],[position]],D2648+1)))</f>
        <v>4</v>
      </c>
      <c r="E2649" t="s">
        <v>3942</v>
      </c>
      <c r="F2649" t="str">
        <f>IF(ISBLANK(draft_picks[[#This Row],[movie_id]]),"",_xlfn.XLOOKUP(draft_picks[[#This Row],[movie_id]],drafts.movies[id],drafts.movies[movie_title]))</f>
        <v>Happy Death Day</v>
      </c>
      <c r="G2649" s="3" t="s">
        <v>909</v>
      </c>
      <c r="H2649" t="str">
        <f>IF(ISBLANK(draft_picks[[#This Row],[drafter_id]]),"",_xlfn.XLOOKUP(draft_picks[[#This Row],[drafter_id]],drafters[id],drafters[name]))</f>
        <v>Kyle Anderson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x14ac:dyDescent="0.25">
      <c r="A2650" t="s">
        <v>13</v>
      </c>
      <c r="B2650" t="str">
        <f>_xlfn.XLOOKUP(draft_picks[[#This Row],[draft_id]],drafts[id],drafts[title])</f>
        <v>Blumhouse</v>
      </c>
      <c r="C2650" s="3">
        <v>4</v>
      </c>
      <c r="D2650">
        <f>IF(C2649&lt;draft_picks[[#This Row],[position]],1,IF(C2649&gt;draft_picks[[#This Row],[position]],D2649+1,IF(C2649=draft_picks[[#This Row],[position]],D2649+1)))</f>
        <v>5</v>
      </c>
      <c r="E2650" t="s">
        <v>6141</v>
      </c>
      <c r="F2650" t="str">
        <f>IF(ISBLANK(draft_picks[[#This Row],[movie_id]]),"",_xlfn.XLOOKUP(draft_picks[[#This Row],[movie_id]],drafts.movies[id],drafts.movies[movie_title]))</f>
        <v>Paranormal Activity</v>
      </c>
      <c r="G2650" s="3" t="s">
        <v>915</v>
      </c>
      <c r="H2650" t="str">
        <f>IF(ISBLANK(draft_picks[[#This Row],[drafter_id]]),"",_xlfn.XLOOKUP(draft_picks[[#This Row],[drafter_id]],drafters[id],drafters[name]))</f>
        <v>Billy Ray Brewton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x14ac:dyDescent="0.25">
      <c r="A2651" t="s">
        <v>13</v>
      </c>
      <c r="B2651" t="str">
        <f>_xlfn.XLOOKUP(draft_picks[[#This Row],[draft_id]],drafts[id],drafts[title])</f>
        <v>Blumhouse</v>
      </c>
      <c r="C2651" s="3">
        <v>3</v>
      </c>
      <c r="D2651">
        <f>IF(C2650&lt;draft_picks[[#This Row],[position]],1,IF(C2650&gt;draft_picks[[#This Row],[position]],D2650+1,IF(C2650=draft_picks[[#This Row],[position]],D2650+1)))</f>
        <v>6</v>
      </c>
      <c r="E2651" t="s">
        <v>3358</v>
      </c>
      <c r="F2651" t="str">
        <f>IF(ISBLANK(draft_picks[[#This Row],[movie_id]]),"",_xlfn.XLOOKUP(draft_picks[[#This Row],[movie_id]],drafts.movies[id],drafts.movies[movie_title]))</f>
        <v>The Invisible Man</v>
      </c>
      <c r="G2651" s="3" t="s">
        <v>909</v>
      </c>
      <c r="H2651" t="str">
        <f>IF(ISBLANK(draft_picks[[#This Row],[drafter_id]]),"",_xlfn.XLOOKUP(draft_picks[[#This Row],[drafter_id]],drafters[id],drafters[name]))</f>
        <v>Kyle Anderson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x14ac:dyDescent="0.25">
      <c r="A2652" t="s">
        <v>13</v>
      </c>
      <c r="B2652" t="str">
        <f>_xlfn.XLOOKUP(draft_picks[[#This Row],[draft_id]],drafts[id],drafts[title])</f>
        <v>Blumhouse</v>
      </c>
      <c r="C2652" s="3">
        <v>2</v>
      </c>
      <c r="D2652">
        <f>IF(C2651&lt;draft_picks[[#This Row],[position]],1,IF(C2651&gt;draft_picks[[#This Row],[position]],D2651+1,IF(C2651=draft_picks[[#This Row],[position]],D2651+1)))</f>
        <v>7</v>
      </c>
      <c r="E2652" t="s">
        <v>4127</v>
      </c>
      <c r="F2652" t="str">
        <f>IF(ISBLANK(draft_picks[[#This Row],[movie_id]]),"",_xlfn.XLOOKUP(draft_picks[[#This Row],[movie_id]],drafts.movies[id],drafts.movies[movie_title]))</f>
        <v>Insidious</v>
      </c>
      <c r="G2652" s="3" t="s">
        <v>915</v>
      </c>
      <c r="H2652" t="str">
        <f>IF(ISBLANK(draft_picks[[#This Row],[drafter_id]]),"",_xlfn.XLOOKUP(draft_picks[[#This Row],[drafter_id]],drafters[id],drafters[name]))</f>
        <v>Billy Ray Brewton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x14ac:dyDescent="0.25">
      <c r="A2653" t="s">
        <v>13</v>
      </c>
      <c r="B2653" t="str">
        <f>_xlfn.XLOOKUP(draft_picks[[#This Row],[draft_id]],drafts[id],drafts[title])</f>
        <v>Blumhouse</v>
      </c>
      <c r="C2653" s="3">
        <v>1</v>
      </c>
      <c r="D2653">
        <f>IF(C2652&lt;draft_picks[[#This Row],[position]],1,IF(C2652&gt;draft_picks[[#This Row],[position]],D2652+1,IF(C2652=draft_picks[[#This Row],[position]],D2652+1)))</f>
        <v>8</v>
      </c>
      <c r="E2653" t="s">
        <v>2688</v>
      </c>
      <c r="F2653" t="str">
        <f>IF(ISBLANK(draft_picks[[#This Row],[movie_id]]),"",_xlfn.XLOOKUP(draft_picks[[#This Row],[movie_id]],drafts.movies[id],drafts.movies[movie_title]))</f>
        <v>Get Out</v>
      </c>
      <c r="G2653" s="3" t="s">
        <v>909</v>
      </c>
      <c r="H2653" t="str">
        <f>IF(ISBLANK(draft_picks[[#This Row],[drafter_id]]),"",_xlfn.XLOOKUP(draft_picks[[#This Row],[drafter_id]],drafters[id],drafters[name]))</f>
        <v>Kyle Anderson</v>
      </c>
      <c r="J2653" t="str">
        <f>IF(ISBLANK(draft_picks[[#This Row],[drafter_team_id]]),"",_xlfn.XLOOKUP(draft_picks[[#This Row],[drafter_team_id]],drafter_teams[id],drafter_teams[name]))</f>
        <v/>
      </c>
      <c r="K2653" s="3" t="s">
        <v>15484</v>
      </c>
      <c r="L2653" t="s">
        <v>915</v>
      </c>
      <c r="M2653" t="str">
        <f>IF(OR(ISBLANK(draft_picks[[#This Row],[veto_drafter_id]]),draft_picks[[#This Row],[veto_drafter_id]]=""),"",_xlfn.XLOOKUP(draft_picks[[#This Row],[veto_drafter_id]],drafters[id],drafters[name]))</f>
        <v>Billy Ray Brewton</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9</v>
      </c>
      <c r="E2654" t="s">
        <v>7835</v>
      </c>
      <c r="F2654" t="str">
        <f>IF(ISBLANK(draft_picks[[#This Row],[movie_id]]),"",_xlfn.XLOOKUP(draft_picks[[#This Row],[movie_id]],drafts.movies[id],drafts.movies[movie_title]))</f>
        <v>Split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15497</v>
      </c>
      <c r="L2654" t="s">
        <v>15497</v>
      </c>
      <c r="M2654" t="str">
        <f>IF(OR(ISBLANK(draft_picks[[#This Row],[veto_drafter_id]]),draft_picks[[#This Row],[veto_drafter_id]]=""),"",_xlfn.XLOOKUP(draft_picks[[#This Row],[veto_drafter_id]],drafters[id],drafters[name]))</f>
        <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x14ac:dyDescent="0.25">
      <c r="A2655" t="s">
        <v>114</v>
      </c>
      <c r="B2655" t="str">
        <f>_xlfn.XLOOKUP(draft_picks[[#This Row],[draft_id]],drafts[id],drafts[title])</f>
        <v>Home Invasion</v>
      </c>
      <c r="C2655" s="3">
        <v>7</v>
      </c>
      <c r="D2655">
        <f>IF(C2654&lt;draft_picks[[#This Row],[position]],1,IF(C2654&gt;draft_picks[[#This Row],[position]],D2654+1,IF(C2654=draft_picks[[#This Row],[position]],D2654+1)))</f>
        <v>1</v>
      </c>
      <c r="E2655" t="s">
        <v>8170</v>
      </c>
      <c r="F2655" t="str">
        <f>IF(ISBLANK(draft_picks[[#This Row],[movie_id]]),"",_xlfn.XLOOKUP(draft_picks[[#This Row],[movie_id]],drafts.movies[id],drafts.movies[movie_title]))</f>
        <v>Knock Knock</v>
      </c>
      <c r="G2655" s="3" t="s">
        <v>1137</v>
      </c>
      <c r="H2655" t="str">
        <f>IF(ISBLANK(draft_picks[[#This Row],[drafter_id]]),"",_xlfn.XLOOKUP(draft_picks[[#This Row],[drafter_id]],drafters[id],drafters[name]))</f>
        <v>Wynter Mitchell</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x14ac:dyDescent="0.25">
      <c r="A2656" t="s">
        <v>114</v>
      </c>
      <c r="B2656" t="str">
        <f>_xlfn.XLOOKUP(draft_picks[[#This Row],[draft_id]],drafts[id],drafts[title])</f>
        <v>Home Invasion</v>
      </c>
      <c r="C2656" s="3">
        <v>6</v>
      </c>
      <c r="D2656">
        <f>IF(C2655&lt;draft_picks[[#This Row],[position]],1,IF(C2655&gt;draft_picks[[#This Row],[position]],D2655+1,IF(C2655=draft_picks[[#This Row],[position]],D2655+1)))</f>
        <v>2</v>
      </c>
      <c r="E2656" t="s">
        <v>1895</v>
      </c>
      <c r="F2656" t="str">
        <f>IF(ISBLANK(draft_picks[[#This Row],[movie_id]]),"",_xlfn.XLOOKUP(draft_picks[[#This Row],[movie_id]],drafts.movies[id],drafts.movies[movie_title]))</f>
        <v>Unlawful Entry</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x14ac:dyDescent="0.25">
      <c r="A2657" t="s">
        <v>114</v>
      </c>
      <c r="B2657" t="str">
        <f>_xlfn.XLOOKUP(draft_picks[[#This Row],[draft_id]],drafts[id],drafts[title])</f>
        <v>Home Invasion</v>
      </c>
      <c r="C2657" s="3">
        <v>5</v>
      </c>
      <c r="D2657">
        <f>IF(C2656&lt;draft_picks[[#This Row],[position]],1,IF(C2656&gt;draft_picks[[#This Row],[position]],D2656+1,IF(C2656=draft_picks[[#This Row],[position]],D2656+1)))</f>
        <v>3</v>
      </c>
      <c r="E2657" t="s">
        <v>1862</v>
      </c>
      <c r="F2657" t="str">
        <f>IF(ISBLANK(draft_picks[[#This Row],[movie_id]]),"",_xlfn.XLOOKUP(draft_picks[[#This Row],[movie_id]],drafts.movies[id],drafts.movies[movie_title]))</f>
        <v>Panic Room</v>
      </c>
      <c r="G2657" s="3" t="s">
        <v>1129</v>
      </c>
      <c r="H2657" t="str">
        <f>IF(ISBLANK(draft_picks[[#This Row],[drafter_id]]),"",_xlfn.XLOOKUP(draft_picks[[#This Row],[drafter_id]],drafters[id],drafters[name]))</f>
        <v>Morgan Peter Brown</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x14ac:dyDescent="0.25">
      <c r="A2658" t="s">
        <v>114</v>
      </c>
      <c r="B2658" t="str">
        <f>_xlfn.XLOOKUP(draft_picks[[#This Row],[draft_id]],drafts[id],drafts[title])</f>
        <v>Home Invasion</v>
      </c>
      <c r="C2658" s="3">
        <v>4</v>
      </c>
      <c r="D2658">
        <f>IF(C2657&lt;draft_picks[[#This Row],[position]],1,IF(C2657&gt;draft_picks[[#This Row],[position]],D2657+1,IF(C2657=draft_picks[[#This Row],[position]],D2657+1)))</f>
        <v>4</v>
      </c>
      <c r="E2658" t="s">
        <v>6180</v>
      </c>
      <c r="F2658" t="str">
        <f>IF(ISBLANK(draft_picks[[#This Row],[movie_id]]),"",_xlfn.XLOOKUP(draft_picks[[#This Row],[movie_id]],drafts.movies[id],drafts.movies[movie_title]))</f>
        <v>Inside</v>
      </c>
      <c r="G2658" s="3" t="s">
        <v>1137</v>
      </c>
      <c r="H2658" t="str">
        <f>IF(ISBLANK(draft_picks[[#This Row],[drafter_id]]),"",_xlfn.XLOOKUP(draft_picks[[#This Row],[drafter_id]],drafters[id],drafters[name]))</f>
        <v>Wynter Mitchell</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x14ac:dyDescent="0.25">
      <c r="A2659" t="s">
        <v>114</v>
      </c>
      <c r="B2659" t="str">
        <f>_xlfn.XLOOKUP(draft_picks[[#This Row],[draft_id]],drafts[id],drafts[title])</f>
        <v>Home Invasion</v>
      </c>
      <c r="C2659" s="3">
        <v>3</v>
      </c>
      <c r="D2659">
        <f>IF(C2658&lt;draft_picks[[#This Row],[position]],1,IF(C2658&gt;draft_picks[[#This Row],[position]],D2658+1,IF(C2658=draft_picks[[#This Row],[position]],D2658+1)))</f>
        <v>5</v>
      </c>
      <c r="E2659" t="s">
        <v>2394</v>
      </c>
      <c r="F2659" t="str">
        <f>IF(ISBLANK(draft_picks[[#This Row],[movie_id]]),"",_xlfn.XLOOKUP(draft_picks[[#This Row],[movie_id]],drafts.movies[id],drafts.movies[movie_title]))</f>
        <v>Wait Until Dark</v>
      </c>
      <c r="G2659" s="3" t="s">
        <v>1129</v>
      </c>
      <c r="H2659" t="str">
        <f>IF(ISBLANK(draft_picks[[#This Row],[drafter_id]]),"",_xlfn.XLOOKUP(draft_picks[[#This Row],[drafter_id]],drafters[id],drafters[name]))</f>
        <v>Morgan Peter Brown</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x14ac:dyDescent="0.25">
      <c r="A2660" t="s">
        <v>114</v>
      </c>
      <c r="B2660" t="str">
        <f>_xlfn.XLOOKUP(draft_picks[[#This Row],[draft_id]],drafts[id],drafts[title])</f>
        <v>Home Invasion</v>
      </c>
      <c r="C2660" s="3">
        <v>2</v>
      </c>
      <c r="D2660">
        <f>IF(C2659&lt;draft_picks[[#This Row],[position]],1,IF(C2659&gt;draft_picks[[#This Row],[position]],D2659+1,IF(C2659=draft_picks[[#This Row],[position]],D2659+1)))</f>
        <v>6</v>
      </c>
      <c r="E2660" t="s">
        <v>2039</v>
      </c>
      <c r="F2660" t="str">
        <f>IF(ISBLANK(draft_picks[[#This Row],[movie_id]]),"",_xlfn.XLOOKUP(draft_picks[[#This Row],[movie_id]],drafts.movies[id],drafts.movies[movie_title]))</f>
        <v>Home Alone</v>
      </c>
      <c r="G2660" s="3" t="s">
        <v>1137</v>
      </c>
      <c r="H2660" t="str">
        <f>IF(ISBLANK(draft_picks[[#This Row],[drafter_id]]),"",_xlfn.XLOOKUP(draft_picks[[#This Row],[drafter_id]],drafters[id],drafters[name]))</f>
        <v>Wynter Mitchell</v>
      </c>
      <c r="J2660" t="str">
        <f>IF(ISBLANK(draft_picks[[#This Row],[drafter_team_id]]),"",_xlfn.XLOOKUP(draft_picks[[#This Row],[drafter_team_id]],drafter_teams[id],drafter_teams[name]))</f>
        <v/>
      </c>
      <c r="K2660" s="3" t="s">
        <v>15484</v>
      </c>
      <c r="L2660" t="s">
        <v>1129</v>
      </c>
      <c r="M2660" t="str">
        <f>IF(OR(ISBLANK(draft_picks[[#This Row],[veto_drafter_id]]),draft_picks[[#This Row],[veto_drafter_id]]=""),"",_xlfn.XLOOKUP(draft_picks[[#This Row],[veto_drafter_id]],drafters[id],drafters[name]))</f>
        <v>Morgan Peter Brown</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7</v>
      </c>
      <c r="E2661" t="s">
        <v>5319</v>
      </c>
      <c r="F2661" t="str">
        <f>IF(ISBLANK(draft_picks[[#This Row],[movie_id]]),"",_xlfn.XLOOKUP(draft_picks[[#This Row],[movie_id]],drafts.movies[id],drafts.movies[movie_title]))</f>
        <v>Mother!</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8</v>
      </c>
      <c r="E2662" t="s">
        <v>7632</v>
      </c>
      <c r="F2662" t="str">
        <f>IF(ISBLANK(draft_picks[[#This Row],[movie_id]]),"",_xlfn.XLOOKUP(draft_picks[[#This Row],[movie_id]],drafts.movies[id],drafts.movies[movie_title]))</f>
        <v>Funny Games</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1137</v>
      </c>
      <c r="M2662" t="str">
        <f>IF(OR(ISBLANK(draft_picks[[#This Row],[veto_drafter_id]]),draft_picks[[#This Row],[veto_drafter_id]]=""),"",_xlfn.XLOOKUP(draft_picks[[#This Row],[veto_drafter_id]],drafters[id],drafters[name]))</f>
        <v>Wynter Mitchell</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9</v>
      </c>
      <c r="E2663" t="s">
        <v>7691</v>
      </c>
      <c r="F2663" t="str">
        <f>IF(ISBLANK(draft_picks[[#This Row],[movie_id]]),"",_xlfn.XLOOKUP(draft_picks[[#This Row],[movie_id]],drafts.movies[id],drafts.movies[movie_title]))</f>
        <v>The Strangers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15497</v>
      </c>
      <c r="L2663" t="s">
        <v>15497</v>
      </c>
      <c r="M2663" t="str">
        <f>IF(OR(ISBLANK(draft_picks[[#This Row],[veto_drafter_id]]),draft_picks[[#This Row],[veto_drafter_id]]=""),"",_xlfn.XLOOKUP(draft_picks[[#This Row],[veto_drafter_id]],drafters[id],drafters[name]))</f>
        <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x14ac:dyDescent="0.25">
      <c r="A2664" t="s">
        <v>114</v>
      </c>
      <c r="B2664" t="str">
        <f>_xlfn.XLOOKUP(draft_picks[[#This Row],[draft_id]],drafts[id],drafts[title])</f>
        <v>Home Invasion</v>
      </c>
      <c r="C2664" s="3">
        <v>1</v>
      </c>
      <c r="D2664">
        <f>IF(C2663&lt;draft_picks[[#This Row],[position]],1,IF(C2663&gt;draft_picks[[#This Row],[position]],D2663+1,IF(C2663=draft_picks[[#This Row],[position]],D2663+1)))</f>
        <v>10</v>
      </c>
      <c r="E2664" t="s">
        <v>7632</v>
      </c>
      <c r="F2664" t="str">
        <f>IF(ISBLANK(draft_picks[[#This Row],[movie_id]]),"",_xlfn.XLOOKUP(draft_picks[[#This Row],[movie_id]],drafts.movies[id],drafts.movies[movie_title]))</f>
        <v>Funny Games</v>
      </c>
      <c r="G2664" s="3" t="s">
        <v>1129</v>
      </c>
      <c r="H2664" t="str">
        <f>IF(ISBLANK(draft_picks[[#This Row],[drafter_id]]),"",_xlfn.XLOOKUP(draft_picks[[#This Row],[drafter_id]],drafters[id],drafters[name]))</f>
        <v>Morgan Peter Brown</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x14ac:dyDescent="0.25">
      <c r="A2665" t="s">
        <v>318</v>
      </c>
      <c r="B2665" t="str">
        <f>_xlfn.XLOOKUP(draft_picks[[#This Row],[draft_id]],drafts[id],drafts[title])</f>
        <v>Two Thumbs Down</v>
      </c>
      <c r="C2665" s="3">
        <v>7</v>
      </c>
      <c r="D2665">
        <f>IF(C2664&lt;draft_picks[[#This Row],[position]],1,IF(C2664&gt;draft_picks[[#This Row],[position]],D2664+1,IF(C2664=draft_picks[[#This Row],[position]],D2664+1)))</f>
        <v>1</v>
      </c>
      <c r="E2665" t="s">
        <v>5958</v>
      </c>
      <c r="F2665" t="str">
        <f>IF(ISBLANK(draft_picks[[#This Row],[movie_id]]),"",_xlfn.XLOOKUP(draft_picks[[#This Row],[movie_id]],drafts.movies[id],drafts.movies[movie_title]))</f>
        <v>Last Action Hero</v>
      </c>
      <c r="G2665" s="3" t="s">
        <v>1147</v>
      </c>
      <c r="H2665" t="str">
        <f>IF(ISBLANK(draft_picks[[#This Row],[drafter_id]]),"",_xlfn.XLOOKUP(draft_picks[[#This Row],[drafter_id]],drafters[id],drafters[name]))</f>
        <v>Matt Singer</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x14ac:dyDescent="0.25">
      <c r="A2666" t="s">
        <v>318</v>
      </c>
      <c r="B2666" t="str">
        <f>_xlfn.XLOOKUP(draft_picks[[#This Row],[draft_id]],drafts[id],drafts[title])</f>
        <v>Two Thumbs Down</v>
      </c>
      <c r="C2666" s="3">
        <v>6</v>
      </c>
      <c r="D2666">
        <f>IF(C2665&lt;draft_picks[[#This Row],[position]],1,IF(C2665&gt;draft_picks[[#This Row],[position]],D2665+1,IF(C2665=draft_picks[[#This Row],[position]],D2665+1)))</f>
        <v>2</v>
      </c>
      <c r="E2666" t="s">
        <v>8316</v>
      </c>
      <c r="F2666" t="str">
        <f>IF(ISBLANK(draft_picks[[#This Row],[movie_id]]),"",_xlfn.XLOOKUP(draft_picks[[#This Row],[movie_id]],drafts.movies[id],drafts.movies[movie_title]))</f>
        <v>Beetlejuice</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x14ac:dyDescent="0.25">
      <c r="A2667" t="s">
        <v>318</v>
      </c>
      <c r="B2667" t="str">
        <f>_xlfn.XLOOKUP(draft_picks[[#This Row],[draft_id]],drafts[id],drafts[title])</f>
        <v>Two Thumbs Down</v>
      </c>
      <c r="C2667" s="3">
        <v>5</v>
      </c>
      <c r="D2667">
        <f>IF(C2666&lt;draft_picks[[#This Row],[position]],1,IF(C2666&gt;draft_picks[[#This Row],[position]],D2666+1,IF(C2666=draft_picks[[#This Row],[position]],D2666+1)))</f>
        <v>3</v>
      </c>
      <c r="E2667" t="s">
        <v>7796</v>
      </c>
      <c r="F2667" t="str">
        <f>IF(ISBLANK(draft_picks[[#This Row],[movie_id]]),"",_xlfn.XLOOKUP(draft_picks[[#This Row],[movie_id]],drafts.movies[id],drafts.movies[movie_title]))</f>
        <v>Johnny Dangerously</v>
      </c>
      <c r="G2667" s="3" t="s">
        <v>1167</v>
      </c>
      <c r="H2667" t="str">
        <f>IF(ISBLANK(draft_picks[[#This Row],[drafter_id]]),"",_xlfn.XLOOKUP(draft_picks[[#This Row],[drafter_id]],drafters[id],drafters[name]))</f>
        <v>Jordan Hoffman</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x14ac:dyDescent="0.25">
      <c r="A2668" t="s">
        <v>318</v>
      </c>
      <c r="B2668" t="str">
        <f>_xlfn.XLOOKUP(draft_picks[[#This Row],[draft_id]],drafts[id],drafts[title])</f>
        <v>Two Thumbs Down</v>
      </c>
      <c r="C2668" s="3">
        <v>4</v>
      </c>
      <c r="D2668">
        <f>IF(C2667&lt;draft_picks[[#This Row],[position]],1,IF(C2667&gt;draft_picks[[#This Row],[position]],D2667+1,IF(C2667=draft_picks[[#This Row],[position]],D2667+1)))</f>
        <v>4</v>
      </c>
      <c r="E2668" t="s">
        <v>7593</v>
      </c>
      <c r="F2668" t="str">
        <f>IF(ISBLANK(draft_picks[[#This Row],[movie_id]]),"",_xlfn.XLOOKUP(draft_picks[[#This Row],[movie_id]],drafts.movies[id],drafts.movies[movie_title]))</f>
        <v>Army of Darkness</v>
      </c>
      <c r="G2668" s="3" t="s">
        <v>1147</v>
      </c>
      <c r="H2668" t="str">
        <f>IF(ISBLANK(draft_picks[[#This Row],[drafter_id]]),"",_xlfn.XLOOKUP(draft_picks[[#This Row],[drafter_id]],drafters[id],drafters[name]))</f>
        <v>Matt Singer</v>
      </c>
      <c r="J2668" t="str">
        <f>IF(ISBLANK(draft_picks[[#This Row],[drafter_team_id]]),"",_xlfn.XLOOKUP(draft_picks[[#This Row],[drafter_team_id]],drafter_teams[id],drafter_teams[name]))</f>
        <v/>
      </c>
      <c r="K2668" s="3" t="s">
        <v>15484</v>
      </c>
      <c r="L2668" t="s">
        <v>1167</v>
      </c>
      <c r="M2668" t="str">
        <f>IF(OR(ISBLANK(draft_picks[[#This Row],[veto_drafter_id]]),draft_picks[[#This Row],[veto_drafter_id]]=""),"",_xlfn.XLOOKUP(draft_picks[[#This Row],[veto_drafter_id]],drafters[id],drafters[name]))</f>
        <v>Jordan Hoffman</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5</v>
      </c>
      <c r="E2669" t="s">
        <v>7075</v>
      </c>
      <c r="F2669" t="str">
        <f>IF(ISBLANK(draft_picks[[#This Row],[movie_id]]),"",_xlfn.XLOOKUP(draft_picks[[#This Row],[movie_id]],drafts.movies[id],drafts.movies[movie_title]))</f>
        <v>Reservoir Dogs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15497</v>
      </c>
      <c r="L2669" t="s">
        <v>15497</v>
      </c>
      <c r="M2669" t="str">
        <f>IF(OR(ISBLANK(draft_picks[[#This Row],[veto_drafter_id]]),draft_picks[[#This Row],[veto_drafter_id]]=""),"",_xlfn.XLOOKUP(draft_picks[[#This Row],[veto_drafter_id]],drafters[id],drafters[name]))</f>
        <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x14ac:dyDescent="0.25">
      <c r="A2670" t="s">
        <v>318</v>
      </c>
      <c r="B2670" t="str">
        <f>_xlfn.XLOOKUP(draft_picks[[#This Row],[draft_id]],drafts[id],drafts[title])</f>
        <v>Two Thumbs Down</v>
      </c>
      <c r="C2670" s="3">
        <v>3</v>
      </c>
      <c r="D2670">
        <f>IF(C2669&lt;draft_picks[[#This Row],[position]],1,IF(C2669&gt;draft_picks[[#This Row],[position]],D2669+1,IF(C2669=draft_picks[[#This Row],[position]],D2669+1)))</f>
        <v>6</v>
      </c>
      <c r="E2670" t="s">
        <v>4440</v>
      </c>
      <c r="F2670" t="str">
        <f>IF(ISBLANK(draft_picks[[#This Row],[movie_id]]),"",_xlfn.XLOOKUP(draft_picks[[#This Row],[movie_id]],drafts.movies[id],drafts.movies[movie_title]))</f>
        <v>Stealing Beauty</v>
      </c>
      <c r="G2670" s="3" t="s">
        <v>1167</v>
      </c>
      <c r="H2670" t="str">
        <f>IF(ISBLANK(draft_picks[[#This Row],[drafter_id]]),"",_xlfn.XLOOKUP(draft_picks[[#This Row],[drafter_id]],drafters[id],drafters[name]))</f>
        <v>Jordan Hoffman</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x14ac:dyDescent="0.25">
      <c r="A2671" t="s">
        <v>318</v>
      </c>
      <c r="B2671" t="str">
        <f>_xlfn.XLOOKUP(draft_picks[[#This Row],[draft_id]],drafts[id],drafts[title])</f>
        <v>Two Thumbs Down</v>
      </c>
      <c r="C2671" s="3">
        <v>2</v>
      </c>
      <c r="D2671">
        <f>IF(C2670&lt;draft_picks[[#This Row],[position]],1,IF(C2670&gt;draft_picks[[#This Row],[position]],D2670+1,IF(C2670=draft_picks[[#This Row],[position]],D2670+1)))</f>
        <v>7</v>
      </c>
      <c r="E2671" t="s">
        <v>1769</v>
      </c>
      <c r="F2671" t="str">
        <f>IF(ISBLANK(draft_picks[[#This Row],[movie_id]]),"",_xlfn.XLOOKUP(draft_picks[[#This Row],[movie_id]],drafts.movies[id],drafts.movies[movie_title]))</f>
        <v>The Color of Money</v>
      </c>
      <c r="G2671" s="3" t="s">
        <v>1147</v>
      </c>
      <c r="H2671" t="str">
        <f>IF(ISBLANK(draft_picks[[#This Row],[drafter_id]]),"",_xlfn.XLOOKUP(draft_picks[[#This Row],[drafter_id]],drafters[id],drafters[name]))</f>
        <v>Matt Singer</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x14ac:dyDescent="0.25">
      <c r="A2672" t="s">
        <v>318</v>
      </c>
      <c r="B2672" t="str">
        <f>_xlfn.XLOOKUP(draft_picks[[#This Row],[draft_id]],drafts[id],drafts[title])</f>
        <v>Two Thumbs Down</v>
      </c>
      <c r="C2672" s="3">
        <v>1</v>
      </c>
      <c r="D2672">
        <f>IF(C2671&lt;draft_picks[[#This Row],[position]],1,IF(C2671&gt;draft_picks[[#This Row],[position]],D2671+1,IF(C2671=draft_picks[[#This Row],[position]],D2671+1)))</f>
        <v>8</v>
      </c>
      <c r="E2672" t="s">
        <v>1467</v>
      </c>
      <c r="F2672" t="str">
        <f>IF(ISBLANK(draft_picks[[#This Row],[movie_id]]),"",_xlfn.XLOOKUP(draft_picks[[#This Row],[movie_id]],drafts.movies[id],drafts.movies[movie_title]))</f>
        <v>The Hudsucker Proxy</v>
      </c>
      <c r="G2672" s="3" t="s">
        <v>1167</v>
      </c>
      <c r="H2672" t="str">
        <f>IF(ISBLANK(draft_picks[[#This Row],[drafter_id]]),"",_xlfn.XLOOKUP(draft_picks[[#This Row],[drafter_id]],drafters[id],drafters[name]))</f>
        <v>Jordan Hoffman</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x14ac:dyDescent="0.25">
      <c r="A2673" t="s">
        <v>342</v>
      </c>
      <c r="B2673" t="str">
        <f>_xlfn.XLOOKUP(draft_picks[[#This Row],[draft_id]],drafts[id],drafts[title])</f>
        <v>Saw Super Draft</v>
      </c>
      <c r="C2673" s="3">
        <v>10</v>
      </c>
      <c r="D2673">
        <f>IF(C2672&lt;draft_picks[[#This Row],[position]],1,IF(C2672&gt;draft_picks[[#This Row],[position]],D2672+1,IF(C2672=draft_picks[[#This Row],[position]],D2672+1)))</f>
        <v>1</v>
      </c>
      <c r="E2673" t="s">
        <v>2937</v>
      </c>
      <c r="F2673" t="str">
        <f>IF(ISBLANK(draft_picks[[#This Row],[movie_id]]),"",_xlfn.XLOOKUP(draft_picks[[#This Row],[movie_id]],drafts.movies[id],drafts.movies[movie_title]))</f>
        <v>Spiral</v>
      </c>
      <c r="G2673" s="3" t="s">
        <v>1065</v>
      </c>
      <c r="H2673" t="str">
        <f>IF(ISBLANK(draft_picks[[#This Row],[drafter_id]]),"",_xlfn.XLOOKUP(draft_picks[[#This Row],[drafter_id]],drafters[id],drafters[name]))</f>
        <v>Megan Amram</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x14ac:dyDescent="0.25">
      <c r="A2674" t="s">
        <v>342</v>
      </c>
      <c r="B2674" t="str">
        <f>_xlfn.XLOOKUP(draft_picks[[#This Row],[draft_id]],drafts[id],drafts[title])</f>
        <v>Saw Super Draft</v>
      </c>
      <c r="C2674" s="3">
        <v>9</v>
      </c>
      <c r="D2674">
        <f>IF(C2673&lt;draft_picks[[#This Row],[position]],1,IF(C2673&gt;draft_picks[[#This Row],[position]],D2673+1,IF(C2673=draft_picks[[#This Row],[position]],D2673+1)))</f>
        <v>2</v>
      </c>
      <c r="E2674" t="s">
        <v>5268</v>
      </c>
      <c r="F2674" t="str">
        <f>IF(ISBLANK(draft_picks[[#This Row],[movie_id]]),"",_xlfn.XLOOKUP(draft_picks[[#This Row],[movie_id]],drafts.movies[id],drafts.movies[movie_title]))</f>
        <v>Saw V</v>
      </c>
      <c r="G2674" s="3" t="s">
        <v>1067</v>
      </c>
      <c r="H2674" t="str">
        <f>IF(ISBLANK(draft_picks[[#This Row],[drafter_id]]),"",_xlfn.XLOOKUP(draft_picks[[#This Row],[drafter_id]],drafters[id],drafters[name]))</f>
        <v>Walter Hollmann</v>
      </c>
      <c r="J2674" t="str">
        <f>IF(ISBLANK(draft_picks[[#This Row],[drafter_team_id]]),"",_xlfn.XLOOKUP(draft_picks[[#This Row],[drafter_team_id]],drafter_teams[id],drafter_teams[name]))</f>
        <v/>
      </c>
      <c r="K2674" s="3" t="s">
        <v>15484</v>
      </c>
      <c r="L2674" t="s">
        <v>1065</v>
      </c>
      <c r="M2674" t="str">
        <f>IF(OR(ISBLANK(draft_picks[[#This Row],[veto_drafter_id]]),draft_picks[[#This Row],[veto_drafter_id]]=""),"",_xlfn.XLOOKUP(draft_picks[[#This Row],[veto_drafter_id]],drafters[id],drafters[name]))</f>
        <v>Megan Amram</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3</v>
      </c>
      <c r="E2675" t="s">
        <v>4190</v>
      </c>
      <c r="F2675" t="str">
        <f>IF(ISBLANK(draft_picks[[#This Row],[movie_id]]),"",_xlfn.XLOOKUP(draft_picks[[#This Row],[movie_id]],drafts.movies[id],drafts.movies[movie_title]))</f>
        <v>Jigsaw</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15497</v>
      </c>
      <c r="L2675" t="s">
        <v>15497</v>
      </c>
      <c r="M2675" t="str">
        <f>IF(OR(ISBLANK(draft_picks[[#This Row],[veto_drafter_id]]),draft_picks[[#This Row],[veto_drafter_id]]=""),"",_xlfn.XLOOKUP(draft_picks[[#This Row],[veto_drafter_id]],drafters[id],drafters[name]))</f>
        <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x14ac:dyDescent="0.25">
      <c r="A2676" t="s">
        <v>342</v>
      </c>
      <c r="B2676" t="str">
        <f>_xlfn.XLOOKUP(draft_picks[[#This Row],[draft_id]],drafts[id],drafts[title])</f>
        <v>Saw Super Draft</v>
      </c>
      <c r="C2676" s="3">
        <v>8</v>
      </c>
      <c r="D2676">
        <f>IF(C2675&lt;draft_picks[[#This Row],[position]],1,IF(C2675&gt;draft_picks[[#This Row],[position]],D2675+1,IF(C2675=draft_picks[[#This Row],[position]],D2675+1)))</f>
        <v>4</v>
      </c>
      <c r="E2676" t="s">
        <v>3969</v>
      </c>
      <c r="F2676" t="str">
        <f>IF(ISBLANK(draft_picks[[#This Row],[movie_id]]),"",_xlfn.XLOOKUP(draft_picks[[#This Row],[movie_id]],drafts.movies[id],drafts.movies[movie_title]))</f>
        <v>Saw 3D</v>
      </c>
      <c r="G2676" s="3" t="s">
        <v>1223</v>
      </c>
      <c r="H2676" t="str">
        <f>IF(ISBLANK(draft_picks[[#This Row],[drafter_id]]),"",_xlfn.XLOOKUP(draft_picks[[#This Row],[drafter_id]],drafters[id],drafters[name]))</f>
        <v>Ben Mekler</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x14ac:dyDescent="0.25">
      <c r="A2677" t="s">
        <v>342</v>
      </c>
      <c r="B2677" t="str">
        <f>_xlfn.XLOOKUP(draft_picks[[#This Row],[draft_id]],drafts[id],drafts[title])</f>
        <v>Saw Super Draft</v>
      </c>
      <c r="C2677" s="3">
        <v>7</v>
      </c>
      <c r="D2677">
        <f>IF(C2676&lt;draft_picks[[#This Row],[position]],1,IF(C2676&gt;draft_picks[[#This Row],[position]],D2676+1,IF(C2676=draft_picks[[#This Row],[position]],D2676+1)))</f>
        <v>5</v>
      </c>
      <c r="E2677" t="s">
        <v>4020</v>
      </c>
      <c r="F2677" t="str">
        <f>IF(ISBLANK(draft_picks[[#This Row],[movie_id]]),"",_xlfn.XLOOKUP(draft_picks[[#This Row],[movie_id]],drafts.movies[id],drafts.movies[movie_title]))</f>
        <v>Saw IV</v>
      </c>
      <c r="G2677" s="3" t="s">
        <v>1065</v>
      </c>
      <c r="H2677" t="str">
        <f>IF(ISBLANK(draft_picks[[#This Row],[drafter_id]]),"",_xlfn.XLOOKUP(draft_picks[[#This Row],[drafter_id]],drafters[id],drafters[name]))</f>
        <v>Megan Amram</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x14ac:dyDescent="0.25">
      <c r="A2678" t="s">
        <v>342</v>
      </c>
      <c r="B2678" t="str">
        <f>_xlfn.XLOOKUP(draft_picks[[#This Row],[draft_id]],drafts[id],drafts[title])</f>
        <v>Saw Super Draft</v>
      </c>
      <c r="C2678" s="3">
        <v>6</v>
      </c>
      <c r="D2678">
        <f>IF(C2677&lt;draft_picks[[#This Row],[position]],1,IF(C2677&gt;draft_picks[[#This Row],[position]],D2677+1,IF(C2677=draft_picks[[#This Row],[position]],D2677+1)))</f>
        <v>6</v>
      </c>
      <c r="E2678" t="s">
        <v>5268</v>
      </c>
      <c r="F2678" t="str">
        <f>IF(ISBLANK(draft_picks[[#This Row],[movie_id]]),"",_xlfn.XLOOKUP(draft_picks[[#This Row],[movie_id]],drafts.movies[id],drafts.movies[movie_title]))</f>
        <v>Saw V</v>
      </c>
      <c r="G2678" s="3" t="s">
        <v>1067</v>
      </c>
      <c r="H2678" t="str">
        <f>IF(ISBLANK(draft_picks[[#This Row],[drafter_id]]),"",_xlfn.XLOOKUP(draft_picks[[#This Row],[drafter_id]],drafters[id],drafters[name]))</f>
        <v>Walter Hollmann</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x14ac:dyDescent="0.25">
      <c r="A2679" t="s">
        <v>342</v>
      </c>
      <c r="B2679" t="str">
        <f>_xlfn.XLOOKUP(draft_picks[[#This Row],[draft_id]],drafts[id],drafts[title])</f>
        <v>Saw Super Draft</v>
      </c>
      <c r="C2679" s="3">
        <v>5</v>
      </c>
      <c r="D2679">
        <f>IF(C2678&lt;draft_picks[[#This Row],[position]],1,IF(C2678&gt;draft_picks[[#This Row],[position]],D2678+1,IF(C2678=draft_picks[[#This Row],[position]],D2678+1)))</f>
        <v>7</v>
      </c>
      <c r="E2679" t="s">
        <v>2063</v>
      </c>
      <c r="F2679" t="str">
        <f>IF(ISBLANK(draft_picks[[#This Row],[movie_id]]),"",_xlfn.XLOOKUP(draft_picks[[#This Row],[movie_id]],drafts.movies[id],drafts.movies[movie_title]))</f>
        <v>Saw</v>
      </c>
      <c r="G2679" s="3" t="s">
        <v>1223</v>
      </c>
      <c r="H2679" t="str">
        <f>IF(ISBLANK(draft_picks[[#This Row],[drafter_id]]),"",_xlfn.XLOOKUP(draft_picks[[#This Row],[drafter_id]],drafters[id],drafters[name]))</f>
        <v>Ben Mekler</v>
      </c>
      <c r="J2679" t="str">
        <f>IF(ISBLANK(draft_picks[[#This Row],[drafter_team_id]]),"",_xlfn.XLOOKUP(draft_picks[[#This Row],[drafter_team_id]],drafter_teams[id],drafter_teams[name]))</f>
        <v/>
      </c>
      <c r="K2679" s="3" t="s">
        <v>15484</v>
      </c>
      <c r="L2679" t="s">
        <v>1065</v>
      </c>
      <c r="M2679" t="str">
        <f>IF(OR(ISBLANK(draft_picks[[#This Row],[veto_drafter_id]]),draft_picks[[#This Row],[veto_drafter_id]]=""),"",_xlfn.XLOOKUP(draft_picks[[#This Row],[veto_drafter_id]],drafters[id],drafters[name]))</f>
        <v>Megan Amram</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8</v>
      </c>
      <c r="E2680" t="s">
        <v>7333</v>
      </c>
      <c r="F2680" t="str">
        <f>IF(ISBLANK(draft_picks[[#This Row],[movie_id]]),"",_xlfn.XLOOKUP(draft_picks[[#This Row],[movie_id]],drafts.movies[id],drafts.movies[movie_title]))</f>
        <v>Saw II</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1067</v>
      </c>
      <c r="M2680" t="str">
        <f>IF(OR(ISBLANK(draft_picks[[#This Row],[veto_drafter_id]]),draft_picks[[#This Row],[veto_drafter_id]]=""),"",_xlfn.XLOOKUP(draft_picks[[#This Row],[veto_drafter_id]],drafters[id],drafters[name]))</f>
        <v>Walter Hollmann</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9</v>
      </c>
      <c r="E2681" t="s">
        <v>4252</v>
      </c>
      <c r="F2681" t="str">
        <f>IF(ISBLANK(draft_picks[[#This Row],[movie_id]]),"",_xlfn.XLOOKUP(draft_picks[[#This Row],[movie_id]],drafts.movies[id],drafts.movies[movie_title]))</f>
        <v>Saw VI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15497</v>
      </c>
      <c r="L2681" t="s">
        <v>15497</v>
      </c>
      <c r="M2681" t="str">
        <f>IF(OR(ISBLANK(draft_picks[[#This Row],[veto_drafter_id]]),draft_picks[[#This Row],[veto_drafter_id]]=""),"",_xlfn.XLOOKUP(draft_picks[[#This Row],[veto_drafter_id]],drafters[id],drafters[name]))</f>
        <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x14ac:dyDescent="0.25">
      <c r="A2682" t="s">
        <v>342</v>
      </c>
      <c r="B2682" t="str">
        <f>_xlfn.XLOOKUP(draft_picks[[#This Row],[draft_id]],drafts[id],drafts[title])</f>
        <v>Saw Super Draft</v>
      </c>
      <c r="C2682" s="3">
        <v>4</v>
      </c>
      <c r="D2682">
        <f>IF(C2681&lt;draft_picks[[#This Row],[position]],1,IF(C2681&gt;draft_picks[[#This Row],[position]],D2681+1,IF(C2681=draft_picks[[#This Row],[position]],D2681+1)))</f>
        <v>10</v>
      </c>
      <c r="E2682" t="s">
        <v>1892</v>
      </c>
      <c r="F2682" t="str">
        <f>IF(ISBLANK(draft_picks[[#This Row],[movie_id]]),"",_xlfn.XLOOKUP(draft_picks[[#This Row],[movie_id]],drafts.movies[id],drafts.movies[movie_title]))</f>
        <v>Saw III</v>
      </c>
      <c r="G2682" s="3" t="s">
        <v>1065</v>
      </c>
      <c r="H2682" t="str">
        <f>IF(ISBLANK(draft_picks[[#This Row],[drafter_id]]),"",_xlfn.XLOOKUP(draft_picks[[#This Row],[drafter_id]],drafters[id],drafters[name]))</f>
        <v>Megan Amram</v>
      </c>
      <c r="J2682" t="str">
        <f>IF(ISBLANK(draft_picks[[#This Row],[drafter_team_id]]),"",_xlfn.XLOOKUP(draft_picks[[#This Row],[drafter_team_id]],drafter_teams[id],drafter_teams[name]))</f>
        <v/>
      </c>
      <c r="K2682" s="3" t="s">
        <v>15484</v>
      </c>
      <c r="L2682" t="s">
        <v>1223</v>
      </c>
      <c r="M2682" t="str">
        <f>IF(OR(ISBLANK(draft_picks[[#This Row],[veto_drafter_id]]),draft_picks[[#This Row],[veto_drafter_id]]=""),"",_xlfn.XLOOKUP(draft_picks[[#This Row],[veto_drafter_id]],drafters[id],drafters[name]))</f>
        <v>Ben Mekler</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11</v>
      </c>
      <c r="E2683" t="s">
        <v>1428</v>
      </c>
      <c r="F2683" t="str">
        <f>IF(ISBLANK(draft_picks[[#This Row],[movie_id]]),"",_xlfn.XLOOKUP(draft_picks[[#This Row],[movie_id]],drafts.movies[id],drafts.movies[movie_title]))</f>
        <v>Saw X</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12</v>
      </c>
      <c r="E2684" t="s">
        <v>2063</v>
      </c>
      <c r="F2684" t="str">
        <f>IF(ISBLANK(draft_picks[[#This Row],[movie_id]]),"",_xlfn.XLOOKUP(draft_picks[[#This Row],[movie_id]],drafts.movies[id],drafts.movies[movie_title]))</f>
        <v>Saw</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15497</v>
      </c>
      <c r="L2684" t="s">
        <v>15497</v>
      </c>
      <c r="M2684" t="str">
        <f>IF(OR(ISBLANK(draft_picks[[#This Row],[veto_drafter_id]]),draft_picks[[#This Row],[veto_drafter_id]]=""),"",_xlfn.XLOOKUP(draft_picks[[#This Row],[veto_drafter_id]],drafters[id],drafters[name]))</f>
        <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x14ac:dyDescent="0.25">
      <c r="A2685" t="s">
        <v>342</v>
      </c>
      <c r="B2685" t="str">
        <f>_xlfn.XLOOKUP(draft_picks[[#This Row],[draft_id]],drafts[id],drafts[title])</f>
        <v>Saw Super Draft</v>
      </c>
      <c r="C2685" s="3">
        <v>3</v>
      </c>
      <c r="D2685">
        <f>IF(C2684&lt;draft_picks[[#This Row],[position]],1,IF(C2684&gt;draft_picks[[#This Row],[position]],D2684+1,IF(C2684=draft_picks[[#This Row],[position]],D2684+1)))</f>
        <v>13</v>
      </c>
      <c r="E2685" t="s">
        <v>1892</v>
      </c>
      <c r="F2685" t="str">
        <f>IF(ISBLANK(draft_picks[[#This Row],[movie_id]]),"",_xlfn.XLOOKUP(draft_picks[[#This Row],[movie_id]],drafts.movies[id],drafts.movies[movie_title]))</f>
        <v>Saw III</v>
      </c>
      <c r="G2685" s="3" t="s">
        <v>1067</v>
      </c>
      <c r="H2685" t="str">
        <f>IF(ISBLANK(draft_picks[[#This Row],[drafter_id]]),"",_xlfn.XLOOKUP(draft_picks[[#This Row],[drafter_id]],drafters[id],drafters[name]))</f>
        <v>Walter Hollmann</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x14ac:dyDescent="0.25">
      <c r="A2686" t="s">
        <v>342</v>
      </c>
      <c r="B2686" t="str">
        <f>_xlfn.XLOOKUP(draft_picks[[#This Row],[draft_id]],drafts[id],drafts[title])</f>
        <v>Saw Super Draft</v>
      </c>
      <c r="C2686" s="3">
        <v>2</v>
      </c>
      <c r="D2686">
        <f>IF(C2685&lt;draft_picks[[#This Row],[position]],1,IF(C2685&gt;draft_picks[[#This Row],[position]],D2685+1,IF(C2685=draft_picks[[#This Row],[position]],D2685+1)))</f>
        <v>14</v>
      </c>
      <c r="E2686" t="s">
        <v>7333</v>
      </c>
      <c r="F2686" t="str">
        <f>IF(ISBLANK(draft_picks[[#This Row],[movie_id]]),"",_xlfn.XLOOKUP(draft_picks[[#This Row],[movie_id]],drafts.movies[id],drafts.movies[movie_title]))</f>
        <v>Saw II</v>
      </c>
      <c r="G2686" s="3" t="s">
        <v>1223</v>
      </c>
      <c r="H2686" t="str">
        <f>IF(ISBLANK(draft_picks[[#This Row],[drafter_id]]),"",_xlfn.XLOOKUP(draft_picks[[#This Row],[drafter_id]],drafters[id],drafters[name]))</f>
        <v>Ben Mekler</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x14ac:dyDescent="0.25">
      <c r="A2687" t="s">
        <v>342</v>
      </c>
      <c r="B2687" t="str">
        <f>_xlfn.XLOOKUP(draft_picks[[#This Row],[draft_id]],drafts[id],drafts[title])</f>
        <v>Saw Super Draft</v>
      </c>
      <c r="C2687" s="3">
        <v>1</v>
      </c>
      <c r="D2687">
        <f>IF(C2686&lt;draft_picks[[#This Row],[position]],1,IF(C2686&gt;draft_picks[[#This Row],[position]],D2686+1,IF(C2686=draft_picks[[#This Row],[position]],D2686+1)))</f>
        <v>15</v>
      </c>
      <c r="E2687" t="s">
        <v>1428</v>
      </c>
      <c r="F2687" t="str">
        <f>IF(ISBLANK(draft_picks[[#This Row],[movie_id]]),"",_xlfn.XLOOKUP(draft_picks[[#This Row],[movie_id]],drafts.movies[id],drafts.movies[movie_title]))</f>
        <v>Saw X</v>
      </c>
      <c r="G2687" s="3" t="s">
        <v>1065</v>
      </c>
      <c r="H2687" t="str">
        <f>IF(ISBLANK(draft_picks[[#This Row],[drafter_id]]),"",_xlfn.XLOOKUP(draft_picks[[#This Row],[drafter_id]],drafters[id],drafters[name]))</f>
        <v>Megan Amram</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x14ac:dyDescent="0.25">
      <c r="A2688" t="s">
        <v>522</v>
      </c>
      <c r="B2688" t="str">
        <f>_xlfn.XLOOKUP(draft_picks[[#This Row],[draft_id]],drafts[id],drafts[title])</f>
        <v>Halloween Super Draft</v>
      </c>
      <c r="C2688" s="3">
        <v>13</v>
      </c>
      <c r="D2688">
        <f>IF(C2687&lt;draft_picks[[#This Row],[position]],1,IF(C2687&gt;draft_picks[[#This Row],[position]],D2687+1,IF(C2687=draft_picks[[#This Row],[position]],D2687+1)))</f>
        <v>1</v>
      </c>
      <c r="E2688" t="s">
        <v>8212</v>
      </c>
      <c r="F2688" t="str">
        <f>IF(ISBLANK(draft_picks[[#This Row],[movie_id]]),"",_xlfn.XLOOKUP(draft_picks[[#This Row],[movie_id]],drafts.movies[id],drafts.movies[movie_title]))</f>
        <v>Halloween Ends</v>
      </c>
      <c r="G2688" s="3" t="s">
        <v>915</v>
      </c>
      <c r="H2688" t="str">
        <f>IF(ISBLANK(draft_picks[[#This Row],[drafter_id]]),"",_xlfn.XLOOKUP(draft_picks[[#This Row],[drafter_id]],drafters[id],drafters[name]))</f>
        <v>Billy Ray Brewton</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x14ac:dyDescent="0.25">
      <c r="A2689" t="s">
        <v>522</v>
      </c>
      <c r="B2689" t="str">
        <f>_xlfn.XLOOKUP(draft_picks[[#This Row],[draft_id]],drafts[id],drafts[title])</f>
        <v>Halloween Super Draft</v>
      </c>
      <c r="C2689" s="3">
        <v>12</v>
      </c>
      <c r="D2689">
        <f>IF(C2688&lt;draft_picks[[#This Row],[position]],1,IF(C2688&gt;draft_picks[[#This Row],[position]],D2688+1,IF(C2688=draft_picks[[#This Row],[position]],D2688+1)))</f>
        <v>2</v>
      </c>
      <c r="E2689" t="s">
        <v>6729</v>
      </c>
      <c r="F2689" t="str">
        <f>IF(ISBLANK(draft_picks[[#This Row],[movie_id]]),"",_xlfn.XLOOKUP(draft_picks[[#This Row],[movie_id]],drafts.movies[id],drafts.movies[movie_title]))</f>
        <v>Halloween: Resurrection</v>
      </c>
      <c r="G2689" s="3" t="s">
        <v>805</v>
      </c>
      <c r="H2689" t="str">
        <f>IF(ISBLANK(draft_picks[[#This Row],[drafter_id]]),"",_xlfn.XLOOKUP(draft_picks[[#This Row],[drafter_id]],drafters[id],drafters[name]))</f>
        <v>Elric Kane</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x14ac:dyDescent="0.25">
      <c r="A2690" t="s">
        <v>522</v>
      </c>
      <c r="B2690" t="str">
        <f>_xlfn.XLOOKUP(draft_picks[[#This Row],[draft_id]],drafts[id],drafts[title])</f>
        <v>Halloween Super Draft</v>
      </c>
      <c r="C2690" s="3">
        <v>11</v>
      </c>
      <c r="D2690">
        <f>IF(C2689&lt;draft_picks[[#This Row],[position]],1,IF(C2689&gt;draft_picks[[#This Row],[position]],D2689+1,IF(C2689=draft_picks[[#This Row],[position]],D2689+1)))</f>
        <v>3</v>
      </c>
      <c r="E2690" t="s">
        <v>3720</v>
      </c>
      <c r="F2690" t="str">
        <f>IF(ISBLANK(draft_picks[[#This Row],[movie_id]]),"",_xlfn.XLOOKUP(draft_picks[[#This Row],[movie_id]],drafts.movies[id],drafts.movies[movie_title]))</f>
        <v>Halloween</v>
      </c>
      <c r="G2690" s="3" t="s">
        <v>969</v>
      </c>
      <c r="H2690" t="str">
        <f>IF(ISBLANK(draft_picks[[#This Row],[drafter_id]]),"",_xlfn.XLOOKUP(draft_picks[[#This Row],[drafter_id]],drafters[id],drafters[name]))</f>
        <v>Graham Skipper</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x14ac:dyDescent="0.25">
      <c r="A2691" t="s">
        <v>522</v>
      </c>
      <c r="B2691" t="str">
        <f>_xlfn.XLOOKUP(draft_picks[[#This Row],[draft_id]],drafts[id],drafts[title])</f>
        <v>Halloween Super Draft</v>
      </c>
      <c r="C2691" s="3">
        <v>10</v>
      </c>
      <c r="D2691">
        <f>IF(C2690&lt;draft_picks[[#This Row],[position]],1,IF(C2690&gt;draft_picks[[#This Row],[position]],D2690+1,IF(C2690=draft_picks[[#This Row],[position]],D2690+1)))</f>
        <v>4</v>
      </c>
      <c r="E2691" t="s">
        <v>3232</v>
      </c>
      <c r="F2691" t="str">
        <f>IF(ISBLANK(draft_picks[[#This Row],[movie_id]]),"",_xlfn.XLOOKUP(draft_picks[[#This Row],[movie_id]],drafts.movies[id],drafts.movies[movie_title]))</f>
        <v>Halloween 5: The Revenge of Michael Myers</v>
      </c>
      <c r="G2691" s="3" t="s">
        <v>845</v>
      </c>
      <c r="H2691" t="str">
        <f>IF(ISBLANK(draft_picks[[#This Row],[drafter_id]]),"",_xlfn.XLOOKUP(draft_picks[[#This Row],[drafter_id]],drafters[id],drafters[name]))</f>
        <v>Rebekah McKendry</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x14ac:dyDescent="0.25">
      <c r="A2692" t="s">
        <v>522</v>
      </c>
      <c r="B2692" t="str">
        <f>_xlfn.XLOOKUP(draft_picks[[#This Row],[draft_id]],drafts[id],drafts[title])</f>
        <v>Halloween Super Draft</v>
      </c>
      <c r="C2692" s="3">
        <v>9</v>
      </c>
      <c r="D2692">
        <f>IF(C2691&lt;draft_picks[[#This Row],[position]],1,IF(C2691&gt;draft_picks[[#This Row],[position]],D2691+1,IF(C2691=draft_picks[[#This Row],[position]],D2691+1)))</f>
        <v>5</v>
      </c>
      <c r="E2692" t="s">
        <v>5788</v>
      </c>
      <c r="F2692" t="str">
        <f>IF(ISBLANK(draft_picks[[#This Row],[movie_id]]),"",_xlfn.XLOOKUP(draft_picks[[#This Row],[movie_id]],drafts.movies[id],drafts.movies[movie_title]))</f>
        <v>Halloween III: Season of the Witch</v>
      </c>
      <c r="G2692" s="3" t="s">
        <v>915</v>
      </c>
      <c r="H2692" t="str">
        <f>IF(ISBLANK(draft_picks[[#This Row],[drafter_id]]),"",_xlfn.XLOOKUP(draft_picks[[#This Row],[drafter_id]],drafters[id],drafters[name]))</f>
        <v>Billy Ray Brewton</v>
      </c>
      <c r="J2692" t="str">
        <f>IF(ISBLANK(draft_picks[[#This Row],[drafter_team_id]]),"",_xlfn.XLOOKUP(draft_picks[[#This Row],[drafter_team_id]],drafter_teams[id],drafter_teams[name]))</f>
        <v/>
      </c>
      <c r="K2692" s="3" t="s">
        <v>15484</v>
      </c>
      <c r="L2692" t="s">
        <v>845</v>
      </c>
      <c r="M2692" t="str">
        <f>IF(OR(ISBLANK(draft_picks[[#This Row],[veto_drafter_id]]),draft_picks[[#This Row],[veto_drafter_id]]=""),"",_xlfn.XLOOKUP(draft_picks[[#This Row],[veto_drafter_id]],drafters[id],drafters[name]))</f>
        <v>Rebekah McKendry</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6</v>
      </c>
      <c r="E2693" t="s">
        <v>2409</v>
      </c>
      <c r="F2693" t="str">
        <f>IF(ISBLANK(draft_picks[[#This Row],[movie_id]]),"",_xlfn.XLOOKUP(draft_picks[[#This Row],[movie_id]],drafts.movies[id],drafts.movies[movie_title]))</f>
        <v>Halloween: The Curse of Michael Myers</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969</v>
      </c>
      <c r="M2693" t="str">
        <f>IF(OR(ISBLANK(draft_picks[[#This Row],[veto_drafter_id]]),draft_picks[[#This Row],[veto_drafter_id]]=""),"",_xlfn.XLOOKUP(draft_picks[[#This Row],[veto_drafter_id]],drafters[id],drafters[name]))</f>
        <v>Graham Skipper</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7</v>
      </c>
      <c r="E2694" t="s">
        <v>2027</v>
      </c>
      <c r="F2694" t="str">
        <f>IF(ISBLANK(draft_picks[[#This Row],[movie_id]]),"",_xlfn.XLOOKUP(draft_picks[[#This Row],[movie_id]],drafts.movies[id],drafts.movies[movie_title]))</f>
        <v>Halloween II</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8</v>
      </c>
      <c r="E2695" t="s">
        <v>1955</v>
      </c>
      <c r="F2695" t="str">
        <f>IF(ISBLANK(draft_picks[[#This Row],[movie_id]]),"",_xlfn.XLOOKUP(draft_picks[[#This Row],[movie_id]],drafts.movies[id],drafts.movies[movie_title]))</f>
        <v>Halloween</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15497</v>
      </c>
      <c r="L2695" t="s">
        <v>15497</v>
      </c>
      <c r="M2695" t="str">
        <f>IF(OR(ISBLANK(draft_picks[[#This Row],[veto_drafter_id]]),draft_picks[[#This Row],[veto_drafter_id]]=""),"",_xlfn.XLOOKUP(draft_picks[[#This Row],[veto_drafter_id]],drafters[id],drafters[name]))</f>
        <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x14ac:dyDescent="0.25">
      <c r="A2696" t="s">
        <v>522</v>
      </c>
      <c r="B2696" t="str">
        <f>_xlfn.XLOOKUP(draft_picks[[#This Row],[draft_id]],drafts[id],drafts[title])</f>
        <v>Halloween Super Draft</v>
      </c>
      <c r="C2696" s="3">
        <v>8</v>
      </c>
      <c r="D2696">
        <f>IF(C2695&lt;draft_picks[[#This Row],[position]],1,IF(C2695&gt;draft_picks[[#This Row],[position]],D2695+1,IF(C2695=draft_picks[[#This Row],[position]],D2695+1)))</f>
        <v>9</v>
      </c>
      <c r="E2696" t="s">
        <v>6970</v>
      </c>
      <c r="F2696" t="str">
        <f>IF(ISBLANK(draft_picks[[#This Row],[movie_id]]),"",_xlfn.XLOOKUP(draft_picks[[#This Row],[movie_id]],drafts.movies[id],drafts.movies[movie_title]))</f>
        <v>Halloween Kills</v>
      </c>
      <c r="G2696" s="3" t="s">
        <v>805</v>
      </c>
      <c r="H2696" t="str">
        <f>IF(ISBLANK(draft_picks[[#This Row],[drafter_id]]),"",_xlfn.XLOOKUP(draft_picks[[#This Row],[drafter_id]],drafters[id],drafters[name]))</f>
        <v>Elric Kane</v>
      </c>
      <c r="J2696" t="str">
        <f>IF(ISBLANK(draft_picks[[#This Row],[drafter_team_id]]),"",_xlfn.XLOOKUP(draft_picks[[#This Row],[drafter_team_id]],drafter_teams[id],drafter_teams[name]))</f>
        <v/>
      </c>
      <c r="K2696" s="3" t="s">
        <v>15484</v>
      </c>
      <c r="L2696" t="s">
        <v>915</v>
      </c>
      <c r="M2696" t="str">
        <f>IF(OR(ISBLANK(draft_picks[[#This Row],[veto_drafter_id]]),draft_picks[[#This Row],[veto_drafter_id]]=""),"",_xlfn.XLOOKUP(draft_picks[[#This Row],[veto_drafter_id]],drafters[id],drafters[name]))</f>
        <v>Billy Ray Brewton</v>
      </c>
      <c r="N2696" t="s">
        <v>15497</v>
      </c>
      <c r="O2696" t="str">
        <f>IF(OR(ISBLANK(draft_picks[[#This Row],[veto_drafter_team_id]]),draft_picks[[#This Row],[veto_drafter_team_id]]=""),"",_xlfn.XLOOKUP(draft_picks[[#This Row],[veto_drafter_team_id]],drafter_teams[id],drafter_teams[name]))</f>
        <v/>
      </c>
      <c r="P2696" t="b">
        <v>1</v>
      </c>
      <c r="Q2696" t="s">
        <v>969</v>
      </c>
      <c r="R2696" t="str">
        <f>IF(OR(ISBLANK(draft_picks[[#This Row],[veto_override_drafter_id]]),draft_picks[[#This Row],[veto_override_drafter_id]]=""),"",_xlfn.XLOOKUP(draft_picks[[#This Row],[veto_override_drafter_id]],drafters[id],drafters[name]))</f>
        <v>Graham Skipper</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7</v>
      </c>
      <c r="D2697">
        <f>IF(C2696&lt;draft_picks[[#This Row],[position]],1,IF(C2696&gt;draft_picks[[#This Row],[position]],D2696+1,IF(C2696=draft_picks[[#This Row],[position]],D2696+1)))</f>
        <v>10</v>
      </c>
      <c r="E2697" t="s">
        <v>2383</v>
      </c>
      <c r="F2697" t="str">
        <f>IF(ISBLANK(draft_picks[[#This Row],[movie_id]]),"",_xlfn.XLOOKUP(draft_picks[[#This Row],[movie_id]],drafts.movies[id],drafts.movies[movie_title]))</f>
        <v>Halloween II</v>
      </c>
      <c r="G2697" s="3" t="s">
        <v>969</v>
      </c>
      <c r="H2697" t="str">
        <f>IF(ISBLANK(draft_picks[[#This Row],[drafter_id]]),"",_xlfn.XLOOKUP(draft_picks[[#This Row],[drafter_id]],drafters[id],drafters[name]))</f>
        <v>Graham Skipper</v>
      </c>
      <c r="J2697" t="str">
        <f>IF(ISBLANK(draft_picks[[#This Row],[drafter_team_id]]),"",_xlfn.XLOOKUP(draft_picks[[#This Row],[drafter_team_id]],drafter_teams[id],drafter_teams[name]))</f>
        <v/>
      </c>
      <c r="K2697" s="3" t="s">
        <v>15484</v>
      </c>
      <c r="L2697" t="s">
        <v>805</v>
      </c>
      <c r="M2697" t="str">
        <f>IF(OR(ISBLANK(draft_picks[[#This Row],[veto_drafter_id]]),draft_picks[[#This Row],[veto_drafter_id]]=""),"",_xlfn.XLOOKUP(draft_picks[[#This Row],[veto_drafter_id]],drafters[id],drafters[name]))</f>
        <v>Elric Kane</v>
      </c>
      <c r="N2697" t="s">
        <v>15497</v>
      </c>
      <c r="O2697" t="str">
        <f>IF(OR(ISBLANK(draft_picks[[#This Row],[veto_drafter_team_id]]),draft_picks[[#This Row],[veto_drafter_team_id]]=""),"",_xlfn.XLOOKUP(draft_picks[[#This Row],[veto_drafter_team_id]],drafter_teams[id],drafter_teams[name]))</f>
        <v/>
      </c>
      <c r="Q2697" t="s">
        <v>15497</v>
      </c>
      <c r="R2697" t="str">
        <f>IF(OR(ISBLANK(draft_picks[[#This Row],[veto_override_drafter_id]]),draft_picks[[#This Row],[veto_override_drafter_id]]=""),"",_xlfn.XLOOKUP(draft_picks[[#This Row],[veto_override_drafter_id]],drafters[id],drafters[name]))</f>
        <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11</v>
      </c>
      <c r="E2698" t="s">
        <v>1401</v>
      </c>
      <c r="F2698" t="str">
        <f>IF(ISBLANK(draft_picks[[#This Row],[movie_id]]),"",_xlfn.XLOOKUP(draft_picks[[#This Row],[movie_id]],drafts.movies[id],drafts.movies[movie_title]))</f>
        <v>Halloween 4: The Return of Michael Myers</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915</v>
      </c>
      <c r="M2698" t="str">
        <f>IF(OR(ISBLANK(draft_picks[[#This Row],[veto_drafter_id]]),draft_picks[[#This Row],[veto_drafter_id]]=""),"",_xlfn.XLOOKUP(draft_picks[[#This Row],[veto_drafter_id]],drafters[id],drafters[name]))</f>
        <v>Billy Ray Brewton</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12</v>
      </c>
      <c r="E2699" t="s">
        <v>3080</v>
      </c>
      <c r="F2699" t="str">
        <f>IF(ISBLANK(draft_picks[[#This Row],[movie_id]]),"",_xlfn.XLOOKUP(draft_picks[[#This Row],[movie_id]],drafts.movies[id],drafts.movies[movie_title]))</f>
        <v>Halloween H20: 20 Years Later</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13</v>
      </c>
      <c r="E2700" t="s">
        <v>2027</v>
      </c>
      <c r="F2700" t="str">
        <f>IF(ISBLANK(draft_picks[[#This Row],[movie_id]]),"",_xlfn.XLOOKUP(draft_picks[[#This Row],[movie_id]],drafts.movies[id],drafts.movies[movie_title]))</f>
        <v>Halloween II</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15497</v>
      </c>
      <c r="L2700" t="s">
        <v>15497</v>
      </c>
      <c r="M2700" t="str">
        <f>IF(OR(ISBLANK(draft_picks[[#This Row],[veto_drafter_id]]),draft_picks[[#This Row],[veto_drafter_id]]=""),"",_xlfn.XLOOKUP(draft_picks[[#This Row],[veto_drafter_id]],drafters[id],drafters[name]))</f>
        <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x14ac:dyDescent="0.25">
      <c r="A2701" t="s">
        <v>522</v>
      </c>
      <c r="B2701" t="str">
        <f>_xlfn.XLOOKUP(draft_picks[[#This Row],[draft_id]],drafts[id],drafts[title])</f>
        <v>Halloween Super Draft</v>
      </c>
      <c r="C2701" s="3">
        <v>6</v>
      </c>
      <c r="D2701">
        <f>IF(C2700&lt;draft_picks[[#This Row],[position]],1,IF(C2700&gt;draft_picks[[#This Row],[position]],D2700+1,IF(C2700=draft_picks[[#This Row],[position]],D2700+1)))</f>
        <v>14</v>
      </c>
      <c r="E2701" t="s">
        <v>2409</v>
      </c>
      <c r="F2701" t="str">
        <f>IF(ISBLANK(draft_picks[[#This Row],[movie_id]]),"",_xlfn.XLOOKUP(draft_picks[[#This Row],[movie_id]],drafts.movies[id],drafts.movies[movie_title]))</f>
        <v>Halloween: The Curse of Michael Myers</v>
      </c>
      <c r="G2701" s="3" t="s">
        <v>845</v>
      </c>
      <c r="H2701" t="str">
        <f>IF(ISBLANK(draft_picks[[#This Row],[drafter_id]]),"",_xlfn.XLOOKUP(draft_picks[[#This Row],[drafter_id]],drafters[id],drafters[name]))</f>
        <v>Rebekah McKendry</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x14ac:dyDescent="0.25">
      <c r="A2702" t="s">
        <v>522</v>
      </c>
      <c r="B2702" t="str">
        <f>_xlfn.XLOOKUP(draft_picks[[#This Row],[draft_id]],drafts[id],drafts[title])</f>
        <v>Halloween Super Draft</v>
      </c>
      <c r="C2702" s="3">
        <v>5</v>
      </c>
      <c r="D2702">
        <f>IF(C2701&lt;draft_picks[[#This Row],[position]],1,IF(C2701&gt;draft_picks[[#This Row],[position]],D2701+1,IF(C2701=draft_picks[[#This Row],[position]],D2701+1)))</f>
        <v>15</v>
      </c>
      <c r="E2702" t="s">
        <v>5788</v>
      </c>
      <c r="F2702" t="str">
        <f>IF(ISBLANK(draft_picks[[#This Row],[movie_id]]),"",_xlfn.XLOOKUP(draft_picks[[#This Row],[movie_id]],drafts.movies[id],drafts.movies[movie_title]))</f>
        <v>Halloween III: Season of the Witch</v>
      </c>
      <c r="G2702" s="3" t="s">
        <v>915</v>
      </c>
      <c r="H2702" t="str">
        <f>IF(ISBLANK(draft_picks[[#This Row],[drafter_id]]),"",_xlfn.XLOOKUP(draft_picks[[#This Row],[drafter_id]],drafters[id],drafters[name]))</f>
        <v>Billy Ray Brewton</v>
      </c>
      <c r="J2702" t="str">
        <f>IF(ISBLANK(draft_picks[[#This Row],[drafter_team_id]]),"",_xlfn.XLOOKUP(draft_picks[[#This Row],[drafter_team_id]],drafter_teams[id],drafter_teams[name]))</f>
        <v/>
      </c>
      <c r="K2702" s="3" t="s">
        <v>15484</v>
      </c>
      <c r="L2702" t="s">
        <v>845</v>
      </c>
      <c r="M2702" t="str">
        <f>IF(OR(ISBLANK(draft_picks[[#This Row],[veto_drafter_id]]),draft_picks[[#This Row],[veto_drafter_id]]=""),"",_xlfn.XLOOKUP(draft_picks[[#This Row],[veto_drafter_id]],drafters[id],drafters[name]))</f>
        <v>Rebekah McKendry</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16</v>
      </c>
      <c r="E2703" t="s">
        <v>2383</v>
      </c>
      <c r="F2703" t="str">
        <f>IF(ISBLANK(draft_picks[[#This Row],[movie_id]]),"",_xlfn.XLOOKUP(draft_picks[[#This Row],[movie_id]],drafts.movies[id],drafts.movies[movie_title]))</f>
        <v>Halloween II</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15497</v>
      </c>
      <c r="L2703" t="s">
        <v>15497</v>
      </c>
      <c r="M2703" t="str">
        <f>IF(OR(ISBLANK(draft_picks[[#This Row],[veto_drafter_id]]),draft_picks[[#This Row],[veto_drafter_id]]=""),"",_xlfn.XLOOKUP(draft_picks[[#This Row],[veto_drafter_id]],drafters[id],drafters[name]))</f>
        <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x14ac:dyDescent="0.25">
      <c r="A2704" t="s">
        <v>522</v>
      </c>
      <c r="B2704" t="str">
        <f>_xlfn.XLOOKUP(draft_picks[[#This Row],[draft_id]],drafts[id],drafts[title])</f>
        <v>Halloween Super Draft</v>
      </c>
      <c r="C2704" s="3">
        <v>4</v>
      </c>
      <c r="D2704">
        <f>IF(C2703&lt;draft_picks[[#This Row],[position]],1,IF(C2703&gt;draft_picks[[#This Row],[position]],D2703+1,IF(C2703=draft_picks[[#This Row],[position]],D2703+1)))</f>
        <v>17</v>
      </c>
      <c r="E2704" t="s">
        <v>3080</v>
      </c>
      <c r="F2704" t="str">
        <f>IF(ISBLANK(draft_picks[[#This Row],[movie_id]]),"",_xlfn.XLOOKUP(draft_picks[[#This Row],[movie_id]],drafts.movies[id],drafts.movies[movie_title]))</f>
        <v>Halloween H20: 20 Years Later</v>
      </c>
      <c r="G2704" s="3" t="s">
        <v>805</v>
      </c>
      <c r="H2704" t="str">
        <f>IF(ISBLANK(draft_picks[[#This Row],[drafter_id]]),"",_xlfn.XLOOKUP(draft_picks[[#This Row],[drafter_id]],drafters[id],drafters[name]))</f>
        <v>Elric Kane</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x14ac:dyDescent="0.25">
      <c r="A2705" t="s">
        <v>522</v>
      </c>
      <c r="B2705" t="str">
        <f>_xlfn.XLOOKUP(draft_picks[[#This Row],[draft_id]],drafts[id],drafts[title])</f>
        <v>Halloween Super Draft</v>
      </c>
      <c r="C2705" s="3">
        <v>3</v>
      </c>
      <c r="D2705">
        <f>IF(C2704&lt;draft_picks[[#This Row],[position]],1,IF(C2704&gt;draft_picks[[#This Row],[position]],D2704+1,IF(C2704=draft_picks[[#This Row],[position]],D2704+1)))</f>
        <v>18</v>
      </c>
      <c r="E2705" t="s">
        <v>1401</v>
      </c>
      <c r="F2705" t="str">
        <f>IF(ISBLANK(draft_picks[[#This Row],[movie_id]]),"",_xlfn.XLOOKUP(draft_picks[[#This Row],[movie_id]],drafts.movies[id],drafts.movies[movie_title]))</f>
        <v>Halloween 4: The Return of Michael Myers</v>
      </c>
      <c r="G2705" s="3" t="s">
        <v>969</v>
      </c>
      <c r="H2705" t="str">
        <f>IF(ISBLANK(draft_picks[[#This Row],[drafter_id]]),"",_xlfn.XLOOKUP(draft_picks[[#This Row],[drafter_id]],drafters[id],drafters[name]))</f>
        <v>Graham Skipper</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x14ac:dyDescent="0.25">
      <c r="A2706" t="s">
        <v>522</v>
      </c>
      <c r="B2706" t="str">
        <f>_xlfn.XLOOKUP(draft_picks[[#This Row],[draft_id]],drafts[id],drafts[title])</f>
        <v>Halloween Super Draft</v>
      </c>
      <c r="C2706" s="3">
        <v>2</v>
      </c>
      <c r="D2706">
        <f>IF(C2705&lt;draft_picks[[#This Row],[position]],1,IF(C2705&gt;draft_picks[[#This Row],[position]],D2705+1,IF(C2705=draft_picks[[#This Row],[position]],D2705+1)))</f>
        <v>19</v>
      </c>
      <c r="E2706" t="s">
        <v>5788</v>
      </c>
      <c r="F2706" t="str">
        <f>IF(ISBLANK(draft_picks[[#This Row],[movie_id]]),"",_xlfn.XLOOKUP(draft_picks[[#This Row],[movie_id]],drafts.movies[id],drafts.movies[movie_title]))</f>
        <v>Halloween III: Season of the Witch</v>
      </c>
      <c r="G2706" s="3" t="s">
        <v>845</v>
      </c>
      <c r="H2706" t="str">
        <f>IF(ISBLANK(draft_picks[[#This Row],[drafter_id]]),"",_xlfn.XLOOKUP(draft_picks[[#This Row],[drafter_id]],drafters[id],drafters[name]))</f>
        <v>Rebekah McKendry</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x14ac:dyDescent="0.25">
      <c r="A2707" t="s">
        <v>522</v>
      </c>
      <c r="B2707" t="str">
        <f>_xlfn.XLOOKUP(draft_picks[[#This Row],[draft_id]],drafts[id],drafts[title])</f>
        <v>Halloween Super Draft</v>
      </c>
      <c r="C2707" s="3">
        <v>1</v>
      </c>
      <c r="D2707">
        <f>IF(C2706&lt;draft_picks[[#This Row],[position]],1,IF(C2706&gt;draft_picks[[#This Row],[position]],D2706+1,IF(C2706=draft_picks[[#This Row],[position]],D2706+1)))</f>
        <v>20</v>
      </c>
      <c r="E2707" t="s">
        <v>3720</v>
      </c>
      <c r="F2707" t="str">
        <f>IF(ISBLANK(draft_picks[[#This Row],[movie_id]]),"",_xlfn.XLOOKUP(draft_picks[[#This Row],[movie_id]],drafts.movies[id],drafts.movies[movie_title]))</f>
        <v>Halloween</v>
      </c>
      <c r="G2707" s="3" t="s">
        <v>915</v>
      </c>
      <c r="H2707" t="str">
        <f>IF(ISBLANK(draft_picks[[#This Row],[drafter_id]]),"",_xlfn.XLOOKUP(draft_picks[[#This Row],[drafter_id]],drafters[id],drafters[name]))</f>
        <v>Billy Ray Brewton</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x14ac:dyDescent="0.25">
      <c r="A2708" t="s">
        <v>467</v>
      </c>
      <c r="B2708" t="str">
        <f>_xlfn.XLOOKUP(draft_picks[[#This Row],[draft_id]],drafts[id],drafts[title])</f>
        <v>Don Bluth Super Draft</v>
      </c>
      <c r="C2708" s="3">
        <v>10</v>
      </c>
      <c r="D2708">
        <f>IF(C2707&lt;draft_picks[[#This Row],[position]],1,IF(C2707&gt;draft_picks[[#This Row],[position]],D2707+1,IF(C2707=draft_picks[[#This Row],[position]],D2707+1)))</f>
        <v>1</v>
      </c>
      <c r="E2708" t="s">
        <v>5564</v>
      </c>
      <c r="F2708" t="str">
        <f>IF(ISBLANK(draft_picks[[#This Row],[movie_id]]),"",_xlfn.XLOOKUP(draft_picks[[#This Row],[movie_id]],drafts.movies[id],drafts.movies[movie_title]))</f>
        <v>The Pebble and the Penguin</v>
      </c>
      <c r="G2708" s="3" t="s">
        <v>799</v>
      </c>
      <c r="H2708" t="str">
        <f>IF(ISBLANK(draft_picks[[#This Row],[drafter_id]]),"",_xlfn.XLOOKUP(draft_picks[[#This Row],[drafter_id]],drafters[id],drafters[name]))</f>
        <v>Joe Reid</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x14ac:dyDescent="0.25">
      <c r="A2709" t="s">
        <v>467</v>
      </c>
      <c r="B2709" t="str">
        <f>_xlfn.XLOOKUP(draft_picks[[#This Row],[draft_id]],drafts[id],drafts[title])</f>
        <v>Don Bluth Super Draft</v>
      </c>
      <c r="C2709" s="3">
        <v>9</v>
      </c>
      <c r="D2709">
        <f>IF(C2708&lt;draft_picks[[#This Row],[position]],1,IF(C2708&gt;draft_picks[[#This Row],[position]],D2708+1,IF(C2708=draft_picks[[#This Row],[position]],D2708+1)))</f>
        <v>2</v>
      </c>
      <c r="E2709" t="s">
        <v>5067</v>
      </c>
      <c r="F2709" t="str">
        <f>IF(ISBLANK(draft_picks[[#This Row],[movie_id]]),"",_xlfn.XLOOKUP(draft_picks[[#This Row],[movie_id]],drafts.movies[id],drafts.movies[movie_title]))</f>
        <v>Rock-A-Doodle</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x14ac:dyDescent="0.25">
      <c r="A2710" t="s">
        <v>467</v>
      </c>
      <c r="B2710" t="str">
        <f>_xlfn.XLOOKUP(draft_picks[[#This Row],[draft_id]],drafts[id],drafts[title])</f>
        <v>Don Bluth Super Draft</v>
      </c>
      <c r="C2710" s="3">
        <v>8</v>
      </c>
      <c r="D2710">
        <f>IF(C2709&lt;draft_picks[[#This Row],[position]],1,IF(C2709&gt;draft_picks[[#This Row],[position]],D2709+1,IF(C2709=draft_picks[[#This Row],[position]],D2709+1)))</f>
        <v>3</v>
      </c>
      <c r="E2710" t="s">
        <v>4836</v>
      </c>
      <c r="F2710" t="str">
        <f>IF(ISBLANK(draft_picks[[#This Row],[movie_id]]),"",_xlfn.XLOOKUP(draft_picks[[#This Row],[movie_id]],drafts.movies[id],drafts.movies[movie_title]))</f>
        <v>A Troll in Central Park</v>
      </c>
      <c r="G2710" s="3" t="s">
        <v>781</v>
      </c>
      <c r="H2710" t="str">
        <f>IF(ISBLANK(draft_picks[[#This Row],[drafter_id]]),"",_xlfn.XLOOKUP(draft_picks[[#This Row],[drafter_id]],drafters[id],drafters[name]))</f>
        <v>Adam B. Vary</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x14ac:dyDescent="0.25">
      <c r="A2711" t="s">
        <v>467</v>
      </c>
      <c r="B2711" t="str">
        <f>_xlfn.XLOOKUP(draft_picks[[#This Row],[draft_id]],drafts[id],drafts[title])</f>
        <v>Don Bluth Super Draft</v>
      </c>
      <c r="C2711" s="3">
        <v>7</v>
      </c>
      <c r="D2711">
        <f>IF(C2710&lt;draft_picks[[#This Row],[position]],1,IF(C2710&gt;draft_picks[[#This Row],[position]],D2710+1,IF(C2710=draft_picks[[#This Row],[position]],D2710+1)))</f>
        <v>4</v>
      </c>
      <c r="E2711" t="s">
        <v>6946</v>
      </c>
      <c r="F2711" t="str">
        <f>IF(ISBLANK(draft_picks[[#This Row],[movie_id]]),"",_xlfn.XLOOKUP(draft_picks[[#This Row],[movie_id]],drafts.movies[id],drafts.movies[movie_title]))</f>
        <v>Titan A.E.</v>
      </c>
      <c r="G2711" s="3" t="s">
        <v>799</v>
      </c>
      <c r="H2711" t="str">
        <f>IF(ISBLANK(draft_picks[[#This Row],[drafter_id]]),"",_xlfn.XLOOKUP(draft_picks[[#This Row],[drafter_id]],drafters[id],drafters[name]))</f>
        <v>Joe Reid</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x14ac:dyDescent="0.25">
      <c r="A2712" t="s">
        <v>467</v>
      </c>
      <c r="B2712" t="str">
        <f>_xlfn.XLOOKUP(draft_picks[[#This Row],[draft_id]],drafts[id],drafts[title])</f>
        <v>Don Bluth Super Draft</v>
      </c>
      <c r="C2712" s="3">
        <v>6</v>
      </c>
      <c r="D2712">
        <f>IF(C2711&lt;draft_picks[[#This Row],[position]],1,IF(C2711&gt;draft_picks[[#This Row],[position]],D2711+1,IF(C2711=draft_picks[[#This Row],[position]],D2711+1)))</f>
        <v>5</v>
      </c>
      <c r="E2712" t="s">
        <v>2799</v>
      </c>
      <c r="F2712" t="str">
        <f>IF(ISBLANK(draft_picks[[#This Row],[movie_id]]),"",_xlfn.XLOOKUP(draft_picks[[#This Row],[movie_id]],drafts.movies[id],drafts.movies[movie_title]))</f>
        <v>An American Tail</v>
      </c>
      <c r="G2712" s="3" t="s">
        <v>781</v>
      </c>
      <c r="H2712" t="str">
        <f>IF(ISBLANK(draft_picks[[#This Row],[drafter_id]]),"",_xlfn.XLOOKUP(draft_picks[[#This Row],[drafter_id]],drafters[id],drafters[name]))</f>
        <v>Adam B. Vary</v>
      </c>
      <c r="J2712" t="str">
        <f>IF(ISBLANK(draft_picks[[#This Row],[drafter_team_id]]),"",_xlfn.XLOOKUP(draft_picks[[#This Row],[drafter_team_id]],drafter_teams[id],drafter_teams[name]))</f>
        <v/>
      </c>
      <c r="K2712" s="3" t="s">
        <v>15484</v>
      </c>
      <c r="L2712" t="s">
        <v>799</v>
      </c>
      <c r="M2712" t="str">
        <f>IF(OR(ISBLANK(draft_picks[[#This Row],[veto_drafter_id]]),draft_picks[[#This Row],[veto_drafter_id]]=""),"",_xlfn.XLOOKUP(draft_picks[[#This Row],[veto_drafter_id]],drafters[id],drafters[name]))</f>
        <v>Joe Reid</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6</v>
      </c>
      <c r="E2713" t="s">
        <v>7243</v>
      </c>
      <c r="F2713" t="str">
        <f>IF(ISBLANK(draft_picks[[#This Row],[movie_id]]),"",_xlfn.XLOOKUP(draft_picks[[#This Row],[movie_id]],drafts.movies[id],drafts.movies[movie_title]))</f>
        <v>Thumbelina</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15497</v>
      </c>
      <c r="L2713" t="s">
        <v>15497</v>
      </c>
      <c r="M2713" t="str">
        <f>IF(OR(ISBLANK(draft_picks[[#This Row],[veto_drafter_id]]),draft_picks[[#This Row],[veto_drafter_id]]=""),"",_xlfn.XLOOKUP(draft_picks[[#This Row],[veto_drafter_id]],drafters[id],drafters[name]))</f>
        <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x14ac:dyDescent="0.25">
      <c r="A2714" t="s">
        <v>467</v>
      </c>
      <c r="B2714" t="str">
        <f>_xlfn.XLOOKUP(draft_picks[[#This Row],[draft_id]],drafts[id],drafts[title])</f>
        <v>Don Bluth Super Draft</v>
      </c>
      <c r="C2714" s="3">
        <v>5</v>
      </c>
      <c r="D2714">
        <f>IF(C2713&lt;draft_picks[[#This Row],[position]],1,IF(C2713&gt;draft_picks[[#This Row],[position]],D2713+1,IF(C2713=draft_picks[[#This Row],[position]],D2713+1)))</f>
        <v>7</v>
      </c>
      <c r="E2714" t="s">
        <v>2838</v>
      </c>
      <c r="F2714" t="str">
        <f>IF(ISBLANK(draft_picks[[#This Row],[movie_id]]),"",_xlfn.XLOOKUP(draft_picks[[#This Row],[movie_id]],drafts.movies[id],drafts.movies[movie_title]))</f>
        <v>The Land Before Time</v>
      </c>
      <c r="G2714" s="3" t="s">
        <v>799</v>
      </c>
      <c r="H2714" t="str">
        <f>IF(ISBLANK(draft_picks[[#This Row],[drafter_id]]),"",_xlfn.XLOOKUP(draft_picks[[#This Row],[drafter_id]],drafters[id],drafters[name]))</f>
        <v>Joe Reid</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x14ac:dyDescent="0.25">
      <c r="A2715" t="s">
        <v>467</v>
      </c>
      <c r="B2715" t="str">
        <f>_xlfn.XLOOKUP(draft_picks[[#This Row],[draft_id]],drafts[id],drafts[title])</f>
        <v>Don Bluth Super Draft</v>
      </c>
      <c r="C2715" s="3">
        <v>4</v>
      </c>
      <c r="D2715">
        <f>IF(C2714&lt;draft_picks[[#This Row],[position]],1,IF(C2714&gt;draft_picks[[#This Row],[position]],D2714+1,IF(C2714=draft_picks[[#This Row],[position]],D2714+1)))</f>
        <v>8</v>
      </c>
      <c r="E2715" t="s">
        <v>2799</v>
      </c>
      <c r="F2715" t="str">
        <f>IF(ISBLANK(draft_picks[[#This Row],[movie_id]]),"",_xlfn.XLOOKUP(draft_picks[[#This Row],[movie_id]],drafts.movies[id],drafts.movies[movie_title]))</f>
        <v>An American Tail</v>
      </c>
      <c r="G2715" s="3" t="s">
        <v>781</v>
      </c>
      <c r="H2715" t="str">
        <f>IF(ISBLANK(draft_picks[[#This Row],[drafter_id]]),"",_xlfn.XLOOKUP(draft_picks[[#This Row],[drafter_id]],drafters[id],drafters[name]))</f>
        <v>Adam B. Vary</v>
      </c>
      <c r="J2715" t="str">
        <f>IF(ISBLANK(draft_picks[[#This Row],[drafter_team_id]]),"",_xlfn.XLOOKUP(draft_picks[[#This Row],[drafter_team_id]],drafter_teams[id],drafter_teams[name]))</f>
        <v/>
      </c>
      <c r="K2715" s="3" t="s">
        <v>15484</v>
      </c>
      <c r="L2715" t="s">
        <v>799</v>
      </c>
      <c r="M2715" t="str">
        <f>IF(OR(ISBLANK(draft_picks[[#This Row],[veto_drafter_id]]),draft_picks[[#This Row],[veto_drafter_id]]=""),"",_xlfn.XLOOKUP(draft_picks[[#This Row],[veto_drafter_id]],drafters[id],drafters[name]))</f>
        <v>Joe Reid</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9</v>
      </c>
      <c r="E2716" t="s">
        <v>7960</v>
      </c>
      <c r="F2716" t="str">
        <f>IF(ISBLANK(draft_picks[[#This Row],[movie_id]]),"",_xlfn.XLOOKUP(draft_picks[[#This Row],[movie_id]],drafts.movies[id],drafts.movies[movie_title]))</f>
        <v>All Dogs Go to Heaven</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15497</v>
      </c>
      <c r="L2716" t="s">
        <v>15497</v>
      </c>
      <c r="M2716" t="str">
        <f>IF(OR(ISBLANK(draft_picks[[#This Row],[veto_drafter_id]]),draft_picks[[#This Row],[veto_drafter_id]]=""),"",_xlfn.XLOOKUP(draft_picks[[#This Row],[veto_drafter_id]],drafters[id],drafters[name]))</f>
        <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x14ac:dyDescent="0.25">
      <c r="A2717" t="s">
        <v>467</v>
      </c>
      <c r="B2717" t="str">
        <f>_xlfn.XLOOKUP(draft_picks[[#This Row],[draft_id]],drafts[id],drafts[title])</f>
        <v>Don Bluth Super Draft</v>
      </c>
      <c r="C2717" s="3">
        <v>3</v>
      </c>
      <c r="D2717">
        <f>IF(C2716&lt;draft_picks[[#This Row],[position]],1,IF(C2716&gt;draft_picks[[#This Row],[position]],D2716+1,IF(C2716=draft_picks[[#This Row],[position]],D2716+1)))</f>
        <v>10</v>
      </c>
      <c r="E2717" t="s">
        <v>8269</v>
      </c>
      <c r="F2717" t="str">
        <f>IF(ISBLANK(draft_picks[[#This Row],[movie_id]]),"",_xlfn.XLOOKUP(draft_picks[[#This Row],[movie_id]],drafts.movies[id],drafts.movies[movie_title]))</f>
        <v>The Secret of NIMH</v>
      </c>
      <c r="G2717" s="3" t="s">
        <v>799</v>
      </c>
      <c r="H2717" t="str">
        <f>IF(ISBLANK(draft_picks[[#This Row],[drafter_id]]),"",_xlfn.XLOOKUP(draft_picks[[#This Row],[drafter_id]],drafters[id],drafters[name]))</f>
        <v>Joe Reid</v>
      </c>
      <c r="J2717" t="str">
        <f>IF(ISBLANK(draft_picks[[#This Row],[drafter_team_id]]),"",_xlfn.XLOOKUP(draft_picks[[#This Row],[drafter_team_id]],drafter_teams[id],drafter_teams[name]))</f>
        <v/>
      </c>
      <c r="K2717" s="3" t="s">
        <v>15484</v>
      </c>
      <c r="L2717" t="s">
        <v>781</v>
      </c>
      <c r="M2717" t="str">
        <f>IF(OR(ISBLANK(draft_picks[[#This Row],[veto_drafter_id]]),draft_picks[[#This Row],[veto_drafter_id]]=""),"",_xlfn.XLOOKUP(draft_picks[[#This Row],[veto_drafter_id]],drafters[id],drafters[name]))</f>
        <v>Adam B. Vary</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11</v>
      </c>
      <c r="E2718" t="s">
        <v>7880</v>
      </c>
      <c r="F2718" t="str">
        <f>IF(ISBLANK(draft_picks[[#This Row],[movie_id]]),"",_xlfn.XLOOKUP(draft_picks[[#This Row],[movie_id]],drafts.movies[id],drafts.movies[movie_title]))</f>
        <v>Anastasia</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15497</v>
      </c>
      <c r="L2718" t="s">
        <v>15497</v>
      </c>
      <c r="M2718" t="str">
        <f>IF(OR(ISBLANK(draft_picks[[#This Row],[veto_drafter_id]]),draft_picks[[#This Row],[veto_drafter_id]]=""),"",_xlfn.XLOOKUP(draft_picks[[#This Row],[veto_drafter_id]],drafters[id],drafters[name]))</f>
        <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x14ac:dyDescent="0.25">
      <c r="A2719" t="s">
        <v>467</v>
      </c>
      <c r="B2719" t="str">
        <f>_xlfn.XLOOKUP(draft_picks[[#This Row],[draft_id]],drafts[id],drafts[title])</f>
        <v>Don Bluth Super Draft</v>
      </c>
      <c r="C2719" s="3">
        <v>2</v>
      </c>
      <c r="D2719">
        <f>IF(C2718&lt;draft_picks[[#This Row],[position]],1,IF(C2718&gt;draft_picks[[#This Row],[position]],D2718+1,IF(C2718=draft_picks[[#This Row],[position]],D2718+1)))</f>
        <v>12</v>
      </c>
      <c r="E2719" t="s">
        <v>2799</v>
      </c>
      <c r="F2719" t="str">
        <f>IF(ISBLANK(draft_picks[[#This Row],[movie_id]]),"",_xlfn.XLOOKUP(draft_picks[[#This Row],[movie_id]],drafts.movies[id],drafts.movies[movie_title]))</f>
        <v>An American Tail</v>
      </c>
      <c r="G2719" s="3" t="s">
        <v>781</v>
      </c>
      <c r="H2719" t="str">
        <f>IF(ISBLANK(draft_picks[[#This Row],[drafter_id]]),"",_xlfn.XLOOKUP(draft_picks[[#This Row],[drafter_id]],drafters[id],drafters[name]))</f>
        <v>Adam B. Vary</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x14ac:dyDescent="0.25">
      <c r="A2720" t="s">
        <v>467</v>
      </c>
      <c r="B2720" t="str">
        <f>_xlfn.XLOOKUP(draft_picks[[#This Row],[draft_id]],drafts[id],drafts[title])</f>
        <v>Don Bluth Super Draft</v>
      </c>
      <c r="C2720" s="3">
        <v>1</v>
      </c>
      <c r="D2720">
        <f>IF(C2719&lt;draft_picks[[#This Row],[position]],1,IF(C2719&gt;draft_picks[[#This Row],[position]],D2719+1,IF(C2719=draft_picks[[#This Row],[position]],D2719+1)))</f>
        <v>13</v>
      </c>
      <c r="E2720" t="s">
        <v>8269</v>
      </c>
      <c r="F2720" t="str">
        <f>IF(ISBLANK(draft_picks[[#This Row],[movie_id]]),"",_xlfn.XLOOKUP(draft_picks[[#This Row],[movie_id]],drafts.movies[id],drafts.movies[movie_title]))</f>
        <v>The Secret of NIMH</v>
      </c>
      <c r="G2720" s="3" t="s">
        <v>799</v>
      </c>
      <c r="H2720" t="str">
        <f>IF(ISBLANK(draft_picks[[#This Row],[drafter_id]]),"",_xlfn.XLOOKUP(draft_picks[[#This Row],[drafter_id]],drafters[id],drafters[name]))</f>
        <v>Joe Reid</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x14ac:dyDescent="0.25">
      <c r="A2721" t="s">
        <v>614</v>
      </c>
      <c r="B2721" t="str">
        <f>_xlfn.XLOOKUP(draft_picks[[#This Row],[draft_id]],drafts[id],drafts[title])</f>
        <v>Disney Animation Studios Mega Draft</v>
      </c>
      <c r="C2721" s="3">
        <v>26</v>
      </c>
      <c r="D2721">
        <f>IF(C2720&lt;draft_picks[[#This Row],[position]],1,IF(C2720&gt;draft_picks[[#This Row],[position]],D2720+1,IF(C2720=draft_picks[[#This Row],[position]],D2720+1)))</f>
        <v>1</v>
      </c>
      <c r="E2721" t="s">
        <v>7168</v>
      </c>
      <c r="F2721" t="str">
        <f>IF(ISBLANK(draft_picks[[#This Row],[movie_id]]),"",_xlfn.XLOOKUP(draft_picks[[#This Row],[movie_id]],drafts.movies[id],drafts.movies[movie_title]))</f>
        <v>The Great Mouse Detective</v>
      </c>
      <c r="G2721" s="3" t="s">
        <v>983</v>
      </c>
      <c r="H2721" t="str">
        <f>IF(ISBLANK(draft_picks[[#This Row],[drafter_id]]),"",_xlfn.XLOOKUP(draft_picks[[#This Row],[drafter_id]],drafters[id],drafters[name]))</f>
        <v>B.J. Colangelo</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x14ac:dyDescent="0.25">
      <c r="A2722" t="s">
        <v>614</v>
      </c>
      <c r="B2722" t="str">
        <f>_xlfn.XLOOKUP(draft_picks[[#This Row],[draft_id]],drafts[id],drafts[title])</f>
        <v>Disney Animation Studios Mega Draft</v>
      </c>
      <c r="C2722" s="3">
        <v>25</v>
      </c>
      <c r="D2722">
        <f>IF(C2721&lt;draft_picks[[#This Row],[position]],1,IF(C2721&gt;draft_picks[[#This Row],[position]],D2721+1,IF(C2721=draft_picks[[#This Row],[position]],D2721+1)))</f>
        <v>2</v>
      </c>
      <c r="E2722" t="s">
        <v>5082</v>
      </c>
      <c r="F2722" t="str">
        <f>IF(ISBLANK(draft_picks[[#This Row],[movie_id]]),"",_xlfn.XLOOKUP(draft_picks[[#This Row],[movie_id]],drafts.movies[id],drafts.movies[movie_title]))</f>
        <v>Encanto</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x14ac:dyDescent="0.25">
      <c r="A2723" t="s">
        <v>614</v>
      </c>
      <c r="B2723" t="str">
        <f>_xlfn.XLOOKUP(draft_picks[[#This Row],[draft_id]],drafts[id],drafts[title])</f>
        <v>Disney Animation Studios Mega Draft</v>
      </c>
      <c r="C2723" s="3">
        <v>24</v>
      </c>
      <c r="D2723">
        <f>IF(C2722&lt;draft_picks[[#This Row],[position]],1,IF(C2722&gt;draft_picks[[#This Row],[position]],D2722+1,IF(C2722=draft_picks[[#This Row],[position]],D2722+1)))</f>
        <v>3</v>
      </c>
      <c r="E2723" t="s">
        <v>6006</v>
      </c>
      <c r="F2723" t="str">
        <f>IF(ISBLANK(draft_picks[[#This Row],[movie_id]]),"",_xlfn.XLOOKUP(draft_picks[[#This Row],[movie_id]],drafts.movies[id],drafts.movies[movie_title]))</f>
        <v>Meet the Robinsons</v>
      </c>
      <c r="G2723" s="3" t="s">
        <v>977</v>
      </c>
      <c r="H2723" t="str">
        <f>IF(ISBLANK(draft_picks[[#This Row],[drafter_id]]),"",_xlfn.XLOOKUP(draft_picks[[#This Row],[drafter_id]],drafters[id],drafters[name]))</f>
        <v>Louis Peitzman</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x14ac:dyDescent="0.25">
      <c r="A2724" t="s">
        <v>614</v>
      </c>
      <c r="B2724" t="str">
        <f>_xlfn.XLOOKUP(draft_picks[[#This Row],[draft_id]],drafts[id],drafts[title])</f>
        <v>Disney Animation Studios Mega Draft</v>
      </c>
      <c r="C2724" s="3">
        <v>23</v>
      </c>
      <c r="D2724">
        <f>IF(C2723&lt;draft_picks[[#This Row],[position]],1,IF(C2723&gt;draft_picks[[#This Row],[position]],D2723+1,IF(C2723=draft_picks[[#This Row],[position]],D2723+1)))</f>
        <v>4</v>
      </c>
      <c r="E2724" t="s">
        <v>6916</v>
      </c>
      <c r="F2724" t="str">
        <f>IF(ISBLANK(draft_picks[[#This Row],[movie_id]]),"",_xlfn.XLOOKUP(draft_picks[[#This Row],[movie_id]],drafts.movies[id],drafts.movies[movie_title]))</f>
        <v>Strange World</v>
      </c>
      <c r="G2724" s="3" t="s">
        <v>845</v>
      </c>
      <c r="H2724" t="str">
        <f>IF(ISBLANK(draft_picks[[#This Row],[drafter_id]]),"",_xlfn.XLOOKUP(draft_picks[[#This Row],[drafter_id]],drafters[id],drafters[name]))</f>
        <v>Rebekah McKendry</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x14ac:dyDescent="0.25">
      <c r="A2725" t="s">
        <v>614</v>
      </c>
      <c r="B2725" t="str">
        <f>_xlfn.XLOOKUP(draft_picks[[#This Row],[draft_id]],drafts[id],drafts[title])</f>
        <v>Disney Animation Studios Mega Draft</v>
      </c>
      <c r="C2725" s="3">
        <v>22</v>
      </c>
      <c r="D2725">
        <f>IF(C2724&lt;draft_picks[[#This Row],[position]],1,IF(C2724&gt;draft_picks[[#This Row],[position]],D2724+1,IF(C2724=draft_picks[[#This Row],[position]],D2724+1)))</f>
        <v>5</v>
      </c>
      <c r="E2725" t="s">
        <v>2727</v>
      </c>
      <c r="F2725" t="str">
        <f>IF(ISBLANK(draft_picks[[#This Row],[movie_id]]),"",_xlfn.XLOOKUP(draft_picks[[#This Row],[movie_id]],drafts.movies[id],drafts.movies[movie_title]))</f>
        <v>The Fox and the Hound</v>
      </c>
      <c r="G2725" s="3" t="s">
        <v>831</v>
      </c>
      <c r="H2725" t="str">
        <f>IF(ISBLANK(draft_picks[[#This Row],[drafter_id]]),"",_xlfn.XLOOKUP(draft_picks[[#This Row],[drafter_id]],drafters[id],drafters[name]))</f>
        <v>Dane McDonald</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x14ac:dyDescent="0.25">
      <c r="A2726" t="s">
        <v>614</v>
      </c>
      <c r="B2726" t="str">
        <f>_xlfn.XLOOKUP(draft_picks[[#This Row],[draft_id]],drafts[id],drafts[title])</f>
        <v>Disney Animation Studios Mega Draft</v>
      </c>
      <c r="C2726" s="3">
        <v>21</v>
      </c>
      <c r="D2726">
        <f>IF(C2725&lt;draft_picks[[#This Row],[position]],1,IF(C2725&gt;draft_picks[[#This Row],[position]],D2725+1,IF(C2725=draft_picks[[#This Row],[position]],D2725+1)))</f>
        <v>6</v>
      </c>
      <c r="E2726" t="s">
        <v>2403</v>
      </c>
      <c r="F2726" t="str">
        <f>IF(ISBLANK(draft_picks[[#This Row],[movie_id]]),"",_xlfn.XLOOKUP(draft_picks[[#This Row],[movie_id]],drafts.movies[id],drafts.movies[movie_title]))</f>
        <v>Hercules</v>
      </c>
      <c r="G2726" s="3" t="s">
        <v>983</v>
      </c>
      <c r="H2726" t="str">
        <f>IF(ISBLANK(draft_picks[[#This Row],[drafter_id]]),"",_xlfn.XLOOKUP(draft_picks[[#This Row],[drafter_id]],drafters[id],drafters[name]))</f>
        <v>B.J. Colangelo</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x14ac:dyDescent="0.25">
      <c r="A2727" t="s">
        <v>614</v>
      </c>
      <c r="B2727" t="str">
        <f>_xlfn.XLOOKUP(draft_picks[[#This Row],[draft_id]],drafts[id],drafts[title])</f>
        <v>Disney Animation Studios Mega Draft</v>
      </c>
      <c r="C2727" s="3">
        <v>20</v>
      </c>
      <c r="D2727">
        <f>IF(C2726&lt;draft_picks[[#This Row],[position]],1,IF(C2726&gt;draft_picks[[#This Row],[position]],D2726+1,IF(C2726=draft_picks[[#This Row],[position]],D2726+1)))</f>
        <v>7</v>
      </c>
      <c r="E2727" t="s">
        <v>4569</v>
      </c>
      <c r="F2727" t="str">
        <f>IF(ISBLANK(draft_picks[[#This Row],[movie_id]]),"",_xlfn.XLOOKUP(draft_picks[[#This Row],[movie_id]],drafts.movies[id],drafts.movies[movie_title]))</f>
        <v>Alice in Wonderland</v>
      </c>
      <c r="G2727" s="3" t="s">
        <v>977</v>
      </c>
      <c r="H2727" t="str">
        <f>IF(ISBLANK(draft_picks[[#This Row],[drafter_id]]),"",_xlfn.XLOOKUP(draft_picks[[#This Row],[drafter_id]],drafters[id],drafters[name]))</f>
        <v>Louis Peitzman</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x14ac:dyDescent="0.25">
      <c r="A2728" t="s">
        <v>614</v>
      </c>
      <c r="B2728" t="str">
        <f>_xlfn.XLOOKUP(draft_picks[[#This Row],[draft_id]],drafts[id],drafts[title])</f>
        <v>Disney Animation Studios Mega Draft</v>
      </c>
      <c r="C2728" s="3">
        <v>19</v>
      </c>
      <c r="D2728">
        <f>IF(C2727&lt;draft_picks[[#This Row],[position]],1,IF(C2727&gt;draft_picks[[#This Row],[position]],D2727+1,IF(C2727=draft_picks[[#This Row],[position]],D2727+1)))</f>
        <v>8</v>
      </c>
      <c r="E2728" t="s">
        <v>4941</v>
      </c>
      <c r="F2728" t="str">
        <f>IF(ISBLANK(draft_picks[[#This Row],[movie_id]]),"",_xlfn.XLOOKUP(draft_picks[[#This Row],[movie_id]],drafts.movies[id],drafts.movies[movie_title]))</f>
        <v>The Adventures of Ichabod and Mr. Toad</v>
      </c>
      <c r="G2728" s="3" t="s">
        <v>845</v>
      </c>
      <c r="H2728" t="str">
        <f>IF(ISBLANK(draft_picks[[#This Row],[drafter_id]]),"",_xlfn.XLOOKUP(draft_picks[[#This Row],[drafter_id]],drafters[id],drafters[name]))</f>
        <v>Rebekah McKendry</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x14ac:dyDescent="0.25">
      <c r="A2729" t="s">
        <v>614</v>
      </c>
      <c r="B2729" t="str">
        <f>_xlfn.XLOOKUP(draft_picks[[#This Row],[draft_id]],drafts[id],drafts[title])</f>
        <v>Disney Animation Studios Mega Draft</v>
      </c>
      <c r="C2729" s="3">
        <v>18</v>
      </c>
      <c r="D2729">
        <f>IF(C2728&lt;draft_picks[[#This Row],[position]],1,IF(C2728&gt;draft_picks[[#This Row],[position]],D2728+1,IF(C2728=draft_picks[[#This Row],[position]],D2728+1)))</f>
        <v>9</v>
      </c>
      <c r="E2729" t="s">
        <v>4260</v>
      </c>
      <c r="F2729" t="str">
        <f>IF(ISBLANK(draft_picks[[#This Row],[movie_id]]),"",_xlfn.XLOOKUP(draft_picks[[#This Row],[movie_id]],drafts.movies[id],drafts.movies[movie_title]))</f>
        <v>Pocahontas</v>
      </c>
      <c r="G2729" s="3" t="s">
        <v>831</v>
      </c>
      <c r="H2729" t="str">
        <f>IF(ISBLANK(draft_picks[[#This Row],[drafter_id]]),"",_xlfn.XLOOKUP(draft_picks[[#This Row],[drafter_id]],drafters[id],drafters[name]))</f>
        <v>Dane McDonald</v>
      </c>
      <c r="J2729" t="str">
        <f>IF(ISBLANK(draft_picks[[#This Row],[drafter_team_id]]),"",_xlfn.XLOOKUP(draft_picks[[#This Row],[drafter_team_id]],drafter_teams[id],drafter_teams[name]))</f>
        <v/>
      </c>
      <c r="K2729" s="3" t="s">
        <v>15484</v>
      </c>
      <c r="L2729" t="s">
        <v>977</v>
      </c>
      <c r="M2729" t="str">
        <f>IF(OR(ISBLANK(draft_picks[[#This Row],[veto_drafter_id]]),draft_picks[[#This Row],[veto_drafter_id]]=""),"",_xlfn.XLOOKUP(draft_picks[[#This Row],[veto_drafter_id]],drafters[id],drafters[name]))</f>
        <v>Louis Peitzman</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10</v>
      </c>
      <c r="E2730" t="s">
        <v>2132</v>
      </c>
      <c r="F2730" t="str">
        <f>IF(ISBLANK(draft_picks[[#This Row],[movie_id]]),"",_xlfn.XLOOKUP(draft_picks[[#This Row],[movie_id]],drafts.movies[id],drafts.movies[movie_title]))</f>
        <v>Frozen II</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15497</v>
      </c>
      <c r="L2730" t="s">
        <v>15497</v>
      </c>
      <c r="M2730" t="str">
        <f>IF(OR(ISBLANK(draft_picks[[#This Row],[veto_drafter_id]]),draft_picks[[#This Row],[veto_drafter_id]]=""),"",_xlfn.XLOOKUP(draft_picks[[#This Row],[veto_drafter_id]],drafters[id],drafters[name]))</f>
        <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x14ac:dyDescent="0.25">
      <c r="A2731" t="s">
        <v>614</v>
      </c>
      <c r="B2731" t="str">
        <f>_xlfn.XLOOKUP(draft_picks[[#This Row],[draft_id]],drafts[id],drafts[title])</f>
        <v>Disney Animation Studios Mega Draft</v>
      </c>
      <c r="C2731" s="3">
        <v>17</v>
      </c>
      <c r="D2731">
        <f>IF(C2730&lt;draft_picks[[#This Row],[position]],1,IF(C2730&gt;draft_picks[[#This Row],[position]],D2730+1,IF(C2730=draft_picks[[#This Row],[position]],D2730+1)))</f>
        <v>11</v>
      </c>
      <c r="E2731" t="s">
        <v>6276</v>
      </c>
      <c r="F2731" t="str">
        <f>IF(ISBLANK(draft_picks[[#This Row],[movie_id]]),"",_xlfn.XLOOKUP(draft_picks[[#This Row],[movie_id]],drafts.movies[id],drafts.movies[movie_title]))</f>
        <v>Robin Hood</v>
      </c>
      <c r="G2731" s="3" t="s">
        <v>983</v>
      </c>
      <c r="H2731" t="str">
        <f>IF(ISBLANK(draft_picks[[#This Row],[drafter_id]]),"",_xlfn.XLOOKUP(draft_picks[[#This Row],[drafter_id]],drafters[id],drafters[name]))</f>
        <v>B.J. Colangelo</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x14ac:dyDescent="0.25">
      <c r="A2732" t="s">
        <v>614</v>
      </c>
      <c r="B2732" t="str">
        <f>_xlfn.XLOOKUP(draft_picks[[#This Row],[draft_id]],drafts[id],drafts[title])</f>
        <v>Disney Animation Studios Mega Draft</v>
      </c>
      <c r="C2732" s="3">
        <v>16</v>
      </c>
      <c r="D2732">
        <f>IF(C2731&lt;draft_picks[[#This Row],[position]],1,IF(C2731&gt;draft_picks[[#This Row],[position]],D2731+1,IF(C2731=draft_picks[[#This Row],[position]],D2731+1)))</f>
        <v>12</v>
      </c>
      <c r="E2732" t="s">
        <v>8128</v>
      </c>
      <c r="F2732" t="str">
        <f>IF(ISBLANK(draft_picks[[#This Row],[movie_id]]),"",_xlfn.XLOOKUP(draft_picks[[#This Row],[movie_id]],drafts.movies[id],drafts.movies[movie_title]))</f>
        <v>The Emperor's New Groove</v>
      </c>
      <c r="G2732" s="3" t="s">
        <v>977</v>
      </c>
      <c r="H2732" t="str">
        <f>IF(ISBLANK(draft_picks[[#This Row],[drafter_id]]),"",_xlfn.XLOOKUP(draft_picks[[#This Row],[drafter_id]],drafters[id],drafters[name]))</f>
        <v>Louis Peitzman</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x14ac:dyDescent="0.25">
      <c r="A2733" t="s">
        <v>614</v>
      </c>
      <c r="B2733" t="str">
        <f>_xlfn.XLOOKUP(draft_picks[[#This Row],[draft_id]],drafts[id],drafts[title])</f>
        <v>Disney Animation Studios Mega Draft</v>
      </c>
      <c r="C2733" s="3">
        <v>15</v>
      </c>
      <c r="D2733">
        <f>IF(C2732&lt;draft_picks[[#This Row],[position]],1,IF(C2732&gt;draft_picks[[#This Row],[position]],D2732+1,IF(C2732=draft_picks[[#This Row],[position]],D2732+1)))</f>
        <v>13</v>
      </c>
      <c r="E2733" t="s">
        <v>2721</v>
      </c>
      <c r="F2733" t="str">
        <f>IF(ISBLANK(draft_picks[[#This Row],[movie_id]]),"",_xlfn.XLOOKUP(draft_picks[[#This Row],[movie_id]],drafts.movies[id],drafts.movies[movie_title]))</f>
        <v>The Sword in the Stone</v>
      </c>
      <c r="G2733" s="3" t="s">
        <v>845</v>
      </c>
      <c r="H2733" t="str">
        <f>IF(ISBLANK(draft_picks[[#This Row],[drafter_id]]),"",_xlfn.XLOOKUP(draft_picks[[#This Row],[drafter_id]],drafters[id],drafters[name]))</f>
        <v>Rebekah McKendry</v>
      </c>
      <c r="J2733" t="str">
        <f>IF(ISBLANK(draft_picks[[#This Row],[drafter_team_id]]),"",_xlfn.XLOOKUP(draft_picks[[#This Row],[drafter_team_id]],drafter_teams[id],drafter_teams[name]))</f>
        <v/>
      </c>
      <c r="K2733" s="3" t="s">
        <v>15484</v>
      </c>
      <c r="L2733" t="s">
        <v>983</v>
      </c>
      <c r="M2733" t="str">
        <f>IF(OR(ISBLANK(draft_picks[[#This Row],[veto_drafter_id]]),draft_picks[[#This Row],[veto_drafter_id]]=""),"",_xlfn.XLOOKUP(draft_picks[[#This Row],[veto_drafter_id]],drafters[id],drafters[name]))</f>
        <v>B.J. Colangelo</v>
      </c>
      <c r="N2733" t="s">
        <v>15497</v>
      </c>
      <c r="O2733" t="str">
        <f>IF(OR(ISBLANK(draft_picks[[#This Row],[veto_drafter_team_id]]),draft_picks[[#This Row],[veto_drafter_team_id]]=""),"",_xlfn.XLOOKUP(draft_picks[[#This Row],[veto_drafter_team_id]],drafter_teams[id],drafter_teams[name]))</f>
        <v/>
      </c>
      <c r="P2733" t="b">
        <v>1</v>
      </c>
      <c r="Q2733" t="s">
        <v>977</v>
      </c>
      <c r="R2733" t="str">
        <f>IF(OR(ISBLANK(draft_picks[[#This Row],[veto_override_drafter_id]]),draft_picks[[#This Row],[veto_override_drafter_id]]=""),"",_xlfn.XLOOKUP(draft_picks[[#This Row],[veto_override_drafter_id]],drafters[id],drafters[name]))</f>
        <v>Louis Peitzman</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14</v>
      </c>
      <c r="D2734">
        <f>IF(C2733&lt;draft_picks[[#This Row],[position]],1,IF(C2733&gt;draft_picks[[#This Row],[position]],D2733+1,IF(C2733=draft_picks[[#This Row],[position]],D2733+1)))</f>
        <v>14</v>
      </c>
      <c r="E2734" t="s">
        <v>4965</v>
      </c>
      <c r="F2734" t="str">
        <f>IF(ISBLANK(draft_picks[[#This Row],[movie_id]]),"",_xlfn.XLOOKUP(draft_picks[[#This Row],[movie_id]],drafts.movies[id],drafts.movies[movie_title]))</f>
        <v>Snow White and the Seven Dwarfs</v>
      </c>
      <c r="G2734" s="3" t="s">
        <v>831</v>
      </c>
      <c r="H2734" t="str">
        <f>IF(ISBLANK(draft_picks[[#This Row],[drafter_id]]),"",_xlfn.XLOOKUP(draft_picks[[#This Row],[drafter_id]],drafters[id],drafters[name]))</f>
        <v>Dane McDonald</v>
      </c>
      <c r="J2734" t="str">
        <f>IF(ISBLANK(draft_picks[[#This Row],[drafter_team_id]]),"",_xlfn.XLOOKUP(draft_picks[[#This Row],[drafter_team_id]],drafter_teams[id],drafter_teams[name]))</f>
        <v/>
      </c>
      <c r="K2734" s="3" t="s">
        <v>15497</v>
      </c>
      <c r="L2734" t="s">
        <v>15497</v>
      </c>
      <c r="M2734" t="str">
        <f>IF(OR(ISBLANK(draft_picks[[#This Row],[veto_drafter_id]]),draft_picks[[#This Row],[veto_drafter_id]]=""),"",_xlfn.XLOOKUP(draft_picks[[#This Row],[veto_drafter_id]],drafters[id],drafters[name]))</f>
        <v/>
      </c>
      <c r="N2734" t="s">
        <v>15497</v>
      </c>
      <c r="O2734" t="str">
        <f>IF(OR(ISBLANK(draft_picks[[#This Row],[veto_drafter_team_id]]),draft_picks[[#This Row],[veto_drafter_team_id]]=""),"",_xlfn.XLOOKUP(draft_picks[[#This Row],[veto_drafter_team_id]],drafter_teams[id],drafter_teams[name]))</f>
        <v/>
      </c>
      <c r="Q2734" t="s">
        <v>15497</v>
      </c>
      <c r="R2734" t="str">
        <f>IF(OR(ISBLANK(draft_picks[[#This Row],[veto_override_drafter_id]]),draft_picks[[#This Row],[veto_override_drafter_id]]=""),"",_xlfn.XLOOKUP(draft_picks[[#This Row],[veto_override_drafter_id]],drafters[id],drafters[name]))</f>
        <v/>
      </c>
      <c r="S2734" t="s">
        <v>15497</v>
      </c>
      <c r="T2734" t="str">
        <f>IF(OR(ISBLANK(draft_picks[[#This Row],[veto_override_team_id]]),draft_picks[[#This Row],[veto_override_team_id]]=""),"",_xlfn.XLOOKUP(draft_picks[[#This Row],[veto_override_team_id]],drafter_teams[id],drafter_teams[name]))</f>
        <v/>
      </c>
    </row>
    <row r="2735" spans="1:20" x14ac:dyDescent="0.25">
      <c r="A2735" t="s">
        <v>614</v>
      </c>
      <c r="B2735" t="str">
        <f>_xlfn.XLOOKUP(draft_picks[[#This Row],[draft_id]],drafts[id],drafts[title])</f>
        <v>Disney Animation Studios Mega Draft</v>
      </c>
      <c r="C2735" s="3">
        <v>13</v>
      </c>
      <c r="D2735">
        <f>IF(C2734&lt;draft_picks[[#This Row],[position]],1,IF(C2734&gt;draft_picks[[#This Row],[position]],D2734+1,IF(C2734=draft_picks[[#This Row],[position]],D2734+1)))</f>
        <v>15</v>
      </c>
      <c r="E2735" t="s">
        <v>5770</v>
      </c>
      <c r="F2735" t="str">
        <f>IF(ISBLANK(draft_picks[[#This Row],[movie_id]]),"",_xlfn.XLOOKUP(draft_picks[[#This Row],[movie_id]],drafts.movies[id],drafts.movies[movie_title]))</f>
        <v>Mulan</v>
      </c>
      <c r="G2735" s="3" t="s">
        <v>983</v>
      </c>
      <c r="H2735" t="str">
        <f>IF(ISBLANK(draft_picks[[#This Row],[drafter_id]]),"",_xlfn.XLOOKUP(draft_picks[[#This Row],[drafter_id]],drafters[id],drafters[name]))</f>
        <v>B.J. Colangelo</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x14ac:dyDescent="0.25">
      <c r="A2736" t="s">
        <v>614</v>
      </c>
      <c r="B2736" t="str">
        <f>_xlfn.XLOOKUP(draft_picks[[#This Row],[draft_id]],drafts[id],drafts[title])</f>
        <v>Disney Animation Studios Mega Draft</v>
      </c>
      <c r="C2736" s="3">
        <v>12</v>
      </c>
      <c r="D2736">
        <f>IF(C2735&lt;draft_picks[[#This Row],[position]],1,IF(C2735&gt;draft_picks[[#This Row],[position]],D2735+1,IF(C2735=draft_picks[[#This Row],[position]],D2735+1)))</f>
        <v>16</v>
      </c>
      <c r="E2736" t="s">
        <v>7578</v>
      </c>
      <c r="F2736" t="str">
        <f>IF(ISBLANK(draft_picks[[#This Row],[movie_id]]),"",_xlfn.XLOOKUP(draft_picks[[#This Row],[movie_id]],drafts.movies[id],drafts.movies[movie_title]))</f>
        <v>One Hundred and One Dalmatians</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x14ac:dyDescent="0.25">
      <c r="A2737" t="s">
        <v>614</v>
      </c>
      <c r="B2737" t="str">
        <f>_xlfn.XLOOKUP(draft_picks[[#This Row],[draft_id]],drafts[id],drafts[title])</f>
        <v>Disney Animation Studios Mega Draft</v>
      </c>
      <c r="C2737" s="3">
        <v>11</v>
      </c>
      <c r="D2737">
        <f>IF(C2736&lt;draft_picks[[#This Row],[position]],1,IF(C2736&gt;draft_picks[[#This Row],[position]],D2736+1,IF(C2736=draft_picks[[#This Row],[position]],D2736+1)))</f>
        <v>17</v>
      </c>
      <c r="E2737" t="s">
        <v>7739</v>
      </c>
      <c r="F2737" t="str">
        <f>IF(ISBLANK(draft_picks[[#This Row],[movie_id]]),"",_xlfn.XLOOKUP(draft_picks[[#This Row],[movie_id]],drafts.movies[id],drafts.movies[movie_title]))</f>
        <v>Lilo &amp; Stitch</v>
      </c>
      <c r="G2737" s="3" t="s">
        <v>977</v>
      </c>
      <c r="H2737" t="str">
        <f>IF(ISBLANK(draft_picks[[#This Row],[drafter_id]]),"",_xlfn.XLOOKUP(draft_picks[[#This Row],[drafter_id]],drafters[id],drafters[name]))</f>
        <v>Louis Peitzman</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x14ac:dyDescent="0.25">
      <c r="A2738" t="s">
        <v>614</v>
      </c>
      <c r="B2738" t="str">
        <f>_xlfn.XLOOKUP(draft_picks[[#This Row],[draft_id]],drafts[id],drafts[title])</f>
        <v>Disney Animation Studios Mega Draft</v>
      </c>
      <c r="C2738" s="3">
        <v>10</v>
      </c>
      <c r="D2738">
        <f>IF(C2737&lt;draft_picks[[#This Row],[position]],1,IF(C2737&gt;draft_picks[[#This Row],[position]],D2737+1,IF(C2737=draft_picks[[#This Row],[position]],D2737+1)))</f>
        <v>18</v>
      </c>
      <c r="E2738" t="s">
        <v>2433</v>
      </c>
      <c r="F2738" t="str">
        <f>IF(ISBLANK(draft_picks[[#This Row],[movie_id]]),"",_xlfn.XLOOKUP(draft_picks[[#This Row],[movie_id]],drafts.movies[id],drafts.movies[movie_title]))</f>
        <v>The Little Mermaid</v>
      </c>
      <c r="G2738" s="3" t="s">
        <v>845</v>
      </c>
      <c r="H2738" t="str">
        <f>IF(ISBLANK(draft_picks[[#This Row],[drafter_id]]),"",_xlfn.XLOOKUP(draft_picks[[#This Row],[drafter_id]],drafters[id],drafters[name]))</f>
        <v>Rebekah McKendry</v>
      </c>
      <c r="J2738" t="str">
        <f>IF(ISBLANK(draft_picks[[#This Row],[drafter_team_id]]),"",_xlfn.XLOOKUP(draft_picks[[#This Row],[drafter_team_id]],drafter_teams[id],drafter_teams[name]))</f>
        <v/>
      </c>
      <c r="K2738" s="3" t="s">
        <v>15484</v>
      </c>
      <c r="L2738" t="s">
        <v>831</v>
      </c>
      <c r="M2738" t="str">
        <f>IF(OR(ISBLANK(draft_picks[[#This Row],[veto_drafter_id]]),draft_picks[[#This Row],[veto_drafter_id]]=""),"",_xlfn.XLOOKUP(draft_picks[[#This Row],[veto_drafter_id]],drafters[id],drafters[name]))</f>
        <v>Dane McDonald</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19</v>
      </c>
      <c r="E2739" t="s">
        <v>6312</v>
      </c>
      <c r="F2739" t="str">
        <f>IF(ISBLANK(draft_picks[[#This Row],[movie_id]]),"",_xlfn.XLOOKUP(draft_picks[[#This Row],[movie_id]],drafts.movies[id],drafts.movies[movie_title]))</f>
        <v>Tangled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15497</v>
      </c>
      <c r="L2739" t="s">
        <v>15497</v>
      </c>
      <c r="M2739" t="str">
        <f>IF(OR(ISBLANK(draft_picks[[#This Row],[veto_drafter_id]]),draft_picks[[#This Row],[veto_drafter_id]]=""),"",_xlfn.XLOOKUP(draft_picks[[#This Row],[veto_drafter_id]],drafters[id],drafters[name]))</f>
        <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x14ac:dyDescent="0.25">
      <c r="A2740" t="s">
        <v>614</v>
      </c>
      <c r="B2740" t="str">
        <f>_xlfn.XLOOKUP(draft_picks[[#This Row],[draft_id]],drafts[id],drafts[title])</f>
        <v>Disney Animation Studios Mega Draft</v>
      </c>
      <c r="C2740" s="3">
        <v>9</v>
      </c>
      <c r="D2740">
        <f>IF(C2739&lt;draft_picks[[#This Row],[position]],1,IF(C2739&gt;draft_picks[[#This Row],[position]],D2739+1,IF(C2739=draft_picks[[#This Row],[position]],D2739+1)))</f>
        <v>20</v>
      </c>
      <c r="E2740" t="s">
        <v>1341</v>
      </c>
      <c r="F2740" t="str">
        <f>IF(ISBLANK(draft_picks[[#This Row],[movie_id]]),"",_xlfn.XLOOKUP(draft_picks[[#This Row],[movie_id]],drafts.movies[id],drafts.movies[movie_title]))</f>
        <v>Beauty and the Beast</v>
      </c>
      <c r="G2740" s="3" t="s">
        <v>831</v>
      </c>
      <c r="H2740" t="str">
        <f>IF(ISBLANK(draft_picks[[#This Row],[drafter_id]]),"",_xlfn.XLOOKUP(draft_picks[[#This Row],[drafter_id]],drafters[id],drafters[name]))</f>
        <v>Dane McDonald</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x14ac:dyDescent="0.25">
      <c r="A2741" t="s">
        <v>614</v>
      </c>
      <c r="B2741" t="str">
        <f>_xlfn.XLOOKUP(draft_picks[[#This Row],[draft_id]],drafts[id],drafts[title])</f>
        <v>Disney Animation Studios Mega Draft</v>
      </c>
      <c r="C2741" s="3">
        <v>8</v>
      </c>
      <c r="D2741">
        <f>IF(C2740&lt;draft_picks[[#This Row],[position]],1,IF(C2740&gt;draft_picks[[#This Row],[position]],D2740+1,IF(C2740=draft_picks[[#This Row],[position]],D2740+1)))</f>
        <v>21</v>
      </c>
      <c r="E2741" t="s">
        <v>2424</v>
      </c>
      <c r="F2741" t="str">
        <f>IF(ISBLANK(draft_picks[[#This Row],[movie_id]]),"",_xlfn.XLOOKUP(draft_picks[[#This Row],[movie_id]],drafts.movies[id],drafts.movies[movie_title]))</f>
        <v>Pinocchio</v>
      </c>
      <c r="G2741" s="3" t="s">
        <v>983</v>
      </c>
      <c r="H2741" t="str">
        <f>IF(ISBLANK(draft_picks[[#This Row],[drafter_id]]),"",_xlfn.XLOOKUP(draft_picks[[#This Row],[drafter_id]],drafters[id],drafters[name]))</f>
        <v>B.J. Colangelo</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x14ac:dyDescent="0.25">
      <c r="A2742" t="s">
        <v>614</v>
      </c>
      <c r="B2742" t="str">
        <f>_xlfn.XLOOKUP(draft_picks[[#This Row],[draft_id]],drafts[id],drafts[title])</f>
        <v>Disney Animation Studios Mega Draft</v>
      </c>
      <c r="C2742" s="3">
        <v>7</v>
      </c>
      <c r="D2742">
        <f>IF(C2741&lt;draft_picks[[#This Row],[position]],1,IF(C2741&gt;draft_picks[[#This Row],[position]],D2741+1,IF(C2741=draft_picks[[#This Row],[position]],D2741+1)))</f>
        <v>22</v>
      </c>
      <c r="E2742" t="s">
        <v>6735</v>
      </c>
      <c r="F2742" t="str">
        <f>IF(ISBLANK(draft_picks[[#This Row],[movie_id]]),"",_xlfn.XLOOKUP(draft_picks[[#This Row],[movie_id]],drafts.movies[id],drafts.movies[movie_title]))</f>
        <v>The Hunchback of Notre Dame</v>
      </c>
      <c r="G2742" s="3" t="s">
        <v>977</v>
      </c>
      <c r="H2742" t="str">
        <f>IF(ISBLANK(draft_picks[[#This Row],[drafter_id]]),"",_xlfn.XLOOKUP(draft_picks[[#This Row],[drafter_id]],drafters[id],drafters[name]))</f>
        <v>Louis Peitzman</v>
      </c>
      <c r="J2742" t="str">
        <f>IF(ISBLANK(draft_picks[[#This Row],[drafter_team_id]]),"",_xlfn.XLOOKUP(draft_picks[[#This Row],[drafter_team_id]],drafter_teams[id],drafter_teams[name]))</f>
        <v/>
      </c>
      <c r="K2742" s="3" t="s">
        <v>15484</v>
      </c>
      <c r="L2742" t="s">
        <v>831</v>
      </c>
      <c r="M2742" t="str">
        <f>IF(OR(ISBLANK(draft_picks[[#This Row],[veto_drafter_id]]),draft_picks[[#This Row],[veto_drafter_id]]=""),"",_xlfn.XLOOKUP(draft_picks[[#This Row],[veto_drafter_id]],drafters[id],drafters[name]))</f>
        <v>Dane McDonald</v>
      </c>
      <c r="N2742" t="s">
        <v>15497</v>
      </c>
      <c r="O2742" t="str">
        <f>IF(OR(ISBLANK(draft_picks[[#This Row],[veto_drafter_team_id]]),draft_picks[[#This Row],[veto_drafter_team_id]]=""),"",_xlfn.XLOOKUP(draft_picks[[#This Row],[veto_drafter_team_id]],drafter_teams[id],drafter_teams[name]))</f>
        <v/>
      </c>
      <c r="P2742" t="b">
        <v>1</v>
      </c>
      <c r="Q2742" t="s">
        <v>845</v>
      </c>
      <c r="R2742" t="str">
        <f>IF(OR(ISBLANK(draft_picks[[#This Row],[veto_override_drafter_id]]),draft_picks[[#This Row],[veto_override_drafter_id]]=""),"",_xlfn.XLOOKUP(draft_picks[[#This Row],[veto_override_drafter_id]],drafters[id],drafters[name]))</f>
        <v>Rebekah McKendry</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6</v>
      </c>
      <c r="D2743">
        <f>IF(C2742&lt;draft_picks[[#This Row],[position]],1,IF(C2742&gt;draft_picks[[#This Row],[position]],D2742+1,IF(C2742=draft_picks[[#This Row],[position]],D2742+1)))</f>
        <v>23</v>
      </c>
      <c r="E2743" t="s">
        <v>6345</v>
      </c>
      <c r="F2743" t="str">
        <f>IF(ISBLANK(draft_picks[[#This Row],[movie_id]]),"",_xlfn.XLOOKUP(draft_picks[[#This Row],[movie_id]],drafts.movies[id],drafts.movies[movie_title]))</f>
        <v>Big Hero 6</v>
      </c>
      <c r="G2743" s="3" t="s">
        <v>845</v>
      </c>
      <c r="H2743" t="str">
        <f>IF(ISBLANK(draft_picks[[#This Row],[drafter_id]]),"",_xlfn.XLOOKUP(draft_picks[[#This Row],[drafter_id]],drafters[id],drafters[name]))</f>
        <v>Rebekah McKendry</v>
      </c>
      <c r="J2743" t="str">
        <f>IF(ISBLANK(draft_picks[[#This Row],[drafter_team_id]]),"",_xlfn.XLOOKUP(draft_picks[[#This Row],[drafter_team_id]],drafter_teams[id],drafter_teams[name]))</f>
        <v/>
      </c>
      <c r="K2743" s="3" t="s">
        <v>15484</v>
      </c>
      <c r="L2743" t="s">
        <v>983</v>
      </c>
      <c r="M2743" t="str">
        <f>IF(OR(ISBLANK(draft_picks[[#This Row],[veto_drafter_id]]),draft_picks[[#This Row],[veto_drafter_id]]=""),"",_xlfn.XLOOKUP(draft_picks[[#This Row],[veto_drafter_id]],drafters[id],drafters[name]))</f>
        <v>B.J. Colangelo</v>
      </c>
      <c r="N2743" t="s">
        <v>15497</v>
      </c>
      <c r="O2743" t="str">
        <f>IF(OR(ISBLANK(draft_picks[[#This Row],[veto_drafter_team_id]]),draft_picks[[#This Row],[veto_drafter_team_id]]=""),"",_xlfn.XLOOKUP(draft_picks[[#This Row],[veto_drafter_team_id]],drafter_teams[id],drafter_teams[name]))</f>
        <v/>
      </c>
      <c r="Q2743" t="s">
        <v>15497</v>
      </c>
      <c r="R2743" t="str">
        <f>IF(OR(ISBLANK(draft_picks[[#This Row],[veto_override_drafter_id]]),draft_picks[[#This Row],[veto_override_drafter_id]]=""),"",_xlfn.XLOOKUP(draft_picks[[#This Row],[veto_override_drafter_id]],drafters[id],drafters[name]))</f>
        <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24</v>
      </c>
      <c r="E2744" t="s">
        <v>7321</v>
      </c>
      <c r="F2744" t="str">
        <f>IF(ISBLANK(draft_picks[[#This Row],[movie_id]]),"",_xlfn.XLOOKUP(draft_picks[[#This Row],[movie_id]],drafts.movies[id],drafts.movies[movie_title]))</f>
        <v>Fantasia</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15497</v>
      </c>
      <c r="L2744" t="s">
        <v>15497</v>
      </c>
      <c r="M2744" t="str">
        <f>IF(OR(ISBLANK(draft_picks[[#This Row],[veto_drafter_id]]),draft_picks[[#This Row],[veto_drafter_id]]=""),"",_xlfn.XLOOKUP(draft_picks[[#This Row],[veto_drafter_id]],drafters[id],drafters[name]))</f>
        <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x14ac:dyDescent="0.25">
      <c r="A2745" t="s">
        <v>614</v>
      </c>
      <c r="B2745" t="str">
        <f>_xlfn.XLOOKUP(draft_picks[[#This Row],[draft_id]],drafts[id],drafts[title])</f>
        <v>Disney Animation Studios Mega Draft</v>
      </c>
      <c r="C2745" s="3">
        <v>5</v>
      </c>
      <c r="D2745">
        <f>IF(C2744&lt;draft_picks[[#This Row],[position]],1,IF(C2744&gt;draft_picks[[#This Row],[position]],D2744+1,IF(C2744=draft_picks[[#This Row],[position]],D2744+1)))</f>
        <v>25</v>
      </c>
      <c r="E2745" t="s">
        <v>4869</v>
      </c>
      <c r="F2745" t="str">
        <f>IF(ISBLANK(draft_picks[[#This Row],[movie_id]]),"",_xlfn.XLOOKUP(draft_picks[[#This Row],[movie_id]],drafts.movies[id],drafts.movies[movie_title]))</f>
        <v>Peter Pan</v>
      </c>
      <c r="G2745" s="3" t="s">
        <v>831</v>
      </c>
      <c r="H2745" t="str">
        <f>IF(ISBLANK(draft_picks[[#This Row],[drafter_id]]),"",_xlfn.XLOOKUP(draft_picks[[#This Row],[drafter_id]],drafters[id],drafters[name]))</f>
        <v>Dane McDonald</v>
      </c>
      <c r="J2745" t="str">
        <f>IF(ISBLANK(draft_picks[[#This Row],[drafter_team_id]]),"",_xlfn.XLOOKUP(draft_picks[[#This Row],[drafter_team_id]],drafter_teams[id],drafter_teams[name]))</f>
        <v/>
      </c>
      <c r="K2745" s="3" t="s">
        <v>15484</v>
      </c>
      <c r="L2745" t="s">
        <v>977</v>
      </c>
      <c r="M2745" t="str">
        <f>IF(OR(ISBLANK(draft_picks[[#This Row],[veto_drafter_id]]),draft_picks[[#This Row],[veto_drafter_id]]=""),"",_xlfn.XLOOKUP(draft_picks[[#This Row],[veto_drafter_id]],drafters[id],drafters[name]))</f>
        <v>Louis Peitzman</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26</v>
      </c>
      <c r="E2746" t="s">
        <v>1356</v>
      </c>
      <c r="F2746" t="str">
        <f>IF(ISBLANK(draft_picks[[#This Row],[movie_id]]),"",_xlfn.XLOOKUP(draft_picks[[#This Row],[movie_id]],drafts.movies[id],drafts.movies[movie_title]))</f>
        <v>Moana</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15497</v>
      </c>
      <c r="L2746" t="s">
        <v>15497</v>
      </c>
      <c r="M2746" t="str">
        <f>IF(OR(ISBLANK(draft_picks[[#This Row],[veto_drafter_id]]),draft_picks[[#This Row],[veto_drafter_id]]=""),"",_xlfn.XLOOKUP(draft_picks[[#This Row],[veto_drafter_id]],drafters[id],drafters[name]))</f>
        <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x14ac:dyDescent="0.25">
      <c r="A2747" t="s">
        <v>614</v>
      </c>
      <c r="B2747" t="str">
        <f>_xlfn.XLOOKUP(draft_picks[[#This Row],[draft_id]],drafts[id],drafts[title])</f>
        <v>Disney Animation Studios Mega Draft</v>
      </c>
      <c r="C2747" s="3">
        <v>4</v>
      </c>
      <c r="D2747">
        <f>IF(C2746&lt;draft_picks[[#This Row],[position]],1,IF(C2746&gt;draft_picks[[#This Row],[position]],D2746+1,IF(C2746=draft_picks[[#This Row],[position]],D2746+1)))</f>
        <v>27</v>
      </c>
      <c r="E2747" t="s">
        <v>2880</v>
      </c>
      <c r="F2747" t="str">
        <f>IF(ISBLANK(draft_picks[[#This Row],[movie_id]]),"",_xlfn.XLOOKUP(draft_picks[[#This Row],[movie_id]],drafts.movies[id],drafts.movies[movie_title]))</f>
        <v>The Many Adventures of Winnie the Pooh</v>
      </c>
      <c r="G2747" s="3" t="s">
        <v>983</v>
      </c>
      <c r="H2747" t="str">
        <f>IF(ISBLANK(draft_picks[[#This Row],[drafter_id]]),"",_xlfn.XLOOKUP(draft_picks[[#This Row],[drafter_id]],drafters[id],drafters[name]))</f>
        <v>B.J. Colangelo</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x14ac:dyDescent="0.25">
      <c r="A2748" t="s">
        <v>614</v>
      </c>
      <c r="B2748" t="str">
        <f>_xlfn.XLOOKUP(draft_picks[[#This Row],[draft_id]],drafts[id],drafts[title])</f>
        <v>Disney Animation Studios Mega Draft</v>
      </c>
      <c r="C2748" s="3">
        <v>3</v>
      </c>
      <c r="D2748">
        <f>IF(C2747&lt;draft_picks[[#This Row],[position]],1,IF(C2747&gt;draft_picks[[#This Row],[position]],D2747+1,IF(C2747=draft_picks[[#This Row],[position]],D2747+1)))</f>
        <v>28</v>
      </c>
      <c r="E2748" t="s">
        <v>3433</v>
      </c>
      <c r="F2748" t="str">
        <f>IF(ISBLANK(draft_picks[[#This Row],[movie_id]]),"",_xlfn.XLOOKUP(draft_picks[[#This Row],[movie_id]],drafts.movies[id],drafts.movies[movie_title]))</f>
        <v>Bambi</v>
      </c>
      <c r="G2748" s="3" t="s">
        <v>977</v>
      </c>
      <c r="H2748" t="str">
        <f>IF(ISBLANK(draft_picks[[#This Row],[drafter_id]]),"",_xlfn.XLOOKUP(draft_picks[[#This Row],[drafter_id]],drafters[id],drafters[name]))</f>
        <v>Louis Peitzman</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x14ac:dyDescent="0.25">
      <c r="A2749" t="s">
        <v>614</v>
      </c>
      <c r="B2749" t="str">
        <f>_xlfn.XLOOKUP(draft_picks[[#This Row],[draft_id]],drafts[id],drafts[title])</f>
        <v>Disney Animation Studios Mega Draft</v>
      </c>
      <c r="C2749" s="3">
        <v>2</v>
      </c>
      <c r="D2749">
        <f>IF(C2748&lt;draft_picks[[#This Row],[position]],1,IF(C2748&gt;draft_picks[[#This Row],[position]],D2748+1,IF(C2748=draft_picks[[#This Row],[position]],D2748+1)))</f>
        <v>29</v>
      </c>
      <c r="E2749" t="s">
        <v>2433</v>
      </c>
      <c r="F2749" t="str">
        <f>IF(ISBLANK(draft_picks[[#This Row],[movie_id]]),"",_xlfn.XLOOKUP(draft_picks[[#This Row],[movie_id]],drafts.movies[id],drafts.movies[movie_title]))</f>
        <v>The Little Mermaid</v>
      </c>
      <c r="G2749" s="3" t="s">
        <v>845</v>
      </c>
      <c r="H2749" t="str">
        <f>IF(ISBLANK(draft_picks[[#This Row],[drafter_id]]),"",_xlfn.XLOOKUP(draft_picks[[#This Row],[drafter_id]],drafters[id],drafters[name]))</f>
        <v>Rebekah McKendry</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x14ac:dyDescent="0.25">
      <c r="A2750" t="s">
        <v>614</v>
      </c>
      <c r="B2750" t="str">
        <f>_xlfn.XLOOKUP(draft_picks[[#This Row],[draft_id]],drafts[id],drafts[title])</f>
        <v>Disney Animation Studios Mega Draft</v>
      </c>
      <c r="C2750" s="3">
        <v>1</v>
      </c>
      <c r="D2750">
        <f>IF(C2749&lt;draft_picks[[#This Row],[position]],1,IF(C2749&gt;draft_picks[[#This Row],[position]],D2749+1,IF(C2749=draft_picks[[#This Row],[position]],D2749+1)))</f>
        <v>30</v>
      </c>
      <c r="E2750" t="s">
        <v>4923</v>
      </c>
      <c r="F2750" t="str">
        <f>IF(ISBLANK(draft_picks[[#This Row],[movie_id]]),"",_xlfn.XLOOKUP(draft_picks[[#This Row],[movie_id]],drafts.movies[id],drafts.movies[movie_title]))</f>
        <v>Sleeping Beauty</v>
      </c>
      <c r="G2750" s="3" t="s">
        <v>831</v>
      </c>
      <c r="H2750" t="str">
        <f>IF(ISBLANK(draft_picks[[#This Row],[drafter_id]]),"",_xlfn.XLOOKUP(draft_picks[[#This Row],[drafter_id]],drafters[id],drafters[name]))</f>
        <v>Dane McDonald</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x14ac:dyDescent="0.25">
      <c r="A2751" t="s">
        <v>90</v>
      </c>
      <c r="B2751" t="str">
        <f>_xlfn.XLOOKUP(draft_picks[[#This Row],[draft_id]],drafts[id],drafts[title])</f>
        <v>Ralph Bakshi Super Draft</v>
      </c>
      <c r="C2751" s="3">
        <v>10</v>
      </c>
      <c r="D2751">
        <f>IF(C2750&lt;draft_picks[[#This Row],[position]],1,IF(C2750&gt;draft_picks[[#This Row],[position]],D2750+1,IF(C2750=draft_picks[[#This Row],[position]],D2750+1)))</f>
        <v>1</v>
      </c>
      <c r="E2751" t="s">
        <v>7336</v>
      </c>
      <c r="F2751" t="str">
        <f>IF(ISBLANK(draft_picks[[#This Row],[movie_id]]),"",_xlfn.XLOOKUP(draft_picks[[#This Row],[movie_id]],drafts.movies[id],drafts.movies[movie_title]))</f>
        <v>Cool World</v>
      </c>
      <c r="G2751" s="3" t="s">
        <v>797</v>
      </c>
      <c r="H2751" t="str">
        <f>IF(ISBLANK(draft_picks[[#This Row],[drafter_id]]),"",_xlfn.XLOOKUP(draft_picks[[#This Row],[drafter_id]],drafters[id],drafters[name]))</f>
        <v>William Bibbiani</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x14ac:dyDescent="0.25">
      <c r="A2752" t="s">
        <v>90</v>
      </c>
      <c r="B2752" t="str">
        <f>_xlfn.XLOOKUP(draft_picks[[#This Row],[draft_id]],drafts[id],drafts[title])</f>
        <v>Ralph Bakshi Super Draft</v>
      </c>
      <c r="C2752" s="3">
        <v>9</v>
      </c>
      <c r="D2752">
        <f>IF(C2751&lt;draft_picks[[#This Row],[position]],1,IF(C2751&gt;draft_picks[[#This Row],[position]],D2751+1,IF(C2751=draft_picks[[#This Row],[position]],D2751+1)))</f>
        <v>2</v>
      </c>
      <c r="E2752" t="s">
        <v>4103</v>
      </c>
      <c r="F2752" t="str">
        <f>IF(ISBLANK(draft_picks[[#This Row],[movie_id]]),"",_xlfn.XLOOKUP(draft_picks[[#This Row],[movie_id]],drafts.movies[id],drafts.movies[movie_title]))</f>
        <v>Hey Good Lookin'</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x14ac:dyDescent="0.25">
      <c r="A2753" t="s">
        <v>90</v>
      </c>
      <c r="B2753" t="str">
        <f>_xlfn.XLOOKUP(draft_picks[[#This Row],[draft_id]],drafts[id],drafts[title])</f>
        <v>Ralph Bakshi Super Draft</v>
      </c>
      <c r="C2753" s="3">
        <v>8</v>
      </c>
      <c r="D2753">
        <f>IF(C2752&lt;draft_picks[[#This Row],[position]],1,IF(C2752&gt;draft_picks[[#This Row],[position]],D2752+1,IF(C2752=draft_picks[[#This Row],[position]],D2752+1)))</f>
        <v>3</v>
      </c>
      <c r="E2753" t="s">
        <v>7282</v>
      </c>
      <c r="F2753" t="str">
        <f>IF(ISBLANK(draft_picks[[#This Row],[movie_id]]),"",_xlfn.XLOOKUP(draft_picks[[#This Row],[movie_id]],drafts.movies[id],drafts.movies[movie_title]))</f>
        <v>Fire and Ice</v>
      </c>
      <c r="G2753" s="3" t="s">
        <v>1111</v>
      </c>
      <c r="H2753" t="str">
        <f>IF(ISBLANK(draft_picks[[#This Row],[drafter_id]]),"",_xlfn.XLOOKUP(draft_picks[[#This Row],[drafter_id]],drafters[id],drafters[name]))</f>
        <v>Harmony Colangelo</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x14ac:dyDescent="0.25">
      <c r="A2754" t="s">
        <v>90</v>
      </c>
      <c r="B2754" t="str">
        <f>_xlfn.XLOOKUP(draft_picks[[#This Row],[draft_id]],drafts[id],drafts[title])</f>
        <v>Ralph Bakshi Super Draft</v>
      </c>
      <c r="C2754" s="3">
        <v>7</v>
      </c>
      <c r="D2754">
        <f>IF(C2753&lt;draft_picks[[#This Row],[position]],1,IF(C2753&gt;draft_picks[[#This Row],[position]],D2753+1,IF(C2753=draft_picks[[#This Row],[position]],D2753+1)))</f>
        <v>4</v>
      </c>
      <c r="E2754" t="s">
        <v>7039</v>
      </c>
      <c r="F2754" t="str">
        <f>IF(ISBLANK(draft_picks[[#This Row],[movie_id]]),"",_xlfn.XLOOKUP(draft_picks[[#This Row],[movie_id]],drafts.movies[id],drafts.movies[movie_title]))</f>
        <v>Cool and the Crazy</v>
      </c>
      <c r="G2754" s="3" t="s">
        <v>797</v>
      </c>
      <c r="H2754" t="str">
        <f>IF(ISBLANK(draft_picks[[#This Row],[drafter_id]]),"",_xlfn.XLOOKUP(draft_picks[[#This Row],[drafter_id]],drafters[id],drafters[name]))</f>
        <v>William Bibbiani</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x14ac:dyDescent="0.25">
      <c r="A2755" t="s">
        <v>90</v>
      </c>
      <c r="B2755" t="str">
        <f>_xlfn.XLOOKUP(draft_picks[[#This Row],[draft_id]],drafts[id],drafts[title])</f>
        <v>Ralph Bakshi Super Draft</v>
      </c>
      <c r="C2755" s="3">
        <v>6</v>
      </c>
      <c r="D2755">
        <f>IF(C2754&lt;draft_picks[[#This Row],[position]],1,IF(C2754&gt;draft_picks[[#This Row],[position]],D2754+1,IF(C2754=draft_picks[[#This Row],[position]],D2754+1)))</f>
        <v>5</v>
      </c>
      <c r="E2755" t="s">
        <v>3292</v>
      </c>
      <c r="F2755" t="str">
        <f>IF(ISBLANK(draft_picks[[#This Row],[movie_id]]),"",_xlfn.XLOOKUP(draft_picks[[#This Row],[movie_id]],drafts.movies[id],drafts.movies[movie_title]))</f>
        <v>The Lord of the Rings</v>
      </c>
      <c r="G2755" s="3" t="s">
        <v>1111</v>
      </c>
      <c r="H2755" t="str">
        <f>IF(ISBLANK(draft_picks[[#This Row],[drafter_id]]),"",_xlfn.XLOOKUP(draft_picks[[#This Row],[drafter_id]],drafters[id],drafters[name]))</f>
        <v>Harmony Colangelo</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x14ac:dyDescent="0.25">
      <c r="A2756" t="s">
        <v>90</v>
      </c>
      <c r="B2756" t="str">
        <f>_xlfn.XLOOKUP(draft_picks[[#This Row],[draft_id]],drafts[id],drafts[title])</f>
        <v>Ralph Bakshi Super Draft</v>
      </c>
      <c r="C2756" s="3">
        <v>5</v>
      </c>
      <c r="D2756">
        <f>IF(C2755&lt;draft_picks[[#This Row],[position]],1,IF(C2755&gt;draft_picks[[#This Row],[position]],D2755+1,IF(C2755=draft_picks[[#This Row],[position]],D2755+1)))</f>
        <v>6</v>
      </c>
      <c r="E2756" t="s">
        <v>6752</v>
      </c>
      <c r="F2756" t="str">
        <f>IF(ISBLANK(draft_picks[[#This Row],[movie_id]]),"",_xlfn.XLOOKUP(draft_picks[[#This Row],[movie_id]],drafts.movies[id],drafts.movies[movie_title]))</f>
        <v>Wizards</v>
      </c>
      <c r="G2756" s="3" t="s">
        <v>797</v>
      </c>
      <c r="H2756" t="str">
        <f>IF(ISBLANK(draft_picks[[#This Row],[drafter_id]]),"",_xlfn.XLOOKUP(draft_picks[[#This Row],[drafter_id]],drafters[id],drafters[name]))</f>
        <v>William Bibbiani</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x14ac:dyDescent="0.25">
      <c r="A2757" t="s">
        <v>90</v>
      </c>
      <c r="B2757" t="str">
        <f>_xlfn.XLOOKUP(draft_picks[[#This Row],[draft_id]],drafts[id],drafts[title])</f>
        <v>Ralph Bakshi Super Draft</v>
      </c>
      <c r="C2757" s="3">
        <v>4</v>
      </c>
      <c r="D2757">
        <f>IF(C2756&lt;draft_picks[[#This Row],[position]],1,IF(C2756&gt;draft_picks[[#This Row],[position]],D2756+1,IF(C2756=draft_picks[[#This Row],[position]],D2756+1)))</f>
        <v>7</v>
      </c>
      <c r="E2757" t="s">
        <v>4395</v>
      </c>
      <c r="F2757" t="str">
        <f>IF(ISBLANK(draft_picks[[#This Row],[movie_id]]),"",_xlfn.XLOOKUP(draft_picks[[#This Row],[movie_id]],drafts.movies[id],drafts.movies[movie_title]))</f>
        <v>American Pop</v>
      </c>
      <c r="G2757" s="3" t="s">
        <v>1111</v>
      </c>
      <c r="H2757" t="str">
        <f>IF(ISBLANK(draft_picks[[#This Row],[drafter_id]]),"",_xlfn.XLOOKUP(draft_picks[[#This Row],[drafter_id]],drafters[id],drafters[name]))</f>
        <v>Harmony Colangelo</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x14ac:dyDescent="0.25">
      <c r="A2758" t="s">
        <v>90</v>
      </c>
      <c r="B2758" t="str">
        <f>_xlfn.XLOOKUP(draft_picks[[#This Row],[draft_id]],drafts[id],drafts[title])</f>
        <v>Ralph Bakshi Super Draft</v>
      </c>
      <c r="C2758" s="3">
        <v>3</v>
      </c>
      <c r="D2758">
        <f>IF(C2757&lt;draft_picks[[#This Row],[position]],1,IF(C2757&gt;draft_picks[[#This Row],[position]],D2757+1,IF(C2757=draft_picks[[#This Row],[position]],D2757+1)))</f>
        <v>8</v>
      </c>
      <c r="E2758" t="s">
        <v>2739</v>
      </c>
      <c r="F2758" t="str">
        <f>IF(ISBLANK(draft_picks[[#This Row],[movie_id]]),"",_xlfn.XLOOKUP(draft_picks[[#This Row],[movie_id]],drafts.movies[id],drafts.movies[movie_title]))</f>
        <v>Fritz the Cat</v>
      </c>
      <c r="G2758" s="3" t="s">
        <v>797</v>
      </c>
      <c r="H2758" t="str">
        <f>IF(ISBLANK(draft_picks[[#This Row],[drafter_id]]),"",_xlfn.XLOOKUP(draft_picks[[#This Row],[drafter_id]],drafters[id],drafters[name]))</f>
        <v>William Bibbiani</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x14ac:dyDescent="0.25">
      <c r="A2759" t="s">
        <v>90</v>
      </c>
      <c r="B2759" t="str">
        <f>_xlfn.XLOOKUP(draft_picks[[#This Row],[draft_id]],drafts[id],drafts[title])</f>
        <v>Ralph Bakshi Super Draft</v>
      </c>
      <c r="C2759" s="3">
        <v>2</v>
      </c>
      <c r="D2759">
        <f>IF(C2758&lt;draft_picks[[#This Row],[position]],1,IF(C2758&gt;draft_picks[[#This Row],[position]],D2758+1,IF(C2758=draft_picks[[#This Row],[position]],D2758+1)))</f>
        <v>9</v>
      </c>
      <c r="E2759" t="s">
        <v>2368</v>
      </c>
      <c r="F2759" t="str">
        <f>IF(ISBLANK(draft_picks[[#This Row],[movie_id]]),"",_xlfn.XLOOKUP(draft_picks[[#This Row],[movie_id]],drafts.movies[id],drafts.movies[movie_title]))</f>
        <v>Heavy Traffic</v>
      </c>
      <c r="G2759" s="3" t="s">
        <v>1111</v>
      </c>
      <c r="H2759" t="str">
        <f>IF(ISBLANK(draft_picks[[#This Row],[drafter_id]]),"",_xlfn.XLOOKUP(draft_picks[[#This Row],[drafter_id]],drafters[id],drafters[name]))</f>
        <v>Harmony Colangelo</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x14ac:dyDescent="0.25">
      <c r="A2760" t="s">
        <v>90</v>
      </c>
      <c r="B2760" t="str">
        <f>_xlfn.XLOOKUP(draft_picks[[#This Row],[draft_id]],drafts[id],drafts[title])</f>
        <v>Ralph Bakshi Super Draft</v>
      </c>
      <c r="C2760" s="3">
        <v>1</v>
      </c>
      <c r="D2760">
        <f>IF(C2759&lt;draft_picks[[#This Row],[position]],1,IF(C2759&gt;draft_picks[[#This Row],[position]],D2759+1,IF(C2759=draft_picks[[#This Row],[position]],D2759+1)))</f>
        <v>10</v>
      </c>
      <c r="E2760" t="s">
        <v>2907</v>
      </c>
      <c r="F2760" t="str">
        <f>IF(ISBLANK(draft_picks[[#This Row],[movie_id]]),"",_xlfn.XLOOKUP(draft_picks[[#This Row],[movie_id]],drafts.movies[id],drafts.movies[movie_title]))</f>
        <v>Coonskin</v>
      </c>
      <c r="G2760" s="3" t="s">
        <v>797</v>
      </c>
      <c r="H2760" t="str">
        <f>IF(ISBLANK(draft_picks[[#This Row],[drafter_id]]),"",_xlfn.XLOOKUP(draft_picks[[#This Row],[drafter_id]],drafters[id],drafters[name]))</f>
        <v>William Bibbiani</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x14ac:dyDescent="0.25">
      <c r="A2761" t="s">
        <v>292</v>
      </c>
      <c r="B2761" t="str">
        <f>_xlfn.XLOOKUP(draft_picks[[#This Row],[draft_id]],drafts[id],drafts[title])</f>
        <v>Judy Garland</v>
      </c>
      <c r="C2761" s="3">
        <v>7</v>
      </c>
      <c r="D2761">
        <f>IF(C2760&lt;draft_picks[[#This Row],[position]],1,IF(C2760&gt;draft_picks[[#This Row],[position]],D2760+1,IF(C2760=draft_picks[[#This Row],[position]],D2760+1)))</f>
        <v>1</v>
      </c>
      <c r="E2761" t="s">
        <v>8158</v>
      </c>
      <c r="F2761" t="str">
        <f>IF(ISBLANK(draft_picks[[#This Row],[movie_id]]),"",_xlfn.XLOOKUP(draft_picks[[#This Row],[movie_id]],drafts.movies[id],drafts.movies[movie_title]))</f>
        <v>Summer Stock</v>
      </c>
      <c r="G2761" s="3" t="s">
        <v>1133</v>
      </c>
      <c r="H2761" t="str">
        <f>IF(ISBLANK(draft_picks[[#This Row],[drafter_id]]),"",_xlfn.XLOOKUP(draft_picks[[#This Row],[drafter_id]],drafters[id],drafters[name]))</f>
        <v>Oriana Nudo</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x14ac:dyDescent="0.25">
      <c r="A2762" t="s">
        <v>292</v>
      </c>
      <c r="B2762" t="str">
        <f>_xlfn.XLOOKUP(draft_picks[[#This Row],[draft_id]],drafts[id],drafts[title])</f>
        <v>Judy Garland</v>
      </c>
      <c r="C2762" s="3">
        <v>6</v>
      </c>
      <c r="D2762">
        <f>IF(C2761&lt;draft_picks[[#This Row],[position]],1,IF(C2761&gt;draft_picks[[#This Row],[position]],D2761+1,IF(C2761=draft_picks[[#This Row],[position]],D2761+1)))</f>
        <v>2</v>
      </c>
      <c r="E2762" t="s">
        <v>2916</v>
      </c>
      <c r="F2762" t="str">
        <f>IF(ISBLANK(draft_picks[[#This Row],[movie_id]]),"",_xlfn.XLOOKUP(draft_picks[[#This Row],[movie_id]],drafts.movies[id],drafts.movies[movie_title]))</f>
        <v>A Child Is Waiting</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x14ac:dyDescent="0.25">
      <c r="A2763" t="s">
        <v>292</v>
      </c>
      <c r="B2763" t="str">
        <f>_xlfn.XLOOKUP(draft_picks[[#This Row],[draft_id]],drafts[id],drafts[title])</f>
        <v>Judy Garland</v>
      </c>
      <c r="C2763" s="3">
        <v>5</v>
      </c>
      <c r="D2763">
        <f>IF(C2762&lt;draft_picks[[#This Row],[position]],1,IF(C2762&gt;draft_picks[[#This Row],[position]],D2762+1,IF(C2762=draft_picks[[#This Row],[position]],D2762+1)))</f>
        <v>3</v>
      </c>
      <c r="E2763" t="s">
        <v>7411</v>
      </c>
      <c r="F2763" t="str">
        <f>IF(ISBLANK(draft_picks[[#This Row],[movie_id]]),"",_xlfn.XLOOKUP(draft_picks[[#This Row],[movie_id]],drafts.movies[id],drafts.movies[movie_title]))</f>
        <v>The Pirate</v>
      </c>
      <c r="G2763" s="3" t="s">
        <v>951</v>
      </c>
      <c r="H2763" t="str">
        <f>IF(ISBLANK(draft_picks[[#This Row],[drafter_id]]),"",_xlfn.XLOOKUP(draft_picks[[#This Row],[drafter_id]],drafters[id],drafters[name]))</f>
        <v>Maureen Lee Lenker</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x14ac:dyDescent="0.25">
      <c r="A2764" t="s">
        <v>292</v>
      </c>
      <c r="B2764" t="str">
        <f>_xlfn.XLOOKUP(draft_picks[[#This Row],[draft_id]],drafts[id],drafts[title])</f>
        <v>Judy Garland</v>
      </c>
      <c r="C2764" s="3">
        <v>4</v>
      </c>
      <c r="D2764">
        <f>IF(C2763&lt;draft_picks[[#This Row],[position]],1,IF(C2763&gt;draft_picks[[#This Row],[position]],D2763+1,IF(C2763=draft_picks[[#This Row],[position]],D2763+1)))</f>
        <v>4</v>
      </c>
      <c r="E2764" t="s">
        <v>6720</v>
      </c>
      <c r="F2764" t="str">
        <f>IF(ISBLANK(draft_picks[[#This Row],[movie_id]]),"",_xlfn.XLOOKUP(draft_picks[[#This Row],[movie_id]],drafts.movies[id],drafts.movies[movie_title]))</f>
        <v>A Star Is Born</v>
      </c>
      <c r="G2764" s="3" t="s">
        <v>1133</v>
      </c>
      <c r="H2764" t="str">
        <f>IF(ISBLANK(draft_picks[[#This Row],[drafter_id]]),"",_xlfn.XLOOKUP(draft_picks[[#This Row],[drafter_id]],drafters[id],drafters[name]))</f>
        <v>Oriana Nudo</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x14ac:dyDescent="0.25">
      <c r="A2765" t="s">
        <v>292</v>
      </c>
      <c r="B2765" t="str">
        <f>_xlfn.XLOOKUP(draft_picks[[#This Row],[draft_id]],drafts[id],drafts[title])</f>
        <v>Judy Garland</v>
      </c>
      <c r="C2765" s="3">
        <v>3</v>
      </c>
      <c r="D2765">
        <f>IF(C2764&lt;draft_picks[[#This Row],[position]],1,IF(C2764&gt;draft_picks[[#This Row],[position]],D2764+1,IF(C2764=draft_picks[[#This Row],[position]],D2764+1)))</f>
        <v>5</v>
      </c>
      <c r="E2765" t="s">
        <v>2781</v>
      </c>
      <c r="F2765" t="str">
        <f>IF(ISBLANK(draft_picks[[#This Row],[movie_id]]),"",_xlfn.XLOOKUP(draft_picks[[#This Row],[movie_id]],drafts.movies[id],drafts.movies[movie_title]))</f>
        <v>The Clock</v>
      </c>
      <c r="G2765" s="3" t="s">
        <v>951</v>
      </c>
      <c r="H2765" t="str">
        <f>IF(ISBLANK(draft_picks[[#This Row],[drafter_id]]),"",_xlfn.XLOOKUP(draft_picks[[#This Row],[drafter_id]],drafters[id],drafters[name]))</f>
        <v>Maureen Lee Lenker</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x14ac:dyDescent="0.25">
      <c r="A2766" t="s">
        <v>292</v>
      </c>
      <c r="B2766" t="str">
        <f>_xlfn.XLOOKUP(draft_picks[[#This Row],[draft_id]],drafts[id],drafts[title])</f>
        <v>Judy Garland</v>
      </c>
      <c r="C2766" s="3">
        <v>2</v>
      </c>
      <c r="D2766">
        <f>IF(C2765&lt;draft_picks[[#This Row],[position]],1,IF(C2765&gt;draft_picks[[#This Row],[position]],D2765+1,IF(C2765=draft_picks[[#This Row],[position]],D2765+1)))</f>
        <v>6</v>
      </c>
      <c r="E2766" t="s">
        <v>6033</v>
      </c>
      <c r="F2766" t="str">
        <f>IF(ISBLANK(draft_picks[[#This Row],[movie_id]]),"",_xlfn.XLOOKUP(draft_picks[[#This Row],[movie_id]],drafts.movies[id],drafts.movies[movie_title]))</f>
        <v>The Wizard of Oz</v>
      </c>
      <c r="G2766" s="3" t="s">
        <v>1133</v>
      </c>
      <c r="H2766" t="str">
        <f>IF(ISBLANK(draft_picks[[#This Row],[drafter_id]]),"",_xlfn.XLOOKUP(draft_picks[[#This Row],[drafter_id]],drafters[id],drafters[name]))</f>
        <v>Oriana Nudo</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x14ac:dyDescent="0.25">
      <c r="A2767" t="s">
        <v>292</v>
      </c>
      <c r="B2767" t="str">
        <f>_xlfn.XLOOKUP(draft_picks[[#This Row],[draft_id]],drafts[id],drafts[title])</f>
        <v>Judy Garland</v>
      </c>
      <c r="C2767" s="3">
        <v>1</v>
      </c>
      <c r="D2767">
        <f>IF(C2766&lt;draft_picks[[#This Row],[position]],1,IF(C2766&gt;draft_picks[[#This Row],[position]],D2766+1,IF(C2766=draft_picks[[#This Row],[position]],D2766+1)))</f>
        <v>7</v>
      </c>
      <c r="E2767" t="s">
        <v>8302</v>
      </c>
      <c r="F2767" t="str">
        <f>IF(ISBLANK(draft_picks[[#This Row],[movie_id]]),"",_xlfn.XLOOKUP(draft_picks[[#This Row],[movie_id]],drafts.movies[id],drafts.movies[movie_title]))</f>
        <v>Meet Me in St. Louis</v>
      </c>
      <c r="G2767" s="3" t="s">
        <v>951</v>
      </c>
      <c r="H2767" t="str">
        <f>IF(ISBLANK(draft_picks[[#This Row],[drafter_id]]),"",_xlfn.XLOOKUP(draft_picks[[#This Row],[drafter_id]],drafters[id],drafters[name]))</f>
        <v>Maureen Lee Lenker</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x14ac:dyDescent="0.25">
      <c r="A2768" t="s">
        <v>530</v>
      </c>
      <c r="B2768" t="str">
        <f>_xlfn.XLOOKUP(draft_picks[[#This Row],[draft_id]],drafts[id],drafts[title])</f>
        <v>'80s Sports mini-Mega</v>
      </c>
      <c r="C2768" s="3">
        <v>11</v>
      </c>
      <c r="D2768">
        <f>IF(C2767&lt;draft_picks[[#This Row],[position]],1,IF(C2767&gt;draft_picks[[#This Row],[position]],D2767+1,IF(C2767=draft_picks[[#This Row],[position]],D2767+1)))</f>
        <v>1</v>
      </c>
      <c r="E2768" t="s">
        <v>1625</v>
      </c>
      <c r="F2768" t="str">
        <f>IF(ISBLANK(draft_picks[[#This Row],[movie_id]]),"",_xlfn.XLOOKUP(draft_picks[[#This Row],[movie_id]],drafts.movies[id],drafts.movies[movie_title]))</f>
        <v>Personal Best</v>
      </c>
      <c r="G2768" s="3" t="s">
        <v>1193</v>
      </c>
      <c r="H2768" t="str">
        <f>IF(ISBLANK(draft_picks[[#This Row],[drafter_id]]),"",_xlfn.XLOOKUP(draft_picks[[#This Row],[drafter_id]],drafters[id],drafters[name]))</f>
        <v>Daniel Fienberg</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x14ac:dyDescent="0.25">
      <c r="A2769" t="s">
        <v>530</v>
      </c>
      <c r="B2769" t="str">
        <f>_xlfn.XLOOKUP(draft_picks[[#This Row],[draft_id]],drafts[id],drafts[title])</f>
        <v>'80s Sports mini-Mega</v>
      </c>
      <c r="C2769" s="3">
        <v>10</v>
      </c>
      <c r="D2769">
        <f>IF(C2768&lt;draft_picks[[#This Row],[position]],1,IF(C2768&gt;draft_picks[[#This Row],[position]],D2768+1,IF(C2768=draft_picks[[#This Row],[position]],D2768+1)))</f>
        <v>2</v>
      </c>
      <c r="E2769" t="s">
        <v>1769</v>
      </c>
      <c r="F2769" t="str">
        <f>IF(ISBLANK(draft_picks[[#This Row],[movie_id]]),"",_xlfn.XLOOKUP(draft_picks[[#This Row],[movie_id]],drafts.movies[id],drafts.movies[movie_title]))</f>
        <v>The Color of Money</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x14ac:dyDescent="0.25">
      <c r="A2770" t="s">
        <v>530</v>
      </c>
      <c r="B2770" t="str">
        <f>_xlfn.XLOOKUP(draft_picks[[#This Row],[draft_id]],drafts[id],drafts[title])</f>
        <v>'80s Sports mini-Mega</v>
      </c>
      <c r="C2770" s="3">
        <v>9</v>
      </c>
      <c r="D2770">
        <f>IF(C2769&lt;draft_picks[[#This Row],[position]],1,IF(C2769&gt;draft_picks[[#This Row],[position]],D2769+1,IF(C2769=draft_picks[[#This Row],[position]],D2769+1)))</f>
        <v>3</v>
      </c>
      <c r="E2770" t="s">
        <v>4770</v>
      </c>
      <c r="F2770" t="str">
        <f>IF(ISBLANK(draft_picks[[#This Row],[movie_id]]),"",_xlfn.XLOOKUP(draft_picks[[#This Row],[movie_id]],drafts.movies[id],drafts.movies[movie_title]))</f>
        <v>Major League</v>
      </c>
      <c r="G2770" s="3" t="s">
        <v>987</v>
      </c>
      <c r="H2770" t="str">
        <f>IF(ISBLANK(draft_picks[[#This Row],[drafter_id]]),"",_xlfn.XLOOKUP(draft_picks[[#This Row],[drafter_id]],drafters[id],drafters[name]))</f>
        <v>Alan Sepinwall</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x14ac:dyDescent="0.25">
      <c r="A2771" t="s">
        <v>530</v>
      </c>
      <c r="B2771" t="str">
        <f>_xlfn.XLOOKUP(draft_picks[[#This Row],[draft_id]],drafts[id],drafts[title])</f>
        <v>'80s Sports mini-Mega</v>
      </c>
      <c r="C2771" s="3">
        <v>8</v>
      </c>
      <c r="D2771">
        <f>IF(C2770&lt;draft_picks[[#This Row],[position]],1,IF(C2770&gt;draft_picks[[#This Row],[position]],D2770+1,IF(C2770=draft_picks[[#This Row],[position]],D2770+1)))</f>
        <v>4</v>
      </c>
      <c r="E2771" t="s">
        <v>3921</v>
      </c>
      <c r="F2771" t="str">
        <f>IF(ISBLANK(draft_picks[[#This Row],[movie_id]]),"",_xlfn.XLOOKUP(draft_picks[[#This Row],[movie_id]],drafts.movies[id],drafts.movies[movie_title]))</f>
        <v>Hoosiers</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x14ac:dyDescent="0.25">
      <c r="A2772" t="s">
        <v>530</v>
      </c>
      <c r="B2772" t="str">
        <f>_xlfn.XLOOKUP(draft_picks[[#This Row],[draft_id]],drafts[id],drafts[title])</f>
        <v>'80s Sports mini-Mega</v>
      </c>
      <c r="C2772" s="3">
        <v>7</v>
      </c>
      <c r="D2772">
        <f>IF(C2771&lt;draft_picks[[#This Row],[position]],1,IF(C2771&gt;draft_picks[[#This Row],[position]],D2771+1,IF(C2771=draft_picks[[#This Row],[position]],D2771+1)))</f>
        <v>5</v>
      </c>
      <c r="E2772" t="s">
        <v>2427</v>
      </c>
      <c r="F2772" t="str">
        <f>IF(ISBLANK(draft_picks[[#This Row],[movie_id]]),"",_xlfn.XLOOKUP(draft_picks[[#This Row],[movie_id]],drafts.movies[id],drafts.movies[movie_title]))</f>
        <v>Lucas</v>
      </c>
      <c r="G2772" s="3" t="s">
        <v>1079</v>
      </c>
      <c r="H2772" t="str">
        <f>IF(ISBLANK(draft_picks[[#This Row],[drafter_id]]),"",_xlfn.XLOOKUP(draft_picks[[#This Row],[drafter_id]],drafters[id],drafters[name]))</f>
        <v>Linda Holmes</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x14ac:dyDescent="0.25">
      <c r="A2773" t="s">
        <v>530</v>
      </c>
      <c r="B2773" t="str">
        <f>_xlfn.XLOOKUP(draft_picks[[#This Row],[draft_id]],drafts[id],drafts[title])</f>
        <v>'80s Sports mini-Mega</v>
      </c>
      <c r="C2773" s="3">
        <v>6</v>
      </c>
      <c r="D2773">
        <f>IF(C2772&lt;draft_picks[[#This Row],[position]],1,IF(C2772&gt;draft_picks[[#This Row],[position]],D2772+1,IF(C2772=draft_picks[[#This Row],[position]],D2772+1)))</f>
        <v>6</v>
      </c>
      <c r="E2773" t="s">
        <v>3933</v>
      </c>
      <c r="F2773" t="str">
        <f>IF(ISBLANK(draft_picks[[#This Row],[movie_id]]),"",_xlfn.XLOOKUP(draft_picks[[#This Row],[movie_id]],drafts.movies[id],drafts.movies[movie_title]))</f>
        <v>Eight Men Out</v>
      </c>
      <c r="G2773" s="3" t="s">
        <v>1193</v>
      </c>
      <c r="H2773" t="str">
        <f>IF(ISBLANK(draft_picks[[#This Row],[drafter_id]]),"",_xlfn.XLOOKUP(draft_picks[[#This Row],[drafter_id]],drafters[id],drafters[name]))</f>
        <v>Daniel Fienberg</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x14ac:dyDescent="0.25">
      <c r="A2774" t="s">
        <v>530</v>
      </c>
      <c r="B2774" t="str">
        <f>_xlfn.XLOOKUP(draft_picks[[#This Row],[draft_id]],drafts[id],drafts[title])</f>
        <v>'80s Sports mini-Mega</v>
      </c>
      <c r="C2774" s="3">
        <v>5</v>
      </c>
      <c r="D2774">
        <f>IF(C2773&lt;draft_picks[[#This Row],[position]],1,IF(C2773&gt;draft_picks[[#This Row],[position]],D2773+1,IF(C2773=draft_picks[[#This Row],[position]],D2773+1)))</f>
        <v>7</v>
      </c>
      <c r="E2774" t="s">
        <v>6510</v>
      </c>
      <c r="F2774" t="str">
        <f>IF(ISBLANK(draft_picks[[#This Row],[movie_id]]),"",_xlfn.XLOOKUP(draft_picks[[#This Row],[movie_id]],drafts.movies[id],drafts.movies[movie_title]))</f>
        <v>The Karate Kid</v>
      </c>
      <c r="G2774" s="3" t="s">
        <v>987</v>
      </c>
      <c r="H2774" t="str">
        <f>IF(ISBLANK(draft_picks[[#This Row],[drafter_id]]),"",_xlfn.XLOOKUP(draft_picks[[#This Row],[drafter_id]],drafters[id],drafters[name]))</f>
        <v>Alan Sepinwall</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x14ac:dyDescent="0.25">
      <c r="A2775" t="s">
        <v>530</v>
      </c>
      <c r="B2775" t="str">
        <f>_xlfn.XLOOKUP(draft_picks[[#This Row],[draft_id]],drafts[id],drafts[title])</f>
        <v>'80s Sports mini-Mega</v>
      </c>
      <c r="C2775" s="3">
        <v>4</v>
      </c>
      <c r="D2775">
        <f>IF(C2774&lt;draft_picks[[#This Row],[position]],1,IF(C2774&gt;draft_picks[[#This Row],[position]],D2774+1,IF(C2774=draft_picks[[#This Row],[position]],D2774+1)))</f>
        <v>8</v>
      </c>
      <c r="E2775" t="s">
        <v>3705</v>
      </c>
      <c r="F2775" t="str">
        <f>IF(ISBLANK(draft_picks[[#This Row],[movie_id]]),"",_xlfn.XLOOKUP(draft_picks[[#This Row],[movie_id]],drafts.movies[id],drafts.movies[movie_title]))</f>
        <v>Field of Dreams</v>
      </c>
      <c r="G2775" s="3" t="s">
        <v>1079</v>
      </c>
      <c r="H2775" t="str">
        <f>IF(ISBLANK(draft_picks[[#This Row],[drafter_id]]),"",_xlfn.XLOOKUP(draft_picks[[#This Row],[drafter_id]],drafters[id],drafters[name]))</f>
        <v>Linda Holmes</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x14ac:dyDescent="0.25">
      <c r="A2776" t="s">
        <v>530</v>
      </c>
      <c r="B2776" t="str">
        <f>_xlfn.XLOOKUP(draft_picks[[#This Row],[draft_id]],drafts[id],drafts[title])</f>
        <v>'80s Sports mini-Mega</v>
      </c>
      <c r="C2776" s="3">
        <v>3</v>
      </c>
      <c r="D2776">
        <f>IF(C2775&lt;draft_picks[[#This Row],[position]],1,IF(C2775&gt;draft_picks[[#This Row],[position]],D2775+1,IF(C2775=draft_picks[[#This Row],[position]],D2775+1)))</f>
        <v>9</v>
      </c>
      <c r="E2776" t="s">
        <v>7351</v>
      </c>
      <c r="F2776" t="str">
        <f>IF(ISBLANK(draft_picks[[#This Row],[movie_id]]),"",_xlfn.XLOOKUP(draft_picks[[#This Row],[movie_id]],drafts.movies[id],drafts.movies[movie_title]))</f>
        <v>Raging Bull</v>
      </c>
      <c r="G2776" s="3" t="s">
        <v>1193</v>
      </c>
      <c r="H2776" t="str">
        <f>IF(ISBLANK(draft_picks[[#This Row],[drafter_id]]),"",_xlfn.XLOOKUP(draft_picks[[#This Row],[drafter_id]],drafters[id],drafters[name]))</f>
        <v>Daniel Fienberg</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x14ac:dyDescent="0.25">
      <c r="A2777" t="s">
        <v>530</v>
      </c>
      <c r="B2777" t="str">
        <f>_xlfn.XLOOKUP(draft_picks[[#This Row],[draft_id]],drafts[id],drafts[title])</f>
        <v>'80s Sports mini-Mega</v>
      </c>
      <c r="C2777" s="3">
        <v>2</v>
      </c>
      <c r="D2777">
        <f>IF(C2776&lt;draft_picks[[#This Row],[position]],1,IF(C2776&gt;draft_picks[[#This Row],[position]],D2776+1,IF(C2776=draft_picks[[#This Row],[position]],D2776+1)))</f>
        <v>10</v>
      </c>
      <c r="E2777" t="s">
        <v>1949</v>
      </c>
      <c r="F2777" t="str">
        <f>IF(ISBLANK(draft_picks[[#This Row],[movie_id]]),"",_xlfn.XLOOKUP(draft_picks[[#This Row],[movie_id]],drafts.movies[id],drafts.movies[movie_title]))</f>
        <v>Rocky III</v>
      </c>
      <c r="G2777" s="3" t="s">
        <v>987</v>
      </c>
      <c r="H2777" t="str">
        <f>IF(ISBLANK(draft_picks[[#This Row],[drafter_id]]),"",_xlfn.XLOOKUP(draft_picks[[#This Row],[drafter_id]],drafters[id],drafters[name]))</f>
        <v>Alan Sepinwall</v>
      </c>
      <c r="J2777" t="str">
        <f>IF(ISBLANK(draft_picks[[#This Row],[drafter_team_id]]),"",_xlfn.XLOOKUP(draft_picks[[#This Row],[drafter_team_id]],drafter_teams[id],drafter_teams[name]))</f>
        <v/>
      </c>
      <c r="K2777" s="3" t="s">
        <v>15484</v>
      </c>
      <c r="L2777" t="s">
        <v>1193</v>
      </c>
      <c r="M2777" t="str">
        <f>IF(OR(ISBLANK(draft_picks[[#This Row],[veto_drafter_id]]),draft_picks[[#This Row],[veto_drafter_id]]=""),"",_xlfn.XLOOKUP(draft_picks[[#This Row],[veto_drafter_id]],drafters[id],drafters[name]))</f>
        <v>Daniel Fienberg</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11</v>
      </c>
      <c r="E2778" t="s">
        <v>6504</v>
      </c>
      <c r="F2778" t="str">
        <f>IF(ISBLANK(draft_picks[[#This Row],[movie_id]]),"",_xlfn.XLOOKUP(draft_picks[[#This Row],[movie_id]],drafts.movies[id],drafts.movies[movie_title]))</f>
        <v>The Natural</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15497</v>
      </c>
      <c r="L2778" t="s">
        <v>15497</v>
      </c>
      <c r="M2778" t="str">
        <f>IF(OR(ISBLANK(draft_picks[[#This Row],[veto_drafter_id]]),draft_picks[[#This Row],[veto_drafter_id]]=""),"",_xlfn.XLOOKUP(draft_picks[[#This Row],[veto_drafter_id]],drafters[id],drafters[name]))</f>
        <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x14ac:dyDescent="0.25">
      <c r="A2779" t="s">
        <v>530</v>
      </c>
      <c r="B2779" t="str">
        <f>_xlfn.XLOOKUP(draft_picks[[#This Row],[draft_id]],drafts[id],drafts[title])</f>
        <v>'80s Sports mini-Mega</v>
      </c>
      <c r="C2779" s="3">
        <v>1</v>
      </c>
      <c r="D2779">
        <f>IF(C2778&lt;draft_picks[[#This Row],[position]],1,IF(C2778&gt;draft_picks[[#This Row],[position]],D2778+1,IF(C2778=draft_picks[[#This Row],[position]],D2778+1)))</f>
        <v>12</v>
      </c>
      <c r="E2779" t="s">
        <v>2240</v>
      </c>
      <c r="F2779" t="str">
        <f>IF(ISBLANK(draft_picks[[#This Row],[movie_id]]),"",_xlfn.XLOOKUP(draft_picks[[#This Row],[movie_id]],drafts.movies[id],drafts.movies[movie_title]))</f>
        <v>Bull Durham</v>
      </c>
      <c r="G2779" s="3" t="s">
        <v>1079</v>
      </c>
      <c r="H2779" t="str">
        <f>IF(ISBLANK(draft_picks[[#This Row],[drafter_id]]),"",_xlfn.XLOOKUP(draft_picks[[#This Row],[drafter_id]],drafters[id],drafters[name]))</f>
        <v>Linda Holmes</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x14ac:dyDescent="0.25">
      <c r="A2780" t="s">
        <v>683</v>
      </c>
      <c r="B2780" t="str">
        <f>_xlfn.XLOOKUP(draft_picks[[#This Row],[draft_id]],drafts[id],drafts[title])</f>
        <v>AARP Action</v>
      </c>
      <c r="C2780" s="3">
        <v>7</v>
      </c>
      <c r="D2780">
        <f>IF(C2779&lt;draft_picks[[#This Row],[position]],1,IF(C2779&gt;draft_picks[[#This Row],[position]],D2779+1,IF(C2779=draft_picks[[#This Row],[position]],D2779+1)))</f>
        <v>1</v>
      </c>
      <c r="E2780" t="s">
        <v>6495</v>
      </c>
      <c r="F2780" t="str">
        <f>IF(ISBLANK(draft_picks[[#This Row],[movie_id]]),"",_xlfn.XLOOKUP(draft_picks[[#This Row],[movie_id]],drafts.movies[id],drafts.movies[movie_title]))</f>
        <v>Mission: Impossible - Dead Reckoning Part One</v>
      </c>
      <c r="G2780" s="3" t="s">
        <v>1025</v>
      </c>
      <c r="H2780" t="str">
        <f>IF(ISBLANK(draft_picks[[#This Row],[drafter_id]]),"",_xlfn.XLOOKUP(draft_picks[[#This Row],[drafter_id]],drafters[id],drafters[name]))</f>
        <v>Gina Ippolito</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x14ac:dyDescent="0.25">
      <c r="A2781" t="s">
        <v>683</v>
      </c>
      <c r="B2781" t="str">
        <f>_xlfn.XLOOKUP(draft_picks[[#This Row],[draft_id]],drafts[id],drafts[title])</f>
        <v>AARP Action</v>
      </c>
      <c r="C2781" s="3">
        <v>6</v>
      </c>
      <c r="D2781">
        <f>IF(C2780&lt;draft_picks[[#This Row],[position]],1,IF(C2780&gt;draft_picks[[#This Row],[position]],D2780+1,IF(C2780=draft_picks[[#This Row],[position]],D2780+1)))</f>
        <v>2</v>
      </c>
      <c r="E2781" t="s">
        <v>1919</v>
      </c>
      <c r="F2781" t="str">
        <f>IF(ISBLANK(draft_picks[[#This Row],[movie_id]]),"",_xlfn.XLOOKUP(draft_picks[[#This Row],[movie_id]],drafts.movies[id],drafts.movies[movie_title]))</f>
        <v>The Expendables</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x14ac:dyDescent="0.25">
      <c r="A2782" t="s">
        <v>683</v>
      </c>
      <c r="B2782" t="str">
        <f>_xlfn.XLOOKUP(draft_picks[[#This Row],[draft_id]],drafts[id],drafts[title])</f>
        <v>AARP Action</v>
      </c>
      <c r="C2782" s="3">
        <v>5</v>
      </c>
      <c r="D2782">
        <f>IF(C2781&lt;draft_picks[[#This Row],[position]],1,IF(C2781&gt;draft_picks[[#This Row],[position]],D2781+1,IF(C2781=draft_picks[[#This Row],[position]],D2781+1)))</f>
        <v>3</v>
      </c>
      <c r="E2782" t="s">
        <v>3071</v>
      </c>
      <c r="F2782" t="str">
        <f>IF(ISBLANK(draft_picks[[#This Row],[movie_id]]),"",_xlfn.XLOOKUP(draft_picks[[#This Row],[movie_id]],drafts.movies[id],drafts.movies[movie_title]))</f>
        <v>The Equalizer</v>
      </c>
      <c r="G2782" s="3" t="s">
        <v>1227</v>
      </c>
      <c r="H2782" t="str">
        <f>IF(ISBLANK(draft_picks[[#This Row],[drafter_id]]),"",_xlfn.XLOOKUP(draft_picks[[#This Row],[drafter_id]],drafters[id],drafters[name]))</f>
        <v>Jordan Morris</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x14ac:dyDescent="0.25">
      <c r="A2783" t="s">
        <v>683</v>
      </c>
      <c r="B2783" t="str">
        <f>_xlfn.XLOOKUP(draft_picks[[#This Row],[draft_id]],drafts[id],drafts[title])</f>
        <v>AARP Action</v>
      </c>
      <c r="C2783" s="3">
        <v>4</v>
      </c>
      <c r="D2783">
        <f>IF(C2782&lt;draft_picks[[#This Row],[position]],1,IF(C2782&gt;draft_picks[[#This Row],[position]],D2782+1,IF(C2782=draft_picks[[#This Row],[position]],D2782+1)))</f>
        <v>4</v>
      </c>
      <c r="E2783" t="s">
        <v>6069</v>
      </c>
      <c r="F2783" t="str">
        <f>IF(ISBLANK(draft_picks[[#This Row],[movie_id]]),"",_xlfn.XLOOKUP(draft_picks[[#This Row],[movie_id]],drafts.movies[id],drafts.movies[movie_title]))</f>
        <v>RED</v>
      </c>
      <c r="G2783" s="3" t="s">
        <v>1025</v>
      </c>
      <c r="H2783" t="str">
        <f>IF(ISBLANK(draft_picks[[#This Row],[drafter_id]]),"",_xlfn.XLOOKUP(draft_picks[[#This Row],[drafter_id]],drafters[id],drafters[name]))</f>
        <v>Gina Ippolito</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x14ac:dyDescent="0.25">
      <c r="A2784" t="s">
        <v>683</v>
      </c>
      <c r="B2784" t="str">
        <f>_xlfn.XLOOKUP(draft_picks[[#This Row],[draft_id]],drafts[id],drafts[title])</f>
        <v>AARP Action</v>
      </c>
      <c r="C2784" s="3">
        <v>3</v>
      </c>
      <c r="D2784">
        <f>IF(C2783&lt;draft_picks[[#This Row],[position]],1,IF(C2783&gt;draft_picks[[#This Row],[position]],D2783+1,IF(C2783=draft_picks[[#This Row],[position]],D2783+1)))</f>
        <v>5</v>
      </c>
      <c r="E2784" t="s">
        <v>3343</v>
      </c>
      <c r="F2784" t="str">
        <f>IF(ISBLANK(draft_picks[[#This Row],[movie_id]]),"",_xlfn.XLOOKUP(draft_picks[[#This Row],[movie_id]],drafts.movies[id],drafts.movies[movie_title]))</f>
        <v>The Limey</v>
      </c>
      <c r="G2784" s="3" t="s">
        <v>1227</v>
      </c>
      <c r="H2784" t="str">
        <f>IF(ISBLANK(draft_picks[[#This Row],[drafter_id]]),"",_xlfn.XLOOKUP(draft_picks[[#This Row],[drafter_id]],drafters[id],drafters[name]))</f>
        <v>Jordan Morris</v>
      </c>
      <c r="J2784" t="str">
        <f>IF(ISBLANK(draft_picks[[#This Row],[drafter_team_id]]),"",_xlfn.XLOOKUP(draft_picks[[#This Row],[drafter_team_id]],drafter_teams[id],drafter_teams[name]))</f>
        <v/>
      </c>
      <c r="K2784" s="3" t="s">
        <v>15484</v>
      </c>
      <c r="L2784" t="s">
        <v>1025</v>
      </c>
      <c r="M2784" t="str">
        <f>IF(OR(ISBLANK(draft_picks[[#This Row],[veto_drafter_id]]),draft_picks[[#This Row],[veto_drafter_id]]=""),"",_xlfn.XLOOKUP(draft_picks[[#This Row],[veto_drafter_id]],drafters[id],drafters[name]))</f>
        <v>Gina Ippolito</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6</v>
      </c>
      <c r="E2785" t="s">
        <v>5169</v>
      </c>
      <c r="F2785" t="str">
        <f>IF(ISBLANK(draft_picks[[#This Row],[movie_id]]),"",_xlfn.XLOOKUP(draft_picks[[#This Row],[movie_id]],drafts.movies[id],drafts.movies[movie_title]))</f>
        <v>Let Him Go</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15497</v>
      </c>
      <c r="L2785" t="s">
        <v>15497</v>
      </c>
      <c r="M2785" t="str">
        <f>IF(OR(ISBLANK(draft_picks[[#This Row],[veto_drafter_id]]),draft_picks[[#This Row],[veto_drafter_id]]=""),"",_xlfn.XLOOKUP(draft_picks[[#This Row],[veto_drafter_id]],drafters[id],drafters[name]))</f>
        <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x14ac:dyDescent="0.25">
      <c r="A2786" t="s">
        <v>683</v>
      </c>
      <c r="B2786" t="str">
        <f>_xlfn.XLOOKUP(draft_picks[[#This Row],[draft_id]],drafts[id],drafts[title])</f>
        <v>AARP Action</v>
      </c>
      <c r="C2786" s="3">
        <v>2</v>
      </c>
      <c r="D2786">
        <f>IF(C2785&lt;draft_picks[[#This Row],[position]],1,IF(C2785&gt;draft_picks[[#This Row],[position]],D2785+1,IF(C2785=draft_picks[[#This Row],[position]],D2785+1)))</f>
        <v>7</v>
      </c>
      <c r="E2786" t="s">
        <v>4974</v>
      </c>
      <c r="F2786" t="str">
        <f>IF(ISBLANK(draft_picks[[#This Row],[movie_id]]),"",_xlfn.XLOOKUP(draft_picks[[#This Row],[movie_id]],drafts.movies[id],drafts.movies[movie_title]))</f>
        <v>The Unbearable Weight of Massive Talent</v>
      </c>
      <c r="G2786" s="3" t="s">
        <v>1025</v>
      </c>
      <c r="H2786" t="str">
        <f>IF(ISBLANK(draft_picks[[#This Row],[drafter_id]]),"",_xlfn.XLOOKUP(draft_picks[[#This Row],[drafter_id]],drafters[id],drafters[name]))</f>
        <v>Gina Ippolito</v>
      </c>
      <c r="J2786" t="str">
        <f>IF(ISBLANK(draft_picks[[#This Row],[drafter_team_id]]),"",_xlfn.XLOOKUP(draft_picks[[#This Row],[drafter_team_id]],drafter_teams[id],drafter_teams[name]))</f>
        <v/>
      </c>
      <c r="K2786" s="3" t="s">
        <v>15484</v>
      </c>
      <c r="L2786" t="s">
        <v>1227</v>
      </c>
      <c r="M2786" t="str">
        <f>IF(OR(ISBLANK(draft_picks[[#This Row],[veto_drafter_id]]),draft_picks[[#This Row],[veto_drafter_id]]=""),"",_xlfn.XLOOKUP(draft_picks[[#This Row],[veto_drafter_id]],drafters[id],drafters[name]))</f>
        <v>Jordan Morris</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8</v>
      </c>
      <c r="E2787" t="s">
        <v>5103</v>
      </c>
      <c r="F2787" t="str">
        <f>IF(ISBLANK(draft_picks[[#This Row],[movie_id]]),"",_xlfn.XLOOKUP(draft_picks[[#This Row],[movie_id]],drafts.movies[id],drafts.movies[movie_title]))</f>
        <v>Everything Everywhere All at Once</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15497</v>
      </c>
      <c r="L2787" t="s">
        <v>15497</v>
      </c>
      <c r="M2787" t="str">
        <f>IF(OR(ISBLANK(draft_picks[[#This Row],[veto_drafter_id]]),draft_picks[[#This Row],[veto_drafter_id]]=""),"",_xlfn.XLOOKUP(draft_picks[[#This Row],[veto_drafter_id]],drafters[id],drafters[name]))</f>
        <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x14ac:dyDescent="0.25">
      <c r="A2788" t="s">
        <v>683</v>
      </c>
      <c r="B2788" t="str">
        <f>_xlfn.XLOOKUP(draft_picks[[#This Row],[draft_id]],drafts[id],drafts[title])</f>
        <v>AARP Action</v>
      </c>
      <c r="C2788" s="3">
        <v>1</v>
      </c>
      <c r="D2788">
        <f>IF(C2787&lt;draft_picks[[#This Row],[position]],1,IF(C2787&gt;draft_picks[[#This Row],[position]],D2787+1,IF(C2787=draft_picks[[#This Row],[position]],D2787+1)))</f>
        <v>9</v>
      </c>
      <c r="E2788" t="s">
        <v>3062</v>
      </c>
      <c r="F2788" t="str">
        <f>IF(ISBLANK(draft_picks[[#This Row],[movie_id]]),"",_xlfn.XLOOKUP(draft_picks[[#This Row],[movie_id]],drafts.movies[id],drafts.movies[movie_title]))</f>
        <v>Taken</v>
      </c>
      <c r="G2788" s="3" t="s">
        <v>1227</v>
      </c>
      <c r="H2788" t="str">
        <f>IF(ISBLANK(draft_picks[[#This Row],[drafter_id]]),"",_xlfn.XLOOKUP(draft_picks[[#This Row],[drafter_id]],drafters[id],drafters[name]))</f>
        <v>Jordan Morris</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x14ac:dyDescent="0.25">
      <c r="A2789" t="s">
        <v>110</v>
      </c>
      <c r="B2789" t="str">
        <f>_xlfn.XLOOKUP(draft_picks[[#This Row],[draft_id]],drafts[id],drafts[title])</f>
        <v>Juliette Binoche mini-Mega</v>
      </c>
      <c r="C2789" s="3">
        <v>13</v>
      </c>
      <c r="D2789">
        <f>IF(C2788&lt;draft_picks[[#This Row],[position]],1,IF(C2788&gt;draft_picks[[#This Row],[position]],D2788+1,IF(C2788=draft_picks[[#This Row],[position]],D2788+1)))</f>
        <v>1</v>
      </c>
      <c r="E2789" t="s">
        <v>7545</v>
      </c>
      <c r="F2789" t="str">
        <f>IF(ISBLANK(draft_picks[[#This Row],[movie_id]]),"",_xlfn.XLOOKUP(draft_picks[[#This Row],[movie_id]],drafts.movies[id],drafts.movies[movie_title]))</f>
        <v>Both Sides of the Blade</v>
      </c>
      <c r="G2789" s="3" t="s">
        <v>1017</v>
      </c>
      <c r="H2789" t="str">
        <f>IF(ISBLANK(draft_picks[[#This Row],[drafter_id]]),"",_xlfn.XLOOKUP(draft_picks[[#This Row],[drafter_id]],drafters[id],drafters[name]))</f>
        <v>Thomas Grabinski</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x14ac:dyDescent="0.25">
      <c r="A2790" t="s">
        <v>110</v>
      </c>
      <c r="B2790" t="str">
        <f>_xlfn.XLOOKUP(draft_picks[[#This Row],[draft_id]],drafts[id],drafts[title])</f>
        <v>Juliette Binoche mini-Mega</v>
      </c>
      <c r="C2790" s="3">
        <v>12</v>
      </c>
      <c r="D2790">
        <f>IF(C2789&lt;draft_picks[[#This Row],[position]],1,IF(C2789&gt;draft_picks[[#This Row],[position]],D2789+1,IF(C2789=draft_picks[[#This Row],[position]],D2789+1)))</f>
        <v>2</v>
      </c>
      <c r="E2790" t="s">
        <v>5758</v>
      </c>
      <c r="F2790" t="str">
        <f>IF(ISBLANK(draft_picks[[#This Row],[movie_id]]),"",_xlfn.XLOOKUP(draft_picks[[#This Row],[movie_id]],drafts.movies[id],drafts.movies[movie_title]))</f>
        <v>The Unbearable Lightness of Being</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15484</v>
      </c>
      <c r="L2790" t="s">
        <v>1115</v>
      </c>
      <c r="M2790" t="str">
        <f>IF(OR(ISBLANK(draft_picks[[#This Row],[veto_drafter_id]]),draft_picks[[#This Row],[veto_drafter_id]]=""),"",_xlfn.XLOOKUP(draft_picks[[#This Row],[veto_drafter_id]],drafters[id],drafters[name]))</f>
        <v>Ryan Marker</v>
      </c>
      <c r="N2790" t="s">
        <v>15497</v>
      </c>
      <c r="O2790" t="str">
        <f>IF(OR(ISBLANK(draft_picks[[#This Row],[veto_drafter_team_id]]),draft_picks[[#This Row],[veto_drafter_team_id]]=""),"",_xlfn.XLOOKUP(draft_picks[[#This Row],[veto_drafter_team_id]],drafter_teams[id],drafter_teams[name]))</f>
        <v/>
      </c>
      <c r="P2790" t="b">
        <v>1</v>
      </c>
      <c r="Q2790" t="s">
        <v>1237</v>
      </c>
      <c r="R2790" t="str">
        <f>IF(OR(ISBLANK(draft_picks[[#This Row],[veto_override_drafter_id]]),draft_picks[[#This Row],[veto_override_drafter_id]]=""),"",_xlfn.XLOOKUP(draft_picks[[#This Row],[veto_override_drafter_id]],drafters[id],drafters[name]))</f>
        <v>Clay Keller</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11</v>
      </c>
      <c r="D2791">
        <f>IF(C2790&lt;draft_picks[[#This Row],[position]],1,IF(C2790&gt;draft_picks[[#This Row],[position]],D2790+1,IF(C2790=draft_picks[[#This Row],[position]],D2790+1)))</f>
        <v>3</v>
      </c>
      <c r="E2791" t="s">
        <v>7288</v>
      </c>
      <c r="F2791" t="str">
        <f>IF(ISBLANK(draft_picks[[#This Row],[movie_id]]),"",_xlfn.XLOOKUP(draft_picks[[#This Row],[movie_id]],drafts.movies[id],drafts.movies[movie_title]))</f>
        <v>Non-Fiction</v>
      </c>
      <c r="G2791" s="3" t="s">
        <v>1237</v>
      </c>
      <c r="H2791" t="str">
        <f>IF(ISBLANK(draft_picks[[#This Row],[drafter_id]]),"",_xlfn.XLOOKUP(draft_picks[[#This Row],[drafter_id]],drafters[id],drafters[name]))</f>
        <v>Clay Keller</v>
      </c>
      <c r="J2791" t="str">
        <f>IF(ISBLANK(draft_picks[[#This Row],[drafter_team_id]]),"",_xlfn.XLOOKUP(draft_picks[[#This Row],[drafter_team_id]],drafter_teams[id],drafter_teams[name]))</f>
        <v/>
      </c>
      <c r="K2791" s="3" t="s">
        <v>15497</v>
      </c>
      <c r="L2791" t="s">
        <v>15497</v>
      </c>
      <c r="M2791" t="str">
        <f>IF(OR(ISBLANK(draft_picks[[#This Row],[veto_drafter_id]]),draft_picks[[#This Row],[veto_drafter_id]]=""),"",_xlfn.XLOOKUP(draft_picks[[#This Row],[veto_drafter_id]],drafters[id],drafters[name]))</f>
        <v/>
      </c>
      <c r="N2791" t="s">
        <v>15497</v>
      </c>
      <c r="O2791" t="str">
        <f>IF(OR(ISBLANK(draft_picks[[#This Row],[veto_drafter_team_id]]),draft_picks[[#This Row],[veto_drafter_team_id]]=""),"",_xlfn.XLOOKUP(draft_picks[[#This Row],[veto_drafter_team_id]],drafter_teams[id],drafter_teams[name]))</f>
        <v/>
      </c>
      <c r="Q2791" t="s">
        <v>15497</v>
      </c>
      <c r="R2791" t="str">
        <f>IF(OR(ISBLANK(draft_picks[[#This Row],[veto_override_drafter_id]]),draft_picks[[#This Row],[veto_override_drafter_id]]=""),"",_xlfn.XLOOKUP(draft_picks[[#This Row],[veto_override_drafter_id]],drafters[id],drafters[name]))</f>
        <v/>
      </c>
      <c r="S2791" t="s">
        <v>15497</v>
      </c>
      <c r="T2791" t="str">
        <f>IF(OR(ISBLANK(draft_picks[[#This Row],[veto_override_team_id]]),draft_picks[[#This Row],[veto_override_team_id]]=""),"",_xlfn.XLOOKUP(draft_picks[[#This Row],[veto_override_team_id]],drafter_teams[id],drafter_teams[name]))</f>
        <v/>
      </c>
    </row>
    <row r="2792" spans="1:20" x14ac:dyDescent="0.25">
      <c r="A2792" t="s">
        <v>110</v>
      </c>
      <c r="B2792" t="str">
        <f>_xlfn.XLOOKUP(draft_picks[[#This Row],[draft_id]],drafts[id],drafts[title])</f>
        <v>Juliette Binoche mini-Mega</v>
      </c>
      <c r="C2792" s="3">
        <v>10</v>
      </c>
      <c r="D2792">
        <f>IF(C2791&lt;draft_picks[[#This Row],[position]],1,IF(C2791&gt;draft_picks[[#This Row],[position]],D2791+1,IF(C2791=draft_picks[[#This Row],[position]],D2791+1)))</f>
        <v>4</v>
      </c>
      <c r="E2792" t="s">
        <v>1727</v>
      </c>
      <c r="F2792" t="str">
        <f>IF(ISBLANK(draft_picks[[#This Row],[movie_id]]),"",_xlfn.XLOOKUP(draft_picks[[#This Row],[movie_id]],drafts.movies[id],drafts.movies[movie_title]))</f>
        <v>High Life</v>
      </c>
      <c r="G2792" s="3" t="s">
        <v>1115</v>
      </c>
      <c r="H2792" t="str">
        <f>IF(ISBLANK(draft_picks[[#This Row],[drafter_id]]),"",_xlfn.XLOOKUP(draft_picks[[#This Row],[drafter_id]],drafters[id],drafters[name]))</f>
        <v>Ryan Marker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x14ac:dyDescent="0.25">
      <c r="A2793" t="s">
        <v>110</v>
      </c>
      <c r="B2793" t="str">
        <f>_xlfn.XLOOKUP(draft_picks[[#This Row],[draft_id]],drafts[id],drafts[title])</f>
        <v>Juliette Binoche mini-Mega</v>
      </c>
      <c r="C2793" s="3">
        <v>9</v>
      </c>
      <c r="D2793">
        <f>IF(C2792&lt;draft_picks[[#This Row],[position]],1,IF(C2792&gt;draft_picks[[#This Row],[position]],D2792+1,IF(C2792=draft_picks[[#This Row],[position]],D2792+1)))</f>
        <v>5</v>
      </c>
      <c r="E2793" t="s">
        <v>6336</v>
      </c>
      <c r="F2793" t="str">
        <f>IF(ISBLANK(draft_picks[[#This Row],[movie_id]]),"",_xlfn.XLOOKUP(draft_picks[[#This Row],[movie_id]],drafts.movies[id],drafts.movies[movie_title]))</f>
        <v>The Taste of Things</v>
      </c>
      <c r="G2793" s="3" t="s">
        <v>1017</v>
      </c>
      <c r="H2793" t="str">
        <f>IF(ISBLANK(draft_picks[[#This Row],[drafter_id]]),"",_xlfn.XLOOKUP(draft_picks[[#This Row],[drafter_id]],drafters[id],drafters[name]))</f>
        <v>Thomas Grabinski</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x14ac:dyDescent="0.25">
      <c r="A2794" t="s">
        <v>110</v>
      </c>
      <c r="B2794" t="str">
        <f>_xlfn.XLOOKUP(draft_picks[[#This Row],[draft_id]],drafts[id],drafts[title])</f>
        <v>Juliette Binoche mini-Mega</v>
      </c>
      <c r="C2794" s="3">
        <v>8</v>
      </c>
      <c r="D2794">
        <f>IF(C2793&lt;draft_picks[[#This Row],[position]],1,IF(C2793&gt;draft_picks[[#This Row],[position]],D2793+1,IF(C2793=draft_picks[[#This Row],[position]],D2793+1)))</f>
        <v>6</v>
      </c>
      <c r="E2794" t="s">
        <v>5340</v>
      </c>
      <c r="F2794" t="str">
        <f>IF(ISBLANK(draft_picks[[#This Row],[movie_id]]),"",_xlfn.XLOOKUP(draft_picks[[#This Row],[movie_id]],drafts.movies[id],drafts.movies[movie_title]))</f>
        <v>The English Patient</v>
      </c>
      <c r="G2794" s="3" t="s">
        <v>1237</v>
      </c>
      <c r="H2794" t="str">
        <f>IF(ISBLANK(draft_picks[[#This Row],[drafter_id]]),"",_xlfn.XLOOKUP(draft_picks[[#This Row],[drafter_id]],drafters[id],drafters[name]))</f>
        <v>Clay Keller</v>
      </c>
      <c r="J2794" t="str">
        <f>IF(ISBLANK(draft_picks[[#This Row],[drafter_team_id]]),"",_xlfn.XLOOKUP(draft_picks[[#This Row],[drafter_team_id]],drafter_teams[id],drafter_teams[name]))</f>
        <v/>
      </c>
      <c r="K2794" s="3" t="s">
        <v>15484</v>
      </c>
      <c r="L2794" t="s">
        <v>1115</v>
      </c>
      <c r="M2794" t="str">
        <f>IF(OR(ISBLANK(draft_picks[[#This Row],[veto_drafter_id]]),draft_picks[[#This Row],[veto_drafter_id]]=""),"",_xlfn.XLOOKUP(draft_picks[[#This Row],[veto_drafter_id]],drafters[id],drafters[name]))</f>
        <v>Ryan Marker</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7</v>
      </c>
      <c r="E2795" t="s">
        <v>4800</v>
      </c>
      <c r="F2795" t="str">
        <f>IF(ISBLANK(draft_picks[[#This Row],[movie_id]]),"",_xlfn.XLOOKUP(draft_picks[[#This Row],[movie_id]],drafts.movies[id],drafts.movies[movie_title]))</f>
        <v>Summer Hours</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15497</v>
      </c>
      <c r="L2795" t="s">
        <v>15497</v>
      </c>
      <c r="M2795" t="str">
        <f>IF(OR(ISBLANK(draft_picks[[#This Row],[veto_drafter_id]]),draft_picks[[#This Row],[veto_drafter_id]]=""),"",_xlfn.XLOOKUP(draft_picks[[#This Row],[veto_drafter_id]],drafters[id],drafters[name]))</f>
        <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x14ac:dyDescent="0.25">
      <c r="A2796" t="s">
        <v>110</v>
      </c>
      <c r="B2796" t="str">
        <f>_xlfn.XLOOKUP(draft_picks[[#This Row],[draft_id]],drafts[id],drafts[title])</f>
        <v>Juliette Binoche mini-Mega</v>
      </c>
      <c r="C2796" s="3">
        <v>7</v>
      </c>
      <c r="D2796">
        <f>IF(C2795&lt;draft_picks[[#This Row],[position]],1,IF(C2795&gt;draft_picks[[#This Row],[position]],D2795+1,IF(C2795=draft_picks[[#This Row],[position]],D2795+1)))</f>
        <v>8</v>
      </c>
      <c r="E2796" t="s">
        <v>6702</v>
      </c>
      <c r="F2796" t="str">
        <f>IF(ISBLANK(draft_picks[[#This Row],[movie_id]]),"",_xlfn.XLOOKUP(draft_picks[[#This Row],[movie_id]],drafts.movies[id],drafts.movies[movie_title]))</f>
        <v>Certified Copy</v>
      </c>
      <c r="G2796" s="3" t="s">
        <v>1115</v>
      </c>
      <c r="H2796" t="str">
        <f>IF(ISBLANK(draft_picks[[#This Row],[drafter_id]]),"",_xlfn.XLOOKUP(draft_picks[[#This Row],[drafter_id]],drafters[id],drafters[name]))</f>
        <v>Ryan Marker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x14ac:dyDescent="0.25">
      <c r="A2797" t="s">
        <v>110</v>
      </c>
      <c r="B2797" t="str">
        <f>_xlfn.XLOOKUP(draft_picks[[#This Row],[draft_id]],drafts[id],drafts[title])</f>
        <v>Juliette Binoche mini-Mega</v>
      </c>
      <c r="C2797" s="3">
        <v>6</v>
      </c>
      <c r="D2797">
        <f>IF(C2796&lt;draft_picks[[#This Row],[position]],1,IF(C2796&gt;draft_picks[[#This Row],[position]],D2796+1,IF(C2796=draft_picks[[#This Row],[position]],D2796+1)))</f>
        <v>9</v>
      </c>
      <c r="E2797" t="s">
        <v>3999</v>
      </c>
      <c r="F2797" t="str">
        <f>IF(ISBLANK(draft_picks[[#This Row],[movie_id]]),"",_xlfn.XLOOKUP(draft_picks[[#This Row],[movie_id]],drafts.movies[id],drafts.movies[movie_title]))</f>
        <v>CachÃƒÂ©</v>
      </c>
      <c r="G2797" s="3" t="s">
        <v>1017</v>
      </c>
      <c r="H2797" t="str">
        <f>IF(ISBLANK(draft_picks[[#This Row],[drafter_id]]),"",_xlfn.XLOOKUP(draft_picks[[#This Row],[drafter_id]],drafters[id],drafters[name]))</f>
        <v>Thomas Grabinski</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x14ac:dyDescent="0.25">
      <c r="A2798" t="s">
        <v>110</v>
      </c>
      <c r="B2798" t="str">
        <f>_xlfn.XLOOKUP(draft_picks[[#This Row],[draft_id]],drafts[id],drafts[title])</f>
        <v>Juliette Binoche mini-Mega</v>
      </c>
      <c r="C2798" s="3">
        <v>5</v>
      </c>
      <c r="D2798">
        <f>IF(C2797&lt;draft_picks[[#This Row],[position]],1,IF(C2797&gt;draft_picks[[#This Row],[position]],D2797+1,IF(C2797=draft_picks[[#This Row],[position]],D2797+1)))</f>
        <v>10</v>
      </c>
      <c r="E2798" t="s">
        <v>7742</v>
      </c>
      <c r="F2798" t="str">
        <f>IF(ISBLANK(draft_picks[[#This Row],[movie_id]]),"",_xlfn.XLOOKUP(draft_picks[[#This Row],[movie_id]],drafts.movies[id],drafts.movies[movie_title]))</f>
        <v>Bad Blood</v>
      </c>
      <c r="G2798" s="3" t="s">
        <v>1237</v>
      </c>
      <c r="H2798" t="str">
        <f>IF(ISBLANK(draft_picks[[#This Row],[drafter_id]]),"",_xlfn.XLOOKUP(draft_picks[[#This Row],[drafter_id]],drafters[id],drafters[name]))</f>
        <v>Clay Keller</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x14ac:dyDescent="0.25">
      <c r="A2799" t="s">
        <v>110</v>
      </c>
      <c r="B2799" t="str">
        <f>_xlfn.XLOOKUP(draft_picks[[#This Row],[draft_id]],drafts[id],drafts[title])</f>
        <v>Juliette Binoche mini-Mega</v>
      </c>
      <c r="C2799" s="3">
        <v>4</v>
      </c>
      <c r="D2799">
        <f>IF(C2798&lt;draft_picks[[#This Row],[position]],1,IF(C2798&gt;draft_picks[[#This Row],[position]],D2798+1,IF(C2798=draft_picks[[#This Row],[position]],D2798+1)))</f>
        <v>11</v>
      </c>
      <c r="E2799" t="s">
        <v>5901</v>
      </c>
      <c r="F2799" t="str">
        <f>IF(ISBLANK(draft_picks[[#This Row],[movie_id]]),"",_xlfn.XLOOKUP(draft_picks[[#This Row],[movie_id]],drafts.movies[id],drafts.movies[movie_title]))</f>
        <v>Let the Sunshine In</v>
      </c>
      <c r="G2799" s="3" t="s">
        <v>1115</v>
      </c>
      <c r="H2799" t="str">
        <f>IF(ISBLANK(draft_picks[[#This Row],[drafter_id]]),"",_xlfn.XLOOKUP(draft_picks[[#This Row],[drafter_id]],drafters[id],drafters[name]))</f>
        <v>Ryan Marker</v>
      </c>
      <c r="J2799" t="str">
        <f>IF(ISBLANK(draft_picks[[#This Row],[drafter_team_id]]),"",_xlfn.XLOOKUP(draft_picks[[#This Row],[drafter_team_id]],drafter_teams[id],drafter_teams[name]))</f>
        <v/>
      </c>
      <c r="K2799" s="3" t="s">
        <v>15484</v>
      </c>
      <c r="L2799" t="s">
        <v>1017</v>
      </c>
      <c r="M2799" t="str">
        <f>IF(OR(ISBLANK(draft_picks[[#This Row],[veto_drafter_id]]),draft_picks[[#This Row],[veto_drafter_id]]=""),"",_xlfn.XLOOKUP(draft_picks[[#This Row],[veto_drafter_id]],drafters[id],drafters[name]))</f>
        <v>Thomas Grabinski</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12</v>
      </c>
      <c r="E2800" t="s">
        <v>8325</v>
      </c>
      <c r="F2800" t="str">
        <f>IF(ISBLANK(draft_picks[[#This Row],[movie_id]]),"",_xlfn.XLOOKUP(draft_picks[[#This Row],[movie_id]],drafts.movies[id],drafts.movies[movie_title]))</f>
        <v>Clouds of Sils Maria</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1237</v>
      </c>
      <c r="M2800" t="str">
        <f>IF(OR(ISBLANK(draft_picks[[#This Row],[veto_drafter_id]]),draft_picks[[#This Row],[veto_drafter_id]]=""),"",_xlfn.XLOOKUP(draft_picks[[#This Row],[veto_drafter_id]],drafters[id],drafters[name]))</f>
        <v>Clay Keller</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13</v>
      </c>
      <c r="E2801" t="s">
        <v>2823</v>
      </c>
      <c r="F2801" t="str">
        <f>IF(ISBLANK(draft_picks[[#This Row],[movie_id]]),"",_xlfn.XLOOKUP(draft_picks[[#This Row],[movie_id]],drafts.movies[id],drafts.movies[movie_title]))</f>
        <v>Damage</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15497</v>
      </c>
      <c r="L2801" t="s">
        <v>15497</v>
      </c>
      <c r="M2801" t="str">
        <f>IF(OR(ISBLANK(draft_picks[[#This Row],[veto_drafter_id]]),draft_picks[[#This Row],[veto_drafter_id]]=""),"",_xlfn.XLOOKUP(draft_picks[[#This Row],[veto_drafter_id]],drafters[id],drafters[name]))</f>
        <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x14ac:dyDescent="0.25">
      <c r="A2802" t="s">
        <v>110</v>
      </c>
      <c r="B2802" t="str">
        <f>_xlfn.XLOOKUP(draft_picks[[#This Row],[draft_id]],drafts[id],drafts[title])</f>
        <v>Juliette Binoche mini-Mega</v>
      </c>
      <c r="C2802" s="3">
        <v>3</v>
      </c>
      <c r="D2802">
        <f>IF(C2801&lt;draft_picks[[#This Row],[position]],1,IF(C2801&gt;draft_picks[[#This Row],[position]],D2801+1,IF(C2801=draft_picks[[#This Row],[position]],D2801+1)))</f>
        <v>14</v>
      </c>
      <c r="E2802" t="s">
        <v>6573</v>
      </c>
      <c r="F2802" t="str">
        <f>IF(ISBLANK(draft_picks[[#This Row],[movie_id]]),"",_xlfn.XLOOKUP(draft_picks[[#This Row],[movie_id]],drafts.movies[id],drafts.movies[movie_title]))</f>
        <v>The Lovers on the Bridge</v>
      </c>
      <c r="G2802" s="3" t="s">
        <v>1017</v>
      </c>
      <c r="H2802" t="str">
        <f>IF(ISBLANK(draft_picks[[#This Row],[drafter_id]]),"",_xlfn.XLOOKUP(draft_picks[[#This Row],[drafter_id]],drafters[id],drafters[name]))</f>
        <v>Thomas Grabinski</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x14ac:dyDescent="0.25">
      <c r="A2803" t="s">
        <v>110</v>
      </c>
      <c r="B2803" t="str">
        <f>_xlfn.XLOOKUP(draft_picks[[#This Row],[draft_id]],drafts[id],drafts[title])</f>
        <v>Juliette Binoche mini-Mega</v>
      </c>
      <c r="C2803" s="3">
        <v>2</v>
      </c>
      <c r="D2803">
        <f>IF(C2802&lt;draft_picks[[#This Row],[position]],1,IF(C2802&gt;draft_picks[[#This Row],[position]],D2802+1,IF(C2802=draft_picks[[#This Row],[position]],D2802+1)))</f>
        <v>15</v>
      </c>
      <c r="E2803" t="s">
        <v>8325</v>
      </c>
      <c r="F2803" t="str">
        <f>IF(ISBLANK(draft_picks[[#This Row],[movie_id]]),"",_xlfn.XLOOKUP(draft_picks[[#This Row],[movie_id]],drafts.movies[id],drafts.movies[movie_title]))</f>
        <v>Clouds of Sils Maria</v>
      </c>
      <c r="G2803" s="3" t="s">
        <v>1237</v>
      </c>
      <c r="H2803" t="str">
        <f>IF(ISBLANK(draft_picks[[#This Row],[drafter_id]]),"",_xlfn.XLOOKUP(draft_picks[[#This Row],[drafter_id]],drafters[id],drafters[name]))</f>
        <v>Clay Keller</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x14ac:dyDescent="0.25">
      <c r="A2804" t="s">
        <v>110</v>
      </c>
      <c r="B2804" t="str">
        <f>_xlfn.XLOOKUP(draft_picks[[#This Row],[draft_id]],drafts[id],drafts[title])</f>
        <v>Juliette Binoche mini-Mega</v>
      </c>
      <c r="C2804" s="3">
        <v>1</v>
      </c>
      <c r="D2804">
        <f>IF(C2803&lt;draft_picks[[#This Row],[position]],1,IF(C2803&gt;draft_picks[[#This Row],[position]],D2803+1,IF(C2803=draft_picks[[#This Row],[position]],D2803+1)))</f>
        <v>16</v>
      </c>
      <c r="E2804" t="s">
        <v>7823</v>
      </c>
      <c r="F2804" t="str">
        <f>IF(ISBLANK(draft_picks[[#This Row],[movie_id]]),"",_xlfn.XLOOKUP(draft_picks[[#This Row],[movie_id]],drafts.movies[id],drafts.movies[movie_title]))</f>
        <v>Three Colors: Blue</v>
      </c>
      <c r="G2804" s="3" t="s">
        <v>1115</v>
      </c>
      <c r="H2804" t="str">
        <f>IF(ISBLANK(draft_picks[[#This Row],[drafter_id]]),"",_xlfn.XLOOKUP(draft_picks[[#This Row],[drafter_id]],drafters[id],drafters[name]))</f>
        <v>Ryan Marker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x14ac:dyDescent="0.25">
      <c r="A2805" t="s">
        <v>288</v>
      </c>
      <c r="B2805" t="str">
        <f>_xlfn.XLOOKUP(draft_picks[[#This Row],[draft_id]],drafts[id],drafts[title])</f>
        <v>Martin Scorsese Super Draft</v>
      </c>
      <c r="C2805" s="3">
        <v>30</v>
      </c>
      <c r="D2805">
        <f>IF(C2804&lt;draft_picks[[#This Row],[position]],1,IF(C2804&gt;draft_picks[[#This Row],[position]],D2804+1,IF(C2804=draft_picks[[#This Row],[position]],D2804+1)))</f>
        <v>1</v>
      </c>
      <c r="E2805" t="s">
        <v>5579</v>
      </c>
      <c r="F2805" t="str">
        <f>IF(ISBLANK(draft_picks[[#This Row],[movie_id]]),"",_xlfn.XLOOKUP(draft_picks[[#This Row],[movie_id]],drafts.movies[id],drafts.movies[movie_title]))</f>
        <v>The Departed</v>
      </c>
      <c r="G2805" s="3" t="s">
        <v>825</v>
      </c>
      <c r="H2805" t="str">
        <f>IF(ISBLANK(draft_picks[[#This Row],[drafter_id]]),"",_xlfn.XLOOKUP(draft_picks[[#This Row],[drafter_id]],drafters[id],drafters[name]))</f>
        <v>Kenny Neibart</v>
      </c>
      <c r="J2805" t="str">
        <f>IF(ISBLANK(draft_picks[[#This Row],[drafter_team_id]]),"",_xlfn.XLOOKUP(draft_picks[[#This Row],[drafter_team_id]],drafter_teams[id],drafter_teams[name]))</f>
        <v/>
      </c>
      <c r="K2805" s="3" t="s">
        <v>15484</v>
      </c>
      <c r="L2805" t="s">
        <v>857</v>
      </c>
      <c r="M2805" t="str">
        <f>IF(OR(ISBLANK(draft_picks[[#This Row],[veto_drafter_id]]),draft_picks[[#This Row],[veto_drafter_id]]=""),"",_xlfn.XLOOKUP(draft_picks[[#This Row],[veto_drafter_id]],drafters[id],drafters[name]))</f>
        <v>Patreon Members</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2</v>
      </c>
      <c r="E2806" t="s">
        <v>7441</v>
      </c>
      <c r="F2806" t="str">
        <f>IF(ISBLANK(draft_picks[[#This Row],[movie_id]]),"",_xlfn.XLOOKUP(draft_picks[[#This Row],[movie_id]],drafts.movies[id],drafts.movies[movie_title]))</f>
        <v>Shine a Light</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15497</v>
      </c>
      <c r="L2806" t="s">
        <v>15497</v>
      </c>
      <c r="M2806" t="str">
        <f>IF(OR(ISBLANK(draft_picks[[#This Row],[veto_drafter_id]]),draft_picks[[#This Row],[veto_drafter_id]]=""),"",_xlfn.XLOOKUP(draft_picks[[#This Row],[veto_drafter_id]],drafters[id],drafters[name]))</f>
        <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x14ac:dyDescent="0.25">
      <c r="A2807" t="s">
        <v>288</v>
      </c>
      <c r="B2807" t="str">
        <f>_xlfn.XLOOKUP(draft_picks[[#This Row],[draft_id]],drafts[id],drafts[title])</f>
        <v>Martin Scorsese Super Draft</v>
      </c>
      <c r="C2807" s="3">
        <v>29</v>
      </c>
      <c r="D2807">
        <f>IF(C2806&lt;draft_picks[[#This Row],[position]],1,IF(C2806&gt;draft_picks[[#This Row],[position]],D2806+1,IF(C2806=draft_picks[[#This Row],[position]],D2806+1)))</f>
        <v>3</v>
      </c>
      <c r="E2807" t="s">
        <v>1736</v>
      </c>
      <c r="F2807" t="str">
        <f>IF(ISBLANK(draft_picks[[#This Row],[movie_id]]),"",_xlfn.XLOOKUP(draft_picks[[#This Row],[movie_id]],drafts.movies[id],drafts.movies[movie_title]))</f>
        <v>New York, New York</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15484</v>
      </c>
      <c r="L2807" t="s">
        <v>871</v>
      </c>
      <c r="M2807" t="str">
        <f>IF(OR(ISBLANK(draft_picks[[#This Row],[veto_drafter_id]]),draft_picks[[#This Row],[veto_drafter_id]]=""),"",_xlfn.XLOOKUP(draft_picks[[#This Row],[veto_drafter_id]],drafters[id],drafters[name]))</f>
        <v>Emily St. James</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4</v>
      </c>
      <c r="E2808" t="s">
        <v>2844</v>
      </c>
      <c r="F2808" t="str">
        <f>IF(ISBLANK(draft_picks[[#This Row],[movie_id]]),"",_xlfn.XLOOKUP(draft_picks[[#This Row],[movie_id]],drafts.movies[id],drafts.movies[movie_title]))</f>
        <v>The Last Temptation of Christ</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5</v>
      </c>
      <c r="E2809" t="s">
        <v>3687</v>
      </c>
      <c r="F2809" t="str">
        <f>IF(ISBLANK(draft_picks[[#This Row],[movie_id]]),"",_xlfn.XLOOKUP(draft_picks[[#This Row],[movie_id]],drafts.movies[id],drafts.movies[movie_title]))</f>
        <v>Shutter Island</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905</v>
      </c>
      <c r="M2809" t="str">
        <f>IF(OR(ISBLANK(draft_picks[[#This Row],[veto_drafter_id]]),draft_picks[[#This Row],[veto_drafter_id]]=""),"",_xlfn.XLOOKUP(draft_picks[[#This Row],[veto_drafter_id]],drafters[id],drafters[name]))</f>
        <v>Phil Iscove</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6</v>
      </c>
      <c r="E2810" t="s">
        <v>3612</v>
      </c>
      <c r="F2810" t="str">
        <f>IF(ISBLANK(draft_picks[[#This Row],[movie_id]]),"",_xlfn.XLOOKUP(draft_picks[[#This Row],[movie_id]],drafts.movies[id],drafts.movies[movie_title]))</f>
        <v>The Age of Innocence</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7</v>
      </c>
      <c r="E2811" t="s">
        <v>7599</v>
      </c>
      <c r="F2811" t="str">
        <f>IF(ISBLANK(draft_picks[[#This Row],[movie_id]]),"",_xlfn.XLOOKUP(draft_picks[[#This Row],[movie_id]],drafts.movies[id],drafts.movies[movie_title]))</f>
        <v>The Irishman</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15497</v>
      </c>
      <c r="L2811" t="s">
        <v>15497</v>
      </c>
      <c r="M2811" t="str">
        <f>IF(OR(ISBLANK(draft_picks[[#This Row],[veto_drafter_id]]),draft_picks[[#This Row],[veto_drafter_id]]=""),"",_xlfn.XLOOKUP(draft_picks[[#This Row],[veto_drafter_id]],drafters[id],drafters[name]))</f>
        <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x14ac:dyDescent="0.25">
      <c r="A2812" t="s">
        <v>288</v>
      </c>
      <c r="B2812" t="str">
        <f>_xlfn.XLOOKUP(draft_picks[[#This Row],[draft_id]],drafts[id],drafts[title])</f>
        <v>Martin Scorsese Super Draft</v>
      </c>
      <c r="C2812" s="3">
        <v>28</v>
      </c>
      <c r="D2812">
        <f>IF(C2811&lt;draft_picks[[#This Row],[position]],1,IF(C2811&gt;draft_picks[[#This Row],[position]],D2811+1,IF(C2811=draft_picks[[#This Row],[position]],D2811+1)))</f>
        <v>8</v>
      </c>
      <c r="E2812" t="s">
        <v>1736</v>
      </c>
      <c r="F2812" t="str">
        <f>IF(ISBLANK(draft_picks[[#This Row],[movie_id]]),"",_xlfn.XLOOKUP(draft_picks[[#This Row],[movie_id]],drafts.movies[id],drafts.movies[movie_title]))</f>
        <v>New York, New York</v>
      </c>
      <c r="G2812" s="3" t="s">
        <v>905</v>
      </c>
      <c r="H2812" t="str">
        <f>IF(ISBLANK(draft_picks[[#This Row],[drafter_id]]),"",_xlfn.XLOOKUP(draft_picks[[#This Row],[drafter_id]],drafters[id],drafters[name]))</f>
        <v>Phil Iscove</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x14ac:dyDescent="0.25">
      <c r="A2813" t="s">
        <v>288</v>
      </c>
      <c r="B2813" t="str">
        <f>_xlfn.XLOOKUP(draft_picks[[#This Row],[draft_id]],drafts[id],drafts[title])</f>
        <v>Martin Scorsese Super Draft</v>
      </c>
      <c r="C2813" s="3">
        <v>27</v>
      </c>
      <c r="D2813">
        <f>IF(C2812&lt;draft_picks[[#This Row],[position]],1,IF(C2812&gt;draft_picks[[#This Row],[position]],D2812+1,IF(C2812=draft_picks[[#This Row],[position]],D2812+1)))</f>
        <v>9</v>
      </c>
      <c r="E2813" t="s">
        <v>1751</v>
      </c>
      <c r="F2813" t="str">
        <f>IF(ISBLANK(draft_picks[[#This Row],[movie_id]]),"",_xlfn.XLOOKUP(draft_picks[[#This Row],[movie_id]],drafts.movies[id],drafts.movies[movie_title]))</f>
        <v>Who's That Knocking at My Door</v>
      </c>
      <c r="G2813" s="3" t="s">
        <v>871</v>
      </c>
      <c r="H2813" t="str">
        <f>IF(ISBLANK(draft_picks[[#This Row],[drafter_id]]),"",_xlfn.XLOOKUP(draft_picks[[#This Row],[drafter_id]],drafters[id],drafters[name]))</f>
        <v>Emily St. James</v>
      </c>
      <c r="J2813" t="str">
        <f>IF(ISBLANK(draft_picks[[#This Row],[drafter_team_id]]),"",_xlfn.XLOOKUP(draft_picks[[#This Row],[drafter_team_id]],drafter_teams[id],drafter_teams[name]))</f>
        <v/>
      </c>
      <c r="K2813" s="3" t="s">
        <v>15484</v>
      </c>
      <c r="L2813" t="s">
        <v>825</v>
      </c>
      <c r="M2813" t="str">
        <f>IF(OR(ISBLANK(draft_picks[[#This Row],[veto_drafter_id]]),draft_picks[[#This Row],[veto_drafter_id]]=""),"",_xlfn.XLOOKUP(draft_picks[[#This Row],[veto_drafter_id]],drafters[id],drafters[name]))</f>
        <v>Kenny Neibart</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10</v>
      </c>
      <c r="E2814" t="s">
        <v>7646</v>
      </c>
      <c r="F2814" t="str">
        <f>IF(ISBLANK(draft_picks[[#This Row],[movie_id]]),"",_xlfn.XLOOKUP(draft_picks[[#This Row],[movie_id]],drafts.movies[id],drafts.movies[movie_title]))</f>
        <v>Cape Fear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11</v>
      </c>
      <c r="E2815" t="s">
        <v>1769</v>
      </c>
      <c r="F2815" t="str">
        <f>IF(ISBLANK(draft_picks[[#This Row],[movie_id]]),"",_xlfn.XLOOKUP(draft_picks[[#This Row],[movie_id]],drafts.movies[id],drafts.movies[movie_title]))</f>
        <v>The Color of Money</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15497</v>
      </c>
      <c r="L2815" t="s">
        <v>15497</v>
      </c>
      <c r="M2815" t="str">
        <f>IF(OR(ISBLANK(draft_picks[[#This Row],[veto_drafter_id]]),draft_picks[[#This Row],[veto_drafter_id]]=""),"",_xlfn.XLOOKUP(draft_picks[[#This Row],[veto_drafter_id]],drafters[id],drafters[name]))</f>
        <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x14ac:dyDescent="0.25">
      <c r="A2816" t="s">
        <v>288</v>
      </c>
      <c r="B2816" t="str">
        <f>_xlfn.XLOOKUP(draft_picks[[#This Row],[draft_id]],drafts[id],drafts[title])</f>
        <v>Martin Scorsese Super Draft</v>
      </c>
      <c r="C2816" s="3">
        <v>26</v>
      </c>
      <c r="D2816">
        <f>IF(C2815&lt;draft_picks[[#This Row],[position]],1,IF(C2815&gt;draft_picks[[#This Row],[position]],D2815+1,IF(C2815=draft_picks[[#This Row],[position]],D2815+1)))</f>
        <v>12</v>
      </c>
      <c r="E2816" t="s">
        <v>3687</v>
      </c>
      <c r="F2816" t="str">
        <f>IF(ISBLANK(draft_picks[[#This Row],[movie_id]]),"",_xlfn.XLOOKUP(draft_picks[[#This Row],[movie_id]],drafts.movies[id],drafts.movies[movie_title]))</f>
        <v>Shutter Island</v>
      </c>
      <c r="G2816" s="3" t="s">
        <v>825</v>
      </c>
      <c r="H2816" t="str">
        <f>IF(ISBLANK(draft_picks[[#This Row],[drafter_id]]),"",_xlfn.XLOOKUP(draft_picks[[#This Row],[drafter_id]],drafters[id],drafters[name]))</f>
        <v>Kenny Neibart</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x14ac:dyDescent="0.25">
      <c r="A2817" t="s">
        <v>288</v>
      </c>
      <c r="B2817" t="str">
        <f>_xlfn.XLOOKUP(draft_picks[[#This Row],[draft_id]],drafts[id],drafts[title])</f>
        <v>Martin Scorsese Super Draft</v>
      </c>
      <c r="C2817" s="3">
        <v>25</v>
      </c>
      <c r="D2817">
        <f>IF(C2816&lt;draft_picks[[#This Row],[position]],1,IF(C2816&gt;draft_picks[[#This Row],[position]],D2816+1,IF(C2816=draft_picks[[#This Row],[position]],D2816+1)))</f>
        <v>13</v>
      </c>
      <c r="E2817" t="s">
        <v>5166</v>
      </c>
      <c r="F2817" t="str">
        <f>IF(ISBLANK(draft_picks[[#This Row],[movie_id]]),"",_xlfn.XLOOKUP(draft_picks[[#This Row],[movie_id]],drafts.movies[id],drafts.movies[movie_title]))</f>
        <v>Gangs of New York</v>
      </c>
      <c r="G2817" s="3" t="s">
        <v>905</v>
      </c>
      <c r="H2817" t="str">
        <f>IF(ISBLANK(draft_picks[[#This Row],[drafter_id]]),"",_xlfn.XLOOKUP(draft_picks[[#This Row],[drafter_id]],drafters[id],drafters[name]))</f>
        <v>Phil Iscove</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x14ac:dyDescent="0.25">
      <c r="A2818" t="s">
        <v>288</v>
      </c>
      <c r="B2818" t="str">
        <f>_xlfn.XLOOKUP(draft_picks[[#This Row],[draft_id]],drafts[id],drafts[title])</f>
        <v>Martin Scorsese Super Draft</v>
      </c>
      <c r="C2818" s="3">
        <v>24</v>
      </c>
      <c r="D2818">
        <f>IF(C2817&lt;draft_picks[[#This Row],[position]],1,IF(C2817&gt;draft_picks[[#This Row],[position]],D2817+1,IF(C2817=draft_picks[[#This Row],[position]],D2817+1)))</f>
        <v>14</v>
      </c>
      <c r="E2818" t="s">
        <v>7646</v>
      </c>
      <c r="F2818" t="str">
        <f>IF(ISBLANK(draft_picks[[#This Row],[movie_id]]),"",_xlfn.XLOOKUP(draft_picks[[#This Row],[movie_id]],drafts.movies[id],drafts.movies[movie_title]))</f>
        <v>Cape Fear</v>
      </c>
      <c r="G2818" s="3" t="s">
        <v>871</v>
      </c>
      <c r="H2818" t="str">
        <f>IF(ISBLANK(draft_picks[[#This Row],[drafter_id]]),"",_xlfn.XLOOKUP(draft_picks[[#This Row],[drafter_id]],drafters[id],drafters[name]))</f>
        <v>Emily St. James</v>
      </c>
      <c r="J2818" t="str">
        <f>IF(ISBLANK(draft_picks[[#This Row],[drafter_team_id]]),"",_xlfn.XLOOKUP(draft_picks[[#This Row],[drafter_team_id]],drafter_teams[id],drafter_teams[name]))</f>
        <v/>
      </c>
      <c r="K2818" s="3" t="s">
        <v>15484</v>
      </c>
      <c r="L2818" t="s">
        <v>905</v>
      </c>
      <c r="M2818" t="str">
        <f>IF(OR(ISBLANK(draft_picks[[#This Row],[veto_drafter_id]]),draft_picks[[#This Row],[veto_drafter_id]]=""),"",_xlfn.XLOOKUP(draft_picks[[#This Row],[veto_drafter_id]],drafters[id],drafters[name]))</f>
        <v>Phil Iscove</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15</v>
      </c>
      <c r="E2819" t="s">
        <v>1718</v>
      </c>
      <c r="F2819" t="str">
        <f>IF(ISBLANK(draft_picks[[#This Row],[movie_id]]),"",_xlfn.XLOOKUP(draft_picks[[#This Row],[movie_id]],drafts.movies[id],drafts.movies[movie_title]))</f>
        <v>Bringing Out the Dead</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15497</v>
      </c>
      <c r="L2819" t="s">
        <v>15497</v>
      </c>
      <c r="M2819" t="str">
        <f>IF(OR(ISBLANK(draft_picks[[#This Row],[veto_drafter_id]]),draft_picks[[#This Row],[veto_drafter_id]]=""),"",_xlfn.XLOOKUP(draft_picks[[#This Row],[veto_drafter_id]],drafters[id],drafters[name]))</f>
        <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x14ac:dyDescent="0.25">
      <c r="A2820" t="s">
        <v>288</v>
      </c>
      <c r="B2820" t="str">
        <f>_xlfn.XLOOKUP(draft_picks[[#This Row],[draft_id]],drafts[id],drafts[title])</f>
        <v>Martin Scorsese Super Draft</v>
      </c>
      <c r="C2820" s="3">
        <v>23</v>
      </c>
      <c r="D2820">
        <f>IF(C2819&lt;draft_picks[[#This Row],[position]],1,IF(C2819&gt;draft_picks[[#This Row],[position]],D2819+1,IF(C2819=draft_picks[[#This Row],[position]],D2819+1)))</f>
        <v>16</v>
      </c>
      <c r="E2820" t="s">
        <v>2844</v>
      </c>
      <c r="F2820" t="str">
        <f>IF(ISBLANK(draft_picks[[#This Row],[movie_id]]),"",_xlfn.XLOOKUP(draft_picks[[#This Row],[movie_id]],drafts.movies[id],drafts.movies[movie_title]))</f>
        <v>The Last Temptation of Christ</v>
      </c>
      <c r="G2820" s="3" t="s">
        <v>825</v>
      </c>
      <c r="H2820" t="str">
        <f>IF(ISBLANK(draft_picks[[#This Row],[drafter_id]]),"",_xlfn.XLOOKUP(draft_picks[[#This Row],[drafter_id]],drafters[id],drafters[name]))</f>
        <v>Kenny Neibart</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x14ac:dyDescent="0.25">
      <c r="A2821" t="s">
        <v>288</v>
      </c>
      <c r="B2821" t="str">
        <f>_xlfn.XLOOKUP(draft_picks[[#This Row],[draft_id]],drafts[id],drafts[title])</f>
        <v>Martin Scorsese Super Draft</v>
      </c>
      <c r="C2821" s="3">
        <v>22</v>
      </c>
      <c r="D2821">
        <f>IF(C2820&lt;draft_picks[[#This Row],[position]],1,IF(C2820&gt;draft_picks[[#This Row],[position]],D2820+1,IF(C2820=draft_picks[[#This Row],[position]],D2820+1)))</f>
        <v>17</v>
      </c>
      <c r="E2821" t="s">
        <v>1946</v>
      </c>
      <c r="F2821" t="str">
        <f>IF(ISBLANK(draft_picks[[#This Row],[movie_id]]),"",_xlfn.XLOOKUP(draft_picks[[#This Row],[movie_id]],drafts.movies[id],drafts.movies[movie_title]))</f>
        <v>Boxcar Bertha</v>
      </c>
      <c r="G2821" s="3" t="s">
        <v>905</v>
      </c>
      <c r="H2821" t="str">
        <f>IF(ISBLANK(draft_picks[[#This Row],[drafter_id]]),"",_xlfn.XLOOKUP(draft_picks[[#This Row],[drafter_id]],drafters[id],drafters[name]))</f>
        <v>Phil Iscove</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x14ac:dyDescent="0.25">
      <c r="A2822" t="s">
        <v>288</v>
      </c>
      <c r="B2822" t="str">
        <f>_xlfn.XLOOKUP(draft_picks[[#This Row],[draft_id]],drafts[id],drafts[title])</f>
        <v>Martin Scorsese Super Draft</v>
      </c>
      <c r="C2822" s="3">
        <v>21</v>
      </c>
      <c r="D2822">
        <f>IF(C2821&lt;draft_picks[[#This Row],[position]],1,IF(C2821&gt;draft_picks[[#This Row],[position]],D2821+1,IF(C2821=draft_picks[[#This Row],[position]],D2821+1)))</f>
        <v>18</v>
      </c>
      <c r="E2822" t="s">
        <v>3121</v>
      </c>
      <c r="F2822" t="str">
        <f>IF(ISBLANK(draft_picks[[#This Row],[movie_id]]),"",_xlfn.XLOOKUP(draft_picks[[#This Row],[movie_id]],drafts.movies[id],drafts.movies[movie_title]))</f>
        <v>Casino</v>
      </c>
      <c r="G2822" s="3" t="s">
        <v>871</v>
      </c>
      <c r="H2822" t="str">
        <f>IF(ISBLANK(draft_picks[[#This Row],[drafter_id]]),"",_xlfn.XLOOKUP(draft_picks[[#This Row],[drafter_id]],drafters[id],drafters[name]))</f>
        <v>Emily St. James</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x14ac:dyDescent="0.25">
      <c r="A2823" t="s">
        <v>288</v>
      </c>
      <c r="B2823" t="str">
        <f>_xlfn.XLOOKUP(draft_picks[[#This Row],[draft_id]],drafts[id],drafts[title])</f>
        <v>Martin Scorsese Super Draft</v>
      </c>
      <c r="C2823" s="3">
        <v>20</v>
      </c>
      <c r="D2823">
        <f>IF(C2822&lt;draft_picks[[#This Row],[position]],1,IF(C2822&gt;draft_picks[[#This Row],[position]],D2822+1,IF(C2822=draft_picks[[#This Row],[position]],D2822+1)))</f>
        <v>19</v>
      </c>
      <c r="E2823" t="s">
        <v>1751</v>
      </c>
      <c r="F2823" t="str">
        <f>IF(ISBLANK(draft_picks[[#This Row],[movie_id]]),"",_xlfn.XLOOKUP(draft_picks[[#This Row],[movie_id]],drafts.movies[id],drafts.movies[movie_title]))</f>
        <v>Who's That Knocking at My Door</v>
      </c>
      <c r="G2823" s="3" t="s">
        <v>1095</v>
      </c>
      <c r="H2823" t="str">
        <f>IF(ISBLANK(draft_picks[[#This Row],[drafter_id]]),"",_xlfn.XLOOKUP(draft_picks[[#This Row],[drafter_id]],drafters[id],drafters[name]))</f>
        <v>Katey Rich</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x14ac:dyDescent="0.25">
      <c r="A2824" t="s">
        <v>288</v>
      </c>
      <c r="B2824" t="str">
        <f>_xlfn.XLOOKUP(draft_picks[[#This Row],[draft_id]],drafts[id],drafts[title])</f>
        <v>Martin Scorsese Super Draft</v>
      </c>
      <c r="C2824" s="3">
        <v>19</v>
      </c>
      <c r="D2824">
        <f>IF(C2823&lt;draft_picks[[#This Row],[position]],1,IF(C2823&gt;draft_picks[[#This Row],[position]],D2823+1,IF(C2823=draft_picks[[#This Row],[position]],D2823+1)))</f>
        <v>20</v>
      </c>
      <c r="E2824" t="s">
        <v>6129</v>
      </c>
      <c r="F2824" t="str">
        <f>IF(ISBLANK(draft_picks[[#This Row],[movie_id]]),"",_xlfn.XLOOKUP(draft_picks[[#This Row],[movie_id]],drafts.movies[id],drafts.movies[movie_title]))</f>
        <v>No Direction Home: Bob Dylan</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x14ac:dyDescent="0.25">
      <c r="A2825" t="s">
        <v>288</v>
      </c>
      <c r="B2825" t="str">
        <f>_xlfn.XLOOKUP(draft_picks[[#This Row],[draft_id]],drafts[id],drafts[title])</f>
        <v>Martin Scorsese Super Draft</v>
      </c>
      <c r="C2825" s="3">
        <v>18</v>
      </c>
      <c r="D2825">
        <f>IF(C2824&lt;draft_picks[[#This Row],[position]],1,IF(C2824&gt;draft_picks[[#This Row],[position]],D2824+1,IF(C2824=draft_picks[[#This Row],[position]],D2824+1)))</f>
        <v>21</v>
      </c>
      <c r="E2825" t="s">
        <v>1928</v>
      </c>
      <c r="F2825" t="str">
        <f>IF(ISBLANK(draft_picks[[#This Row],[movie_id]]),"",_xlfn.XLOOKUP(draft_picks[[#This Row],[movie_id]],drafts.movies[id],drafts.movies[movie_title]))</f>
        <v>The Last Waltz</v>
      </c>
      <c r="G2825" s="3" t="s">
        <v>957</v>
      </c>
      <c r="H2825" t="str">
        <f>IF(ISBLANK(draft_picks[[#This Row],[drafter_id]]),"",_xlfn.XLOOKUP(draft_picks[[#This Row],[drafter_id]],drafters[id],drafters[name]))</f>
        <v>Chris Feil</v>
      </c>
      <c r="J2825" t="str">
        <f>IF(ISBLANK(draft_picks[[#This Row],[drafter_team_id]]),"",_xlfn.XLOOKUP(draft_picks[[#This Row],[drafter_team_id]],drafter_teams[id],drafter_teams[name]))</f>
        <v/>
      </c>
      <c r="K2825" s="3" t="s">
        <v>15484</v>
      </c>
      <c r="L2825" t="s">
        <v>1095</v>
      </c>
      <c r="M2825" t="str">
        <f>IF(OR(ISBLANK(draft_picks[[#This Row],[veto_drafter_id]]),draft_picks[[#This Row],[veto_drafter_id]]=""),"",_xlfn.XLOOKUP(draft_picks[[#This Row],[veto_drafter_id]],drafters[id],drafters[name]))</f>
        <v>Katey Rich</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22</v>
      </c>
      <c r="E2826" t="s">
        <v>6892</v>
      </c>
      <c r="F2826" t="str">
        <f>IF(ISBLANK(draft_picks[[#This Row],[movie_id]]),"",_xlfn.XLOOKUP(draft_picks[[#This Row],[movie_id]],drafts.movies[id],drafts.movies[movie_title]))</f>
        <v>Hugo</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15497</v>
      </c>
      <c r="L2826" t="s">
        <v>15497</v>
      </c>
      <c r="M2826" t="str">
        <f>IF(OR(ISBLANK(draft_picks[[#This Row],[veto_drafter_id]]),draft_picks[[#This Row],[veto_drafter_id]]=""),"",_xlfn.XLOOKUP(draft_picks[[#This Row],[veto_drafter_id]],drafters[id],drafters[name]))</f>
        <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x14ac:dyDescent="0.25">
      <c r="A2827" t="s">
        <v>288</v>
      </c>
      <c r="B2827" t="str">
        <f>_xlfn.XLOOKUP(draft_picks[[#This Row],[draft_id]],drafts[id],drafts[title])</f>
        <v>Martin Scorsese Super Draft</v>
      </c>
      <c r="C2827" s="3">
        <v>17</v>
      </c>
      <c r="D2827">
        <f>IF(C2826&lt;draft_picks[[#This Row],[position]],1,IF(C2826&gt;draft_picks[[#This Row],[position]],D2826+1,IF(C2826=draft_picks[[#This Row],[position]],D2826+1)))</f>
        <v>23</v>
      </c>
      <c r="E2827" t="s">
        <v>3861</v>
      </c>
      <c r="F2827" t="str">
        <f>IF(ISBLANK(draft_picks[[#This Row],[movie_id]]),"",_xlfn.XLOOKUP(draft_picks[[#This Row],[movie_id]],drafts.movies[id],drafts.movies[movie_title]))</f>
        <v>Rolling Thunder Revue</v>
      </c>
      <c r="G2827" s="3" t="s">
        <v>799</v>
      </c>
      <c r="H2827" t="str">
        <f>IF(ISBLANK(draft_picks[[#This Row],[drafter_id]]),"",_xlfn.XLOOKUP(draft_picks[[#This Row],[drafter_id]],drafters[id],drafters[name]))</f>
        <v>Joe Reid</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x14ac:dyDescent="0.25">
      <c r="A2828" t="s">
        <v>288</v>
      </c>
      <c r="B2828" t="str">
        <f>_xlfn.XLOOKUP(draft_picks[[#This Row],[draft_id]],drafts[id],drafts[title])</f>
        <v>Martin Scorsese Super Draft</v>
      </c>
      <c r="C2828" s="3">
        <v>16</v>
      </c>
      <c r="D2828">
        <f>IF(C2827&lt;draft_picks[[#This Row],[position]],1,IF(C2827&gt;draft_picks[[#This Row],[position]],D2827+1,IF(C2827=draft_picks[[#This Row],[position]],D2827+1)))</f>
        <v>24</v>
      </c>
      <c r="E2828" t="s">
        <v>1763</v>
      </c>
      <c r="F2828" t="str">
        <f>IF(ISBLANK(draft_picks[[#This Row],[movie_id]]),"",_xlfn.XLOOKUP(draft_picks[[#This Row],[movie_id]],drafts.movies[id],drafts.movies[movie_title]))</f>
        <v>Kundun</v>
      </c>
      <c r="G2828" s="3" t="s">
        <v>1095</v>
      </c>
      <c r="H2828" t="str">
        <f>IF(ISBLANK(draft_picks[[#This Row],[drafter_id]]),"",_xlfn.XLOOKUP(draft_picks[[#This Row],[drafter_id]],drafters[id],drafters[name]))</f>
        <v>Katey Rich</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x14ac:dyDescent="0.25">
      <c r="A2829" t="s">
        <v>288</v>
      </c>
      <c r="B2829" t="str">
        <f>_xlfn.XLOOKUP(draft_picks[[#This Row],[draft_id]],drafts[id],drafts[title])</f>
        <v>Martin Scorsese Super Draft</v>
      </c>
      <c r="C2829" s="3">
        <v>15</v>
      </c>
      <c r="D2829">
        <f>IF(C2828&lt;draft_picks[[#This Row],[position]],1,IF(C2828&gt;draft_picks[[#This Row],[position]],D2828+1,IF(C2828=draft_picks[[#This Row],[position]],D2828+1)))</f>
        <v>25</v>
      </c>
      <c r="E2829" t="s">
        <v>1928</v>
      </c>
      <c r="F2829" t="str">
        <f>IF(ISBLANK(draft_picks[[#This Row],[movie_id]]),"",_xlfn.XLOOKUP(draft_picks[[#This Row],[movie_id]],drafts.movies[id],drafts.movies[movie_title]))</f>
        <v>The Last Waltz</v>
      </c>
      <c r="G2829" s="3" t="s">
        <v>957</v>
      </c>
      <c r="H2829" t="str">
        <f>IF(ISBLANK(draft_picks[[#This Row],[drafter_id]]),"",_xlfn.XLOOKUP(draft_picks[[#This Row],[drafter_id]],drafters[id],drafters[name]))</f>
        <v>Chris Feil</v>
      </c>
      <c r="J2829" t="str">
        <f>IF(ISBLANK(draft_picks[[#This Row],[drafter_team_id]]),"",_xlfn.XLOOKUP(draft_picks[[#This Row],[drafter_team_id]],drafter_teams[id],drafter_teams[name]))</f>
        <v/>
      </c>
      <c r="K2829" s="3" t="s">
        <v>15484</v>
      </c>
      <c r="L2829" t="s">
        <v>799</v>
      </c>
      <c r="M2829" t="str">
        <f>IF(OR(ISBLANK(draft_picks[[#This Row],[veto_drafter_id]]),draft_picks[[#This Row],[veto_drafter_id]]=""),"",_xlfn.XLOOKUP(draft_picks[[#This Row],[veto_drafter_id]],drafters[id],drafters[name]))</f>
        <v>Joe Reid</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26</v>
      </c>
      <c r="E2830" t="s">
        <v>3355</v>
      </c>
      <c r="F2830" t="str">
        <f>IF(ISBLANK(draft_picks[[#This Row],[movie_id]]),"",_xlfn.XLOOKUP(draft_picks[[#This Row],[movie_id]],drafts.movies[id],drafts.movies[movie_title]))</f>
        <v>The Aviator</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15497</v>
      </c>
      <c r="L2830" t="s">
        <v>15497</v>
      </c>
      <c r="M2830" t="str">
        <f>IF(OR(ISBLANK(draft_picks[[#This Row],[veto_drafter_id]]),draft_picks[[#This Row],[veto_drafter_id]]=""),"",_xlfn.XLOOKUP(draft_picks[[#This Row],[veto_drafter_id]],drafters[id],drafters[name]))</f>
        <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x14ac:dyDescent="0.25">
      <c r="A2831" t="s">
        <v>288</v>
      </c>
      <c r="B2831" t="str">
        <f>_xlfn.XLOOKUP(draft_picks[[#This Row],[draft_id]],drafts[id],drafts[title])</f>
        <v>Martin Scorsese Super Draft</v>
      </c>
      <c r="C2831" s="3">
        <v>14</v>
      </c>
      <c r="D2831">
        <f>IF(C2830&lt;draft_picks[[#This Row],[position]],1,IF(C2830&gt;draft_picks[[#This Row],[position]],D2830+1,IF(C2830=draft_picks[[#This Row],[position]],D2830+1)))</f>
        <v>27</v>
      </c>
      <c r="E2831" t="s">
        <v>5579</v>
      </c>
      <c r="F2831" t="str">
        <f>IF(ISBLANK(draft_picks[[#This Row],[movie_id]]),"",_xlfn.XLOOKUP(draft_picks[[#This Row],[movie_id]],drafts.movies[id],drafts.movies[movie_title]))</f>
        <v>The Departed</v>
      </c>
      <c r="G2831" s="3" t="s">
        <v>799</v>
      </c>
      <c r="H2831" t="str">
        <f>IF(ISBLANK(draft_picks[[#This Row],[drafter_id]]),"",_xlfn.XLOOKUP(draft_picks[[#This Row],[drafter_id]],drafters[id],drafters[name]))</f>
        <v>Joe Reid</v>
      </c>
      <c r="J2831" t="str">
        <f>IF(ISBLANK(draft_picks[[#This Row],[drafter_team_id]]),"",_xlfn.XLOOKUP(draft_picks[[#This Row],[drafter_team_id]],drafter_teams[id],drafter_teams[name]))</f>
        <v/>
      </c>
      <c r="K2831" s="3" t="s">
        <v>15484</v>
      </c>
      <c r="L2831" t="s">
        <v>1095</v>
      </c>
      <c r="M2831" t="str">
        <f>IF(OR(ISBLANK(draft_picks[[#This Row],[veto_drafter_id]]),draft_picks[[#This Row],[veto_drafter_id]]=""),"",_xlfn.XLOOKUP(draft_picks[[#This Row],[veto_drafter_id]],drafters[id],drafters[name]))</f>
        <v>Katey Rich</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28</v>
      </c>
      <c r="E2832" t="s">
        <v>4695</v>
      </c>
      <c r="F2832" t="str">
        <f>IF(ISBLANK(draft_picks[[#This Row],[movie_id]]),"",_xlfn.XLOOKUP(draft_picks[[#This Row],[movie_id]],drafts.movies[id],drafts.movies[movie_title]))</f>
        <v>The Wolf of Wall Street</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15497</v>
      </c>
      <c r="L2832" t="s">
        <v>15497</v>
      </c>
      <c r="M2832" t="str">
        <f>IF(OR(ISBLANK(draft_picks[[#This Row],[veto_drafter_id]]),draft_picks[[#This Row],[veto_drafter_id]]=""),"",_xlfn.XLOOKUP(draft_picks[[#This Row],[veto_drafter_id]],drafters[id],drafters[name]))</f>
        <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x14ac:dyDescent="0.25">
      <c r="A2833" t="s">
        <v>288</v>
      </c>
      <c r="B2833" t="str">
        <f>_xlfn.XLOOKUP(draft_picks[[#This Row],[draft_id]],drafts[id],drafts[title])</f>
        <v>Martin Scorsese Super Draft</v>
      </c>
      <c r="C2833" s="3">
        <v>13</v>
      </c>
      <c r="D2833">
        <f>IF(C2832&lt;draft_picks[[#This Row],[position]],1,IF(C2832&gt;draft_picks[[#This Row],[position]],D2832+1,IF(C2832=draft_picks[[#This Row],[position]],D2832+1)))</f>
        <v>29</v>
      </c>
      <c r="E2833" t="s">
        <v>7351</v>
      </c>
      <c r="F2833" t="str">
        <f>IF(ISBLANK(draft_picks[[#This Row],[movie_id]]),"",_xlfn.XLOOKUP(draft_picks[[#This Row],[movie_id]],drafts.movies[id],drafts.movies[movie_title]))</f>
        <v>Raging Bull</v>
      </c>
      <c r="G2833" s="3" t="s">
        <v>1095</v>
      </c>
      <c r="H2833" t="str">
        <f>IF(ISBLANK(draft_picks[[#This Row],[drafter_id]]),"",_xlfn.XLOOKUP(draft_picks[[#This Row],[drafter_id]],drafters[id],drafters[name]))</f>
        <v>Katey Rich</v>
      </c>
      <c r="J2833" t="str">
        <f>IF(ISBLANK(draft_picks[[#This Row],[drafter_team_id]]),"",_xlfn.XLOOKUP(draft_picks[[#This Row],[drafter_team_id]],drafter_teams[id],drafter_teams[name]))</f>
        <v/>
      </c>
      <c r="K2833" s="3" t="s">
        <v>15484</v>
      </c>
      <c r="L2833" t="s">
        <v>957</v>
      </c>
      <c r="M2833" t="str">
        <f>IF(OR(ISBLANK(draft_picks[[#This Row],[veto_drafter_id]]),draft_picks[[#This Row],[veto_drafter_id]]=""),"",_xlfn.XLOOKUP(draft_picks[[#This Row],[veto_drafter_id]],drafters[id],drafters[name]))</f>
        <v>Chris Feil</v>
      </c>
      <c r="N2833" t="s">
        <v>15497</v>
      </c>
      <c r="O2833" t="str">
        <f>IF(OR(ISBLANK(draft_picks[[#This Row],[veto_drafter_team_id]]),draft_picks[[#This Row],[veto_drafter_team_id]]=""),"",_xlfn.XLOOKUP(draft_picks[[#This Row],[veto_drafter_team_id]],drafter_teams[id],drafter_teams[name]))</f>
        <v/>
      </c>
      <c r="P2833" t="b">
        <v>1</v>
      </c>
      <c r="Q2833" t="s">
        <v>799</v>
      </c>
      <c r="R2833" t="str">
        <f>IF(OR(ISBLANK(draft_picks[[#This Row],[veto_override_drafter_id]]),draft_picks[[#This Row],[veto_override_drafter_id]]=""),"",_xlfn.XLOOKUP(draft_picks[[#This Row],[veto_override_drafter_id]],drafters[id],drafters[name]))</f>
        <v>Joe Reid</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12</v>
      </c>
      <c r="D2834">
        <f>IF(C2833&lt;draft_picks[[#This Row],[position]],1,IF(C2833&gt;draft_picks[[#This Row],[position]],D2833+1,IF(C2833=draft_picks[[#This Row],[position]],D2833+1)))</f>
        <v>30</v>
      </c>
      <c r="E2834" t="s">
        <v>1928</v>
      </c>
      <c r="F2834" t="str">
        <f>IF(ISBLANK(draft_picks[[#This Row],[movie_id]]),"",_xlfn.XLOOKUP(draft_picks[[#This Row],[movie_id]],drafts.movies[id],drafts.movies[movie_title]))</f>
        <v>The Last Waltz</v>
      </c>
      <c r="G2834" s="3" t="s">
        <v>957</v>
      </c>
      <c r="H2834" t="str">
        <f>IF(ISBLANK(draft_picks[[#This Row],[drafter_id]]),"",_xlfn.XLOOKUP(draft_picks[[#This Row],[drafter_id]],drafters[id],drafters[name]))</f>
        <v>Chris Feil</v>
      </c>
      <c r="J2834" t="str">
        <f>IF(ISBLANK(draft_picks[[#This Row],[drafter_team_id]]),"",_xlfn.XLOOKUP(draft_picks[[#This Row],[drafter_team_id]],drafter_teams[id],drafter_teams[name]))</f>
        <v/>
      </c>
      <c r="K2834" s="3" t="s">
        <v>15497</v>
      </c>
      <c r="L2834" t="s">
        <v>15497</v>
      </c>
      <c r="M2834" t="str">
        <f>IF(OR(ISBLANK(draft_picks[[#This Row],[veto_drafter_id]]),draft_picks[[#This Row],[veto_drafter_id]]=""),"",_xlfn.XLOOKUP(draft_picks[[#This Row],[veto_drafter_id]],drafters[id],drafters[name]))</f>
        <v/>
      </c>
      <c r="N2834" t="s">
        <v>15497</v>
      </c>
      <c r="O2834" t="str">
        <f>IF(OR(ISBLANK(draft_picks[[#This Row],[veto_drafter_team_id]]),draft_picks[[#This Row],[veto_drafter_team_id]]=""),"",_xlfn.XLOOKUP(draft_picks[[#This Row],[veto_drafter_team_id]],drafter_teams[id],drafter_teams[name]))</f>
        <v/>
      </c>
      <c r="Q2834" t="s">
        <v>15497</v>
      </c>
      <c r="R2834" t="str">
        <f>IF(OR(ISBLANK(draft_picks[[#This Row],[veto_override_drafter_id]]),draft_picks[[#This Row],[veto_override_drafter_id]]=""),"",_xlfn.XLOOKUP(draft_picks[[#This Row],[veto_override_drafter_id]],drafters[id],drafters[name]))</f>
        <v/>
      </c>
      <c r="S2834" t="s">
        <v>15497</v>
      </c>
      <c r="T2834" t="str">
        <f>IF(OR(ISBLANK(draft_picks[[#This Row],[veto_override_team_id]]),draft_picks[[#This Row],[veto_override_team_id]]=""),"",_xlfn.XLOOKUP(draft_picks[[#This Row],[veto_override_team_id]],drafter_teams[id],drafter_teams[name]))</f>
        <v/>
      </c>
    </row>
    <row r="2835" spans="1:20" x14ac:dyDescent="0.25">
      <c r="A2835" t="s">
        <v>288</v>
      </c>
      <c r="B2835" t="str">
        <f>_xlfn.XLOOKUP(draft_picks[[#This Row],[draft_id]],drafts[id],drafts[title])</f>
        <v>Martin Scorsese Super Draft</v>
      </c>
      <c r="C2835" s="3">
        <v>11</v>
      </c>
      <c r="D2835">
        <f>IF(C2834&lt;draft_picks[[#This Row],[position]],1,IF(C2834&gt;draft_picks[[#This Row],[position]],D2834+1,IF(C2834=draft_picks[[#This Row],[position]],D2834+1)))</f>
        <v>31</v>
      </c>
      <c r="E2835" t="s">
        <v>5579</v>
      </c>
      <c r="F2835" t="str">
        <f>IF(ISBLANK(draft_picks[[#This Row],[movie_id]]),"",_xlfn.XLOOKUP(draft_picks[[#This Row],[movie_id]],drafts.movies[id],drafts.movies[movie_title]))</f>
        <v>The Departed</v>
      </c>
      <c r="G2835" s="3" t="s">
        <v>799</v>
      </c>
      <c r="H2835" t="str">
        <f>IF(ISBLANK(draft_picks[[#This Row],[drafter_id]]),"",_xlfn.XLOOKUP(draft_picks[[#This Row],[drafter_id]],drafters[id],drafters[name]))</f>
        <v>Joe Reid</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x14ac:dyDescent="0.25">
      <c r="A2836" t="s">
        <v>288</v>
      </c>
      <c r="B2836" t="str">
        <f>_xlfn.XLOOKUP(draft_picks[[#This Row],[draft_id]],drafts[id],drafts[title])</f>
        <v>Martin Scorsese Super Draft</v>
      </c>
      <c r="C2836" s="3">
        <v>10</v>
      </c>
      <c r="D2836">
        <f>IF(C2835&lt;draft_picks[[#This Row],[position]],1,IF(C2835&gt;draft_picks[[#This Row],[position]],D2835+1,IF(C2835=draft_picks[[#This Row],[position]],D2835+1)))</f>
        <v>32</v>
      </c>
      <c r="E2836" t="s">
        <v>7646</v>
      </c>
      <c r="F2836" t="str">
        <f>IF(ISBLANK(draft_picks[[#This Row],[movie_id]]),"",_xlfn.XLOOKUP(draft_picks[[#This Row],[movie_id]],drafts.movies[id],drafts.movies[movie_title]))</f>
        <v>Cape Fear</v>
      </c>
      <c r="G2836" s="3" t="s">
        <v>1133</v>
      </c>
      <c r="H2836" t="str">
        <f>IF(ISBLANK(draft_picks[[#This Row],[drafter_id]]),"",_xlfn.XLOOKUP(draft_picks[[#This Row],[drafter_id]],drafters[id],drafters[name]))</f>
        <v>Oriana Nudo</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x14ac:dyDescent="0.25">
      <c r="A2837" t="s">
        <v>288</v>
      </c>
      <c r="B2837" t="str">
        <f>_xlfn.XLOOKUP(draft_picks[[#This Row],[draft_id]],drafts[id],drafts[title])</f>
        <v>Martin Scorsese Super Draft</v>
      </c>
      <c r="C2837" s="3">
        <v>9</v>
      </c>
      <c r="D2837">
        <f>IF(C2836&lt;draft_picks[[#This Row],[position]],1,IF(C2836&gt;draft_picks[[#This Row],[position]],D2836+1,IF(C2836=draft_picks[[#This Row],[position]],D2836+1)))</f>
        <v>33</v>
      </c>
      <c r="E2837" t="s">
        <v>3505</v>
      </c>
      <c r="F2837" t="str">
        <f>IF(ISBLANK(draft_picks[[#This Row],[movie_id]]),"",_xlfn.XLOOKUP(draft_picks[[#This Row],[movie_id]],drafts.movies[id],drafts.movies[movie_title]))</f>
        <v>Alice Doesn't Live Here Anymore</v>
      </c>
      <c r="G2837" s="3" t="s">
        <v>789</v>
      </c>
      <c r="H2837" t="str">
        <f>IF(ISBLANK(draft_picks[[#This Row],[drafter_id]]),"",_xlfn.XLOOKUP(draft_picks[[#This Row],[drafter_id]],drafters[id],drafters[name]))</f>
        <v>Bryan Cogman</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x14ac:dyDescent="0.25">
      <c r="A2838" t="s">
        <v>288</v>
      </c>
      <c r="B2838" t="str">
        <f>_xlfn.XLOOKUP(draft_picks[[#This Row],[draft_id]],drafts[id],drafts[title])</f>
        <v>Martin Scorsese Super Draft</v>
      </c>
      <c r="C2838" s="3">
        <v>8</v>
      </c>
      <c r="D2838">
        <f>IF(C2837&lt;draft_picks[[#This Row],[position]],1,IF(C2837&gt;draft_picks[[#This Row],[position]],D2837+1,IF(C2837=draft_picks[[#This Row],[position]],D2837+1)))</f>
        <v>34</v>
      </c>
      <c r="E2838" t="s">
        <v>3349</v>
      </c>
      <c r="F2838" t="str">
        <f>IF(ISBLANK(draft_picks[[#This Row],[movie_id]]),"",_xlfn.XLOOKUP(draft_picks[[#This Row],[movie_id]],drafts.movies[id],drafts.movies[movie_title]))</f>
        <v>Silence</v>
      </c>
      <c r="G2838" s="3" t="s">
        <v>1221</v>
      </c>
      <c r="H2838" t="str">
        <f>IF(ISBLANK(draft_picks[[#This Row],[drafter_id]]),"",_xlfn.XLOOKUP(draft_picks[[#This Row],[drafter_id]],drafters[id],drafters[name]))</f>
        <v>Roxana Hadadi</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x14ac:dyDescent="0.25">
      <c r="A2839" t="s">
        <v>288</v>
      </c>
      <c r="B2839" t="str">
        <f>_xlfn.XLOOKUP(draft_picks[[#This Row],[draft_id]],drafts[id],drafts[title])</f>
        <v>Martin Scorsese Super Draft</v>
      </c>
      <c r="C2839" s="3">
        <v>7</v>
      </c>
      <c r="D2839">
        <f>IF(C2838&lt;draft_picks[[#This Row],[position]],1,IF(C2838&gt;draft_picks[[#This Row],[position]],D2838+1,IF(C2838=draft_picks[[#This Row],[position]],D2838+1)))</f>
        <v>35</v>
      </c>
      <c r="E2839" t="s">
        <v>8068</v>
      </c>
      <c r="F2839" t="str">
        <f>IF(ISBLANK(draft_picks[[#This Row],[movie_id]]),"",_xlfn.XLOOKUP(draft_picks[[#This Row],[movie_id]],drafts.movies[id],drafts.movies[movie_title]))</f>
        <v>Mean Streets</v>
      </c>
      <c r="G2839" s="3" t="s">
        <v>1133</v>
      </c>
      <c r="H2839" t="str">
        <f>IF(ISBLANK(draft_picks[[#This Row],[drafter_id]]),"",_xlfn.XLOOKUP(draft_picks[[#This Row],[drafter_id]],drafters[id],drafters[name]))</f>
        <v>Oriana Nudo</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x14ac:dyDescent="0.25">
      <c r="A2840" t="s">
        <v>288</v>
      </c>
      <c r="B2840" t="str">
        <f>_xlfn.XLOOKUP(draft_picks[[#This Row],[draft_id]],drafts[id],drafts[title])</f>
        <v>Martin Scorsese Super Draft</v>
      </c>
      <c r="C2840" s="3">
        <v>6</v>
      </c>
      <c r="D2840">
        <f>IF(C2839&lt;draft_picks[[#This Row],[position]],1,IF(C2839&gt;draft_picks[[#This Row],[position]],D2839+1,IF(C2839=draft_picks[[#This Row],[position]],D2839+1)))</f>
        <v>36</v>
      </c>
      <c r="E2840" t="s">
        <v>5540</v>
      </c>
      <c r="F2840" t="str">
        <f>IF(ISBLANK(draft_picks[[#This Row],[movie_id]]),"",_xlfn.XLOOKUP(draft_picks[[#This Row],[movie_id]],drafts.movies[id],drafts.movies[movie_title]))</f>
        <v>Killers of the Flower Moon</v>
      </c>
      <c r="G2840" s="3" t="s">
        <v>789</v>
      </c>
      <c r="H2840" t="str">
        <f>IF(ISBLANK(draft_picks[[#This Row],[drafter_id]]),"",_xlfn.XLOOKUP(draft_picks[[#This Row],[drafter_id]],drafters[id],drafters[name]))</f>
        <v>Bryan Cogman</v>
      </c>
      <c r="J2840" t="str">
        <f>IF(ISBLANK(draft_picks[[#This Row],[drafter_team_id]]),"",_xlfn.XLOOKUP(draft_picks[[#This Row],[drafter_team_id]],drafter_teams[id],drafter_teams[name]))</f>
        <v/>
      </c>
      <c r="K2840" s="3" t="s">
        <v>15484</v>
      </c>
      <c r="L2840" t="s">
        <v>1221</v>
      </c>
      <c r="M2840" t="str">
        <f>IF(OR(ISBLANK(draft_picks[[#This Row],[veto_drafter_id]]),draft_picks[[#This Row],[veto_drafter_id]]=""),"",_xlfn.XLOOKUP(draft_picks[[#This Row],[veto_drafter_id]],drafters[id],drafters[name]))</f>
        <v>Roxana Hadadi</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37</v>
      </c>
      <c r="E2841" t="s">
        <v>4136</v>
      </c>
      <c r="F2841" t="str">
        <f>IF(ISBLANK(draft_picks[[#This Row],[movie_id]]),"",_xlfn.XLOOKUP(draft_picks[[#This Row],[movie_id]],drafts.movies[id],drafts.movies[movie_title]))</f>
        <v>The King of Comedy</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1133</v>
      </c>
      <c r="M2841" t="str">
        <f>IF(OR(ISBLANK(draft_picks[[#This Row],[veto_drafter_id]]),draft_picks[[#This Row],[veto_drafter_id]]=""),"",_xlfn.XLOOKUP(draft_picks[[#This Row],[veto_drafter_id]],drafters[id],drafters[name]))</f>
        <v>Oriana Nudo</v>
      </c>
      <c r="N2841" t="s">
        <v>15497</v>
      </c>
      <c r="O2841" t="str">
        <f>IF(OR(ISBLANK(draft_picks[[#This Row],[veto_drafter_team_id]]),draft_picks[[#This Row],[veto_drafter_team_id]]=""),"",_xlfn.XLOOKUP(draft_picks[[#This Row],[veto_drafter_team_id]],drafter_teams[id],drafter_teams[name]))</f>
        <v/>
      </c>
      <c r="P2841" t="b">
        <v>1</v>
      </c>
      <c r="Q2841" t="s">
        <v>1221</v>
      </c>
      <c r="R2841" t="str">
        <f>IF(OR(ISBLANK(draft_picks[[#This Row],[veto_override_drafter_id]]),draft_picks[[#This Row],[veto_override_drafter_id]]=""),"",_xlfn.XLOOKUP(draft_picks[[#This Row],[veto_override_drafter_id]],drafters[id],drafters[name]))</f>
        <v>Roxana Hadadi</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5</v>
      </c>
      <c r="D2842">
        <f>IF(C2841&lt;draft_picks[[#This Row],[position]],1,IF(C2841&gt;draft_picks[[#This Row],[position]],D2841+1,IF(C2841=draft_picks[[#This Row],[position]],D2841+1)))</f>
        <v>38</v>
      </c>
      <c r="E2842" t="s">
        <v>7294</v>
      </c>
      <c r="F2842" t="str">
        <f>IF(ISBLANK(draft_picks[[#This Row],[movie_id]]),"",_xlfn.XLOOKUP(draft_picks[[#This Row],[movie_id]],drafts.movies[id],drafts.movies[movie_title]))</f>
        <v>After Hours</v>
      </c>
      <c r="G2842" s="3" t="s">
        <v>1221</v>
      </c>
      <c r="H2842" t="str">
        <f>IF(ISBLANK(draft_picks[[#This Row],[drafter_id]]),"",_xlfn.XLOOKUP(draft_picks[[#This Row],[drafter_id]],drafters[id],drafters[name]))</f>
        <v>Roxana Hadadi</v>
      </c>
      <c r="J2842" t="str">
        <f>IF(ISBLANK(draft_picks[[#This Row],[drafter_team_id]]),"",_xlfn.XLOOKUP(draft_picks[[#This Row],[drafter_team_id]],drafter_teams[id],drafter_teams[name]))</f>
        <v/>
      </c>
      <c r="K2842" s="3" t="s">
        <v>15497</v>
      </c>
      <c r="L2842" t="s">
        <v>15497</v>
      </c>
      <c r="M2842" t="str">
        <f>IF(OR(ISBLANK(draft_picks[[#This Row],[veto_drafter_id]]),draft_picks[[#This Row],[veto_drafter_id]]=""),"",_xlfn.XLOOKUP(draft_picks[[#This Row],[veto_drafter_id]],drafters[id],drafters[name]))</f>
        <v/>
      </c>
      <c r="N2842" t="s">
        <v>15497</v>
      </c>
      <c r="O2842" t="str">
        <f>IF(OR(ISBLANK(draft_picks[[#This Row],[veto_drafter_team_id]]),draft_picks[[#This Row],[veto_drafter_team_id]]=""),"",_xlfn.XLOOKUP(draft_picks[[#This Row],[veto_drafter_team_id]],drafter_teams[id],drafter_teams[name]))</f>
        <v/>
      </c>
      <c r="Q2842" t="s">
        <v>15497</v>
      </c>
      <c r="R2842" t="str">
        <f>IF(OR(ISBLANK(draft_picks[[#This Row],[veto_override_drafter_id]]),draft_picks[[#This Row],[veto_override_drafter_id]]=""),"",_xlfn.XLOOKUP(draft_picks[[#This Row],[veto_override_drafter_id]],drafters[id],drafters[name]))</f>
        <v/>
      </c>
      <c r="S2842" t="s">
        <v>15497</v>
      </c>
      <c r="T2842" t="str">
        <f>IF(OR(ISBLANK(draft_picks[[#This Row],[veto_override_team_id]]),draft_picks[[#This Row],[veto_override_team_id]]=""),"",_xlfn.XLOOKUP(draft_picks[[#This Row],[veto_override_team_id]],drafter_teams[id],drafter_teams[name]))</f>
        <v/>
      </c>
    </row>
    <row r="2843" spans="1:20" x14ac:dyDescent="0.25">
      <c r="A2843" t="s">
        <v>288</v>
      </c>
      <c r="B2843" t="str">
        <f>_xlfn.XLOOKUP(draft_picks[[#This Row],[draft_id]],drafts[id],drafts[title])</f>
        <v>Martin Scorsese Super Draft</v>
      </c>
      <c r="C2843" s="3">
        <v>4</v>
      </c>
      <c r="D2843">
        <f>IF(C2842&lt;draft_picks[[#This Row],[position]],1,IF(C2842&gt;draft_picks[[#This Row],[position]],D2842+1,IF(C2842=draft_picks[[#This Row],[position]],D2842+1)))</f>
        <v>39</v>
      </c>
      <c r="E2843" t="s">
        <v>5540</v>
      </c>
      <c r="F2843" t="str">
        <f>IF(ISBLANK(draft_picks[[#This Row],[movie_id]]),"",_xlfn.XLOOKUP(draft_picks[[#This Row],[movie_id]],drafts.movies[id],drafts.movies[movie_title]))</f>
        <v>Killers of the Flower Moon</v>
      </c>
      <c r="G2843" s="3" t="s">
        <v>1133</v>
      </c>
      <c r="H2843" t="str">
        <f>IF(ISBLANK(draft_picks[[#This Row],[drafter_id]]),"",_xlfn.XLOOKUP(draft_picks[[#This Row],[drafter_id]],drafters[id],drafters[name]))</f>
        <v>Oriana Nudo</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x14ac:dyDescent="0.25">
      <c r="A2844" t="s">
        <v>288</v>
      </c>
      <c r="B2844" t="str">
        <f>_xlfn.XLOOKUP(draft_picks[[#This Row],[draft_id]],drafts[id],drafts[title])</f>
        <v>Martin Scorsese Super Draft</v>
      </c>
      <c r="C2844" s="3">
        <v>3</v>
      </c>
      <c r="D2844">
        <f>IF(C2843&lt;draft_picks[[#This Row],[position]],1,IF(C2843&gt;draft_picks[[#This Row],[position]],D2843+1,IF(C2843=draft_picks[[#This Row],[position]],D2843+1)))</f>
        <v>40</v>
      </c>
      <c r="E2844" t="s">
        <v>3612</v>
      </c>
      <c r="F2844" t="str">
        <f>IF(ISBLANK(draft_picks[[#This Row],[movie_id]]),"",_xlfn.XLOOKUP(draft_picks[[#This Row],[movie_id]],drafts.movies[id],drafts.movies[movie_title]))</f>
        <v>The Age of Innocence</v>
      </c>
      <c r="G2844" s="3" t="s">
        <v>789</v>
      </c>
      <c r="H2844" t="str">
        <f>IF(ISBLANK(draft_picks[[#This Row],[drafter_id]]),"",_xlfn.XLOOKUP(draft_picks[[#This Row],[drafter_id]],drafters[id],drafters[name]))</f>
        <v>Bryan Cogman</v>
      </c>
      <c r="J2844" t="str">
        <f>IF(ISBLANK(draft_picks[[#This Row],[drafter_team_id]]),"",_xlfn.XLOOKUP(draft_picks[[#This Row],[drafter_team_id]],drafter_teams[id],drafter_teams[name]))</f>
        <v/>
      </c>
      <c r="K2844" s="3" t="s">
        <v>15484</v>
      </c>
      <c r="L2844" t="s">
        <v>1133</v>
      </c>
      <c r="M2844" t="str">
        <f>IF(OR(ISBLANK(draft_picks[[#This Row],[veto_drafter_id]]),draft_picks[[#This Row],[veto_drafter_id]]=""),"",_xlfn.XLOOKUP(draft_picks[[#This Row],[veto_drafter_id]],drafters[id],drafters[name]))</f>
        <v>Oriana Nudo</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41</v>
      </c>
      <c r="E2845" t="s">
        <v>3870</v>
      </c>
      <c r="F2845" t="str">
        <f>IF(ISBLANK(draft_picks[[#This Row],[movie_id]]),"",_xlfn.XLOOKUP(draft_picks[[#This Row],[movie_id]],drafts.movies[id],drafts.movies[movie_title]))</f>
        <v>Taxi Driver</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15497</v>
      </c>
      <c r="L2845" t="s">
        <v>15497</v>
      </c>
      <c r="M2845" t="str">
        <f>IF(OR(ISBLANK(draft_picks[[#This Row],[veto_drafter_id]]),draft_picks[[#This Row],[veto_drafter_id]]=""),"",_xlfn.XLOOKUP(draft_picks[[#This Row],[veto_drafter_id]],drafters[id],drafters[name]))</f>
        <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x14ac:dyDescent="0.25">
      <c r="A2846" t="s">
        <v>288</v>
      </c>
      <c r="B2846" t="str">
        <f>_xlfn.XLOOKUP(draft_picks[[#This Row],[draft_id]],drafts[id],drafts[title])</f>
        <v>Martin Scorsese Super Draft</v>
      </c>
      <c r="C2846" s="3">
        <v>2</v>
      </c>
      <c r="D2846">
        <f>IF(C2845&lt;draft_picks[[#This Row],[position]],1,IF(C2845&gt;draft_picks[[#This Row],[position]],D2845+1,IF(C2845=draft_picks[[#This Row],[position]],D2845+1)))</f>
        <v>42</v>
      </c>
      <c r="E2846" t="s">
        <v>4068</v>
      </c>
      <c r="F2846" t="str">
        <f>IF(ISBLANK(draft_picks[[#This Row],[movie_id]]),"",_xlfn.XLOOKUP(draft_picks[[#This Row],[movie_id]],drafts.movies[id],drafts.movies[movie_title]))</f>
        <v>Goodfellas</v>
      </c>
      <c r="G2846" s="3" t="s">
        <v>1221</v>
      </c>
      <c r="H2846" t="str">
        <f>IF(ISBLANK(draft_picks[[#This Row],[drafter_id]]),"",_xlfn.XLOOKUP(draft_picks[[#This Row],[drafter_id]],drafters[id],drafters[name]))</f>
        <v>Roxana Hadadi</v>
      </c>
      <c r="J2846" t="str">
        <f>IF(ISBLANK(draft_picks[[#This Row],[drafter_team_id]]),"",_xlfn.XLOOKUP(draft_picks[[#This Row],[drafter_team_id]],drafter_teams[id],drafter_teams[name]))</f>
        <v/>
      </c>
      <c r="K2846" s="3" t="s">
        <v>15484</v>
      </c>
      <c r="L2846" t="s">
        <v>857</v>
      </c>
      <c r="M2846" t="str">
        <f>IF(OR(ISBLANK(draft_picks[[#This Row],[veto_drafter_id]]),draft_picks[[#This Row],[veto_drafter_id]]=""),"",_xlfn.XLOOKUP(draft_picks[[#This Row],[veto_drafter_id]],drafters[id],drafters[name]))</f>
        <v>Patreon Members</v>
      </c>
      <c r="N2846" t="s">
        <v>15497</v>
      </c>
      <c r="O2846" t="str">
        <f>IF(OR(ISBLANK(draft_picks[[#This Row],[veto_drafter_team_id]]),draft_picks[[#This Row],[veto_drafter_team_id]]=""),"",_xlfn.XLOOKUP(draft_picks[[#This Row],[veto_drafter_team_id]],drafter_teams[id],drafter_teams[name]))</f>
        <v/>
      </c>
      <c r="P2846" t="b">
        <v>1</v>
      </c>
      <c r="Q2846" t="s">
        <v>1133</v>
      </c>
      <c r="R2846" t="str">
        <f>IF(OR(ISBLANK(draft_picks[[#This Row],[veto_override_drafter_id]]),draft_picks[[#This Row],[veto_override_drafter_id]]=""),"",_xlfn.XLOOKUP(draft_picks[[#This Row],[veto_override_drafter_id]],drafters[id],drafters[name]))</f>
        <v>Oriana Nudo</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1</v>
      </c>
      <c r="D2847">
        <f>IF(C2846&lt;draft_picks[[#This Row],[position]],1,IF(C2846&gt;draft_picks[[#This Row],[position]],D2846+1,IF(C2846=draft_picks[[#This Row],[position]],D2846+1)))</f>
        <v>43</v>
      </c>
      <c r="E2847" t="s">
        <v>3612</v>
      </c>
      <c r="F2847" t="str">
        <f>IF(ISBLANK(draft_picks[[#This Row],[movie_id]]),"",_xlfn.XLOOKUP(draft_picks[[#This Row],[movie_id]],drafts.movies[id],drafts.movies[movie_title]))</f>
        <v>The Age of Innocence</v>
      </c>
      <c r="G2847" s="3" t="s">
        <v>1133</v>
      </c>
      <c r="H2847" t="str">
        <f>IF(ISBLANK(draft_picks[[#This Row],[drafter_id]]),"",_xlfn.XLOOKUP(draft_picks[[#This Row],[drafter_id]],drafters[id],drafters[name]))</f>
        <v>Oriana Nudo</v>
      </c>
      <c r="J2847" t="str">
        <f>IF(ISBLANK(draft_picks[[#This Row],[drafter_team_id]]),"",_xlfn.XLOOKUP(draft_picks[[#This Row],[drafter_team_id]],drafter_teams[id],drafter_teams[name]))</f>
        <v/>
      </c>
      <c r="K2847" s="3" t="s">
        <v>15497</v>
      </c>
      <c r="L2847" t="s">
        <v>15497</v>
      </c>
      <c r="M2847" t="str">
        <f>IF(OR(ISBLANK(draft_picks[[#This Row],[veto_drafter_id]]),draft_picks[[#This Row],[veto_drafter_id]]=""),"",_xlfn.XLOOKUP(draft_picks[[#This Row],[veto_drafter_id]],drafters[id],drafters[name]))</f>
        <v/>
      </c>
      <c r="N2847" t="s">
        <v>15497</v>
      </c>
      <c r="O2847" t="str">
        <f>IF(OR(ISBLANK(draft_picks[[#This Row],[veto_drafter_team_id]]),draft_picks[[#This Row],[veto_drafter_team_id]]=""),"",_xlfn.XLOOKUP(draft_picks[[#This Row],[veto_drafter_team_id]],drafter_teams[id],drafter_teams[name]))</f>
        <v/>
      </c>
      <c r="Q2847" t="s">
        <v>15497</v>
      </c>
      <c r="R2847" t="str">
        <f>IF(OR(ISBLANK(draft_picks[[#This Row],[veto_override_drafter_id]]),draft_picks[[#This Row],[veto_override_drafter_id]]=""),"",_xlfn.XLOOKUP(draft_picks[[#This Row],[veto_override_drafter_id]],drafters[id],drafters[name]))</f>
        <v/>
      </c>
      <c r="S2847" t="s">
        <v>15497</v>
      </c>
      <c r="T2847" t="str">
        <f>IF(OR(ISBLANK(draft_picks[[#This Row],[veto_override_team_id]]),draft_picks[[#This Row],[veto_override_team_id]]=""),"",_xlfn.XLOOKUP(draft_picks[[#This Row],[veto_override_team_id]],drafter_teams[id],drafter_teams[name]))</f>
        <v/>
      </c>
    </row>
    <row r="2848" spans="1:20" x14ac:dyDescent="0.25">
      <c r="A2848" t="s">
        <v>94</v>
      </c>
      <c r="B2848" t="str">
        <f>_xlfn.XLOOKUP(draft_picks[[#This Row],[draft_id]],drafts[id],drafts[title])</f>
        <v>Criterion World Cinema Project</v>
      </c>
      <c r="C2848" s="3">
        <v>7</v>
      </c>
      <c r="D2848">
        <f>IF(C2847&lt;draft_picks[[#This Row],[position]],1,IF(C2847&gt;draft_picks[[#This Row],[position]],D2847+1,IF(C2847=draft_picks[[#This Row],[position]],D2847+1)))</f>
        <v>1</v>
      </c>
      <c r="E2848" t="s">
        <v>1479</v>
      </c>
      <c r="F2848" t="str">
        <f>IF(ISBLANK(draft_picks[[#This Row],[movie_id]]),"",_xlfn.XLOOKUP(draft_picks[[#This Row],[movie_id]],drafts.movies[id],drafts.movies[movie_title]))</f>
        <v>Prisioneros de la tierra</v>
      </c>
      <c r="G2848" s="3" t="s">
        <v>1115</v>
      </c>
      <c r="H2848" t="str">
        <f>IF(ISBLANK(draft_picks[[#This Row],[drafter_id]]),"",_xlfn.XLOOKUP(draft_picks[[#This Row],[drafter_id]],drafters[id],drafters[name]))</f>
        <v>Ryan Marker</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x14ac:dyDescent="0.25">
      <c r="A2849" t="s">
        <v>94</v>
      </c>
      <c r="B2849" t="str">
        <f>_xlfn.XLOOKUP(draft_picks[[#This Row],[draft_id]],drafts[id],drafts[title])</f>
        <v>Criterion World Cinema Project</v>
      </c>
      <c r="C2849" s="3">
        <v>6</v>
      </c>
      <c r="D2849">
        <f>IF(C2848&lt;draft_picks[[#This Row],[position]],1,IF(C2848&gt;draft_picks[[#This Row],[position]],D2848+1,IF(C2848=draft_picks[[#This Row],[position]],D2848+1)))</f>
        <v>2</v>
      </c>
      <c r="E2849" t="s">
        <v>7509</v>
      </c>
      <c r="F2849" t="str">
        <f>IF(ISBLANK(draft_picks[[#This Row],[movie_id]]),"",_xlfn.XLOOKUP(draft_picks[[#This Row],[movie_id]],drafts.movies[id],drafts.movies[movie_title]))</f>
        <v>Trances</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x14ac:dyDescent="0.25">
      <c r="A2850" t="s">
        <v>94</v>
      </c>
      <c r="B2850" t="str">
        <f>_xlfn.XLOOKUP(draft_picks[[#This Row],[draft_id]],drafts[id],drafts[title])</f>
        <v>Criterion World Cinema Project</v>
      </c>
      <c r="C2850" s="3">
        <v>5</v>
      </c>
      <c r="D2850">
        <f>IF(C2849&lt;draft_picks[[#This Row],[position]],1,IF(C2849&gt;draft_picks[[#This Row],[position]],D2849+1,IF(C2849=draft_picks[[#This Row],[position]],D2849+1)))</f>
        <v>3</v>
      </c>
      <c r="E2850" t="s">
        <v>4008</v>
      </c>
      <c r="F2850" t="str">
        <f>IF(ISBLANK(draft_picks[[#This Row],[movie_id]]),"",_xlfn.XLOOKUP(draft_picks[[#This Row],[movie_id]],drafts.movies[id],drafts.movies[movie_title]))</f>
        <v>The Color of Pomegranates</v>
      </c>
      <c r="G2850" s="3" t="s">
        <v>921</v>
      </c>
      <c r="H2850" t="str">
        <f>IF(ISBLANK(draft_picks[[#This Row],[drafter_id]]),"",_xlfn.XLOOKUP(draft_picks[[#This Row],[drafter_id]],drafters[id],drafters[name]))</f>
        <v>Marya Gates</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x14ac:dyDescent="0.25">
      <c r="A2851" t="s">
        <v>94</v>
      </c>
      <c r="B2851" t="str">
        <f>_xlfn.XLOOKUP(draft_picks[[#This Row],[draft_id]],drafts[id],drafts[title])</f>
        <v>Criterion World Cinema Project</v>
      </c>
      <c r="C2851" s="3">
        <v>4</v>
      </c>
      <c r="D2851">
        <f>IF(C2850&lt;draft_picks[[#This Row],[position]],1,IF(C2850&gt;draft_picks[[#This Row],[position]],D2850+1,IF(C2850=draft_picks[[#This Row],[position]],D2850+1)))</f>
        <v>4</v>
      </c>
      <c r="E2851" t="s">
        <v>8155</v>
      </c>
      <c r="F2851" t="str">
        <f>IF(ISBLANK(draft_picks[[#This Row],[movie_id]]),"",_xlfn.XLOOKUP(draft_picks[[#This Row],[movie_id]],drafts.movies[id],drafts.movies[movie_title]))</f>
        <v>Insiang</v>
      </c>
      <c r="G2851" s="3" t="s">
        <v>1115</v>
      </c>
      <c r="H2851" t="str">
        <f>IF(ISBLANK(draft_picks[[#This Row],[drafter_id]]),"",_xlfn.XLOOKUP(draft_picks[[#This Row],[drafter_id]],drafters[id],drafters[name]))</f>
        <v>Ryan Marker</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x14ac:dyDescent="0.25">
      <c r="A2852" t="s">
        <v>94</v>
      </c>
      <c r="B2852" t="str">
        <f>_xlfn.XLOOKUP(draft_picks[[#This Row],[draft_id]],drafts[id],drafts[title])</f>
        <v>Criterion World Cinema Project</v>
      </c>
      <c r="C2852" s="3">
        <v>3</v>
      </c>
      <c r="D2852">
        <f>IF(C2851&lt;draft_picks[[#This Row],[position]],1,IF(C2851&gt;draft_picks[[#This Row],[position]],D2851+1,IF(C2851=draft_picks[[#This Row],[position]],D2851+1)))</f>
        <v>5</v>
      </c>
      <c r="E2852" t="s">
        <v>5316</v>
      </c>
      <c r="F2852" t="str">
        <f>IF(ISBLANK(draft_picks[[#This Row],[movie_id]]),"",_xlfn.XLOOKUP(draft_picks[[#This Row],[movie_id]],drafts.movies[id],drafts.movies[movie_title]))</f>
        <v>Limit</v>
      </c>
      <c r="G2852" s="3" t="s">
        <v>921</v>
      </c>
      <c r="H2852" t="str">
        <f>IF(ISBLANK(draft_picks[[#This Row],[drafter_id]]),"",_xlfn.XLOOKUP(draft_picks[[#This Row],[drafter_id]],drafters[id],drafters[name]))</f>
        <v>Marya Gates</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x14ac:dyDescent="0.25">
      <c r="A2853" t="s">
        <v>94</v>
      </c>
      <c r="B2853" t="str">
        <f>_xlfn.XLOOKUP(draft_picks[[#This Row],[draft_id]],drafts[id],drafts[title])</f>
        <v>Criterion World Cinema Project</v>
      </c>
      <c r="C2853" s="3">
        <v>2</v>
      </c>
      <c r="D2853">
        <f>IF(C2852&lt;draft_picks[[#This Row],[position]],1,IF(C2852&gt;draft_picks[[#This Row],[position]],D2852+1,IF(C2852=draft_picks[[#This Row],[position]],D2852+1)))</f>
        <v>6</v>
      </c>
      <c r="E2853" t="s">
        <v>5483</v>
      </c>
      <c r="F2853" t="str">
        <f>IF(ISBLANK(draft_picks[[#This Row],[movie_id]]),"",_xlfn.XLOOKUP(draft_picks[[#This Row],[movie_id]],drafts.movies[id],drafts.movies[movie_title]))</f>
        <v>The Housemaid</v>
      </c>
      <c r="G2853" s="3" t="s">
        <v>1115</v>
      </c>
      <c r="H2853" t="str">
        <f>IF(ISBLANK(draft_picks[[#This Row],[drafter_id]]),"",_xlfn.XLOOKUP(draft_picks[[#This Row],[drafter_id]],drafters[id],drafters[name]))</f>
        <v>Ryan Marker</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x14ac:dyDescent="0.25">
      <c r="A2854" t="s">
        <v>94</v>
      </c>
      <c r="B2854" t="str">
        <f>_xlfn.XLOOKUP(draft_picks[[#This Row],[draft_id]],drafts[id],drafts[title])</f>
        <v>Criterion World Cinema Project</v>
      </c>
      <c r="C2854" s="3">
        <v>1</v>
      </c>
      <c r="D2854">
        <f>IF(C2853&lt;draft_picks[[#This Row],[position]],1,IF(C2853&gt;draft_picks[[#This Row],[position]],D2853+1,IF(C2853=draft_picks[[#This Row],[position]],D2853+1)))</f>
        <v>7</v>
      </c>
      <c r="E2854" t="s">
        <v>4530</v>
      </c>
      <c r="F2854" t="str">
        <f>IF(ISBLANK(draft_picks[[#This Row],[movie_id]]),"",_xlfn.XLOOKUP(draft_picks[[#This Row],[movie_id]],drafts.movies[id],drafts.movies[movie_title]))</f>
        <v>Sambizanga</v>
      </c>
      <c r="G2854" s="3" t="s">
        <v>921</v>
      </c>
      <c r="H2854" t="str">
        <f>IF(ISBLANK(draft_picks[[#This Row],[drafter_id]]),"",_xlfn.XLOOKUP(draft_picks[[#This Row],[drafter_id]],drafters[id],drafters[name]))</f>
        <v>Marya Gates</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x14ac:dyDescent="0.25">
      <c r="A2855" t="s">
        <v>332</v>
      </c>
      <c r="B2855" t="str">
        <f>_xlfn.XLOOKUP(draft_picks[[#This Row],[draft_id]],drafts[id],drafts[title])</f>
        <v>Scorsese Produced mini-Mega</v>
      </c>
      <c r="C2855" s="3">
        <v>11</v>
      </c>
      <c r="D2855">
        <f>IF(C2854&lt;draft_picks[[#This Row],[position]],1,IF(C2854&gt;draft_picks[[#This Row],[position]],D2854+1,IF(C2854=draft_picks[[#This Row],[position]],D2854+1)))</f>
        <v>1</v>
      </c>
      <c r="E2855" t="s">
        <v>2457</v>
      </c>
      <c r="F2855" t="str">
        <f>IF(ISBLANK(draft_picks[[#This Row],[movie_id]]),"",_xlfn.XLOOKUP(draft_picks[[#This Row],[movie_id]],drafts.movies[id],drafts.movies[movie_title]))</f>
        <v>Pieces of a Woman</v>
      </c>
      <c r="G2855" s="3" t="s">
        <v>1009</v>
      </c>
      <c r="H2855" t="str">
        <f>IF(ISBLANK(draft_picks[[#This Row],[drafter_id]]),"",_xlfn.XLOOKUP(draft_picks[[#This Row],[drafter_id]],drafters[id],drafters[name]))</f>
        <v>Drea Clark</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x14ac:dyDescent="0.25">
      <c r="A2856" t="s">
        <v>332</v>
      </c>
      <c r="B2856" t="str">
        <f>_xlfn.XLOOKUP(draft_picks[[#This Row],[draft_id]],drafts[id],drafts[title])</f>
        <v>Scorsese Produced mini-Mega</v>
      </c>
      <c r="C2856" s="3">
        <v>10</v>
      </c>
      <c r="D2856">
        <f>IF(C2855&lt;draft_picks[[#This Row],[position]],1,IF(C2855&gt;draft_picks[[#This Row],[position]],D2855+1,IF(C2855=draft_picks[[#This Row],[position]],D2855+1)))</f>
        <v>2</v>
      </c>
      <c r="E2856" t="s">
        <v>2658</v>
      </c>
      <c r="F2856" t="str">
        <f>IF(ISBLANK(draft_picks[[#This Row],[movie_id]]),"",_xlfn.XLOOKUP(draft_picks[[#This Row],[movie_id]],drafts.movies[id],drafts.movies[movie_title]))</f>
        <v>Maestro</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x14ac:dyDescent="0.25">
      <c r="A2857" t="s">
        <v>332</v>
      </c>
      <c r="B2857" t="str">
        <f>_xlfn.XLOOKUP(draft_picks[[#This Row],[draft_id]],drafts[id],drafts[title])</f>
        <v>Scorsese Produced mini-Mega</v>
      </c>
      <c r="C2857" s="3">
        <v>9</v>
      </c>
      <c r="D2857">
        <f>IF(C2856&lt;draft_picks[[#This Row],[position]],1,IF(C2856&gt;draft_picks[[#This Row],[position]],D2856+1,IF(C2856=draft_picks[[#This Row],[position]],D2856+1)))</f>
        <v>3</v>
      </c>
      <c r="E2857" t="s">
        <v>4023</v>
      </c>
      <c r="F2857" t="str">
        <f>IF(ISBLANK(draft_picks[[#This Row],[movie_id]]),"",_xlfn.XLOOKUP(draft_picks[[#This Row],[movie_id]],drafts.movies[id],drafts.movies[movie_title]))</f>
        <v>Port Authority</v>
      </c>
      <c r="G2857" s="3" t="s">
        <v>1251</v>
      </c>
      <c r="H2857" t="str">
        <f>IF(ISBLANK(draft_picks[[#This Row],[drafter_id]]),"",_xlfn.XLOOKUP(draft_picks[[#This Row],[drafter_id]],drafters[id],drafters[name]))</f>
        <v>Inkoo Kang</v>
      </c>
      <c r="J2857" t="str">
        <f>IF(ISBLANK(draft_picks[[#This Row],[drafter_team_id]]),"",_xlfn.XLOOKUP(draft_picks[[#This Row],[drafter_team_id]],drafter_teams[id],drafter_teams[name]))</f>
        <v/>
      </c>
      <c r="K2857" s="3" t="s">
        <v>15484</v>
      </c>
      <c r="L2857" t="s">
        <v>1229</v>
      </c>
      <c r="M2857" t="str">
        <f>IF(OR(ISBLANK(draft_picks[[#This Row],[veto_drafter_id]]),draft_picks[[#This Row],[veto_drafter_id]]=""),"",_xlfn.XLOOKUP(draft_picks[[#This Row],[veto_drafter_id]],drafters[id],drafters[name]))</f>
        <v>Ify Nwadiwe</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4</v>
      </c>
      <c r="E2858" t="s">
        <v>8071</v>
      </c>
      <c r="F2858" t="str">
        <f>IF(ISBLANK(draft_picks[[#This Row],[movie_id]]),"",_xlfn.XLOOKUP(draft_picks[[#This Row],[movie_id]],drafts.movies[id],drafts.movies[movie_title]))</f>
        <v>The Grifters</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1009</v>
      </c>
      <c r="M2858" t="str">
        <f>IF(OR(ISBLANK(draft_picks[[#This Row],[veto_drafter_id]]),draft_picks[[#This Row],[veto_drafter_id]]=""),"",_xlfn.XLOOKUP(draft_picks[[#This Row],[veto_drafter_id]],drafters[id],drafters[name]))</f>
        <v>Drea Clark</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5</v>
      </c>
      <c r="E2859" t="s">
        <v>2643</v>
      </c>
      <c r="F2859" t="str">
        <f>IF(ISBLANK(draft_picks[[#This Row],[movie_id]]),"",_xlfn.XLOOKUP(draft_picks[[#This Row],[movie_id]],drafts.movies[id],drafts.movies[movie_title]))</f>
        <v>You Can Count on Me</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15497</v>
      </c>
      <c r="L2859" t="s">
        <v>15497</v>
      </c>
      <c r="M2859" t="str">
        <f>IF(OR(ISBLANK(draft_picks[[#This Row],[veto_drafter_id]]),draft_picks[[#This Row],[veto_drafter_id]]=""),"",_xlfn.XLOOKUP(draft_picks[[#This Row],[veto_drafter_id]],drafters[id],drafters[name]))</f>
        <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x14ac:dyDescent="0.25">
      <c r="A2860" t="s">
        <v>332</v>
      </c>
      <c r="B2860" t="str">
        <f>_xlfn.XLOOKUP(draft_picks[[#This Row],[draft_id]],drafts[id],drafts[title])</f>
        <v>Scorsese Produced mini-Mega</v>
      </c>
      <c r="C2860" s="3">
        <v>8</v>
      </c>
      <c r="D2860">
        <f>IF(C2859&lt;draft_picks[[#This Row],[position]],1,IF(C2859&gt;draft_picks[[#This Row],[position]],D2859+1,IF(C2859=draft_picks[[#This Row],[position]],D2859+1)))</f>
        <v>6</v>
      </c>
      <c r="E2860" t="s">
        <v>4082</v>
      </c>
      <c r="F2860" t="str">
        <f>IF(ISBLANK(draft_picks[[#This Row],[movie_id]]),"",_xlfn.XLOOKUP(draft_picks[[#This Row],[movie_id]],drafts.movies[id],drafts.movies[movie_title]))</f>
        <v>Happy as Lazzaro</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x14ac:dyDescent="0.25">
      <c r="A2861" t="s">
        <v>332</v>
      </c>
      <c r="B2861" t="str">
        <f>_xlfn.XLOOKUP(draft_picks[[#This Row],[draft_id]],drafts[id],drafts[title])</f>
        <v>Scorsese Produced mini-Mega</v>
      </c>
      <c r="C2861" s="3">
        <v>7</v>
      </c>
      <c r="D2861">
        <f>IF(C2860&lt;draft_picks[[#This Row],[position]],1,IF(C2860&gt;draft_picks[[#This Row],[position]],D2860+1,IF(C2860=draft_picks[[#This Row],[position]],D2860+1)))</f>
        <v>7</v>
      </c>
      <c r="E2861" t="s">
        <v>5698</v>
      </c>
      <c r="F2861" t="str">
        <f>IF(ISBLANK(draft_picks[[#This Row],[movie_id]]),"",_xlfn.XLOOKUP(draft_picks[[#This Row],[movie_id]],drafts.movies[id],drafts.movies[movie_title]))</f>
        <v>Clockers</v>
      </c>
      <c r="G2861" s="3" t="s">
        <v>1229</v>
      </c>
      <c r="H2861" t="str">
        <f>IF(ISBLANK(draft_picks[[#This Row],[drafter_id]]),"",_xlfn.XLOOKUP(draft_picks[[#This Row],[drafter_id]],drafters[id],drafters[name]))</f>
        <v>Ify Nwadiwe</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x14ac:dyDescent="0.25">
      <c r="A2862" t="s">
        <v>332</v>
      </c>
      <c r="B2862" t="str">
        <f>_xlfn.XLOOKUP(draft_picks[[#This Row],[draft_id]],drafts[id],drafts[title])</f>
        <v>Scorsese Produced mini-Mega</v>
      </c>
      <c r="C2862" s="3">
        <v>6</v>
      </c>
      <c r="D2862">
        <f>IF(C2861&lt;draft_picks[[#This Row],[position]],1,IF(C2861&gt;draft_picks[[#This Row],[position]],D2861+1,IF(C2861=draft_picks[[#This Row],[position]],D2861+1)))</f>
        <v>8</v>
      </c>
      <c r="E2862" t="s">
        <v>6758</v>
      </c>
      <c r="F2862" t="str">
        <f>IF(ISBLANK(draft_picks[[#This Row],[movie_id]]),"",_xlfn.XLOOKUP(draft_picks[[#This Row],[movie_id]],drafts.movies[id],drafts.movies[movie_title]))</f>
        <v>The Eternal Daughter</v>
      </c>
      <c r="G2862" s="3" t="s">
        <v>1009</v>
      </c>
      <c r="H2862" t="str">
        <f>IF(ISBLANK(draft_picks[[#This Row],[drafter_id]]),"",_xlfn.XLOOKUP(draft_picks[[#This Row],[drafter_id]],drafters[id],drafters[name]))</f>
        <v>Drea Clark</v>
      </c>
      <c r="J2862" t="str">
        <f>IF(ISBLANK(draft_picks[[#This Row],[drafter_team_id]]),"",_xlfn.XLOOKUP(draft_picks[[#This Row],[drafter_team_id]],drafter_teams[id],drafter_teams[name]))</f>
        <v/>
      </c>
      <c r="K2862" s="3" t="s">
        <v>15484</v>
      </c>
      <c r="L2862" t="s">
        <v>1251</v>
      </c>
      <c r="M2862" t="str">
        <f>IF(OR(ISBLANK(draft_picks[[#This Row],[veto_drafter_id]]),draft_picks[[#This Row],[veto_drafter_id]]=""),"",_xlfn.XLOOKUP(draft_picks[[#This Row],[veto_drafter_id]],drafters[id],drafters[name]))</f>
        <v>Inkoo Kang</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9</v>
      </c>
      <c r="E2863" t="s">
        <v>7883</v>
      </c>
      <c r="F2863" t="str">
        <f>IF(ISBLANK(draft_picks[[#This Row],[movie_id]]),"",_xlfn.XLOOKUP(draft_picks[[#This Row],[movie_id]],drafts.movies[id],drafts.movies[movie_title]))</f>
        <v>Shirley</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15497</v>
      </c>
      <c r="L2863" t="s">
        <v>15497</v>
      </c>
      <c r="M2863" t="str">
        <f>IF(OR(ISBLANK(draft_picks[[#This Row],[veto_drafter_id]]),draft_picks[[#This Row],[veto_drafter_id]]=""),"",_xlfn.XLOOKUP(draft_picks[[#This Row],[veto_drafter_id]],drafters[id],drafters[name]))</f>
        <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x14ac:dyDescent="0.25">
      <c r="A2864" t="s">
        <v>332</v>
      </c>
      <c r="B2864" t="str">
        <f>_xlfn.XLOOKUP(draft_picks[[#This Row],[draft_id]],drafts[id],drafts[title])</f>
        <v>Scorsese Produced mini-Mega</v>
      </c>
      <c r="C2864" s="3">
        <v>5</v>
      </c>
      <c r="D2864">
        <f>IF(C2863&lt;draft_picks[[#This Row],[position]],1,IF(C2863&gt;draft_picks[[#This Row],[position]],D2863+1,IF(C2863=draft_picks[[#This Row],[position]],D2863+1)))</f>
        <v>10</v>
      </c>
      <c r="E2864" t="s">
        <v>4023</v>
      </c>
      <c r="F2864" t="str">
        <f>IF(ISBLANK(draft_picks[[#This Row],[movie_id]]),"",_xlfn.XLOOKUP(draft_picks[[#This Row],[movie_id]],drafts.movies[id],drafts.movies[movie_title]))</f>
        <v>Port Authority</v>
      </c>
      <c r="G2864" s="3" t="s">
        <v>1251</v>
      </c>
      <c r="H2864" t="str">
        <f>IF(ISBLANK(draft_picks[[#This Row],[drafter_id]]),"",_xlfn.XLOOKUP(draft_picks[[#This Row],[drafter_id]],drafters[id],drafters[name]))</f>
        <v>Inkoo Kang</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x14ac:dyDescent="0.25">
      <c r="A2865" t="s">
        <v>332</v>
      </c>
      <c r="B2865" t="str">
        <f>_xlfn.XLOOKUP(draft_picks[[#This Row],[draft_id]],drafts[id],drafts[title])</f>
        <v>Scorsese Produced mini-Mega</v>
      </c>
      <c r="C2865" s="3">
        <v>4</v>
      </c>
      <c r="D2865">
        <f>IF(C2864&lt;draft_picks[[#This Row],[position]],1,IF(C2864&gt;draft_picks[[#This Row],[position]],D2864+1,IF(C2864=draft_picks[[#This Row],[position]],D2864+1)))</f>
        <v>11</v>
      </c>
      <c r="E2865" t="s">
        <v>8071</v>
      </c>
      <c r="F2865" t="str">
        <f>IF(ISBLANK(draft_picks[[#This Row],[movie_id]]),"",_xlfn.XLOOKUP(draft_picks[[#This Row],[movie_id]],drafts.movies[id],drafts.movies[movie_title]))</f>
        <v>The Grifters</v>
      </c>
      <c r="G2865" s="3" t="s">
        <v>1229</v>
      </c>
      <c r="H2865" t="str">
        <f>IF(ISBLANK(draft_picks[[#This Row],[drafter_id]]),"",_xlfn.XLOOKUP(draft_picks[[#This Row],[drafter_id]],drafters[id],drafters[name]))</f>
        <v>Ify Nwadiwe</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x14ac:dyDescent="0.25">
      <c r="A2866" t="s">
        <v>332</v>
      </c>
      <c r="B2866" t="str">
        <f>_xlfn.XLOOKUP(draft_picks[[#This Row],[draft_id]],drafts[id],drafts[title])</f>
        <v>Scorsese Produced mini-Mega</v>
      </c>
      <c r="C2866" s="3">
        <v>3</v>
      </c>
      <c r="D2866">
        <f>IF(C2865&lt;draft_picks[[#This Row],[position]],1,IF(C2865&gt;draft_picks[[#This Row],[position]],D2865+1,IF(C2865=draft_picks[[#This Row],[position]],D2865+1)))</f>
        <v>12</v>
      </c>
      <c r="E2866" t="s">
        <v>6758</v>
      </c>
      <c r="F2866" t="str">
        <f>IF(ISBLANK(draft_picks[[#This Row],[movie_id]]),"",_xlfn.XLOOKUP(draft_picks[[#This Row],[movie_id]],drafts.movies[id],drafts.movies[movie_title]))</f>
        <v>The Eternal Daughter</v>
      </c>
      <c r="G2866" s="3" t="s">
        <v>1009</v>
      </c>
      <c r="H2866" t="str">
        <f>IF(ISBLANK(draft_picks[[#This Row],[drafter_id]]),"",_xlfn.XLOOKUP(draft_picks[[#This Row],[drafter_id]],drafters[id],drafters[name]))</f>
        <v>Drea Clark</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x14ac:dyDescent="0.25">
      <c r="A2867" t="s">
        <v>332</v>
      </c>
      <c r="B2867" t="str">
        <f>_xlfn.XLOOKUP(draft_picks[[#This Row],[draft_id]],drafts[id],drafts[title])</f>
        <v>Scorsese Produced mini-Mega</v>
      </c>
      <c r="C2867" s="3">
        <v>2</v>
      </c>
      <c r="D2867">
        <f>IF(C2866&lt;draft_picks[[#This Row],[position]],1,IF(C2866&gt;draft_picks[[#This Row],[position]],D2866+1,IF(C2866=draft_picks[[#This Row],[position]],D2866+1)))</f>
        <v>13</v>
      </c>
      <c r="E2867" t="s">
        <v>8098</v>
      </c>
      <c r="F2867" t="str">
        <f>IF(ISBLANK(draft_picks[[#This Row],[movie_id]]),"",_xlfn.XLOOKUP(draft_picks[[#This Row],[movie_id]],drafts.movies[id],drafts.movies[movie_title]))</f>
        <v>Uncut Gems</v>
      </c>
      <c r="G2867" s="3" t="s">
        <v>1251</v>
      </c>
      <c r="H2867" t="str">
        <f>IF(ISBLANK(draft_picks[[#This Row],[drafter_id]]),"",_xlfn.XLOOKUP(draft_picks[[#This Row],[drafter_id]],drafters[id],drafters[name]))</f>
        <v>Inkoo Kang</v>
      </c>
      <c r="J2867" t="str">
        <f>IF(ISBLANK(draft_picks[[#This Row],[drafter_team_id]]),"",_xlfn.XLOOKUP(draft_picks[[#This Row],[drafter_team_id]],drafter_teams[id],drafter_teams[name]))</f>
        <v/>
      </c>
      <c r="K2867" s="3" t="s">
        <v>15484</v>
      </c>
      <c r="L2867" t="s">
        <v>1229</v>
      </c>
      <c r="M2867" t="str">
        <f>IF(OR(ISBLANK(draft_picks[[#This Row],[veto_drafter_id]]),draft_picks[[#This Row],[veto_drafter_id]]=""),"",_xlfn.XLOOKUP(draft_picks[[#This Row],[veto_drafter_id]],drafters[id],drafters[name]))</f>
        <v>Ify Nwadiwe</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14</v>
      </c>
      <c r="E2868" t="s">
        <v>2601</v>
      </c>
      <c r="F2868" t="str">
        <f>IF(ISBLANK(draft_picks[[#This Row],[movie_id]]),"",_xlfn.XLOOKUP(draft_picks[[#This Row],[movie_id]],drafts.movies[id],drafts.movies[movie_title]))</f>
        <v>A Ciambra</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15497</v>
      </c>
      <c r="L2868" t="s">
        <v>15497</v>
      </c>
      <c r="M2868" t="str">
        <f>IF(OR(ISBLANK(draft_picks[[#This Row],[veto_drafter_id]]),draft_picks[[#This Row],[veto_drafter_id]]=""),"",_xlfn.XLOOKUP(draft_picks[[#This Row],[veto_drafter_id]],drafters[id],drafters[name]))</f>
        <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x14ac:dyDescent="0.25">
      <c r="A2869" t="s">
        <v>332</v>
      </c>
      <c r="B2869" t="str">
        <f>_xlfn.XLOOKUP(draft_picks[[#This Row],[draft_id]],drafts[id],drafts[title])</f>
        <v>Scorsese Produced mini-Mega</v>
      </c>
      <c r="C2869" s="3">
        <v>1</v>
      </c>
      <c r="D2869">
        <f>IF(C2868&lt;draft_picks[[#This Row],[position]],1,IF(C2868&gt;draft_picks[[#This Row],[position]],D2868+1,IF(C2868=draft_picks[[#This Row],[position]],D2868+1)))</f>
        <v>15</v>
      </c>
      <c r="E2869" t="s">
        <v>8098</v>
      </c>
      <c r="F2869" t="str">
        <f>IF(ISBLANK(draft_picks[[#This Row],[movie_id]]),"",_xlfn.XLOOKUP(draft_picks[[#This Row],[movie_id]],drafts.movies[id],drafts.movies[movie_title]))</f>
        <v>Uncut Gems</v>
      </c>
      <c r="G2869" s="3" t="s">
        <v>1229</v>
      </c>
      <c r="H2869" t="str">
        <f>IF(ISBLANK(draft_picks[[#This Row],[drafter_id]]),"",_xlfn.XLOOKUP(draft_picks[[#This Row],[drafter_id]],drafters[id],drafters[name]))</f>
        <v>Ify Nwadiwe</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x14ac:dyDescent="0.25">
      <c r="A2870" t="s">
        <v>108</v>
      </c>
      <c r="B2870" t="str">
        <f>_xlfn.XLOOKUP(draft_picks[[#This Row],[draft_id]],drafts[id],drafts[title])</f>
        <v>Queer Comedy</v>
      </c>
      <c r="C2870" s="3">
        <v>7</v>
      </c>
      <c r="D2870">
        <f>IF(C2869&lt;draft_picks[[#This Row],[position]],1,IF(C2869&gt;draft_picks[[#This Row],[position]],D2869+1,IF(C2869=draft_picks[[#This Row],[position]],D2869+1)))</f>
        <v>1</v>
      </c>
      <c r="E2870" t="s">
        <v>5677</v>
      </c>
      <c r="F2870" t="str">
        <f>IF(ISBLANK(draft_picks[[#This Row],[movie_id]]),"",_xlfn.XLOOKUP(draft_picks[[#This Row],[movie_id]],drafts.movies[id],drafts.movies[movie_title]))</f>
        <v>Bringing Up Baby</v>
      </c>
      <c r="G2870" s="3" t="s">
        <v>1107</v>
      </c>
      <c r="H2870" t="str">
        <f>IF(ISBLANK(draft_picks[[#This Row],[drafter_id]]),"",_xlfn.XLOOKUP(draft_picks[[#This Row],[drafter_id]],drafters[id],drafters[name]))</f>
        <v>Kyle Turner</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x14ac:dyDescent="0.25">
      <c r="A2871" t="s">
        <v>108</v>
      </c>
      <c r="B2871" t="str">
        <f>_xlfn.XLOOKUP(draft_picks[[#This Row],[draft_id]],drafts[id],drafts[title])</f>
        <v>Queer Comedy</v>
      </c>
      <c r="C2871" s="3">
        <v>6</v>
      </c>
      <c r="D2871">
        <f>IF(C2870&lt;draft_picks[[#This Row],[position]],1,IF(C2870&gt;draft_picks[[#This Row],[position]],D2870+1,IF(C2870=draft_picks[[#This Row],[position]],D2870+1)))</f>
        <v>2</v>
      </c>
      <c r="E2871" t="s">
        <v>7069</v>
      </c>
      <c r="F2871" t="str">
        <f>IF(ISBLANK(draft_picks[[#This Row],[movie_id]]),"",_xlfn.XLOOKUP(draft_picks[[#This Row],[movie_id]],drafts.movies[id],drafts.movies[movie_title]))</f>
        <v>To Wong Foo, Thanks for Everything! Julie Newmar</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x14ac:dyDescent="0.25">
      <c r="A2872" t="s">
        <v>108</v>
      </c>
      <c r="B2872" t="str">
        <f>_xlfn.XLOOKUP(draft_picks[[#This Row],[draft_id]],drafts[id],drafts[title])</f>
        <v>Queer Comedy</v>
      </c>
      <c r="C2872" s="3">
        <v>5</v>
      </c>
      <c r="D2872">
        <f>IF(C2871&lt;draft_picks[[#This Row],[position]],1,IF(C2871&gt;draft_picks[[#This Row],[position]],D2871+1,IF(C2871=draft_picks[[#This Row],[position]],D2871+1)))</f>
        <v>3</v>
      </c>
      <c r="E2872" t="s">
        <v>1694</v>
      </c>
      <c r="F2872" t="str">
        <f>IF(ISBLANK(draft_picks[[#This Row],[movie_id]]),"",_xlfn.XLOOKUP(draft_picks[[#This Row],[movie_id]],drafts.movies[id],drafts.movies[movie_title]))</f>
        <v>Chasing Amy</v>
      </c>
      <c r="G2872" s="3" t="s">
        <v>1105</v>
      </c>
      <c r="H2872" t="str">
        <f>IF(ISBLANK(draft_picks[[#This Row],[drafter_id]]),"",_xlfn.XLOOKUP(draft_picks[[#This Row],[drafter_id]],drafters[id],drafters[name]))</f>
        <v>Juan Barquin</v>
      </c>
      <c r="J2872" t="str">
        <f>IF(ISBLANK(draft_picks[[#This Row],[drafter_team_id]]),"",_xlfn.XLOOKUP(draft_picks[[#This Row],[drafter_team_id]],drafter_teams[id],drafter_teams[name]))</f>
        <v/>
      </c>
      <c r="K2872" s="3" t="s">
        <v>15484</v>
      </c>
      <c r="L2872" t="s">
        <v>1107</v>
      </c>
      <c r="M2872" t="str">
        <f>IF(OR(ISBLANK(draft_picks[[#This Row],[veto_drafter_id]]),draft_picks[[#This Row],[veto_drafter_id]]=""),"",_xlfn.XLOOKUP(draft_picks[[#This Row],[veto_drafter_id]],drafters[id],drafters[name]))</f>
        <v>Kyle Turner</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4</v>
      </c>
      <c r="E2873" t="s">
        <v>5976</v>
      </c>
      <c r="F2873" t="str">
        <f>IF(ISBLANK(draft_picks[[#This Row],[movie_id]]),"",_xlfn.XLOOKUP(draft_picks[[#This Row],[movie_id]],drafts.movies[id],drafts.movies[movie_title]))</f>
        <v>The Birdcage</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15497</v>
      </c>
      <c r="L2873" t="s">
        <v>15497</v>
      </c>
      <c r="M2873" t="str">
        <f>IF(OR(ISBLANK(draft_picks[[#This Row],[veto_drafter_id]]),draft_picks[[#This Row],[veto_drafter_id]]=""),"",_xlfn.XLOOKUP(draft_picks[[#This Row],[veto_drafter_id]],drafters[id],drafters[name]))</f>
        <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x14ac:dyDescent="0.25">
      <c r="A2874" t="s">
        <v>108</v>
      </c>
      <c r="B2874" t="str">
        <f>_xlfn.XLOOKUP(draft_picks[[#This Row],[draft_id]],drafts[id],drafts[title])</f>
        <v>Queer Comedy</v>
      </c>
      <c r="C2874" s="3">
        <v>4</v>
      </c>
      <c r="D2874">
        <f>IF(C2873&lt;draft_picks[[#This Row],[position]],1,IF(C2873&gt;draft_picks[[#This Row],[position]],D2873+1,IF(C2873=draft_picks[[#This Row],[position]],D2873+1)))</f>
        <v>5</v>
      </c>
      <c r="E2874" t="s">
        <v>3618</v>
      </c>
      <c r="F2874" t="str">
        <f>IF(ISBLANK(draft_picks[[#This Row],[movie_id]]),"",_xlfn.XLOOKUP(draft_picks[[#This Row],[movie_id]],drafts.movies[id],drafts.movies[movie_title]))</f>
        <v>Pink Flamingos</v>
      </c>
      <c r="G2874" s="3" t="s">
        <v>1107</v>
      </c>
      <c r="H2874" t="str">
        <f>IF(ISBLANK(draft_picks[[#This Row],[drafter_id]]),"",_xlfn.XLOOKUP(draft_picks[[#This Row],[drafter_id]],drafters[id],drafters[name]))</f>
        <v>Kyle Turner</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x14ac:dyDescent="0.25">
      <c r="A2875" t="s">
        <v>108</v>
      </c>
      <c r="B2875" t="str">
        <f>_xlfn.XLOOKUP(draft_picks[[#This Row],[draft_id]],drafts[id],drafts[title])</f>
        <v>Queer Comedy</v>
      </c>
      <c r="C2875" s="3">
        <v>3</v>
      </c>
      <c r="D2875">
        <f>IF(C2874&lt;draft_picks[[#This Row],[position]],1,IF(C2874&gt;draft_picks[[#This Row],[position]],D2874+1,IF(C2874=draft_picks[[#This Row],[position]],D2874+1)))</f>
        <v>6</v>
      </c>
      <c r="E2875" t="s">
        <v>7003</v>
      </c>
      <c r="F2875" t="str">
        <f>IF(ISBLANK(draft_picks[[#This Row],[movie_id]]),"",_xlfn.XLOOKUP(draft_picks[[#This Row],[movie_id]],drafts.movies[id],drafts.movies[movie_title]))</f>
        <v>Tangerine</v>
      </c>
      <c r="G2875" s="3" t="s">
        <v>1105</v>
      </c>
      <c r="H2875" t="str">
        <f>IF(ISBLANK(draft_picks[[#This Row],[drafter_id]]),"",_xlfn.XLOOKUP(draft_picks[[#This Row],[drafter_id]],drafters[id],drafters[name]))</f>
        <v>Juan Barquin</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x14ac:dyDescent="0.25">
      <c r="A2876" t="s">
        <v>108</v>
      </c>
      <c r="B2876" t="str">
        <f>_xlfn.XLOOKUP(draft_picks[[#This Row],[draft_id]],drafts[id],drafts[title])</f>
        <v>Queer Comedy</v>
      </c>
      <c r="C2876" s="3">
        <v>2</v>
      </c>
      <c r="D2876">
        <f>IF(C2875&lt;draft_picks[[#This Row],[position]],1,IF(C2875&gt;draft_picks[[#This Row],[position]],D2875+1,IF(C2875=draft_picks[[#This Row],[position]],D2875+1)))</f>
        <v>7</v>
      </c>
      <c r="E2876" t="s">
        <v>2362</v>
      </c>
      <c r="F2876" t="str">
        <f>IF(ISBLANK(draft_picks[[#This Row],[movie_id]]),"",_xlfn.XLOOKUP(draft_picks[[#This Row],[movie_id]],drafts.movies[id],drafts.movies[movie_title]))</f>
        <v>The Watermelon Woman</v>
      </c>
      <c r="G2876" s="3" t="s">
        <v>1107</v>
      </c>
      <c r="H2876" t="str">
        <f>IF(ISBLANK(draft_picks[[#This Row],[drafter_id]]),"",_xlfn.XLOOKUP(draft_picks[[#This Row],[drafter_id]],drafters[id],drafters[name]))</f>
        <v>Kyle Turner</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x14ac:dyDescent="0.25">
      <c r="A2877" t="s">
        <v>108</v>
      </c>
      <c r="B2877" t="str">
        <f>_xlfn.XLOOKUP(draft_picks[[#This Row],[draft_id]],drafts[id],drafts[title])</f>
        <v>Queer Comedy</v>
      </c>
      <c r="C2877" s="3">
        <v>1</v>
      </c>
      <c r="D2877">
        <f>IF(C2876&lt;draft_picks[[#This Row],[position]],1,IF(C2876&gt;draft_picks[[#This Row],[position]],D2876+1,IF(C2876=draft_picks[[#This Row],[position]],D2876+1)))</f>
        <v>8</v>
      </c>
      <c r="E2877" t="s">
        <v>2754</v>
      </c>
      <c r="F2877" t="str">
        <f>IF(ISBLANK(draft_picks[[#This Row],[movie_id]]),"",_xlfn.XLOOKUP(draft_picks[[#This Row],[movie_id]],drafts.movies[id],drafts.movies[movie_title]))</f>
        <v>Some Like It Hot</v>
      </c>
      <c r="G2877" s="3" t="s">
        <v>1105</v>
      </c>
      <c r="H2877" t="str">
        <f>IF(ISBLANK(draft_picks[[#This Row],[drafter_id]]),"",_xlfn.XLOOKUP(draft_picks[[#This Row],[drafter_id]],drafters[id],drafters[name]))</f>
        <v>Juan Barquin</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x14ac:dyDescent="0.25">
      <c r="A2878" t="s">
        <v>556</v>
      </c>
      <c r="B2878" t="str">
        <f>_xlfn.XLOOKUP(draft_picks[[#This Row],[draft_id]],drafts[id],drafts[title])</f>
        <v>Ozploitation</v>
      </c>
      <c r="C2878" s="3">
        <v>7</v>
      </c>
      <c r="D2878">
        <f>IF(C2877&lt;draft_picks[[#This Row],[position]],1,IF(C2877&gt;draft_picks[[#This Row],[position]],D2877+1,IF(C2877=draft_picks[[#This Row],[position]],D2877+1)))</f>
        <v>1</v>
      </c>
      <c r="E2878" t="s">
        <v>3499</v>
      </c>
      <c r="F2878" t="str">
        <f>IF(ISBLANK(draft_picks[[#This Row],[movie_id]]),"",_xlfn.XLOOKUP(draft_picks[[#This Row],[movie_id]],drafts.movies[id],drafts.movies[movie_title]))</f>
        <v>Fortress</v>
      </c>
      <c r="G2878" s="3" t="s">
        <v>805</v>
      </c>
      <c r="H2878" t="str">
        <f>IF(ISBLANK(draft_picks[[#This Row],[drafter_id]]),"",_xlfn.XLOOKUP(draft_picks[[#This Row],[drafter_id]],drafters[id],drafters[name]))</f>
        <v>Elric Kane</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x14ac:dyDescent="0.25">
      <c r="A2879" t="s">
        <v>556</v>
      </c>
      <c r="B2879" t="str">
        <f>_xlfn.XLOOKUP(draft_picks[[#This Row],[draft_id]],drafts[id],drafts[title])</f>
        <v>Ozploitation</v>
      </c>
      <c r="C2879" s="3">
        <v>6</v>
      </c>
      <c r="D2879">
        <f>IF(C2878&lt;draft_picks[[#This Row],[position]],1,IF(C2878&gt;draft_picks[[#This Row],[position]],D2878+1,IF(C2878=draft_picks[[#This Row],[position]],D2878+1)))</f>
        <v>2</v>
      </c>
      <c r="E2879" t="s">
        <v>6300</v>
      </c>
      <c r="F2879" t="str">
        <f>IF(ISBLANK(draft_picks[[#This Row],[movie_id]]),"",_xlfn.XLOOKUP(draft_picks[[#This Row],[movie_id]],drafts.movies[id],drafts.movies[movie_title]))</f>
        <v>The Man from Hong Kong</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x14ac:dyDescent="0.25">
      <c r="A2880" t="s">
        <v>556</v>
      </c>
      <c r="B2880" t="str">
        <f>_xlfn.XLOOKUP(draft_picks[[#This Row],[draft_id]],drafts[id],drafts[title])</f>
        <v>Ozploitation</v>
      </c>
      <c r="C2880" s="3">
        <v>5</v>
      </c>
      <c r="D2880">
        <f>IF(C2879&lt;draft_picks[[#This Row],[position]],1,IF(C2879&gt;draft_picks[[#This Row],[position]],D2879+1,IF(C2879=draft_picks[[#This Row],[position]],D2879+1)))</f>
        <v>3</v>
      </c>
      <c r="E2880" t="s">
        <v>5997</v>
      </c>
      <c r="F2880" t="str">
        <f>IF(ISBLANK(draft_picks[[#This Row],[movie_id]]),"",_xlfn.XLOOKUP(draft_picks[[#This Row],[movie_id]],drafts.movies[id],drafts.movies[movie_title]))</f>
        <v>Stone</v>
      </c>
      <c r="G2880" s="3" t="s">
        <v>1219</v>
      </c>
      <c r="H2880" t="str">
        <f>IF(ISBLANK(draft_picks[[#This Row],[drafter_id]]),"",_xlfn.XLOOKUP(draft_picks[[#This Row],[drafter_id]],drafters[id],drafters[name]))</f>
        <v>Blake Howard</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x14ac:dyDescent="0.25">
      <c r="A2881" t="s">
        <v>556</v>
      </c>
      <c r="B2881" t="str">
        <f>_xlfn.XLOOKUP(draft_picks[[#This Row],[draft_id]],drafts[id],drafts[title])</f>
        <v>Ozploitation</v>
      </c>
      <c r="C2881" s="3">
        <v>4</v>
      </c>
      <c r="D2881">
        <f>IF(C2880&lt;draft_picks[[#This Row],[position]],1,IF(C2880&gt;draft_picks[[#This Row],[position]],D2880+1,IF(C2880=draft_picks[[#This Row],[position]],D2880+1)))</f>
        <v>4</v>
      </c>
      <c r="E2881" t="s">
        <v>5393</v>
      </c>
      <c r="F2881" t="str">
        <f>IF(ISBLANK(draft_picks[[#This Row],[movie_id]]),"",_xlfn.XLOOKUP(draft_picks[[#This Row],[movie_id]],drafts.movies[id],drafts.movies[movie_title]))</f>
        <v>Long Weekend</v>
      </c>
      <c r="G2881" s="3" t="s">
        <v>805</v>
      </c>
      <c r="H2881" t="str">
        <f>IF(ISBLANK(draft_picks[[#This Row],[drafter_id]]),"",_xlfn.XLOOKUP(draft_picks[[#This Row],[drafter_id]],drafters[id],drafters[name]))</f>
        <v>Elric Kane</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x14ac:dyDescent="0.25">
      <c r="A2882" t="s">
        <v>556</v>
      </c>
      <c r="B2882" t="str">
        <f>_xlfn.XLOOKUP(draft_picks[[#This Row],[draft_id]],drafts[id],drafts[title])</f>
        <v>Ozploitation</v>
      </c>
      <c r="C2882" s="3">
        <v>3</v>
      </c>
      <c r="D2882">
        <f>IF(C2881&lt;draft_picks[[#This Row],[position]],1,IF(C2881&gt;draft_picks[[#This Row],[position]],D2881+1,IF(C2881=draft_picks[[#This Row],[position]],D2881+1)))</f>
        <v>5</v>
      </c>
      <c r="E2882" t="s">
        <v>3573</v>
      </c>
      <c r="F2882" t="str">
        <f>IF(ISBLANK(draft_picks[[#This Row],[movie_id]]),"",_xlfn.XLOOKUP(draft_picks[[#This Row],[movie_id]],drafts.movies[id],drafts.movies[movie_title]))</f>
        <v>Razorback</v>
      </c>
      <c r="G2882" s="3" t="s">
        <v>1219</v>
      </c>
      <c r="H2882" t="str">
        <f>IF(ISBLANK(draft_picks[[#This Row],[drafter_id]]),"",_xlfn.XLOOKUP(draft_picks[[#This Row],[drafter_id]],drafters[id],drafters[name]))</f>
        <v>Blake Howard</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x14ac:dyDescent="0.25">
      <c r="A2883" t="s">
        <v>556</v>
      </c>
      <c r="B2883" t="str">
        <f>_xlfn.XLOOKUP(draft_picks[[#This Row],[draft_id]],drafts[id],drafts[title])</f>
        <v>Ozploitation</v>
      </c>
      <c r="C2883" s="3">
        <v>2</v>
      </c>
      <c r="D2883">
        <f>IF(C2882&lt;draft_picks[[#This Row],[position]],1,IF(C2882&gt;draft_picks[[#This Row],[position]],D2882+1,IF(C2882=draft_picks[[#This Row],[position]],D2882+1)))</f>
        <v>6</v>
      </c>
      <c r="E2883" t="s">
        <v>1505</v>
      </c>
      <c r="F2883" t="str">
        <f>IF(ISBLANK(draft_picks[[#This Row],[movie_id]]),"",_xlfn.XLOOKUP(draft_picks[[#This Row],[movie_id]],drafts.movies[id],drafts.movies[movie_title]))</f>
        <v>Road Games</v>
      </c>
      <c r="G2883" s="3" t="s">
        <v>805</v>
      </c>
      <c r="H2883" t="str">
        <f>IF(ISBLANK(draft_picks[[#This Row],[drafter_id]]),"",_xlfn.XLOOKUP(draft_picks[[#This Row],[drafter_id]],drafters[id],drafters[name]))</f>
        <v>Elric Kane</v>
      </c>
      <c r="J2883" t="str">
        <f>IF(ISBLANK(draft_picks[[#This Row],[drafter_team_id]]),"",_xlfn.XLOOKUP(draft_picks[[#This Row],[drafter_team_id]],drafter_teams[id],drafter_teams[name]))</f>
        <v/>
      </c>
      <c r="K2883" s="3" t="s">
        <v>15484</v>
      </c>
      <c r="L2883" t="s">
        <v>1219</v>
      </c>
      <c r="M2883" t="str">
        <f>IF(OR(ISBLANK(draft_picks[[#This Row],[veto_drafter_id]]),draft_picks[[#This Row],[veto_drafter_id]]=""),"",_xlfn.XLOOKUP(draft_picks[[#This Row],[veto_drafter_id]],drafters[id],drafters[name]))</f>
        <v>Blake Howard</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7</v>
      </c>
      <c r="E2884" t="s">
        <v>8077</v>
      </c>
      <c r="F2884" t="str">
        <f>IF(ISBLANK(draft_picks[[#This Row],[movie_id]]),"",_xlfn.XLOOKUP(draft_picks[[#This Row],[movie_id]],drafts.movies[id],drafts.movies[movie_title]))</f>
        <v>Wake in Fright</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c r="L2884" t="s">
        <v>15497</v>
      </c>
      <c r="M2884" t="str">
        <f>IF(OR(ISBLANK(draft_picks[[#This Row],[veto_drafter_id]]),draft_picks[[#This Row],[veto_drafter_id]]=""),"",_xlfn.XLOOKUP(draft_picks[[#This Row],[veto_drafter_id]],drafters[id],drafters[name]))</f>
        <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c r="U2884" t="b">
        <v>1</v>
      </c>
    </row>
    <row r="2885" spans="1:2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8</v>
      </c>
      <c r="E2885" t="s">
        <v>3361</v>
      </c>
      <c r="F2885" t="str">
        <f>IF(ISBLANK(draft_picks[[#This Row],[movie_id]]),"",_xlfn.XLOOKUP(draft_picks[[#This Row],[movie_id]],drafts.movies[id],drafts.movies[movie_title]))</f>
        <v>Mad Max</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t="s">
        <v>15497</v>
      </c>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row>
    <row r="2886" spans="1:21" x14ac:dyDescent="0.25">
      <c r="A2886" t="s">
        <v>556</v>
      </c>
      <c r="B2886" t="str">
        <f>_xlfn.XLOOKUP(draft_picks[[#This Row],[draft_id]],drafts[id],drafts[title])</f>
        <v>Ozploitation</v>
      </c>
      <c r="C2886" s="3">
        <v>1</v>
      </c>
      <c r="D2886">
        <f>IF(C2885&lt;draft_picks[[#This Row],[position]],1,IF(C2885&gt;draft_picks[[#This Row],[position]],D2885+1,IF(C2885=draft_picks[[#This Row],[position]],D2885+1)))</f>
        <v>9</v>
      </c>
      <c r="E2886" t="s">
        <v>1505</v>
      </c>
      <c r="F2886" t="str">
        <f>IF(ISBLANK(draft_picks[[#This Row],[movie_id]]),"",_xlfn.XLOOKUP(draft_picks[[#This Row],[movie_id]],drafts.movies[id],drafts.movies[movie_title]))</f>
        <v>Road Games</v>
      </c>
      <c r="G2886" s="3" t="s">
        <v>1219</v>
      </c>
      <c r="H2886" t="str">
        <f>IF(ISBLANK(draft_picks[[#This Row],[drafter_id]]),"",_xlfn.XLOOKUP(draft_picks[[#This Row],[drafter_id]],drafters[id],drafters[name]))</f>
        <v>Blake Howard</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x14ac:dyDescent="0.25">
      <c r="A2887" t="s">
        <v>286</v>
      </c>
      <c r="B2887" t="str">
        <f>_xlfn.XLOOKUP(draft_picks[[#This Row],[draft_id]],drafts[id],drafts[title])</f>
        <v>Stephen King mini-Mega</v>
      </c>
      <c r="C2887" s="3">
        <v>13</v>
      </c>
      <c r="D2887">
        <f>IF(C2886&lt;draft_picks[[#This Row],[position]],1,IF(C2886&gt;draft_picks[[#This Row],[position]],D2886+1,IF(C2886=draft_picks[[#This Row],[position]],D2886+1)))</f>
        <v>1</v>
      </c>
      <c r="E2887" t="s">
        <v>5184</v>
      </c>
      <c r="F2887" t="str">
        <f>IF(ISBLANK(draft_picks[[#This Row],[movie_id]]),"",_xlfn.XLOOKUP(draft_picks[[#This Row],[movie_id]],drafts.movies[id],drafts.movies[movie_title]))</f>
        <v>The Night Flier</v>
      </c>
      <c r="G2887" s="3" t="s">
        <v>1047</v>
      </c>
      <c r="H2887" t="str">
        <f>IF(ISBLANK(draft_picks[[#This Row],[drafter_id]]),"",_xlfn.XLOOKUP(draft_picks[[#This Row],[drafter_id]],drafters[id],drafters[name]))</f>
        <v>Scott Wampler</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x14ac:dyDescent="0.25">
      <c r="A2888" t="s">
        <v>286</v>
      </c>
      <c r="B2888" t="str">
        <f>_xlfn.XLOOKUP(draft_picks[[#This Row],[draft_id]],drafts[id],drafts[title])</f>
        <v>Stephen King mini-Mega</v>
      </c>
      <c r="C2888" s="3">
        <v>12</v>
      </c>
      <c r="D2888">
        <f>IF(C2887&lt;draft_picks[[#This Row],[position]],1,IF(C2887&gt;draft_picks[[#This Row],[position]],D2887+1,IF(C2887=draft_picks[[#This Row],[position]],D2887+1)))</f>
        <v>2</v>
      </c>
      <c r="E2888" t="s">
        <v>1473</v>
      </c>
      <c r="F2888" t="str">
        <f>IF(ISBLANK(draft_picks[[#This Row],[movie_id]]),"",_xlfn.XLOOKUP(draft_picks[[#This Row],[movie_id]],drafts.movies[id],drafts.movies[movie_title]))</f>
        <v>Maximum Overdrive</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x14ac:dyDescent="0.25">
      <c r="A2889" t="s">
        <v>286</v>
      </c>
      <c r="B2889" t="str">
        <f>_xlfn.XLOOKUP(draft_picks[[#This Row],[draft_id]],drafts[id],drafts[title])</f>
        <v>Stephen King mini-Mega</v>
      </c>
      <c r="C2889" s="3">
        <v>11</v>
      </c>
      <c r="D2889">
        <f>IF(C2888&lt;draft_picks[[#This Row],[position]],1,IF(C2888&gt;draft_picks[[#This Row],[position]],D2888+1,IF(C2888=draft_picks[[#This Row],[position]],D2888+1)))</f>
        <v>3</v>
      </c>
      <c r="E2889" t="s">
        <v>3799</v>
      </c>
      <c r="F2889" t="str">
        <f>IF(ISBLANK(draft_picks[[#This Row],[movie_id]]),"",_xlfn.XLOOKUP(draft_picks[[#This Row],[movie_id]],drafts.movies[id],drafts.movies[movie_title]))</f>
        <v>Cujo</v>
      </c>
      <c r="G2889" s="3" t="s">
        <v>977</v>
      </c>
      <c r="H2889" t="str">
        <f>IF(ISBLANK(draft_picks[[#This Row],[drafter_id]]),"",_xlfn.XLOOKUP(draft_picks[[#This Row],[drafter_id]],drafters[id],drafters[name]))</f>
        <v>Louis Peitzman</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x14ac:dyDescent="0.25">
      <c r="A2890" t="s">
        <v>286</v>
      </c>
      <c r="B2890" t="str">
        <f>_xlfn.XLOOKUP(draft_picks[[#This Row],[draft_id]],drafts[id],drafts[title])</f>
        <v>Stephen King mini-Mega</v>
      </c>
      <c r="C2890" s="3">
        <v>10</v>
      </c>
      <c r="D2890">
        <f>IF(C2889&lt;draft_picks[[#This Row],[position]],1,IF(C2889&gt;draft_picks[[#This Row],[position]],D2889+1,IF(C2889=draft_picks[[#This Row],[position]],D2889+1)))</f>
        <v>4</v>
      </c>
      <c r="E2890" t="s">
        <v>4208</v>
      </c>
      <c r="F2890">
        <f>IF(ISBLANK(draft_picks[[#This Row],[movie_id]]),"",_xlfn.XLOOKUP(draft_picks[[#This Row],[movie_id]],drafts.movies[id],drafts.movies[movie_title]))</f>
        <v>1408</v>
      </c>
      <c r="G2890" s="3" t="s">
        <v>1137</v>
      </c>
      <c r="H2890" t="str">
        <f>IF(ISBLANK(draft_picks[[#This Row],[drafter_id]]),"",_xlfn.XLOOKUP(draft_picks[[#This Row],[drafter_id]],drafters[id],drafters[name]))</f>
        <v>Wynter Mitchell</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x14ac:dyDescent="0.25">
      <c r="A2891" t="s">
        <v>286</v>
      </c>
      <c r="B2891" t="str">
        <f>_xlfn.XLOOKUP(draft_picks[[#This Row],[draft_id]],drafts[id],drafts[title])</f>
        <v>Stephen King mini-Mega</v>
      </c>
      <c r="C2891" s="3">
        <v>9</v>
      </c>
      <c r="D2891">
        <f>IF(C2890&lt;draft_picks[[#This Row],[position]],1,IF(C2890&gt;draft_picks[[#This Row],[position]],D2890+1,IF(C2890=draft_picks[[#This Row],[position]],D2890+1)))</f>
        <v>5</v>
      </c>
      <c r="E2891" t="s">
        <v>5115</v>
      </c>
      <c r="F2891" t="str">
        <f>IF(ISBLANK(draft_picks[[#This Row],[movie_id]]),"",_xlfn.XLOOKUP(draft_picks[[#This Row],[movie_id]],drafts.movies[id],drafts.movies[movie_title]))</f>
        <v>Doctor Sleep</v>
      </c>
      <c r="G2891" s="3" t="s">
        <v>907</v>
      </c>
      <c r="H2891" t="str">
        <f>IF(ISBLANK(draft_picks[[#This Row],[drafter_id]]),"",_xlfn.XLOOKUP(draft_picks[[#This Row],[drafter_id]],drafters[id],drafters[name]))</f>
        <v>Eric Vespe</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x14ac:dyDescent="0.25">
      <c r="A2892" t="s">
        <v>286</v>
      </c>
      <c r="B2892" t="str">
        <f>_xlfn.XLOOKUP(draft_picks[[#This Row],[draft_id]],drafts[id],drafts[title])</f>
        <v>Stephen King mini-Mega</v>
      </c>
      <c r="C2892" s="3">
        <v>8</v>
      </c>
      <c r="D2892">
        <f>IF(C2891&lt;draft_picks[[#This Row],[position]],1,IF(C2891&gt;draft_picks[[#This Row],[position]],D2891+1,IF(C2891=draft_picks[[#This Row],[position]],D2891+1)))</f>
        <v>6</v>
      </c>
      <c r="E2892" t="s">
        <v>6587</v>
      </c>
      <c r="F2892" t="str">
        <f>IF(ISBLANK(draft_picks[[#This Row],[movie_id]]),"",_xlfn.XLOOKUP(draft_picks[[#This Row],[movie_id]],drafts.movies[id],drafts.movies[movie_title]))</f>
        <v>Gerald's Game</v>
      </c>
      <c r="G2892" s="3" t="s">
        <v>1047</v>
      </c>
      <c r="H2892" t="str">
        <f>IF(ISBLANK(draft_picks[[#This Row],[drafter_id]]),"",_xlfn.XLOOKUP(draft_picks[[#This Row],[drafter_id]],drafters[id],drafters[name]))</f>
        <v>Scott Wampler</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x14ac:dyDescent="0.25">
      <c r="A2893" t="s">
        <v>286</v>
      </c>
      <c r="B2893" t="str">
        <f>_xlfn.XLOOKUP(draft_picks[[#This Row],[draft_id]],drafts[id],drafts[title])</f>
        <v>Stephen King mini-Mega</v>
      </c>
      <c r="C2893" s="3">
        <v>7</v>
      </c>
      <c r="D2893">
        <f>IF(C2892&lt;draft_picks[[#This Row],[position]],1,IF(C2892&gt;draft_picks[[#This Row],[position]],D2892+1,IF(C2892=draft_picks[[#This Row],[position]],D2892+1)))</f>
        <v>7</v>
      </c>
      <c r="E2893" t="s">
        <v>2790</v>
      </c>
      <c r="F2893" t="str">
        <f>IF(ISBLANK(draft_picks[[#This Row],[movie_id]]),"",_xlfn.XLOOKUP(draft_picks[[#This Row],[movie_id]],drafts.movies[id],drafts.movies[movie_title]))</f>
        <v>Stand by Me</v>
      </c>
      <c r="G2893" s="3" t="s">
        <v>977</v>
      </c>
      <c r="H2893" t="str">
        <f>IF(ISBLANK(draft_picks[[#This Row],[drafter_id]]),"",_xlfn.XLOOKUP(draft_picks[[#This Row],[drafter_id]],drafters[id],drafters[name]))</f>
        <v>Louis Peitzman</v>
      </c>
      <c r="J2893" t="str">
        <f>IF(ISBLANK(draft_picks[[#This Row],[drafter_team_id]]),"",_xlfn.XLOOKUP(draft_picks[[#This Row],[drafter_team_id]],drafter_teams[id],drafter_teams[name]))</f>
        <v/>
      </c>
      <c r="K2893" s="3" t="s">
        <v>15484</v>
      </c>
      <c r="L2893" t="s">
        <v>907</v>
      </c>
      <c r="M2893" t="str">
        <f>IF(OR(ISBLANK(draft_picks[[#This Row],[veto_drafter_id]]),draft_picks[[#This Row],[veto_drafter_id]]=""),"",_xlfn.XLOOKUP(draft_picks[[#This Row],[veto_drafter_id]],drafters[id],drafters[name]))</f>
        <v>Eric Vespe</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8</v>
      </c>
      <c r="E2894" t="s">
        <v>3528</v>
      </c>
      <c r="F2894" t="str">
        <f>IF(ISBLANK(draft_picks[[#This Row],[movie_id]]),"",_xlfn.XLOOKUP(draft_picks[[#This Row],[movie_id]],drafts.movies[id],drafts.movies[movie_title]))</f>
        <v>Christine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1047</v>
      </c>
      <c r="M2894" t="str">
        <f>IF(OR(ISBLANK(draft_picks[[#This Row],[veto_drafter_id]]),draft_picks[[#This Row],[veto_drafter_id]]=""),"",_xlfn.XLOOKUP(draft_picks[[#This Row],[veto_drafter_id]],drafters[id],drafters[name]))</f>
        <v>Scott Wampler</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9</v>
      </c>
      <c r="E2895" t="s">
        <v>2021</v>
      </c>
      <c r="F2895" t="str">
        <f>IF(ISBLANK(draft_picks[[#This Row],[movie_id]]),"",_xlfn.XLOOKUP(draft_picks[[#This Row],[movie_id]],drafts.movies[id],drafts.movies[movie_title]))</f>
        <v>The Mist</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15497</v>
      </c>
      <c r="L2895" t="s">
        <v>15497</v>
      </c>
      <c r="M2895" t="str">
        <f>IF(OR(ISBLANK(draft_picks[[#This Row],[veto_drafter_id]]),draft_picks[[#This Row],[veto_drafter_id]]=""),"",_xlfn.XLOOKUP(draft_picks[[#This Row],[veto_drafter_id]],drafters[id],drafters[name]))</f>
        <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x14ac:dyDescent="0.25">
      <c r="A2896" t="s">
        <v>286</v>
      </c>
      <c r="B2896" t="str">
        <f>_xlfn.XLOOKUP(draft_picks[[#This Row],[draft_id]],drafts[id],drafts[title])</f>
        <v>Stephen King mini-Mega</v>
      </c>
      <c r="C2896" s="3">
        <v>6</v>
      </c>
      <c r="D2896">
        <f>IF(C2895&lt;draft_picks[[#This Row],[position]],1,IF(C2895&gt;draft_picks[[#This Row],[position]],D2895+1,IF(C2895=draft_picks[[#This Row],[position]],D2895+1)))</f>
        <v>10</v>
      </c>
      <c r="E2896" t="s">
        <v>2790</v>
      </c>
      <c r="F2896" t="str">
        <f>IF(ISBLANK(draft_picks[[#This Row],[movie_id]]),"",_xlfn.XLOOKUP(draft_picks[[#This Row],[movie_id]],drafts.movies[id],drafts.movies[movie_title]))</f>
        <v>Stand by Me</v>
      </c>
      <c r="G2896" s="3" t="s">
        <v>1137</v>
      </c>
      <c r="H2896" t="str">
        <f>IF(ISBLANK(draft_picks[[#This Row],[drafter_id]]),"",_xlfn.XLOOKUP(draft_picks[[#This Row],[drafter_id]],drafters[id],drafters[name]))</f>
        <v>Wynter Mitchell</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x14ac:dyDescent="0.25">
      <c r="A2897" t="s">
        <v>286</v>
      </c>
      <c r="B2897" t="str">
        <f>_xlfn.XLOOKUP(draft_picks[[#This Row],[draft_id]],drafts[id],drafts[title])</f>
        <v>Stephen King mini-Mega</v>
      </c>
      <c r="C2897" s="3">
        <v>5</v>
      </c>
      <c r="D2897">
        <f>IF(C2896&lt;draft_picks[[#This Row],[position]],1,IF(C2896&gt;draft_picks[[#This Row],[position]],D2896+1,IF(C2896=draft_picks[[#This Row],[position]],D2896+1)))</f>
        <v>11</v>
      </c>
      <c r="E2897" t="s">
        <v>7922</v>
      </c>
      <c r="F2897" t="str">
        <f>IF(ISBLANK(draft_picks[[#This Row],[movie_id]]),"",_xlfn.XLOOKUP(draft_picks[[#This Row],[movie_id]],drafts.movies[id],drafts.movies[movie_title]))</f>
        <v>It</v>
      </c>
      <c r="G2897" s="3" t="s">
        <v>907</v>
      </c>
      <c r="H2897" t="str">
        <f>IF(ISBLANK(draft_picks[[#This Row],[drafter_id]]),"",_xlfn.XLOOKUP(draft_picks[[#This Row],[drafter_id]],drafters[id],drafters[name]))</f>
        <v>Eric Vespe</v>
      </c>
      <c r="J2897" t="str">
        <f>IF(ISBLANK(draft_picks[[#This Row],[drafter_team_id]]),"",_xlfn.XLOOKUP(draft_picks[[#This Row],[drafter_team_id]],drafter_teams[id],drafter_teams[name]))</f>
        <v/>
      </c>
      <c r="K2897" s="3" t="s">
        <v>15484</v>
      </c>
      <c r="L2897" t="s">
        <v>977</v>
      </c>
      <c r="M2897" t="str">
        <f>IF(OR(ISBLANK(draft_picks[[#This Row],[veto_drafter_id]]),draft_picks[[#This Row],[veto_drafter_id]]=""),"",_xlfn.XLOOKUP(draft_picks[[#This Row],[veto_drafter_id]],drafters[id],drafters[name]))</f>
        <v>Louis Peitzman</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12</v>
      </c>
      <c r="E2898" t="s">
        <v>5420</v>
      </c>
      <c r="F2898" t="str">
        <f>IF(ISBLANK(draft_picks[[#This Row],[movie_id]]),"",_xlfn.XLOOKUP(draft_picks[[#This Row],[movie_id]],drafts.movies[id],drafts.movies[movie_title]))</f>
        <v>Carrie</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15497</v>
      </c>
      <c r="L2898" t="s">
        <v>15497</v>
      </c>
      <c r="M2898" t="str">
        <f>IF(OR(ISBLANK(draft_picks[[#This Row],[veto_drafter_id]]),draft_picks[[#This Row],[veto_drafter_id]]=""),"",_xlfn.XLOOKUP(draft_picks[[#This Row],[veto_drafter_id]],drafters[id],drafters[name]))</f>
        <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x14ac:dyDescent="0.25">
      <c r="A2899" t="s">
        <v>286</v>
      </c>
      <c r="B2899" t="str">
        <f>_xlfn.XLOOKUP(draft_picks[[#This Row],[draft_id]],drafts[id],drafts[title])</f>
        <v>Stephen King mini-Mega</v>
      </c>
      <c r="C2899" s="3">
        <v>4</v>
      </c>
      <c r="D2899">
        <f>IF(C2898&lt;draft_picks[[#This Row],[position]],1,IF(C2898&gt;draft_picks[[#This Row],[position]],D2898+1,IF(C2898=draft_picks[[#This Row],[position]],D2898+1)))</f>
        <v>13</v>
      </c>
      <c r="E2899" t="s">
        <v>3588</v>
      </c>
      <c r="F2899" t="str">
        <f>IF(ISBLANK(draft_picks[[#This Row],[movie_id]]),"",_xlfn.XLOOKUP(draft_picks[[#This Row],[movie_id]],drafts.movies[id],drafts.movies[movie_title]))</f>
        <v>The Dead Zone</v>
      </c>
      <c r="G2899" s="3" t="s">
        <v>1047</v>
      </c>
      <c r="H2899" t="str">
        <f>IF(ISBLANK(draft_picks[[#This Row],[drafter_id]]),"",_xlfn.XLOOKUP(draft_picks[[#This Row],[drafter_id]],drafters[id],drafters[name]))</f>
        <v>Scott Wampler</v>
      </c>
      <c r="J2899" t="str">
        <f>IF(ISBLANK(draft_picks[[#This Row],[drafter_team_id]]),"",_xlfn.XLOOKUP(draft_picks[[#This Row],[drafter_team_id]],drafter_teams[id],drafter_teams[name]))</f>
        <v/>
      </c>
      <c r="K2899" s="3" t="s">
        <v>15484</v>
      </c>
      <c r="L2899" t="s">
        <v>1137</v>
      </c>
      <c r="M2899" t="str">
        <f>IF(OR(ISBLANK(draft_picks[[#This Row],[veto_drafter_id]]),draft_picks[[#This Row],[veto_drafter_id]]=""),"",_xlfn.XLOOKUP(draft_picks[[#This Row],[veto_drafter_id]],drafters[id],drafters[name]))</f>
        <v>Wynter Mitchell</v>
      </c>
      <c r="N2899" t="s">
        <v>15497</v>
      </c>
      <c r="O2899" t="str">
        <f>IF(OR(ISBLANK(draft_picks[[#This Row],[veto_drafter_team_id]]),draft_picks[[#This Row],[veto_drafter_team_id]]=""),"",_xlfn.XLOOKUP(draft_picks[[#This Row],[veto_drafter_team_id]],drafter_teams[id],drafter_teams[name]))</f>
        <v/>
      </c>
      <c r="P2899" t="b">
        <v>1</v>
      </c>
      <c r="Q2899" t="s">
        <v>977</v>
      </c>
      <c r="R2899" t="str">
        <f>IF(OR(ISBLANK(draft_picks[[#This Row],[veto_override_drafter_id]]),draft_picks[[#This Row],[veto_override_drafter_id]]=""),"",_xlfn.XLOOKUP(draft_picks[[#This Row],[veto_override_drafter_id]],drafters[id],drafters[name]))</f>
        <v>Louis Peitzman</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3</v>
      </c>
      <c r="D2900">
        <f>IF(C2899&lt;draft_picks[[#This Row],[position]],1,IF(C2899&gt;draft_picks[[#This Row],[position]],D2899+1,IF(C2899=draft_picks[[#This Row],[position]],D2899+1)))</f>
        <v>14</v>
      </c>
      <c r="E2900" t="s">
        <v>2096</v>
      </c>
      <c r="F2900" t="str">
        <f>IF(ISBLANK(draft_picks[[#This Row],[movie_id]]),"",_xlfn.XLOOKUP(draft_picks[[#This Row],[movie_id]],drafts.movies[id],drafts.movies[movie_title]))</f>
        <v>Misery</v>
      </c>
      <c r="G2900" s="3" t="s">
        <v>977</v>
      </c>
      <c r="H2900" t="str">
        <f>IF(ISBLANK(draft_picks[[#This Row],[drafter_id]]),"",_xlfn.XLOOKUP(draft_picks[[#This Row],[drafter_id]],drafters[id],drafters[name]))</f>
        <v>Louis Peitzman</v>
      </c>
      <c r="J2900" t="str">
        <f>IF(ISBLANK(draft_picks[[#This Row],[drafter_team_id]]),"",_xlfn.XLOOKUP(draft_picks[[#This Row],[drafter_team_id]],drafter_teams[id],drafter_teams[name]))</f>
        <v/>
      </c>
      <c r="K2900" s="3" t="s">
        <v>15497</v>
      </c>
      <c r="L2900" t="s">
        <v>15497</v>
      </c>
      <c r="M2900" t="str">
        <f>IF(OR(ISBLANK(draft_picks[[#This Row],[veto_drafter_id]]),draft_picks[[#This Row],[veto_drafter_id]]=""),"",_xlfn.XLOOKUP(draft_picks[[#This Row],[veto_drafter_id]],drafters[id],drafters[name]))</f>
        <v/>
      </c>
      <c r="N2900" t="s">
        <v>15497</v>
      </c>
      <c r="O2900" t="str">
        <f>IF(OR(ISBLANK(draft_picks[[#This Row],[veto_drafter_team_id]]),draft_picks[[#This Row],[veto_drafter_team_id]]=""),"",_xlfn.XLOOKUP(draft_picks[[#This Row],[veto_drafter_team_id]],drafter_teams[id],drafter_teams[name]))</f>
        <v/>
      </c>
      <c r="Q2900" t="s">
        <v>15497</v>
      </c>
      <c r="R2900" t="str">
        <f>IF(OR(ISBLANK(draft_picks[[#This Row],[veto_override_drafter_id]]),draft_picks[[#This Row],[veto_override_drafter_id]]=""),"",_xlfn.XLOOKUP(draft_picks[[#This Row],[veto_override_drafter_id]],drafters[id],drafters[name]))</f>
        <v/>
      </c>
      <c r="S2900" t="s">
        <v>15497</v>
      </c>
      <c r="T2900" t="str">
        <f>IF(OR(ISBLANK(draft_picks[[#This Row],[veto_override_team_id]]),draft_picks[[#This Row],[veto_override_team_id]]=""),"",_xlfn.XLOOKUP(draft_picks[[#This Row],[veto_override_team_id]],drafter_teams[id],drafter_teams[name]))</f>
        <v/>
      </c>
    </row>
    <row r="2901" spans="1:20" x14ac:dyDescent="0.25">
      <c r="A2901" t="s">
        <v>286</v>
      </c>
      <c r="B2901" t="str">
        <f>_xlfn.XLOOKUP(draft_picks[[#This Row],[draft_id]],drafts[id],drafts[title])</f>
        <v>Stephen King mini-Mega</v>
      </c>
      <c r="C2901" s="3">
        <v>2</v>
      </c>
      <c r="D2901">
        <f>IF(C2900&lt;draft_picks[[#This Row],[position]],1,IF(C2900&gt;draft_picks[[#This Row],[position]],D2900+1,IF(C2900=draft_picks[[#This Row],[position]],D2900+1)))</f>
        <v>15</v>
      </c>
      <c r="E2901" t="s">
        <v>3528</v>
      </c>
      <c r="F2901" t="str">
        <f>IF(ISBLANK(draft_picks[[#This Row],[movie_id]]),"",_xlfn.XLOOKUP(draft_picks[[#This Row],[movie_id]],drafts.movies[id],drafts.movies[movie_title]))</f>
        <v>Christine</v>
      </c>
      <c r="G2901" s="3" t="s">
        <v>1137</v>
      </c>
      <c r="H2901" t="str">
        <f>IF(ISBLANK(draft_picks[[#This Row],[drafter_id]]),"",_xlfn.XLOOKUP(draft_picks[[#This Row],[drafter_id]],drafters[id],drafters[name]))</f>
        <v>Wynter Mitchell</v>
      </c>
      <c r="J2901" t="str">
        <f>IF(ISBLANK(draft_picks[[#This Row],[drafter_team_id]]),"",_xlfn.XLOOKUP(draft_picks[[#This Row],[drafter_team_id]],drafter_teams[id],drafter_teams[name]))</f>
        <v/>
      </c>
      <c r="K2901" s="3" t="s">
        <v>15484</v>
      </c>
      <c r="L2901" t="s">
        <v>907</v>
      </c>
      <c r="M2901" t="str">
        <f>IF(OR(ISBLANK(draft_picks[[#This Row],[veto_drafter_id]]),draft_picks[[#This Row],[veto_drafter_id]]=""),"",_xlfn.XLOOKUP(draft_picks[[#This Row],[veto_drafter_id]],drafters[id],drafters[name]))</f>
        <v>Eric Vespe</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16</v>
      </c>
      <c r="E2902" t="s">
        <v>6111</v>
      </c>
      <c r="F2902" t="str">
        <f>IF(ISBLANK(draft_picks[[#This Row],[movie_id]]),"",_xlfn.XLOOKUP(draft_picks[[#This Row],[movie_id]],drafts.movies[id],drafts.movies[movie_title]))</f>
        <v>The Shining</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15497</v>
      </c>
      <c r="L2902" t="s">
        <v>15497</v>
      </c>
      <c r="M2902" t="str">
        <f>IF(OR(ISBLANK(draft_picks[[#This Row],[veto_drafter_id]]),draft_picks[[#This Row],[veto_drafter_id]]=""),"",_xlfn.XLOOKUP(draft_picks[[#This Row],[veto_drafter_id]],drafters[id],drafters[name]))</f>
        <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x14ac:dyDescent="0.25">
      <c r="A2903" t="s">
        <v>286</v>
      </c>
      <c r="B2903" t="str">
        <f>_xlfn.XLOOKUP(draft_picks[[#This Row],[draft_id]],drafts[id],drafts[title])</f>
        <v>Stephen King mini-Mega</v>
      </c>
      <c r="C2903" s="3">
        <v>1</v>
      </c>
      <c r="D2903">
        <f>IF(C2902&lt;draft_picks[[#This Row],[position]],1,IF(C2902&gt;draft_picks[[#This Row],[position]],D2902+1,IF(C2902=draft_picks[[#This Row],[position]],D2902+1)))</f>
        <v>17</v>
      </c>
      <c r="E2903" t="s">
        <v>2622</v>
      </c>
      <c r="F2903" t="str">
        <f>IF(ISBLANK(draft_picks[[#This Row],[movie_id]]),"",_xlfn.XLOOKUP(draft_picks[[#This Row],[movie_id]],drafts.movies[id],drafts.movies[movie_title]))</f>
        <v>The Shawshank Redemption</v>
      </c>
      <c r="G2903" s="3" t="s">
        <v>907</v>
      </c>
      <c r="H2903" t="str">
        <f>IF(ISBLANK(draft_picks[[#This Row],[drafter_id]]),"",_xlfn.XLOOKUP(draft_picks[[#This Row],[drafter_id]],drafters[id],drafters[name]))</f>
        <v>Eric Vespe</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x14ac:dyDescent="0.25">
      <c r="A2904" t="s">
        <v>146</v>
      </c>
      <c r="B2904" t="str">
        <f>_xlfn.XLOOKUP(draft_picks[[#This Row],[draft_id]],drafts[id],drafts[title])</f>
        <v>2023 Mega Draft</v>
      </c>
      <c r="C2904" s="3">
        <v>20</v>
      </c>
      <c r="D2904">
        <f>IF(C2903&lt;draft_picks[[#This Row],[position]],1,IF(C2903&gt;draft_picks[[#This Row],[position]],D2903+1,IF(C2903=draft_picks[[#This Row],[position]],D2903+1)))</f>
        <v>1</v>
      </c>
      <c r="E2904" t="s">
        <v>3540</v>
      </c>
      <c r="F2904" t="str">
        <f>IF(ISBLANK(draft_picks[[#This Row],[movie_id]]),"",_xlfn.XLOOKUP(draft_picks[[#This Row],[movie_id]],drafts.movies[id],drafts.movies[movie_title]))</f>
        <v>Asteroid City</v>
      </c>
      <c r="G2904" s="3" t="s">
        <v>841</v>
      </c>
      <c r="H2904" t="str">
        <f>IF(ISBLANK(draft_picks[[#This Row],[drafter_id]]),"",_xlfn.XLOOKUP(draft_picks[[#This Row],[drafter_id]],drafters[id],drafters[name]))</f>
        <v>Katie Walsh</v>
      </c>
      <c r="J2904" t="str">
        <f>IF(ISBLANK(draft_picks[[#This Row],[drafter_team_id]]),"",_xlfn.XLOOKUP(draft_picks[[#This Row],[drafter_team_id]],drafter_teams[id],drafter_teams[name]))</f>
        <v/>
      </c>
      <c r="K2904" s="3" t="s">
        <v>15484</v>
      </c>
      <c r="L2904" t="s">
        <v>1237</v>
      </c>
      <c r="M2904" t="str">
        <f>IF(OR(ISBLANK(draft_picks[[#This Row],[veto_drafter_id]]),draft_picks[[#This Row],[veto_drafter_id]]=""),"",_xlfn.XLOOKUP(draft_picks[[#This Row],[veto_drafter_id]],drafters[id],drafters[name]))</f>
        <v>Clay Keller</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2</v>
      </c>
      <c r="E2905" t="s">
        <v>3693</v>
      </c>
      <c r="F2905" t="str">
        <f>IF(ISBLANK(draft_picks[[#This Row],[movie_id]]),"",_xlfn.XLOOKUP(draft_picks[[#This Row],[movie_id]],drafts.movies[id],drafts.movies[movie_title]))</f>
        <v>Passages</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15497</v>
      </c>
      <c r="L2905" t="s">
        <v>15497</v>
      </c>
      <c r="M2905" t="str">
        <f>IF(OR(ISBLANK(draft_picks[[#This Row],[veto_drafter_id]]),draft_picks[[#This Row],[veto_drafter_id]]=""),"",_xlfn.XLOOKUP(draft_picks[[#This Row],[veto_drafter_id]],drafters[id],drafters[name]))</f>
        <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x14ac:dyDescent="0.25">
      <c r="A2906" t="s">
        <v>146</v>
      </c>
      <c r="B2906" t="str">
        <f>_xlfn.XLOOKUP(draft_picks[[#This Row],[draft_id]],drafts[id],drafts[title])</f>
        <v>2023 Mega Draft</v>
      </c>
      <c r="C2906" s="3">
        <v>19</v>
      </c>
      <c r="D2906">
        <f>IF(C2905&lt;draft_picks[[#This Row],[position]],1,IF(C2905&gt;draft_picks[[#This Row],[position]],D2905+1,IF(C2905=draft_picks[[#This Row],[position]],D2905+1)))</f>
        <v>3</v>
      </c>
      <c r="E2906" t="s">
        <v>3445</v>
      </c>
      <c r="F2906" t="str">
        <f>IF(ISBLANK(draft_picks[[#This Row],[movie_id]]),"",_xlfn.XLOOKUP(draft_picks[[#This Row],[movie_id]],drafts.movies[id],drafts.movies[movie_title]))</f>
        <v>Jules</v>
      </c>
      <c r="G2906" s="3" t="s">
        <v>915</v>
      </c>
      <c r="H2906" t="str">
        <f>IF(ISBLANK(draft_picks[[#This Row],[drafter_id]]),"",_xlfn.XLOOKUP(draft_picks[[#This Row],[drafter_id]],drafters[id],drafters[name]))</f>
        <v>Billy Ray Brewton</v>
      </c>
      <c r="J2906" t="str">
        <f>IF(ISBLANK(draft_picks[[#This Row],[drafter_team_id]]),"",_xlfn.XLOOKUP(draft_picks[[#This Row],[drafter_team_id]],drafter_teams[id],drafter_teams[name]))</f>
        <v/>
      </c>
      <c r="K2906" s="3" t="s">
        <v>15484</v>
      </c>
      <c r="L2906" t="s">
        <v>841</v>
      </c>
      <c r="M2906" t="str">
        <f>IF(OR(ISBLANK(draft_picks[[#This Row],[veto_drafter_id]]),draft_picks[[#This Row],[veto_drafter_id]]=""),"",_xlfn.XLOOKUP(draft_picks[[#This Row],[veto_drafter_id]],drafters[id],drafters[name]))</f>
        <v>Katie Walsh</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4</v>
      </c>
      <c r="E2907" t="s">
        <v>5106</v>
      </c>
      <c r="F2907" t="str">
        <f>IF(ISBLANK(draft_picks[[#This Row],[movie_id]]),"",_xlfn.XLOOKUP(draft_picks[[#This Row],[movie_id]],drafts.movies[id],drafts.movies[movie_title]))</f>
        <v>The Eight Mountains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15497</v>
      </c>
      <c r="L2907" t="s">
        <v>15497</v>
      </c>
      <c r="M2907" t="str">
        <f>IF(OR(ISBLANK(draft_picks[[#This Row],[veto_drafter_id]]),draft_picks[[#This Row],[veto_drafter_id]]=""),"",_xlfn.XLOOKUP(draft_picks[[#This Row],[veto_drafter_id]],drafters[id],drafters[name]))</f>
        <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x14ac:dyDescent="0.25">
      <c r="A2908" t="s">
        <v>146</v>
      </c>
      <c r="B2908" t="str">
        <f>_xlfn.XLOOKUP(draft_picks[[#This Row],[draft_id]],drafts[id],drafts[title])</f>
        <v>2023 Mega Draft</v>
      </c>
      <c r="C2908" s="3">
        <v>18</v>
      </c>
      <c r="D2908">
        <f>IF(C2907&lt;draft_picks[[#This Row],[position]],1,IF(C2907&gt;draft_picks[[#This Row],[position]],D2907+1,IF(C2907=draft_picks[[#This Row],[position]],D2907+1)))</f>
        <v>5</v>
      </c>
      <c r="E2908" t="s">
        <v>2826</v>
      </c>
      <c r="F2908" t="str">
        <f>IF(ISBLANK(draft_picks[[#This Row],[movie_id]]),"",_xlfn.XLOOKUP(draft_picks[[#This Row],[movie_id]],drafts.movies[id],drafts.movies[movie_title]))</f>
        <v>Evil Dead Rise</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x14ac:dyDescent="0.25">
      <c r="A2909" t="s">
        <v>146</v>
      </c>
      <c r="B2909" t="str">
        <f>_xlfn.XLOOKUP(draft_picks[[#This Row],[draft_id]],drafts[id],drafts[title])</f>
        <v>2023 Mega Draft</v>
      </c>
      <c r="C2909" s="3">
        <v>17</v>
      </c>
      <c r="D2909">
        <f>IF(C2908&lt;draft_picks[[#This Row],[position]],1,IF(C2908&gt;draft_picks[[#This Row],[position]],D2908+1,IF(C2908=draft_picks[[#This Row],[position]],D2908+1)))</f>
        <v>6</v>
      </c>
      <c r="E2909" t="s">
        <v>6237</v>
      </c>
      <c r="F2909" t="str">
        <f>IF(ISBLANK(draft_picks[[#This Row],[movie_id]]),"",_xlfn.XLOOKUP(draft_picks[[#This Row],[movie_id]],drafts.movies[id],drafts.movies[movie_title]))</f>
        <v>A Haunting in Venice</v>
      </c>
      <c r="G2909" s="3" t="s">
        <v>1237</v>
      </c>
      <c r="H2909" t="str">
        <f>IF(ISBLANK(draft_picks[[#This Row],[drafter_id]]),"",_xlfn.XLOOKUP(draft_picks[[#This Row],[drafter_id]],drafters[id],drafters[name]))</f>
        <v>Clay Keller</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x14ac:dyDescent="0.25">
      <c r="A2910" t="s">
        <v>146</v>
      </c>
      <c r="B2910" t="str">
        <f>_xlfn.XLOOKUP(draft_picks[[#This Row],[draft_id]],drafts[id],drafts[title])</f>
        <v>2023 Mega Draft</v>
      </c>
      <c r="C2910" s="3">
        <v>16</v>
      </c>
      <c r="D2910">
        <f>IF(C2909&lt;draft_picks[[#This Row],[position]],1,IF(C2909&gt;draft_picks[[#This Row],[position]],D2909+1,IF(C2909=draft_picks[[#This Row],[position]],D2909+1)))</f>
        <v>7</v>
      </c>
      <c r="E2910" t="s">
        <v>6258</v>
      </c>
      <c r="F2910" t="str">
        <f>IF(ISBLANK(draft_picks[[#This Row],[movie_id]]),"",_xlfn.XLOOKUP(draft_picks[[#This Row],[movie_id]],drafts.movies[id],drafts.movies[movie_title]))</f>
        <v>Godzilla Minus One</v>
      </c>
      <c r="G2910" s="3" t="s">
        <v>841</v>
      </c>
      <c r="H2910" t="str">
        <f>IF(ISBLANK(draft_picks[[#This Row],[drafter_id]]),"",_xlfn.XLOOKUP(draft_picks[[#This Row],[drafter_id]],drafters[id],drafters[name]))</f>
        <v>Katie Walsh</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x14ac:dyDescent="0.25">
      <c r="A2911" t="s">
        <v>146</v>
      </c>
      <c r="B2911" t="str">
        <f>_xlfn.XLOOKUP(draft_picks[[#This Row],[draft_id]],drafts[id],drafts[title])</f>
        <v>2023 Mega Draft</v>
      </c>
      <c r="C2911" s="3">
        <v>15</v>
      </c>
      <c r="D2911">
        <f>IF(C2910&lt;draft_picks[[#This Row],[position]],1,IF(C2910&gt;draft_picks[[#This Row],[position]],D2910+1,IF(C2910=draft_picks[[#This Row],[position]],D2910+1)))</f>
        <v>8</v>
      </c>
      <c r="E2911" t="s">
        <v>2066</v>
      </c>
      <c r="F2911" t="str">
        <f>IF(ISBLANK(draft_picks[[#This Row],[movie_id]]),"",_xlfn.XLOOKUP(draft_picks[[#This Row],[movie_id]],drafts.movies[id],drafts.movies[movie_title]))</f>
        <v>May December</v>
      </c>
      <c r="G2911" s="3" t="s">
        <v>915</v>
      </c>
      <c r="H2911" t="str">
        <f>IF(ISBLANK(draft_picks[[#This Row],[drafter_id]]),"",_xlfn.XLOOKUP(draft_picks[[#This Row],[drafter_id]],drafters[id],drafters[name]))</f>
        <v>Billy Ray Brewton</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x14ac:dyDescent="0.25">
      <c r="A2912" t="s">
        <v>146</v>
      </c>
      <c r="B2912" t="str">
        <f>_xlfn.XLOOKUP(draft_picks[[#This Row],[draft_id]],drafts[id],drafts[title])</f>
        <v>2023 Mega Draft</v>
      </c>
      <c r="C2912" s="3">
        <v>14</v>
      </c>
      <c r="D2912">
        <f>IF(C2911&lt;draft_picks[[#This Row],[position]],1,IF(C2911&gt;draft_picks[[#This Row],[position]],D2911+1,IF(C2911=draft_picks[[#This Row],[position]],D2911+1)))</f>
        <v>9</v>
      </c>
      <c r="E2912" t="s">
        <v>1383</v>
      </c>
      <c r="F2912" t="str">
        <f>IF(ISBLANK(draft_picks[[#This Row],[movie_id]]),"",_xlfn.XLOOKUP(draft_picks[[#This Row],[movie_id]],drafts.movies[id],drafts.movies[movie_title]))</f>
        <v>Bottoms</v>
      </c>
      <c r="G2912" s="3" t="s">
        <v>1009</v>
      </c>
      <c r="H2912" t="str">
        <f>IF(ISBLANK(draft_picks[[#This Row],[drafter_id]]),"",_xlfn.XLOOKUP(draft_picks[[#This Row],[drafter_id]],drafters[id],drafters[name]))</f>
        <v>Drea Clark</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x14ac:dyDescent="0.25">
      <c r="A2913" t="s">
        <v>146</v>
      </c>
      <c r="B2913" t="str">
        <f>_xlfn.XLOOKUP(draft_picks[[#This Row],[draft_id]],drafts[id],drafts[title])</f>
        <v>2023 Mega Draft</v>
      </c>
      <c r="C2913" s="3">
        <v>13</v>
      </c>
      <c r="D2913">
        <f>IF(C2912&lt;draft_picks[[#This Row],[position]],1,IF(C2912&gt;draft_picks[[#This Row],[position]],D2912+1,IF(C2912=draft_picks[[#This Row],[position]],D2912+1)))</f>
        <v>10</v>
      </c>
      <c r="E2913" t="s">
        <v>5907</v>
      </c>
      <c r="F2913" t="str">
        <f>IF(ISBLANK(draft_picks[[#This Row],[movie_id]]),"",_xlfn.XLOOKUP(draft_picks[[#This Row],[movie_id]],drafts.movies[id],drafts.movies[movie_title]))</f>
        <v>Are You There God? It's Me, Margaret.</v>
      </c>
      <c r="G2913" s="3" t="s">
        <v>1237</v>
      </c>
      <c r="H2913" t="str">
        <f>IF(ISBLANK(draft_picks[[#This Row],[drafter_id]]),"",_xlfn.XLOOKUP(draft_picks[[#This Row],[drafter_id]],drafters[id],drafters[name]))</f>
        <v>Clay Keller</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x14ac:dyDescent="0.25">
      <c r="A2914" t="s">
        <v>146</v>
      </c>
      <c r="B2914" t="str">
        <f>_xlfn.XLOOKUP(draft_picks[[#This Row],[draft_id]],drafts[id],drafts[title])</f>
        <v>2023 Mega Draft</v>
      </c>
      <c r="C2914" s="3">
        <v>12</v>
      </c>
      <c r="D2914">
        <f>IF(C2913&lt;draft_picks[[#This Row],[position]],1,IF(C2913&gt;draft_picks[[#This Row],[position]],D2913+1,IF(C2913=draft_picks[[#This Row],[position]],D2913+1)))</f>
        <v>11</v>
      </c>
      <c r="E2914" t="s">
        <v>5904</v>
      </c>
      <c r="F2914" t="str">
        <f>IF(ISBLANK(draft_picks[[#This Row],[movie_id]]),"",_xlfn.XLOOKUP(draft_picks[[#This Row],[movie_id]],drafts.movies[id],drafts.movies[movie_title]))</f>
        <v>Anatomy of a Fall</v>
      </c>
      <c r="G2914" s="3" t="s">
        <v>841</v>
      </c>
      <c r="H2914" t="str">
        <f>IF(ISBLANK(draft_picks[[#This Row],[drafter_id]]),"",_xlfn.XLOOKUP(draft_picks[[#This Row],[drafter_id]],drafters[id],drafters[name]))</f>
        <v>Katie Walsh</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x14ac:dyDescent="0.25">
      <c r="A2915" t="s">
        <v>146</v>
      </c>
      <c r="B2915" t="str">
        <f>_xlfn.XLOOKUP(draft_picks[[#This Row],[draft_id]],drafts[id],drafts[title])</f>
        <v>2023 Mega Draft</v>
      </c>
      <c r="C2915" s="3">
        <v>11</v>
      </c>
      <c r="D2915">
        <f>IF(C2914&lt;draft_picks[[#This Row],[position]],1,IF(C2914&gt;draft_picks[[#This Row],[position]],D2914+1,IF(C2914=draft_picks[[#This Row],[position]],D2914+1)))</f>
        <v>12</v>
      </c>
      <c r="E2915" t="s">
        <v>5175</v>
      </c>
      <c r="F2915" t="str">
        <f>IF(ISBLANK(draft_picks[[#This Row],[movie_id]]),"",_xlfn.XLOOKUP(draft_picks[[#This Row],[movie_id]],drafts.movies[id],drafts.movies[movie_title]))</f>
        <v>Society of the Snow</v>
      </c>
      <c r="G2915" s="3" t="s">
        <v>915</v>
      </c>
      <c r="H2915" t="str">
        <f>IF(ISBLANK(draft_picks[[#This Row],[drafter_id]]),"",_xlfn.XLOOKUP(draft_picks[[#This Row],[drafter_id]],drafters[id],drafters[name]))</f>
        <v>Billy Ray Brewton</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x14ac:dyDescent="0.25">
      <c r="A2916" t="s">
        <v>146</v>
      </c>
      <c r="B2916" t="str">
        <f>_xlfn.XLOOKUP(draft_picks[[#This Row],[draft_id]],drafts[id],drafts[title])</f>
        <v>2023 Mega Draft</v>
      </c>
      <c r="C2916" s="3">
        <v>10</v>
      </c>
      <c r="D2916">
        <f>IF(C2915&lt;draft_picks[[#This Row],[position]],1,IF(C2915&gt;draft_picks[[#This Row],[position]],D2915+1,IF(C2915=draft_picks[[#This Row],[position]],D2915+1)))</f>
        <v>13</v>
      </c>
      <c r="E2916" t="s">
        <v>1778</v>
      </c>
      <c r="F2916" t="str">
        <f>IF(ISBLANK(draft_picks[[#This Row],[movie_id]]),"",_xlfn.XLOOKUP(draft_picks[[#This Row],[movie_id]],drafts.movies[id],drafts.movies[movie_title]))</f>
        <v>Eileen</v>
      </c>
      <c r="G2916" s="3" t="s">
        <v>1009</v>
      </c>
      <c r="H2916" t="str">
        <f>IF(ISBLANK(draft_picks[[#This Row],[drafter_id]]),"",_xlfn.XLOOKUP(draft_picks[[#This Row],[drafter_id]],drafters[id],drafters[name]))</f>
        <v>Drea Clark</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x14ac:dyDescent="0.25">
      <c r="A2917" t="s">
        <v>146</v>
      </c>
      <c r="B2917" t="str">
        <f>_xlfn.XLOOKUP(draft_picks[[#This Row],[draft_id]],drafts[id],drafts[title])</f>
        <v>2023 Mega Draft</v>
      </c>
      <c r="C2917" s="3">
        <v>9</v>
      </c>
      <c r="D2917">
        <f>IF(C2916&lt;draft_picks[[#This Row],[position]],1,IF(C2916&gt;draft_picks[[#This Row],[position]],D2916+1,IF(C2916=draft_picks[[#This Row],[position]],D2916+1)))</f>
        <v>14</v>
      </c>
      <c r="E2917" t="s">
        <v>7945</v>
      </c>
      <c r="F2917" t="str">
        <f>IF(ISBLANK(draft_picks[[#This Row],[movie_id]]),"",_xlfn.XLOOKUP(draft_picks[[#This Row],[movie_id]],drafts.movies[id],drafts.movies[movie_title]))</f>
        <v>BlackBerry</v>
      </c>
      <c r="G2917" s="3" t="s">
        <v>1237</v>
      </c>
      <c r="H2917" t="str">
        <f>IF(ISBLANK(draft_picks[[#This Row],[drafter_id]]),"",_xlfn.XLOOKUP(draft_picks[[#This Row],[drafter_id]],drafters[id],drafters[name]))</f>
        <v>Clay Keller</v>
      </c>
      <c r="J2917" t="str">
        <f>IF(ISBLANK(draft_picks[[#This Row],[drafter_team_id]]),"",_xlfn.XLOOKUP(draft_picks[[#This Row],[drafter_team_id]],drafter_teams[id],drafter_teams[name]))</f>
        <v/>
      </c>
      <c r="K2917" s="3" t="s">
        <v>15484</v>
      </c>
      <c r="L2917" t="s">
        <v>1009</v>
      </c>
      <c r="M2917" t="str">
        <f>IF(OR(ISBLANK(draft_picks[[#This Row],[veto_drafter_id]]),draft_picks[[#This Row],[veto_drafter_id]]=""),"",_xlfn.XLOOKUP(draft_picks[[#This Row],[veto_drafter_id]],drafters[id],drafters[name]))</f>
        <v>Drea Clark</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15</v>
      </c>
      <c r="E2918" t="s">
        <v>3814</v>
      </c>
      <c r="F2918" t="str">
        <f>IF(ISBLANK(draft_picks[[#This Row],[movie_id]]),"",_xlfn.XLOOKUP(draft_picks[[#This Row],[movie_id]],drafts.movies[id],drafts.movies[movie_title]))</f>
        <v>Poor Things</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15497</v>
      </c>
      <c r="L2918" t="s">
        <v>15497</v>
      </c>
      <c r="M2918" t="str">
        <f>IF(OR(ISBLANK(draft_picks[[#This Row],[veto_drafter_id]]),draft_picks[[#This Row],[veto_drafter_id]]=""),"",_xlfn.XLOOKUP(draft_picks[[#This Row],[veto_drafter_id]],drafters[id],drafters[name]))</f>
        <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x14ac:dyDescent="0.25">
      <c r="A2919" t="s">
        <v>146</v>
      </c>
      <c r="B2919" t="str">
        <f>_xlfn.XLOOKUP(draft_picks[[#This Row],[draft_id]],drafts[id],drafts[title])</f>
        <v>2023 Mega Draft</v>
      </c>
      <c r="C2919" s="3">
        <v>8</v>
      </c>
      <c r="D2919">
        <f>IF(C2918&lt;draft_picks[[#This Row],[position]],1,IF(C2918&gt;draft_picks[[#This Row],[position]],D2918+1,IF(C2918=draft_picks[[#This Row],[position]],D2918+1)))</f>
        <v>16</v>
      </c>
      <c r="E2919" t="s">
        <v>6979</v>
      </c>
      <c r="F2919" t="str">
        <f>IF(ISBLANK(draft_picks[[#This Row],[movie_id]]),"",_xlfn.XLOOKUP(draft_picks[[#This Row],[movie_id]],drafts.movies[id],drafts.movies[movie_title]))</f>
        <v>The Holdovers</v>
      </c>
      <c r="G2919" s="3" t="s">
        <v>841</v>
      </c>
      <c r="H2919" t="str">
        <f>IF(ISBLANK(draft_picks[[#This Row],[drafter_id]]),"",_xlfn.XLOOKUP(draft_picks[[#This Row],[drafter_id]],drafters[id],drafters[name]))</f>
        <v>Katie Walsh</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x14ac:dyDescent="0.25">
      <c r="A2920" t="s">
        <v>146</v>
      </c>
      <c r="B2920" t="str">
        <f>_xlfn.XLOOKUP(draft_picks[[#This Row],[draft_id]],drafts[id],drafts[title])</f>
        <v>2023 Mega Draft</v>
      </c>
      <c r="C2920" s="3">
        <v>7</v>
      </c>
      <c r="D2920">
        <f>IF(C2919&lt;draft_picks[[#This Row],[position]],1,IF(C2919&gt;draft_picks[[#This Row],[position]],D2919+1,IF(C2919=draft_picks[[#This Row],[position]],D2919+1)))</f>
        <v>17</v>
      </c>
      <c r="E2920" t="s">
        <v>6195</v>
      </c>
      <c r="F2920" t="str">
        <f>IF(ISBLANK(draft_picks[[#This Row],[movie_id]]),"",_xlfn.XLOOKUP(draft_picks[[#This Row],[movie_id]],drafts.movies[id],drafts.movies[movie_title]))</f>
        <v>Oppenheimer</v>
      </c>
      <c r="G2920" s="3" t="s">
        <v>915</v>
      </c>
      <c r="H2920" t="str">
        <f>IF(ISBLANK(draft_picks[[#This Row],[drafter_id]]),"",_xlfn.XLOOKUP(draft_picks[[#This Row],[drafter_id]],drafters[id],drafters[name]))</f>
        <v>Billy Ray Brewton</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x14ac:dyDescent="0.25">
      <c r="A2921" t="s">
        <v>146</v>
      </c>
      <c r="B2921" t="str">
        <f>_xlfn.XLOOKUP(draft_picks[[#This Row],[draft_id]],drafts[id],drafts[title])</f>
        <v>2023 Mega Draft</v>
      </c>
      <c r="C2921" s="3">
        <v>6</v>
      </c>
      <c r="D2921">
        <f>IF(C2920&lt;draft_picks[[#This Row],[position]],1,IF(C2920&gt;draft_picks[[#This Row],[position]],D2920+1,IF(C2920=draft_picks[[#This Row],[position]],D2920+1)))</f>
        <v>18</v>
      </c>
      <c r="E2921" t="s">
        <v>6525</v>
      </c>
      <c r="F2921" t="str">
        <f>IF(ISBLANK(draft_picks[[#This Row],[movie_id]]),"",_xlfn.XLOOKUP(draft_picks[[#This Row],[movie_id]],drafts.movies[id],drafts.movies[movie_title]))</f>
        <v>Past Lives</v>
      </c>
      <c r="G2921" s="3" t="s">
        <v>1009</v>
      </c>
      <c r="H2921" t="str">
        <f>IF(ISBLANK(draft_picks[[#This Row],[drafter_id]]),"",_xlfn.XLOOKUP(draft_picks[[#This Row],[drafter_id]],drafters[id],drafters[name]))</f>
        <v>Drea Clark</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x14ac:dyDescent="0.25">
      <c r="A2922" t="s">
        <v>146</v>
      </c>
      <c r="B2922" t="str">
        <f>_xlfn.XLOOKUP(draft_picks[[#This Row],[draft_id]],drafts[id],drafts[title])</f>
        <v>2023 Mega Draft</v>
      </c>
      <c r="C2922" s="3">
        <v>5</v>
      </c>
      <c r="D2922">
        <f>IF(C2921&lt;draft_picks[[#This Row],[position]],1,IF(C2921&gt;draft_picks[[#This Row],[position]],D2921+1,IF(C2921=draft_picks[[#This Row],[position]],D2921+1)))</f>
        <v>19</v>
      </c>
      <c r="E2922" t="s">
        <v>6336</v>
      </c>
      <c r="F2922" t="str">
        <f>IF(ISBLANK(draft_picks[[#This Row],[movie_id]]),"",_xlfn.XLOOKUP(draft_picks[[#This Row],[movie_id]],drafts.movies[id],drafts.movies[movie_title]))</f>
        <v>The Taste of Things</v>
      </c>
      <c r="G2922" s="3" t="s">
        <v>1237</v>
      </c>
      <c r="H2922" t="str">
        <f>IF(ISBLANK(draft_picks[[#This Row],[drafter_id]]),"",_xlfn.XLOOKUP(draft_picks[[#This Row],[drafter_id]],drafters[id],drafters[name]))</f>
        <v>Clay Keller</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x14ac:dyDescent="0.25">
      <c r="A2923" t="s">
        <v>146</v>
      </c>
      <c r="B2923" t="str">
        <f>_xlfn.XLOOKUP(draft_picks[[#This Row],[draft_id]],drafts[id],drafts[title])</f>
        <v>2023 Mega Draft</v>
      </c>
      <c r="C2923" s="3">
        <v>4</v>
      </c>
      <c r="D2923">
        <f>IF(C2922&lt;draft_picks[[#This Row],[position]],1,IF(C2922&gt;draft_picks[[#This Row],[position]],D2922+1,IF(C2922=draft_picks[[#This Row],[position]],D2922+1)))</f>
        <v>20</v>
      </c>
      <c r="E2923" t="s">
        <v>3540</v>
      </c>
      <c r="F2923" t="str">
        <f>IF(ISBLANK(draft_picks[[#This Row],[movie_id]]),"",_xlfn.XLOOKUP(draft_picks[[#This Row],[movie_id]],drafts.movies[id],drafts.movies[movie_title]))</f>
        <v>Asteroid City</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x14ac:dyDescent="0.25">
      <c r="A2924" t="s">
        <v>146</v>
      </c>
      <c r="B2924" t="str">
        <f>_xlfn.XLOOKUP(draft_picks[[#This Row],[draft_id]],drafts[id],drafts[title])</f>
        <v>2023 Mega Draft</v>
      </c>
      <c r="C2924" s="3">
        <v>3</v>
      </c>
      <c r="D2924">
        <f>IF(C2923&lt;draft_picks[[#This Row],[position]],1,IF(C2923&gt;draft_picks[[#This Row],[position]],D2923+1,IF(C2923=draft_picks[[#This Row],[position]],D2923+1)))</f>
        <v>21</v>
      </c>
      <c r="E2924" t="s">
        <v>5540</v>
      </c>
      <c r="F2924" t="str">
        <f>IF(ISBLANK(draft_picks[[#This Row],[movie_id]]),"",_xlfn.XLOOKUP(draft_picks[[#This Row],[movie_id]],drafts.movies[id],drafts.movies[movie_title]))</f>
        <v>Killers of the Flower Moon</v>
      </c>
      <c r="G2924" s="3" t="s">
        <v>841</v>
      </c>
      <c r="H2924" t="str">
        <f>IF(ISBLANK(draft_picks[[#This Row],[drafter_id]]),"",_xlfn.XLOOKUP(draft_picks[[#This Row],[drafter_id]],drafters[id],drafters[name]))</f>
        <v>Katie Walsh</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x14ac:dyDescent="0.25">
      <c r="A2925" t="s">
        <v>146</v>
      </c>
      <c r="B2925" t="str">
        <f>_xlfn.XLOOKUP(draft_picks[[#This Row],[draft_id]],drafts[id],drafts[title])</f>
        <v>2023 Mega Draft</v>
      </c>
      <c r="C2925" s="3">
        <v>2</v>
      </c>
      <c r="D2925">
        <f>IF(C2924&lt;draft_picks[[#This Row],[position]],1,IF(C2924&gt;draft_picks[[#This Row],[position]],D2924+1,IF(C2924=draft_picks[[#This Row],[position]],D2924+1)))</f>
        <v>22</v>
      </c>
      <c r="E2925" t="s">
        <v>4293</v>
      </c>
      <c r="F2925" t="str">
        <f>IF(ISBLANK(draft_picks[[#This Row],[movie_id]]),"",_xlfn.XLOOKUP(draft_picks[[#This Row],[movie_id]],drafts.movies[id],drafts.movies[movie_title]))</f>
        <v>All of Us Strangers</v>
      </c>
      <c r="G2925" s="3" t="s">
        <v>915</v>
      </c>
      <c r="H2925" t="str">
        <f>IF(ISBLANK(draft_picks[[#This Row],[drafter_id]]),"",_xlfn.XLOOKUP(draft_picks[[#This Row],[drafter_id]],drafters[id],drafters[name]))</f>
        <v>Billy Ray Brewton</v>
      </c>
      <c r="J2925" t="str">
        <f>IF(ISBLANK(draft_picks[[#This Row],[drafter_team_id]]),"",_xlfn.XLOOKUP(draft_picks[[#This Row],[drafter_team_id]],drafter_teams[id],drafter_teams[name]))</f>
        <v/>
      </c>
      <c r="K2925" s="3" t="s">
        <v>15484</v>
      </c>
      <c r="L2925" t="s">
        <v>1009</v>
      </c>
      <c r="M2925" t="str">
        <f>IF(OR(ISBLANK(draft_picks[[#This Row],[veto_drafter_id]]),draft_picks[[#This Row],[veto_drafter_id]]=""),"",_xlfn.XLOOKUP(draft_picks[[#This Row],[veto_drafter_id]],drafters[id],drafters[name]))</f>
        <v>Drea Clark</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23</v>
      </c>
      <c r="E2926" t="s">
        <v>4014</v>
      </c>
      <c r="F2926" t="str">
        <f>IF(ISBLANK(draft_picks[[#This Row],[movie_id]]),"",_xlfn.XLOOKUP(draft_picks[[#This Row],[movie_id]],drafts.movies[id],drafts.movies[movie_title]))</f>
        <v>The Zone of Interest</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15497</v>
      </c>
      <c r="L2926" t="s">
        <v>15497</v>
      </c>
      <c r="M2926" t="str">
        <f>IF(OR(ISBLANK(draft_picks[[#This Row],[veto_drafter_id]]),draft_picks[[#This Row],[veto_drafter_id]]=""),"",_xlfn.XLOOKUP(draft_picks[[#This Row],[veto_drafter_id]],drafters[id],drafters[name]))</f>
        <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x14ac:dyDescent="0.25">
      <c r="A2927" t="s">
        <v>146</v>
      </c>
      <c r="B2927" t="str">
        <f>_xlfn.XLOOKUP(draft_picks[[#This Row],[draft_id]],drafts[id],drafts[title])</f>
        <v>2023 Mega Draft</v>
      </c>
      <c r="C2927" s="3">
        <v>1</v>
      </c>
      <c r="D2927">
        <f>IF(C2926&lt;draft_picks[[#This Row],[position]],1,IF(C2926&gt;draft_picks[[#This Row],[position]],D2926+1,IF(C2926=draft_picks[[#This Row],[position]],D2926+1)))</f>
        <v>24</v>
      </c>
      <c r="E2927" t="s">
        <v>4293</v>
      </c>
      <c r="F2927" t="str">
        <f>IF(ISBLANK(draft_picks[[#This Row],[movie_id]]),"",_xlfn.XLOOKUP(draft_picks[[#This Row],[movie_id]],drafts.movies[id],drafts.movies[movie_title]))</f>
        <v>All of Us Strangers</v>
      </c>
      <c r="G2927" s="3" t="s">
        <v>1009</v>
      </c>
      <c r="H2927" t="str">
        <f>IF(ISBLANK(draft_picks[[#This Row],[drafter_id]]),"",_xlfn.XLOOKUP(draft_picks[[#This Row],[drafter_id]],drafters[id],drafters[name]))</f>
        <v>Drea Clark</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x14ac:dyDescent="0.25">
      <c r="A2928" t="s">
        <v>719</v>
      </c>
      <c r="B2928" t="str">
        <f>_xlfn.XLOOKUP(draft_picks[[#This Row],[draft_id]],drafts[id],drafts[title])</f>
        <v>Horror Musicals</v>
      </c>
      <c r="C2928" s="3">
        <v>7</v>
      </c>
      <c r="D2928">
        <f>IF(C2927&lt;draft_picks[[#This Row],[position]],1,IF(C2927&gt;draft_picks[[#This Row],[position]],D2927+1,IF(C2927=draft_picks[[#This Row],[position]],D2927+1)))</f>
        <v>1</v>
      </c>
      <c r="E2928" t="s">
        <v>7712</v>
      </c>
      <c r="F2928" t="str">
        <f>IF(ISBLANK(draft_picks[[#This Row],[movie_id]]),"",_xlfn.XLOOKUP(draft_picks[[#This Row],[movie_id]],drafts.movies[id],drafts.movies[movie_title]))</f>
        <v>The Apple</v>
      </c>
      <c r="G2928" s="3" t="s">
        <v>845</v>
      </c>
      <c r="H2928" t="str">
        <f>IF(ISBLANK(draft_picks[[#This Row],[drafter_id]]),"",_xlfn.XLOOKUP(draft_picks[[#This Row],[drafter_id]],drafters[id],drafters[name]))</f>
        <v>Rebekah McKendry</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x14ac:dyDescent="0.25">
      <c r="A2929" t="s">
        <v>719</v>
      </c>
      <c r="B2929" t="str">
        <f>_xlfn.XLOOKUP(draft_picks[[#This Row],[draft_id]],drafts[id],drafts[title])</f>
        <v>Horror Musicals</v>
      </c>
      <c r="C2929" s="3">
        <v>6</v>
      </c>
      <c r="D2929">
        <f>IF(C2928&lt;draft_picks[[#This Row],[position]],1,IF(C2928&gt;draft_picks[[#This Row],[position]],D2928+1,IF(C2928=draft_picks[[#This Row],[position]],D2928+1)))</f>
        <v>2</v>
      </c>
      <c r="E2929" t="s">
        <v>2400</v>
      </c>
      <c r="F2929" t="str">
        <f>IF(ISBLANK(draft_picks[[#This Row],[movie_id]]),"",_xlfn.XLOOKUP(draft_picks[[#This Row],[movie_id]],drafts.movies[id],drafts.movies[movie_title]))</f>
        <v>The Wicker Man</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x14ac:dyDescent="0.25">
      <c r="A2930" t="s">
        <v>719</v>
      </c>
      <c r="B2930" t="str">
        <f>_xlfn.XLOOKUP(draft_picks[[#This Row],[draft_id]],drafts[id],drafts[title])</f>
        <v>Horror Musicals</v>
      </c>
      <c r="C2930" s="3">
        <v>5</v>
      </c>
      <c r="D2930">
        <f>IF(C2929&lt;draft_picks[[#This Row],[position]],1,IF(C2929&gt;draft_picks[[#This Row],[position]],D2929+1,IF(C2929=draft_picks[[#This Row],[position]],D2929+1)))</f>
        <v>3</v>
      </c>
      <c r="E2930" t="s">
        <v>8116</v>
      </c>
      <c r="F2930" t="str">
        <f>IF(ISBLANK(draft_picks[[#This Row],[movie_id]]),"",_xlfn.XLOOKUP(draft_picks[[#This Row],[movie_id]],drafts.movies[id],drafts.movies[movie_title]))</f>
        <v>Sweeney Todd: The Demon Barber of Fleet Street</v>
      </c>
      <c r="G2930" s="3" t="s">
        <v>969</v>
      </c>
      <c r="H2930" t="str">
        <f>IF(ISBLANK(draft_picks[[#This Row],[drafter_id]]),"",_xlfn.XLOOKUP(draft_picks[[#This Row],[drafter_id]],drafters[id],drafters[name]))</f>
        <v>Graham Skipper</v>
      </c>
      <c r="J2930" t="str">
        <f>IF(ISBLANK(draft_picks[[#This Row],[drafter_team_id]]),"",_xlfn.XLOOKUP(draft_picks[[#This Row],[drafter_team_id]],drafter_teams[id],drafter_teams[name]))</f>
        <v/>
      </c>
      <c r="K2930" s="3"/>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c r="U2930" t="b">
        <v>1</v>
      </c>
    </row>
    <row r="2931" spans="1:2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4</v>
      </c>
      <c r="E2931" t="s">
        <v>6297</v>
      </c>
      <c r="F2931" t="str">
        <f>IF(ISBLANK(draft_picks[[#This Row],[movie_id]]),"",_xlfn.XLOOKUP(draft_picks[[#This Row],[movie_id]],drafts.movies[id],drafts.movies[movie_title]))</f>
        <v>Pink Floyd: The Wall</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5</v>
      </c>
      <c r="E2932" t="s">
        <v>7309</v>
      </c>
      <c r="F2932" t="str">
        <f>IF(ISBLANK(draft_picks[[#This Row],[movie_id]]),"",_xlfn.XLOOKUP(draft_picks[[#This Row],[movie_id]],drafts.movies[id],drafts.movies[movie_title]))</f>
        <v>Phantom of the Paradise</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t="s">
        <v>15484</v>
      </c>
      <c r="L2932" t="s">
        <v>845</v>
      </c>
      <c r="M2932" t="str">
        <f>IF(OR(ISBLANK(draft_picks[[#This Row],[veto_drafter_id]]),draft_picks[[#This Row],[veto_drafter_id]]=""),"",_xlfn.XLOOKUP(draft_picks[[#This Row],[veto_drafter_id]],drafters[id],drafters[name]))</f>
        <v>Rebekah McKendry</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6</v>
      </c>
      <c r="E2933" t="s">
        <v>3757</v>
      </c>
      <c r="F2933" t="str">
        <f>IF(ISBLANK(draft_picks[[#This Row],[movie_id]]),"",_xlfn.XLOOKUP(draft_picks[[#This Row],[movie_id]],drafts.movies[id],drafts.movies[movie_title]))</f>
        <v>Dancer in the Dark</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15497</v>
      </c>
      <c r="L2933" t="s">
        <v>15497</v>
      </c>
      <c r="M2933" t="str">
        <f>IF(OR(ISBLANK(draft_picks[[#This Row],[veto_drafter_id]]),draft_picks[[#This Row],[veto_drafter_id]]=""),"",_xlfn.XLOOKUP(draft_picks[[#This Row],[veto_drafter_id]],drafters[id],drafters[name]))</f>
        <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x14ac:dyDescent="0.25">
      <c r="A2934" t="s">
        <v>719</v>
      </c>
      <c r="B2934" t="str">
        <f>_xlfn.XLOOKUP(draft_picks[[#This Row],[draft_id]],drafts[id],drafts[title])</f>
        <v>Horror Musicals</v>
      </c>
      <c r="C2934" s="3">
        <v>4</v>
      </c>
      <c r="D2934">
        <f>IF(C2933&lt;draft_picks[[#This Row],[position]],1,IF(C2933&gt;draft_picks[[#This Row],[position]],D2933+1,IF(C2933=draft_picks[[#This Row],[position]],D2933+1)))</f>
        <v>7</v>
      </c>
      <c r="E2934" t="s">
        <v>3409</v>
      </c>
      <c r="F2934" t="str">
        <f>IF(ISBLANK(draft_picks[[#This Row],[movie_id]]),"",_xlfn.XLOOKUP(draft_picks[[#This Row],[movie_id]],drafts.movies[id],drafts.movies[movie_title]))</f>
        <v>Reefer Madness: The Movie Musical</v>
      </c>
      <c r="G2934" s="3" t="s">
        <v>845</v>
      </c>
      <c r="H2934" t="str">
        <f>IF(ISBLANK(draft_picks[[#This Row],[drafter_id]]),"",_xlfn.XLOOKUP(draft_picks[[#This Row],[drafter_id]],drafters[id],drafters[name]))</f>
        <v>Rebekah McKendry</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x14ac:dyDescent="0.25">
      <c r="A2935" t="s">
        <v>719</v>
      </c>
      <c r="B2935" t="str">
        <f>_xlfn.XLOOKUP(draft_picks[[#This Row],[draft_id]],drafts[id],drafts[title])</f>
        <v>Horror Musicals</v>
      </c>
      <c r="C2935" s="3">
        <v>3</v>
      </c>
      <c r="D2935">
        <f>IF(C2934&lt;draft_picks[[#This Row],[position]],1,IF(C2934&gt;draft_picks[[#This Row],[position]],D2934+1,IF(C2934=draft_picks[[#This Row],[position]],D2934+1)))</f>
        <v>8</v>
      </c>
      <c r="E2935" t="s">
        <v>7309</v>
      </c>
      <c r="F2935" t="str">
        <f>IF(ISBLANK(draft_picks[[#This Row],[movie_id]]),"",_xlfn.XLOOKUP(draft_picks[[#This Row],[movie_id]],drafts.movies[id],drafts.movies[movie_title]))</f>
        <v>Phantom of the Paradise</v>
      </c>
      <c r="G2935" s="3" t="s">
        <v>969</v>
      </c>
      <c r="H2935" t="str">
        <f>IF(ISBLANK(draft_picks[[#This Row],[drafter_id]]),"",_xlfn.XLOOKUP(draft_picks[[#This Row],[drafter_id]],drafters[id],drafters[name]))</f>
        <v>Graham Skipper</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x14ac:dyDescent="0.25">
      <c r="A2936" t="s">
        <v>719</v>
      </c>
      <c r="B2936" t="str">
        <f>_xlfn.XLOOKUP(draft_picks[[#This Row],[draft_id]],drafts[id],drafts[title])</f>
        <v>Horror Musicals</v>
      </c>
      <c r="C2936" s="3">
        <v>2</v>
      </c>
      <c r="D2936">
        <f>IF(C2935&lt;draft_picks[[#This Row],[position]],1,IF(C2935&gt;draft_picks[[#This Row],[position]],D2935+1,IF(C2935=draft_picks[[#This Row],[position]],D2935+1)))</f>
        <v>9</v>
      </c>
      <c r="E2936" t="s">
        <v>6675</v>
      </c>
      <c r="F2936" t="str">
        <f>IF(ISBLANK(draft_picks[[#This Row],[movie_id]]),"",_xlfn.XLOOKUP(draft_picks[[#This Row],[movie_id]],drafts.movies[id],drafts.movies[movie_title]))</f>
        <v>The Rocky Horror Picture Show</v>
      </c>
      <c r="G2936" s="3" t="s">
        <v>845</v>
      </c>
      <c r="H2936" t="str">
        <f>IF(ISBLANK(draft_picks[[#This Row],[drafter_id]]),"",_xlfn.XLOOKUP(draft_picks[[#This Row],[drafter_id]],drafters[id],drafters[name]))</f>
        <v>Rebekah McKendry</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x14ac:dyDescent="0.25">
      <c r="A2937" t="s">
        <v>719</v>
      </c>
      <c r="B2937" t="str">
        <f>_xlfn.XLOOKUP(draft_picks[[#This Row],[draft_id]],drafts[id],drafts[title])</f>
        <v>Horror Musicals</v>
      </c>
      <c r="C2937" s="3">
        <v>1</v>
      </c>
      <c r="D2937">
        <f>IF(C2936&lt;draft_picks[[#This Row],[position]],1,IF(C2936&gt;draft_picks[[#This Row],[position]],D2936+1,IF(C2936=draft_picks[[#This Row],[position]],D2936+1)))</f>
        <v>10</v>
      </c>
      <c r="E2937" t="s">
        <v>7345</v>
      </c>
      <c r="F2937" t="str">
        <f>IF(ISBLANK(draft_picks[[#This Row],[movie_id]]),"",_xlfn.XLOOKUP(draft_picks[[#This Row],[movie_id]],drafts.movies[id],drafts.movies[movie_title]))</f>
        <v>Little Shop of Horrors</v>
      </c>
      <c r="G2937" s="3" t="s">
        <v>969</v>
      </c>
      <c r="H2937" t="str">
        <f>IF(ISBLANK(draft_picks[[#This Row],[drafter_id]]),"",_xlfn.XLOOKUP(draft_picks[[#This Row],[drafter_id]],drafters[id],drafters[name]))</f>
        <v>Graham Skipper</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x14ac:dyDescent="0.25">
      <c r="A2938" t="s">
        <v>387</v>
      </c>
      <c r="B2938" t="str">
        <f>_xlfn.XLOOKUP(draft_picks[[#This Row],[draft_id]],drafts[id],drafts[title])</f>
        <v>2009 Horror</v>
      </c>
      <c r="C2938" s="3">
        <v>7</v>
      </c>
      <c r="D2938">
        <f>IF(C2937&lt;draft_picks[[#This Row],[position]],1,IF(C2937&gt;draft_picks[[#This Row],[position]],D2937+1,IF(C2937=draft_picks[[#This Row],[position]],D2937+1)))</f>
        <v>1</v>
      </c>
      <c r="E2938" t="s">
        <v>6141</v>
      </c>
      <c r="F2938" t="str">
        <f>IF(ISBLANK(draft_picks[[#This Row],[movie_id]]),"",_xlfn.XLOOKUP(draft_picks[[#This Row],[movie_id]],drafts.movies[id],drafts.movies[movie_title]))</f>
        <v>Paranormal Activity</v>
      </c>
      <c r="G2938" s="3" t="s">
        <v>1201</v>
      </c>
      <c r="H2938" t="str">
        <f>IF(ISBLANK(draft_picks[[#This Row],[drafter_id]]),"",_xlfn.XLOOKUP(draft_picks[[#This Row],[drafter_id]],drafters[id],drafters[name]))</f>
        <v>Penny Cox</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x14ac:dyDescent="0.25">
      <c r="A2939" t="s">
        <v>387</v>
      </c>
      <c r="B2939" t="str">
        <f>_xlfn.XLOOKUP(draft_picks[[#This Row],[draft_id]],drafts[id],drafts[title])</f>
        <v>2009 Horror</v>
      </c>
      <c r="C2939" s="3">
        <v>6</v>
      </c>
      <c r="D2939">
        <f>IF(C2938&lt;draft_picks[[#This Row],[position]],1,IF(C2938&gt;draft_picks[[#This Row],[position]],D2938+1,IF(C2938=draft_picks[[#This Row],[position]],D2938+1)))</f>
        <v>2</v>
      </c>
      <c r="E2939" t="s">
        <v>6360</v>
      </c>
      <c r="F2939" t="str">
        <f>IF(ISBLANK(draft_picks[[#This Row],[movie_id]]),"",_xlfn.XLOOKUP(draft_picks[[#This Row],[movie_id]],drafts.movies[id],drafts.movies[movie_title]))</f>
        <v>The Collector</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x14ac:dyDescent="0.25">
      <c r="A2940" t="s">
        <v>387</v>
      </c>
      <c r="B2940" t="str">
        <f>_xlfn.XLOOKUP(draft_picks[[#This Row],[draft_id]],drafts[id],drafts[title])</f>
        <v>2009 Horror</v>
      </c>
      <c r="C2940" s="3">
        <v>5</v>
      </c>
      <c r="D2940">
        <f>IF(C2939&lt;draft_picks[[#This Row],[position]],1,IF(C2939&gt;draft_picks[[#This Row],[position]],D2939+1,IF(C2939=draft_picks[[#This Row],[position]],D2939+1)))</f>
        <v>3</v>
      </c>
      <c r="E2940" t="s">
        <v>4252</v>
      </c>
      <c r="F2940" t="str">
        <f>IF(ISBLANK(draft_picks[[#This Row],[movie_id]]),"",_xlfn.XLOOKUP(draft_picks[[#This Row],[movie_id]],drafts.movies[id],drafts.movies[movie_title]))</f>
        <v>Saw VI</v>
      </c>
      <c r="G2940" s="3" t="s">
        <v>947</v>
      </c>
      <c r="H2940" t="str">
        <f>IF(ISBLANK(draft_picks[[#This Row],[drafter_id]]),"",_xlfn.XLOOKUP(draft_picks[[#This Row],[drafter_id]],drafters[id],drafters[name]))</f>
        <v>Brian Collins</v>
      </c>
      <c r="J2940" t="str">
        <f>IF(ISBLANK(draft_picks[[#This Row],[drafter_team_id]]),"",_xlfn.XLOOKUP(draft_picks[[#This Row],[drafter_team_id]],drafter_teams[id],drafter_teams[name]))</f>
        <v/>
      </c>
      <c r="K2940" s="3" t="s">
        <v>15484</v>
      </c>
      <c r="L2940" t="s">
        <v>1201</v>
      </c>
      <c r="M2940" t="str">
        <f>IF(OR(ISBLANK(draft_picks[[#This Row],[veto_drafter_id]]),draft_picks[[#This Row],[veto_drafter_id]]=""),"",_xlfn.XLOOKUP(draft_picks[[#This Row],[veto_drafter_id]],drafters[id],drafters[name]))</f>
        <v>Penny Cox</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4</v>
      </c>
      <c r="E2941" t="s">
        <v>8449</v>
      </c>
      <c r="F2941" t="str">
        <f>IF(ISBLANK(draft_picks[[#This Row],[movie_id]]),"",_xlfn.XLOOKUP(draft_picks[[#This Row],[movie_id]],drafts.movies[id],drafts.movies[movie_title]))</f>
        <v>Thirst</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15497</v>
      </c>
      <c r="L2941" t="s">
        <v>15497</v>
      </c>
      <c r="M2941" t="str">
        <f>IF(OR(ISBLANK(draft_picks[[#This Row],[veto_drafter_id]]),draft_picks[[#This Row],[veto_drafter_id]]=""),"",_xlfn.XLOOKUP(draft_picks[[#This Row],[veto_drafter_id]],drafters[id],drafters[name]))</f>
        <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x14ac:dyDescent="0.25">
      <c r="A2942" t="s">
        <v>387</v>
      </c>
      <c r="B2942" t="str">
        <f>_xlfn.XLOOKUP(draft_picks[[#This Row],[draft_id]],drafts[id],drafts[title])</f>
        <v>2009 Horror</v>
      </c>
      <c r="C2942" s="3">
        <v>4</v>
      </c>
      <c r="D2942">
        <f>IF(C2941&lt;draft_picks[[#This Row],[position]],1,IF(C2941&gt;draft_picks[[#This Row],[position]],D2941+1,IF(C2941=draft_picks[[#This Row],[position]],D2941+1)))</f>
        <v>5</v>
      </c>
      <c r="E2942" t="s">
        <v>7126</v>
      </c>
      <c r="F2942" t="str">
        <f>IF(ISBLANK(draft_picks[[#This Row],[movie_id]]),"",_xlfn.XLOOKUP(draft_picks[[#This Row],[movie_id]],drafts.movies[id],drafts.movies[movie_title]))</f>
        <v>Jennifer's Body</v>
      </c>
      <c r="G2942" s="3" t="s">
        <v>1201</v>
      </c>
      <c r="H2942" t="str">
        <f>IF(ISBLANK(draft_picks[[#This Row],[drafter_id]]),"",_xlfn.XLOOKUP(draft_picks[[#This Row],[drafter_id]],drafters[id],drafters[name]))</f>
        <v>Penny Cox</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x14ac:dyDescent="0.25">
      <c r="A2943" t="s">
        <v>387</v>
      </c>
      <c r="B2943" t="str">
        <f>_xlfn.XLOOKUP(draft_picks[[#This Row],[draft_id]],drafts[id],drafts[title])</f>
        <v>2009 Horror</v>
      </c>
      <c r="C2943" s="3">
        <v>3</v>
      </c>
      <c r="D2943">
        <f>IF(C2942&lt;draft_picks[[#This Row],[position]],1,IF(C2942&gt;draft_picks[[#This Row],[position]],D2942+1,IF(C2942=draft_picks[[#This Row],[position]],D2942+1)))</f>
        <v>6</v>
      </c>
      <c r="E2943" t="s">
        <v>4644</v>
      </c>
      <c r="F2943" t="str">
        <f>IF(ISBLANK(draft_picks[[#This Row],[movie_id]]),"",_xlfn.XLOOKUP(draft_picks[[#This Row],[movie_id]],drafts.movies[id],drafts.movies[movie_title]))</f>
        <v>Drag Me to Hell</v>
      </c>
      <c r="G2943" s="3" t="s">
        <v>947</v>
      </c>
      <c r="H2943" t="str">
        <f>IF(ISBLANK(draft_picks[[#This Row],[drafter_id]]),"",_xlfn.XLOOKUP(draft_picks[[#This Row],[drafter_id]],drafters[id],drafters[name]))</f>
        <v>Brian Collins</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x14ac:dyDescent="0.25">
      <c r="A2944" t="s">
        <v>387</v>
      </c>
      <c r="B2944" t="str">
        <f>_xlfn.XLOOKUP(draft_picks[[#This Row],[draft_id]],drafts[id],drafts[title])</f>
        <v>2009 Horror</v>
      </c>
      <c r="C2944" s="3">
        <v>2</v>
      </c>
      <c r="D2944">
        <f>IF(C2943&lt;draft_picks[[#This Row],[position]],1,IF(C2943&gt;draft_picks[[#This Row],[position]],D2943+1,IF(C2943=draft_picks[[#This Row],[position]],D2943+1)))</f>
        <v>7</v>
      </c>
      <c r="E2944" t="s">
        <v>7330</v>
      </c>
      <c r="F2944" t="str">
        <f>IF(ISBLANK(draft_picks[[#This Row],[movie_id]]),"",_xlfn.XLOOKUP(draft_picks[[#This Row],[movie_id]],drafts.movies[id],drafts.movies[movie_title]))</f>
        <v>Friday the 13th</v>
      </c>
      <c r="G2944" s="3" t="s">
        <v>1201</v>
      </c>
      <c r="H2944" t="str">
        <f>IF(ISBLANK(draft_picks[[#This Row],[drafter_id]]),"",_xlfn.XLOOKUP(draft_picks[[#This Row],[drafter_id]],drafters[id],drafters[name]))</f>
        <v>Penny Cox</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x14ac:dyDescent="0.25">
      <c r="A2945" t="s">
        <v>387</v>
      </c>
      <c r="B2945" t="str">
        <f>_xlfn.XLOOKUP(draft_picks[[#This Row],[draft_id]],drafts[id],drafts[title])</f>
        <v>2009 Horror</v>
      </c>
      <c r="C2945" s="3">
        <v>1</v>
      </c>
      <c r="D2945">
        <f>IF(C2944&lt;draft_picks[[#This Row],[position]],1,IF(C2944&gt;draft_picks[[#This Row],[position]],D2944+1,IF(C2944=draft_picks[[#This Row],[position]],D2944+1)))</f>
        <v>8</v>
      </c>
      <c r="E2945" t="s">
        <v>2889</v>
      </c>
      <c r="F2945" t="str">
        <f>IF(ISBLANK(draft_picks[[#This Row],[movie_id]]),"",_xlfn.XLOOKUP(draft_picks[[#This Row],[movie_id]],drafts.movies[id],drafts.movies[movie_title]))</f>
        <v>Orphan</v>
      </c>
      <c r="G2945" s="3" t="s">
        <v>947</v>
      </c>
      <c r="H2945" t="str">
        <f>IF(ISBLANK(draft_picks[[#This Row],[drafter_id]]),"",_xlfn.XLOOKUP(draft_picks[[#This Row],[drafter_id]],drafters[id],drafters[name]))</f>
        <v>Brian Collins</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x14ac:dyDescent="0.25">
      <c r="A2946" t="s">
        <v>302</v>
      </c>
      <c r="B2946" t="str">
        <f>_xlfn.XLOOKUP(draft_picks[[#This Row],[draft_id]],drafts[id],drafts[title])</f>
        <v>Jodie Foster</v>
      </c>
      <c r="C2946" s="3">
        <v>7</v>
      </c>
      <c r="D2946">
        <f>IF(C2945&lt;draft_picks[[#This Row],[position]],1,IF(C2945&gt;draft_picks[[#This Row],[position]],D2945+1,IF(C2945=draft_picks[[#This Row],[position]],D2945+1)))</f>
        <v>1</v>
      </c>
      <c r="E2946" t="s">
        <v>1862</v>
      </c>
      <c r="F2946" t="str">
        <f>IF(ISBLANK(draft_picks[[#This Row],[movie_id]]),"",_xlfn.XLOOKUP(draft_picks[[#This Row],[movie_id]],drafts.movies[id],drafts.movies[movie_title]))</f>
        <v>Panic Room</v>
      </c>
      <c r="G2946" s="3" t="s">
        <v>1103</v>
      </c>
      <c r="H2946" t="str">
        <f>IF(ISBLANK(draft_picks[[#This Row],[drafter_id]]),"",_xlfn.XLOOKUP(draft_picks[[#This Row],[drafter_id]],drafters[id],drafters[name]))</f>
        <v>Erik Anderson</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x14ac:dyDescent="0.25">
      <c r="A2947" t="s">
        <v>302</v>
      </c>
      <c r="B2947" t="str">
        <f>_xlfn.XLOOKUP(draft_picks[[#This Row],[draft_id]],drafts[id],drafts[title])</f>
        <v>Jodie Foster</v>
      </c>
      <c r="C2947" s="3">
        <v>6</v>
      </c>
      <c r="D2947">
        <f>IF(C2946&lt;draft_picks[[#This Row],[position]],1,IF(C2946&gt;draft_picks[[#This Row],[position]],D2946+1,IF(C2946=draft_picks[[#This Row],[position]],D2946+1)))</f>
        <v>2</v>
      </c>
      <c r="E2947" t="s">
        <v>6800</v>
      </c>
      <c r="F2947" t="str">
        <f>IF(ISBLANK(draft_picks[[#This Row],[movie_id]]),"",_xlfn.XLOOKUP(draft_picks[[#This Row],[movie_id]],drafts.movies[id],drafts.movies[movie_title]))</f>
        <v>Freaky Friday</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x14ac:dyDescent="0.25">
      <c r="A2948" t="s">
        <v>302</v>
      </c>
      <c r="B2948" t="str">
        <f>_xlfn.XLOOKUP(draft_picks[[#This Row],[draft_id]],drafts[id],drafts[title])</f>
        <v>Jodie Foster</v>
      </c>
      <c r="C2948" s="3">
        <v>5</v>
      </c>
      <c r="D2948">
        <f>IF(C2947&lt;draft_picks[[#This Row],[position]],1,IF(C2947&gt;draft_picks[[#This Row],[position]],D2947+1,IF(C2947=draft_picks[[#This Row],[position]],D2947+1)))</f>
        <v>3</v>
      </c>
      <c r="E2948" t="s">
        <v>8446</v>
      </c>
      <c r="F2948" t="str">
        <f>IF(ISBLANK(draft_picks[[#This Row],[movie_id]]),"",_xlfn.XLOOKUP(draft_picks[[#This Row],[movie_id]],drafts.movies[id],drafts.movies[movie_title]))</f>
        <v>Home for the Holidays</v>
      </c>
      <c r="G2948" s="3" t="s">
        <v>1049</v>
      </c>
      <c r="H2948" t="str">
        <f>IF(ISBLANK(draft_picks[[#This Row],[drafter_id]]),"",_xlfn.XLOOKUP(draft_picks[[#This Row],[drafter_id]],drafters[id],drafters[name]))</f>
        <v>Jacqueline Coley</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x14ac:dyDescent="0.25">
      <c r="A2949" t="s">
        <v>302</v>
      </c>
      <c r="B2949" t="str">
        <f>_xlfn.XLOOKUP(draft_picks[[#This Row],[draft_id]],drafts[id],drafts[title])</f>
        <v>Jodie Foster</v>
      </c>
      <c r="C2949" s="3">
        <v>4</v>
      </c>
      <c r="D2949">
        <f>IF(C2948&lt;draft_picks[[#This Row],[position]],1,IF(C2948&gt;draft_picks[[#This Row],[position]],D2948+1,IF(C2948=draft_picks[[#This Row],[position]],D2948+1)))</f>
        <v>4</v>
      </c>
      <c r="E2949" t="s">
        <v>3870</v>
      </c>
      <c r="F2949" t="str">
        <f>IF(ISBLANK(draft_picks[[#This Row],[movie_id]]),"",_xlfn.XLOOKUP(draft_picks[[#This Row],[movie_id]],drafts.movies[id],drafts.movies[movie_title]))</f>
        <v>Taxi Driver</v>
      </c>
      <c r="G2949" s="3" t="s">
        <v>1103</v>
      </c>
      <c r="H2949" t="str">
        <f>IF(ISBLANK(draft_picks[[#This Row],[drafter_id]]),"",_xlfn.XLOOKUP(draft_picks[[#This Row],[drafter_id]],drafters[id],drafters[name]))</f>
        <v>Erik Anderson</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x14ac:dyDescent="0.25">
      <c r="A2950" t="s">
        <v>302</v>
      </c>
      <c r="B2950" t="str">
        <f>_xlfn.XLOOKUP(draft_picks[[#This Row],[draft_id]],drafts[id],drafts[title])</f>
        <v>Jodie Foster</v>
      </c>
      <c r="C2950" s="3">
        <v>3</v>
      </c>
      <c r="D2950">
        <f>IF(C2949&lt;draft_picks[[#This Row],[position]],1,IF(C2949&gt;draft_picks[[#This Row],[position]],D2949+1,IF(C2949=draft_picks[[#This Row],[position]],D2949+1)))</f>
        <v>5</v>
      </c>
      <c r="E2950" t="s">
        <v>2982</v>
      </c>
      <c r="F2950" t="str">
        <f>IF(ISBLANK(draft_picks[[#This Row],[movie_id]]),"",_xlfn.XLOOKUP(draft_picks[[#This Row],[movie_id]],drafts.movies[id],drafts.movies[movie_title]))</f>
        <v>Inside Man</v>
      </c>
      <c r="G2950" s="3" t="s">
        <v>1049</v>
      </c>
      <c r="H2950" t="str">
        <f>IF(ISBLANK(draft_picks[[#This Row],[drafter_id]]),"",_xlfn.XLOOKUP(draft_picks[[#This Row],[drafter_id]],drafters[id],drafters[name]))</f>
        <v>Jacqueline Coley</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x14ac:dyDescent="0.25">
      <c r="A2951" t="s">
        <v>302</v>
      </c>
      <c r="B2951" t="str">
        <f>_xlfn.XLOOKUP(draft_picks[[#This Row],[draft_id]],drafts[id],drafts[title])</f>
        <v>Jodie Foster</v>
      </c>
      <c r="C2951" s="3">
        <v>2</v>
      </c>
      <c r="D2951">
        <f>IF(C2950&lt;draft_picks[[#This Row],[position]],1,IF(C2950&gt;draft_picks[[#This Row],[position]],D2950+1,IF(C2950=draft_picks[[#This Row],[position]],D2950+1)))</f>
        <v>6</v>
      </c>
      <c r="E2951" t="s">
        <v>7060</v>
      </c>
      <c r="F2951" t="str">
        <f>IF(ISBLANK(draft_picks[[#This Row],[movie_id]]),"",_xlfn.XLOOKUP(draft_picks[[#This Row],[movie_id]],drafts.movies[id],drafts.movies[movie_title]))</f>
        <v>Contact</v>
      </c>
      <c r="G2951" s="3" t="s">
        <v>1103</v>
      </c>
      <c r="H2951" t="str">
        <f>IF(ISBLANK(draft_picks[[#This Row],[drafter_id]]),"",_xlfn.XLOOKUP(draft_picks[[#This Row],[drafter_id]],drafters[id],drafters[name]))</f>
        <v>Erik Anderson</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x14ac:dyDescent="0.25">
      <c r="A2952" t="s">
        <v>302</v>
      </c>
      <c r="B2952" t="str">
        <f>_xlfn.XLOOKUP(draft_picks[[#This Row],[draft_id]],drafts[id],drafts[title])</f>
        <v>Jodie Foster</v>
      </c>
      <c r="C2952" s="3">
        <v>1</v>
      </c>
      <c r="D2952">
        <f>IF(C2951&lt;draft_picks[[#This Row],[position]],1,IF(C2951&gt;draft_picks[[#This Row],[position]],D2951+1,IF(C2951=draft_picks[[#This Row],[position]],D2951+1)))</f>
        <v>7</v>
      </c>
      <c r="E2952" t="s">
        <v>7605</v>
      </c>
      <c r="F2952" t="str">
        <f>IF(ISBLANK(draft_picks[[#This Row],[movie_id]]),"",_xlfn.XLOOKUP(draft_picks[[#This Row],[movie_id]],drafts.movies[id],drafts.movies[movie_title]))</f>
        <v>The Silence of the Lambs</v>
      </c>
      <c r="G2952" s="3" t="s">
        <v>1049</v>
      </c>
      <c r="H2952" t="str">
        <f>IF(ISBLANK(draft_picks[[#This Row],[drafter_id]]),"",_xlfn.XLOOKUP(draft_picks[[#This Row],[drafter_id]],drafters[id],drafters[name]))</f>
        <v>Jacqueline Coley</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x14ac:dyDescent="0.25">
      <c r="A2953" t="s">
        <v>15</v>
      </c>
      <c r="B2953" t="str">
        <f>_xlfn.XLOOKUP(draft_picks[[#This Row],[draft_id]],drafts[id],drafts[title])</f>
        <v>Lynn Shelton Super Draft</v>
      </c>
      <c r="C2953" s="3">
        <v>8</v>
      </c>
      <c r="D2953">
        <f>IF(C2952&lt;draft_picks[[#This Row],[position]],1,IF(C2952&gt;draft_picks[[#This Row],[position]],D2952+1,IF(C2952=draft_picks[[#This Row],[position]],D2952+1)))</f>
        <v>1</v>
      </c>
      <c r="E2953" t="s">
        <v>2508</v>
      </c>
      <c r="F2953" t="str">
        <f>IF(ISBLANK(draft_picks[[#This Row],[movie_id]]),"",_xlfn.XLOOKUP(draft_picks[[#This Row],[movie_id]],drafts.movies[id],drafts.movies[movie_title]))</f>
        <v>My Effortless Brilliance</v>
      </c>
      <c r="G2953" s="3" t="s">
        <v>1166</v>
      </c>
      <c r="H2953" t="str">
        <f>IF(ISBLANK(draft_picks[[#This Row],[drafter_id]]),"",_xlfn.XLOOKUP(draft_picks[[#This Row],[drafter_id]],drafters[id],drafters[name]))</f>
        <v>Lucé Tomlin-Brenner</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x14ac:dyDescent="0.25">
      <c r="A2954" t="s">
        <v>15</v>
      </c>
      <c r="B2954" t="str">
        <f>_xlfn.XLOOKUP(draft_picks[[#This Row],[draft_id]],drafts[id],drafts[title])</f>
        <v>Lynn Shelton Super Draft</v>
      </c>
      <c r="C2954" s="3">
        <v>7</v>
      </c>
      <c r="D2954">
        <f>IF(C2953&lt;draft_picks[[#This Row],[position]],1,IF(C2953&gt;draft_picks[[#This Row],[position]],D2953+1,IF(C2953=draft_picks[[#This Row],[position]],D2953+1)))</f>
        <v>2</v>
      </c>
      <c r="E2954" t="s">
        <v>3328</v>
      </c>
      <c r="F2954" t="str">
        <f>IF(ISBLANK(draft_picks[[#This Row],[movie_id]]),"",_xlfn.XLOOKUP(draft_picks[[#This Row],[movie_id]],drafts.movies[id],drafts.movies[movie_title]))</f>
        <v>Humpday</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15484</v>
      </c>
      <c r="L2954" t="s">
        <v>1115</v>
      </c>
      <c r="M2954" t="str">
        <f>IF(OR(ISBLANK(draft_picks[[#This Row],[veto_drafter_id]]),draft_picks[[#This Row],[veto_drafter_id]]=""),"",_xlfn.XLOOKUP(draft_picks[[#This Row],[veto_drafter_id]],drafters[id],drafters[name]))</f>
        <v>Ryan Marker</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3</v>
      </c>
      <c r="E2955" t="s">
        <v>2961</v>
      </c>
      <c r="F2955" t="str">
        <f>IF(ISBLANK(draft_picks[[#This Row],[movie_id]]),"",_xlfn.XLOOKUP(draft_picks[[#This Row],[movie_id]],drafts.movies[id],drafts.movies[movie_title]))</f>
        <v>Laggies</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15497</v>
      </c>
      <c r="L2955" t="s">
        <v>15497</v>
      </c>
      <c r="M2955" t="str">
        <f>IF(OR(ISBLANK(draft_picks[[#This Row],[veto_drafter_id]]),draft_picks[[#This Row],[veto_drafter_id]]=""),"",_xlfn.XLOOKUP(draft_picks[[#This Row],[veto_drafter_id]],drafters[id],drafters[name]))</f>
        <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x14ac:dyDescent="0.25">
      <c r="A2956" t="s">
        <v>15</v>
      </c>
      <c r="B2956" t="str">
        <f>_xlfn.XLOOKUP(draft_picks[[#This Row],[draft_id]],drafts[id],drafts[title])</f>
        <v>Lynn Shelton Super Draft</v>
      </c>
      <c r="C2956" s="3">
        <v>6</v>
      </c>
      <c r="D2956">
        <f>IF(C2955&lt;draft_picks[[#This Row],[position]],1,IF(C2955&gt;draft_picks[[#This Row],[position]],D2955+1,IF(C2955=draft_picks[[#This Row],[position]],D2955+1)))</f>
        <v>4</v>
      </c>
      <c r="E2956" t="s">
        <v>3772</v>
      </c>
      <c r="F2956" t="str">
        <f>IF(ISBLANK(draft_picks[[#This Row],[movie_id]]),"",_xlfn.XLOOKUP(draft_picks[[#This Row],[movie_id]],drafts.movies[id],drafts.movies[movie_title]))</f>
        <v>Your Sister's Sister</v>
      </c>
      <c r="G2956" s="3" t="s">
        <v>1115</v>
      </c>
      <c r="H2956" t="str">
        <f>IF(ISBLANK(draft_picks[[#This Row],[drafter_id]]),"",_xlfn.XLOOKUP(draft_picks[[#This Row],[drafter_id]],drafters[id],drafters[name]))</f>
        <v>Ryan Marker</v>
      </c>
      <c r="J2956" t="str">
        <f>IF(ISBLANK(draft_picks[[#This Row],[drafter_team_id]]),"",_xlfn.XLOOKUP(draft_picks[[#This Row],[drafter_team_id]],drafter_teams[id],drafter_teams[name]))</f>
        <v/>
      </c>
      <c r="K2956" s="3" t="s">
        <v>15484</v>
      </c>
      <c r="L2956" t="s">
        <v>1166</v>
      </c>
      <c r="M2956" t="str">
        <f>IF(OR(ISBLANK(draft_picks[[#This Row],[veto_drafter_id]]),draft_picks[[#This Row],[veto_drafter_id]]=""),"",_xlfn.XLOOKUP(draft_picks[[#This Row],[veto_drafter_id]],drafters[id],drafters[name]))</f>
        <v>Lucé Tomlin-Brenner</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5</v>
      </c>
      <c r="E2957" t="s">
        <v>7987</v>
      </c>
      <c r="F2957" t="str">
        <f>IF(ISBLANK(draft_picks[[#This Row],[movie_id]]),"",_xlfn.XLOOKUP(draft_picks[[#This Row],[movie_id]],drafts.movies[id],drafts.movies[movie_title]))</f>
        <v>Sword of Trust</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15497</v>
      </c>
      <c r="L2957" t="s">
        <v>15497</v>
      </c>
      <c r="M2957" t="str">
        <f>IF(OR(ISBLANK(draft_picks[[#This Row],[veto_drafter_id]]),draft_picks[[#This Row],[veto_drafter_id]]=""),"",_xlfn.XLOOKUP(draft_picks[[#This Row],[veto_drafter_id]],drafters[id],drafters[name]))</f>
        <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x14ac:dyDescent="0.25">
      <c r="A2958" t="s">
        <v>15</v>
      </c>
      <c r="B2958" t="str">
        <f>_xlfn.XLOOKUP(draft_picks[[#This Row],[draft_id]],drafts[id],drafts[title])</f>
        <v>Lynn Shelton Super Draft</v>
      </c>
      <c r="C2958" s="3">
        <v>5</v>
      </c>
      <c r="D2958">
        <f>IF(C2957&lt;draft_picks[[#This Row],[position]],1,IF(C2957&gt;draft_picks[[#This Row],[position]],D2957+1,IF(C2957=draft_picks[[#This Row],[position]],D2957+1)))</f>
        <v>6</v>
      </c>
      <c r="E2958" t="s">
        <v>6605</v>
      </c>
      <c r="F2958" t="str">
        <f>IF(ISBLANK(draft_picks[[#This Row],[movie_id]]),"",_xlfn.XLOOKUP(draft_picks[[#This Row],[movie_id]],drafts.movies[id],drafts.movies[movie_title]))</f>
        <v>We Go Way Back</v>
      </c>
      <c r="G2958" s="3" t="s">
        <v>1166</v>
      </c>
      <c r="H2958" t="str">
        <f>IF(ISBLANK(draft_picks[[#This Row],[drafter_id]]),"",_xlfn.XLOOKUP(draft_picks[[#This Row],[drafter_id]],drafters[id],drafters[name]))</f>
        <v>Lucé Tomlin-Brenner</v>
      </c>
      <c r="J2958" t="str">
        <f>IF(ISBLANK(draft_picks[[#This Row],[drafter_team_id]]),"",_xlfn.XLOOKUP(draft_picks[[#This Row],[drafter_team_id]],drafter_teams[id],drafter_teams[name]))</f>
        <v/>
      </c>
      <c r="K2958" s="3" t="s">
        <v>15484</v>
      </c>
      <c r="L2958" t="s">
        <v>1115</v>
      </c>
      <c r="M2958" t="str">
        <f>IF(OR(ISBLANK(draft_picks[[#This Row],[veto_drafter_id]]),draft_picks[[#This Row],[veto_drafter_id]]=""),"",_xlfn.XLOOKUP(draft_picks[[#This Row],[veto_drafter_id]],drafters[id],drafters[name]))</f>
        <v>Ryan Marker</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7</v>
      </c>
      <c r="E2959" t="s">
        <v>3328</v>
      </c>
      <c r="F2959" t="str">
        <f>IF(ISBLANK(draft_picks[[#This Row],[movie_id]]),"",_xlfn.XLOOKUP(draft_picks[[#This Row],[movie_id]],drafts.movies[id],drafts.movies[movie_title]))</f>
        <v>Humpday</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15497</v>
      </c>
      <c r="L2959" t="s">
        <v>15497</v>
      </c>
      <c r="M2959" t="str">
        <f>IF(OR(ISBLANK(draft_picks[[#This Row],[veto_drafter_id]]),draft_picks[[#This Row],[veto_drafter_id]]=""),"",_xlfn.XLOOKUP(draft_picks[[#This Row],[veto_drafter_id]],drafters[id],drafters[name]))</f>
        <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x14ac:dyDescent="0.25">
      <c r="A2960" t="s">
        <v>15</v>
      </c>
      <c r="B2960" t="str">
        <f>_xlfn.XLOOKUP(draft_picks[[#This Row],[draft_id]],drafts[id],drafts[title])</f>
        <v>Lynn Shelton Super Draft</v>
      </c>
      <c r="C2960" s="3">
        <v>4</v>
      </c>
      <c r="D2960">
        <f>IF(C2959&lt;draft_picks[[#This Row],[position]],1,IF(C2959&gt;draft_picks[[#This Row],[position]],D2959+1,IF(C2959=draft_picks[[#This Row],[position]],D2959+1)))</f>
        <v>8</v>
      </c>
      <c r="E2960" t="s">
        <v>2796</v>
      </c>
      <c r="F2960" t="str">
        <f>IF(ISBLANK(draft_picks[[#This Row],[movie_id]]),"",_xlfn.XLOOKUP(draft_picks[[#This Row],[movie_id]],drafts.movies[id],drafts.movies[movie_title]))</f>
        <v>Touchy Feely</v>
      </c>
      <c r="G2960" s="3" t="s">
        <v>1115</v>
      </c>
      <c r="H2960" t="str">
        <f>IF(ISBLANK(draft_picks[[#This Row],[drafter_id]]),"",_xlfn.XLOOKUP(draft_picks[[#This Row],[drafter_id]],drafters[id],drafters[name]))</f>
        <v>Ryan Marker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x14ac:dyDescent="0.25">
      <c r="A2961" t="s">
        <v>15</v>
      </c>
      <c r="B2961" t="str">
        <f>_xlfn.XLOOKUP(draft_picks[[#This Row],[draft_id]],drafts[id],drafts[title])</f>
        <v>Lynn Shelton Super Draft</v>
      </c>
      <c r="C2961" s="3">
        <v>3</v>
      </c>
      <c r="D2961">
        <f>IF(C2960&lt;draft_picks[[#This Row],[position]],1,IF(C2960&gt;draft_picks[[#This Row],[position]],D2960+1,IF(C2960=draft_picks[[#This Row],[position]],D2960+1)))</f>
        <v>9</v>
      </c>
      <c r="E2961" t="s">
        <v>6605</v>
      </c>
      <c r="F2961" t="str">
        <f>IF(ISBLANK(draft_picks[[#This Row],[movie_id]]),"",_xlfn.XLOOKUP(draft_picks[[#This Row],[movie_id]],drafts.movies[id],drafts.movies[movie_title]))</f>
        <v>We Go Way Back</v>
      </c>
      <c r="G2961" s="3" t="s">
        <v>1166</v>
      </c>
      <c r="H2961" t="str">
        <f>IF(ISBLANK(draft_picks[[#This Row],[drafter_id]]),"",_xlfn.XLOOKUP(draft_picks[[#This Row],[drafter_id]],drafters[id],drafters[name]))</f>
        <v>Lucé Tomlin-Brenner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x14ac:dyDescent="0.25">
      <c r="A2962" t="s">
        <v>15</v>
      </c>
      <c r="B2962" t="str">
        <f>_xlfn.XLOOKUP(draft_picks[[#This Row],[draft_id]],drafts[id],drafts[title])</f>
        <v>Lynn Shelton Super Draft</v>
      </c>
      <c r="C2962" s="3">
        <v>2</v>
      </c>
      <c r="D2962">
        <f>IF(C2961&lt;draft_picks[[#This Row],[position]],1,IF(C2961&gt;draft_picks[[#This Row],[position]],D2961+1,IF(C2961=draft_picks[[#This Row],[position]],D2961+1)))</f>
        <v>10</v>
      </c>
      <c r="E2962" t="s">
        <v>3772</v>
      </c>
      <c r="F2962" t="str">
        <f>IF(ISBLANK(draft_picks[[#This Row],[movie_id]]),"",_xlfn.XLOOKUP(draft_picks[[#This Row],[movie_id]],drafts.movies[id],drafts.movies[movie_title]))</f>
        <v>Your Sister's Sister</v>
      </c>
      <c r="G2962" s="3" t="s">
        <v>1115</v>
      </c>
      <c r="H2962" t="str">
        <f>IF(ISBLANK(draft_picks[[#This Row],[drafter_id]]),"",_xlfn.XLOOKUP(draft_picks[[#This Row],[drafter_id]],drafters[id],drafters[name]))</f>
        <v>Ryan Marker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x14ac:dyDescent="0.25">
      <c r="A2963" t="s">
        <v>15</v>
      </c>
      <c r="B2963" t="str">
        <f>_xlfn.XLOOKUP(draft_picks[[#This Row],[draft_id]],drafts[id],drafts[title])</f>
        <v>Lynn Shelton Super Draft</v>
      </c>
      <c r="C2963" s="3">
        <v>1</v>
      </c>
      <c r="D2963">
        <f>IF(C2962&lt;draft_picks[[#This Row],[position]],1,IF(C2962&gt;draft_picks[[#This Row],[position]],D2962+1,IF(C2962=draft_picks[[#This Row],[position]],D2962+1)))</f>
        <v>11</v>
      </c>
      <c r="E2963" t="s">
        <v>1559</v>
      </c>
      <c r="F2963" t="str">
        <f>IF(ISBLANK(draft_picks[[#This Row],[movie_id]]),"",_xlfn.XLOOKUP(draft_picks[[#This Row],[movie_id]],drafts.movies[id],drafts.movies[movie_title]))</f>
        <v>Outside In</v>
      </c>
      <c r="G2963" s="3" t="s">
        <v>1166</v>
      </c>
      <c r="H2963" t="str">
        <f>IF(ISBLANK(draft_picks[[#This Row],[drafter_id]]),"",_xlfn.XLOOKUP(draft_picks[[#This Row],[drafter_id]],drafters[id],drafters[name]))</f>
        <v>Lucé Tomlin-Brenner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x14ac:dyDescent="0.25">
      <c r="A2964" t="s">
        <v>490</v>
      </c>
      <c r="B2964" t="str">
        <f>_xlfn.XLOOKUP(draft_picks[[#This Row],[draft_id]],drafts[id],drafts[title])</f>
        <v>Aaron Sorkin Super Draft</v>
      </c>
      <c r="C2964" s="3">
        <v>10</v>
      </c>
      <c r="D2964">
        <f>IF(C2963&lt;draft_picks[[#This Row],[position]],1,IF(C2963&gt;draft_picks[[#This Row],[position]],D2963+1,IF(C2963=draft_picks[[#This Row],[position]],D2963+1)))</f>
        <v>1</v>
      </c>
      <c r="E2964" t="s">
        <v>4899</v>
      </c>
      <c r="F2964" t="str">
        <f>IF(ISBLANK(draft_picks[[#This Row],[movie_id]]),"",_xlfn.XLOOKUP(draft_picks[[#This Row],[movie_id]],drafts.movies[id],drafts.movies[movie_title]))</f>
        <v>Being the Ricardos</v>
      </c>
      <c r="G2964" s="3" t="s">
        <v>1215</v>
      </c>
      <c r="H2964" t="str">
        <f>IF(ISBLANK(draft_picks[[#This Row],[drafter_id]]),"",_xlfn.XLOOKUP(draft_picks[[#This Row],[drafter_id]],drafters[id],drafters[name]))</f>
        <v>Mike Makowsky</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x14ac:dyDescent="0.25">
      <c r="A2965" t="s">
        <v>490</v>
      </c>
      <c r="B2965" t="str">
        <f>_xlfn.XLOOKUP(draft_picks[[#This Row],[draft_id]],drafts[id],drafts[title])</f>
        <v>Aaron Sorkin Super Draft</v>
      </c>
      <c r="C2965" s="3">
        <v>9</v>
      </c>
      <c r="D2965">
        <f>IF(C2964&lt;draft_picks[[#This Row],[position]],1,IF(C2964&gt;draft_picks[[#This Row],[position]],D2964+1,IF(C2964=draft_picks[[#This Row],[position]],D2964+1)))</f>
        <v>2</v>
      </c>
      <c r="E2965" t="s">
        <v>5040</v>
      </c>
      <c r="F2965" t="str">
        <f>IF(ISBLANK(draft_picks[[#This Row],[movie_id]]),"",_xlfn.XLOOKUP(draft_picks[[#This Row],[movie_id]],drafts.movies[id],drafts.movies[movie_title]))</f>
        <v>Charlie Wilson's War</v>
      </c>
      <c r="G2965" s="3" t="s">
        <v>1093</v>
      </c>
      <c r="H2965" t="str">
        <f>IF(ISBLANK(draft_picks[[#This Row],[drafter_id]]),"",_xlfn.XLOOKUP(draft_picks[[#This Row],[drafter_id]],drafters[id],drafters[name]))</f>
        <v>Brian Duffield</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x14ac:dyDescent="0.25">
      <c r="A2966" t="s">
        <v>490</v>
      </c>
      <c r="B2966" t="str">
        <f>_xlfn.XLOOKUP(draft_picks[[#This Row],[draft_id]],drafts[id],drafts[title])</f>
        <v>Aaron Sorkin Super Draft</v>
      </c>
      <c r="C2966" s="3">
        <v>8</v>
      </c>
      <c r="D2966">
        <f>IF(C2965&lt;draft_picks[[#This Row],[position]],1,IF(C2965&gt;draft_picks[[#This Row],[position]],D2965+1,IF(C2965=draft_picks[[#This Row],[position]],D2965+1)))</f>
        <v>3</v>
      </c>
      <c r="E2966" t="s">
        <v>2466</v>
      </c>
      <c r="F2966" t="str">
        <f>IF(ISBLANK(draft_picks[[#This Row],[movie_id]]),"",_xlfn.XLOOKUP(draft_picks[[#This Row],[movie_id]],drafts.movies[id],drafts.movies[movie_title]))</f>
        <v>Molly's Game</v>
      </c>
      <c r="G2966" s="3" t="s">
        <v>1029</v>
      </c>
      <c r="H2966" t="str">
        <f>IF(ISBLANK(draft_picks[[#This Row],[drafter_id]]),"",_xlfn.XLOOKUP(draft_picks[[#This Row],[drafter_id]],drafters[id],drafters[name]))</f>
        <v>Liz Hannah</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x14ac:dyDescent="0.25">
      <c r="A2967" t="s">
        <v>490</v>
      </c>
      <c r="B2967" t="str">
        <f>_xlfn.XLOOKUP(draft_picks[[#This Row],[draft_id]],drafts[id],drafts[title])</f>
        <v>Aaron Sorkin Super Draft</v>
      </c>
      <c r="C2967" s="3">
        <v>7</v>
      </c>
      <c r="D2967">
        <f>IF(C2966&lt;draft_picks[[#This Row],[position]],1,IF(C2966&gt;draft_picks[[#This Row],[position]],D2966+1,IF(C2966=draft_picks[[#This Row],[position]],D2966+1)))</f>
        <v>4</v>
      </c>
      <c r="E2967" t="s">
        <v>4383</v>
      </c>
      <c r="F2967" t="str">
        <f>IF(ISBLANK(draft_picks[[#This Row],[movie_id]]),"",_xlfn.XLOOKUP(draft_picks[[#This Row],[movie_id]],drafts.movies[id],drafts.movies[movie_title]))</f>
        <v>Malice</v>
      </c>
      <c r="G2967" s="3" t="s">
        <v>1215</v>
      </c>
      <c r="H2967" t="str">
        <f>IF(ISBLANK(draft_picks[[#This Row],[drafter_id]]),"",_xlfn.XLOOKUP(draft_picks[[#This Row],[drafter_id]],drafters[id],drafters[name]))</f>
        <v>Mike Makowsky</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x14ac:dyDescent="0.25">
      <c r="A2968" t="s">
        <v>490</v>
      </c>
      <c r="B2968" t="str">
        <f>_xlfn.XLOOKUP(draft_picks[[#This Row],[draft_id]],drafts[id],drafts[title])</f>
        <v>Aaron Sorkin Super Draft</v>
      </c>
      <c r="C2968" s="3">
        <v>6</v>
      </c>
      <c r="D2968">
        <f>IF(C2967&lt;draft_picks[[#This Row],[position]],1,IF(C2967&gt;draft_picks[[#This Row],[position]],D2967+1,IF(C2967=draft_picks[[#This Row],[position]],D2967+1)))</f>
        <v>5</v>
      </c>
      <c r="E2968" t="s">
        <v>2371</v>
      </c>
      <c r="F2968" t="str">
        <f>IF(ISBLANK(draft_picks[[#This Row],[movie_id]]),"",_xlfn.XLOOKUP(draft_picks[[#This Row],[movie_id]],drafts.movies[id],drafts.movies[movie_title]))</f>
        <v>The Trial of the Chicago 7</v>
      </c>
      <c r="G2968" s="3" t="s">
        <v>1093</v>
      </c>
      <c r="H2968" t="str">
        <f>IF(ISBLANK(draft_picks[[#This Row],[drafter_id]]),"",_xlfn.XLOOKUP(draft_picks[[#This Row],[drafter_id]],drafters[id],drafters[name]))</f>
        <v>Brian Duffield</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x14ac:dyDescent="0.25">
      <c r="A2969" t="s">
        <v>490</v>
      </c>
      <c r="B2969" t="str">
        <f>_xlfn.XLOOKUP(draft_picks[[#This Row],[draft_id]],drafts[id],drafts[title])</f>
        <v>Aaron Sorkin Super Draft</v>
      </c>
      <c r="C2969" s="3">
        <v>5</v>
      </c>
      <c r="D2969">
        <f>IF(C2968&lt;draft_picks[[#This Row],[position]],1,IF(C2968&gt;draft_picks[[#This Row],[position]],D2968+1,IF(C2968=draft_picks[[#This Row],[position]],D2968+1)))</f>
        <v>6</v>
      </c>
      <c r="E2969" t="s">
        <v>7438</v>
      </c>
      <c r="F2969" t="str">
        <f>IF(ISBLANK(draft_picks[[#This Row],[movie_id]]),"",_xlfn.XLOOKUP(draft_picks[[#This Row],[movie_id]],drafts.movies[id],drafts.movies[movie_title]))</f>
        <v>Steve Jobs</v>
      </c>
      <c r="G2969" s="3" t="s">
        <v>1029</v>
      </c>
      <c r="H2969" t="str">
        <f>IF(ISBLANK(draft_picks[[#This Row],[drafter_id]]),"",_xlfn.XLOOKUP(draft_picks[[#This Row],[drafter_id]],drafters[id],drafters[name]))</f>
        <v>Liz Hannah</v>
      </c>
      <c r="J2969" t="str">
        <f>IF(ISBLANK(draft_picks[[#This Row],[drafter_team_id]]),"",_xlfn.XLOOKUP(draft_picks[[#This Row],[drafter_team_id]],drafter_teams[id],drafter_teams[name]))</f>
        <v/>
      </c>
      <c r="K2969" s="3" t="s">
        <v>15484</v>
      </c>
      <c r="L2969" t="s">
        <v>1215</v>
      </c>
      <c r="M2969" t="str">
        <f>IF(OR(ISBLANK(draft_picks[[#This Row],[veto_drafter_id]]),draft_picks[[#This Row],[veto_drafter_id]]=""),"",_xlfn.XLOOKUP(draft_picks[[#This Row],[veto_drafter_id]],drafters[id],drafters[name]))</f>
        <v>Mike Makowsky</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7</v>
      </c>
      <c r="E2970" t="s">
        <v>4665</v>
      </c>
      <c r="F2970" t="str">
        <f>IF(ISBLANK(draft_picks[[#This Row],[movie_id]]),"",_xlfn.XLOOKUP(draft_picks[[#This Row],[movie_id]],drafts.movies[id],drafts.movies[movie_title]))</f>
        <v>Moneyball</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15497</v>
      </c>
      <c r="L2970" t="s">
        <v>15497</v>
      </c>
      <c r="M2970" t="str">
        <f>IF(OR(ISBLANK(draft_picks[[#This Row],[veto_drafter_id]]),draft_picks[[#This Row],[veto_drafter_id]]=""),"",_xlfn.XLOOKUP(draft_picks[[#This Row],[veto_drafter_id]],drafters[id],drafters[name]))</f>
        <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x14ac:dyDescent="0.25">
      <c r="A2971" t="s">
        <v>490</v>
      </c>
      <c r="B2971" t="str">
        <f>_xlfn.XLOOKUP(draft_picks[[#This Row],[draft_id]],drafts[id],drafts[title])</f>
        <v>Aaron Sorkin Super Draft</v>
      </c>
      <c r="C2971" s="3">
        <v>4</v>
      </c>
      <c r="D2971">
        <f>IF(C2970&lt;draft_picks[[#This Row],[position]],1,IF(C2970&gt;draft_picks[[#This Row],[position]],D2970+1,IF(C2970=draft_picks[[#This Row],[position]],D2970+1)))</f>
        <v>8</v>
      </c>
      <c r="E2971" t="s">
        <v>3083</v>
      </c>
      <c r="F2971" t="str">
        <f>IF(ISBLANK(draft_picks[[#This Row],[movie_id]]),"",_xlfn.XLOOKUP(draft_picks[[#This Row],[movie_id]],drafts.movies[id],drafts.movies[movie_title]))</f>
        <v>The American President</v>
      </c>
      <c r="G2971" s="3" t="s">
        <v>1215</v>
      </c>
      <c r="H2971" t="str">
        <f>IF(ISBLANK(draft_picks[[#This Row],[drafter_id]]),"",_xlfn.XLOOKUP(draft_picks[[#This Row],[drafter_id]],drafters[id],drafters[name]))</f>
        <v>Mike Makowsky</v>
      </c>
      <c r="J2971" t="str">
        <f>IF(ISBLANK(draft_picks[[#This Row],[drafter_team_id]]),"",_xlfn.XLOOKUP(draft_picks[[#This Row],[drafter_team_id]],drafter_teams[id],drafter_teams[name]))</f>
        <v/>
      </c>
      <c r="K2971" s="3" t="s">
        <v>15484</v>
      </c>
      <c r="L2971" t="s">
        <v>1029</v>
      </c>
      <c r="M2971" t="str">
        <f>IF(OR(ISBLANK(draft_picks[[#This Row],[veto_drafter_id]]),draft_picks[[#This Row],[veto_drafter_id]]=""),"",_xlfn.XLOOKUP(draft_picks[[#This Row],[veto_drafter_id]],drafters[id],drafters[name]))</f>
        <v>Liz Hannah</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9</v>
      </c>
      <c r="E2972" t="s">
        <v>7438</v>
      </c>
      <c r="F2972" t="str">
        <f>IF(ISBLANK(draft_picks[[#This Row],[movie_id]]),"",_xlfn.XLOOKUP(draft_picks[[#This Row],[movie_id]],drafts.movies[id],drafts.movies[movie_title]))</f>
        <v>Steve Jobs</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15497</v>
      </c>
      <c r="L2972" t="s">
        <v>15497</v>
      </c>
      <c r="M2972" t="str">
        <f>IF(OR(ISBLANK(draft_picks[[#This Row],[veto_drafter_id]]),draft_picks[[#This Row],[veto_drafter_id]]=""),"",_xlfn.XLOOKUP(draft_picks[[#This Row],[veto_drafter_id]],drafters[id],drafters[name]))</f>
        <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x14ac:dyDescent="0.25">
      <c r="A2973" t="s">
        <v>490</v>
      </c>
      <c r="B2973" t="str">
        <f>_xlfn.XLOOKUP(draft_picks[[#This Row],[draft_id]],drafts[id],drafts[title])</f>
        <v>Aaron Sorkin Super Draft</v>
      </c>
      <c r="C2973" s="3">
        <v>3</v>
      </c>
      <c r="D2973">
        <f>IF(C2972&lt;draft_picks[[#This Row],[position]],1,IF(C2972&gt;draft_picks[[#This Row],[position]],D2972+1,IF(C2972=draft_picks[[#This Row],[position]],D2972+1)))</f>
        <v>10</v>
      </c>
      <c r="E2973" t="s">
        <v>3083</v>
      </c>
      <c r="F2973" t="str">
        <f>IF(ISBLANK(draft_picks[[#This Row],[movie_id]]),"",_xlfn.XLOOKUP(draft_picks[[#This Row],[movie_id]],drafts.movies[id],drafts.movies[movie_title]))</f>
        <v>The American President</v>
      </c>
      <c r="G2973" s="3" t="s">
        <v>1093</v>
      </c>
      <c r="H2973" t="str">
        <f>IF(ISBLANK(draft_picks[[#This Row],[drafter_id]]),"",_xlfn.XLOOKUP(draft_picks[[#This Row],[drafter_id]],drafters[id],drafters[name]))</f>
        <v>Brian Duffield</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x14ac:dyDescent="0.25">
      <c r="A2974" t="s">
        <v>490</v>
      </c>
      <c r="B2974" t="str">
        <f>_xlfn.XLOOKUP(draft_picks[[#This Row],[draft_id]],drafts[id],drafts[title])</f>
        <v>Aaron Sorkin Super Draft</v>
      </c>
      <c r="C2974" s="3">
        <v>2</v>
      </c>
      <c r="D2974">
        <f>IF(C2973&lt;draft_picks[[#This Row],[position]],1,IF(C2973&gt;draft_picks[[#This Row],[position]],D2973+1,IF(C2973=draft_picks[[#This Row],[position]],D2973+1)))</f>
        <v>11</v>
      </c>
      <c r="E2974" t="s">
        <v>1622</v>
      </c>
      <c r="F2974" t="str">
        <f>IF(ISBLANK(draft_picks[[#This Row],[movie_id]]),"",_xlfn.XLOOKUP(draft_picks[[#This Row],[movie_id]],drafts.movies[id],drafts.movies[movie_title]))</f>
        <v>The Social Network</v>
      </c>
      <c r="G2974" s="3" t="s">
        <v>1029</v>
      </c>
      <c r="H2974" t="str">
        <f>IF(ISBLANK(draft_picks[[#This Row],[drafter_id]]),"",_xlfn.XLOOKUP(draft_picks[[#This Row],[drafter_id]],drafters[id],drafters[name]))</f>
        <v>Liz Hannah</v>
      </c>
      <c r="J2974" t="str">
        <f>IF(ISBLANK(draft_picks[[#This Row],[drafter_team_id]]),"",_xlfn.XLOOKUP(draft_picks[[#This Row],[drafter_team_id]],drafter_teams[id],drafter_teams[name]))</f>
        <v/>
      </c>
      <c r="K2974" s="3" t="s">
        <v>15484</v>
      </c>
      <c r="L2974" t="s">
        <v>1093</v>
      </c>
      <c r="M2974" t="str">
        <f>IF(OR(ISBLANK(draft_picks[[#This Row],[veto_drafter_id]]),draft_picks[[#This Row],[veto_drafter_id]]=""),"",_xlfn.XLOOKUP(draft_picks[[#This Row],[veto_drafter_id]],drafters[id],drafters[name]))</f>
        <v>Brian Duffield</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12</v>
      </c>
      <c r="E2975" t="s">
        <v>7736</v>
      </c>
      <c r="F2975" t="str">
        <f>IF(ISBLANK(draft_picks[[#This Row],[movie_id]]),"",_xlfn.XLOOKUP(draft_picks[[#This Row],[movie_id]],drafts.movies[id],drafts.movies[movie_title]))</f>
        <v>A Few Good Men</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15497</v>
      </c>
      <c r="L2975" t="s">
        <v>15497</v>
      </c>
      <c r="M2975" t="str">
        <f>IF(OR(ISBLANK(draft_picks[[#This Row],[veto_drafter_id]]),draft_picks[[#This Row],[veto_drafter_id]]=""),"",_xlfn.XLOOKUP(draft_picks[[#This Row],[veto_drafter_id]],drafters[id],drafters[name]))</f>
        <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x14ac:dyDescent="0.25">
      <c r="A2976" t="s">
        <v>490</v>
      </c>
      <c r="B2976" t="str">
        <f>_xlfn.XLOOKUP(draft_picks[[#This Row],[draft_id]],drafts[id],drafts[title])</f>
        <v>Aaron Sorkin Super Draft</v>
      </c>
      <c r="C2976" s="3">
        <v>1</v>
      </c>
      <c r="D2976">
        <f>IF(C2975&lt;draft_picks[[#This Row],[position]],1,IF(C2975&gt;draft_picks[[#This Row],[position]],D2975+1,IF(C2975=draft_picks[[#This Row],[position]],D2975+1)))</f>
        <v>13</v>
      </c>
      <c r="E2976" t="s">
        <v>1622</v>
      </c>
      <c r="F2976" t="str">
        <f>IF(ISBLANK(draft_picks[[#This Row],[movie_id]]),"",_xlfn.XLOOKUP(draft_picks[[#This Row],[movie_id]],drafts.movies[id],drafts.movies[movie_title]))</f>
        <v>The Social Network</v>
      </c>
      <c r="G2976" s="3" t="s">
        <v>1215</v>
      </c>
      <c r="H2976" t="str">
        <f>IF(ISBLANK(draft_picks[[#This Row],[drafter_id]]),"",_xlfn.XLOOKUP(draft_picks[[#This Row],[drafter_id]],drafters[id],drafters[name]))</f>
        <v>Mike Makowsky</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x14ac:dyDescent="0.25">
      <c r="A2977" t="s">
        <v>542</v>
      </c>
      <c r="B2977" t="str">
        <f>_xlfn.XLOOKUP(draft_picks[[#This Row],[draft_id]],drafts[id],drafts[title])</f>
        <v>Action Sequels</v>
      </c>
      <c r="C2977" s="3">
        <v>7</v>
      </c>
      <c r="D2977">
        <f>IF(C2976&lt;draft_picks[[#This Row],[position]],1,IF(C2976&gt;draft_picks[[#This Row],[position]],D2976+1,IF(C2976=draft_picks[[#This Row],[position]],D2976+1)))</f>
        <v>1</v>
      </c>
      <c r="E2977" t="s">
        <v>6075</v>
      </c>
      <c r="F2977" t="str">
        <f>IF(ISBLANK(draft_picks[[#This Row],[movie_id]]),"",_xlfn.XLOOKUP(draft_picks[[#This Row],[movie_id]],drafts.movies[id],drafts.movies[movie_title]))</f>
        <v>Bad Boys II</v>
      </c>
      <c r="G2977" s="3" t="s">
        <v>1015</v>
      </c>
      <c r="H2977" t="str">
        <f>IF(ISBLANK(draft_picks[[#This Row],[drafter_id]]),"",_xlfn.XLOOKUP(draft_picks[[#This Row],[drafter_id]],drafters[id],drafters[name]))</f>
        <v>Chris Hewitt</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x14ac:dyDescent="0.25">
      <c r="A2978" t="s">
        <v>542</v>
      </c>
      <c r="B2978" t="str">
        <f>_xlfn.XLOOKUP(draft_picks[[#This Row],[draft_id]],drafts[id],drafts[title])</f>
        <v>Action Sequels</v>
      </c>
      <c r="C2978" s="3">
        <v>6</v>
      </c>
      <c r="D2978">
        <f>IF(C2977&lt;draft_picks[[#This Row],[position]],1,IF(C2977&gt;draft_picks[[#This Row],[position]],D2977+1,IF(C2977=draft_picks[[#This Row],[position]],D2977+1)))</f>
        <v>2</v>
      </c>
      <c r="E2978" t="s">
        <v>5073</v>
      </c>
      <c r="F2978" t="str">
        <f>IF(ISBLANK(draft_picks[[#This Row],[movie_id]]),"",_xlfn.XLOOKUP(draft_picks[[#This Row],[movie_id]],drafts.movies[id],drafts.movies[movie_title]))</f>
        <v>Lethal Weapon 2</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x14ac:dyDescent="0.25">
      <c r="A2979" t="s">
        <v>542</v>
      </c>
      <c r="B2979" t="str">
        <f>_xlfn.XLOOKUP(draft_picks[[#This Row],[draft_id]],drafts[id],drafts[title])</f>
        <v>Action Sequels</v>
      </c>
      <c r="C2979" s="3">
        <v>5</v>
      </c>
      <c r="D2979">
        <f>IF(C2978&lt;draft_picks[[#This Row],[position]],1,IF(C2978&gt;draft_picks[[#This Row],[position]],D2978+1,IF(C2978=draft_picks[[#This Row],[position]],D2978+1)))</f>
        <v>3</v>
      </c>
      <c r="E2979" t="s">
        <v>8146</v>
      </c>
      <c r="F2979" t="str">
        <f>IF(ISBLANK(draft_picks[[#This Row],[movie_id]]),"",_xlfn.XLOOKUP(draft_picks[[#This Row],[movie_id]],drafts.movies[id],drafts.movies[movie_title]))</f>
        <v>Drunken Master II</v>
      </c>
      <c r="G2979" s="3" t="s">
        <v>1083</v>
      </c>
      <c r="H2979" t="str">
        <f>IF(ISBLANK(draft_picks[[#This Row],[drafter_id]]),"",_xlfn.XLOOKUP(draft_picks[[#This Row],[drafter_id]],drafters[id],drafters[name]))</f>
        <v>Nick de Semlyen</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x14ac:dyDescent="0.25">
      <c r="A2980" t="s">
        <v>542</v>
      </c>
      <c r="B2980" t="str">
        <f>_xlfn.XLOOKUP(draft_picks[[#This Row],[draft_id]],drafts[id],drafts[title])</f>
        <v>Action Sequels</v>
      </c>
      <c r="C2980" s="3">
        <v>4</v>
      </c>
      <c r="D2980">
        <f>IF(C2979&lt;draft_picks[[#This Row],[position]],1,IF(C2979&gt;draft_picks[[#This Row],[position]],D2979+1,IF(C2979=draft_picks[[#This Row],[position]],D2979+1)))</f>
        <v>4</v>
      </c>
      <c r="E2980" t="s">
        <v>7969</v>
      </c>
      <c r="F2980" t="str">
        <f>IF(ISBLANK(draft_picks[[#This Row],[movie_id]]),"",_xlfn.XLOOKUP(draft_picks[[#This Row],[movie_id]],drafts.movies[id],drafts.movies[movie_title]))</f>
        <v>John Wick: Chapter 2</v>
      </c>
      <c r="G2980" s="3" t="s">
        <v>1015</v>
      </c>
      <c r="H2980" t="str">
        <f>IF(ISBLANK(draft_picks[[#This Row],[drafter_id]]),"",_xlfn.XLOOKUP(draft_picks[[#This Row],[drafter_id]],drafters[id],drafters[name]))</f>
        <v>Chris Hewitt</v>
      </c>
      <c r="J2980" t="str">
        <f>IF(ISBLANK(draft_picks[[#This Row],[drafter_team_id]]),"",_xlfn.XLOOKUP(draft_picks[[#This Row],[drafter_team_id]],drafter_teams[id],drafter_teams[name]))</f>
        <v/>
      </c>
      <c r="K2980" s="3" t="s">
        <v>15484</v>
      </c>
      <c r="L2980" t="s">
        <v>1083</v>
      </c>
      <c r="M2980" t="str">
        <f>IF(OR(ISBLANK(draft_picks[[#This Row],[veto_drafter_id]]),draft_picks[[#This Row],[veto_drafter_id]]=""),"",_xlfn.XLOOKUP(draft_picks[[#This Row],[veto_drafter_id]],drafters[id],drafters[name]))</f>
        <v>Nick de Semlyen</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5</v>
      </c>
      <c r="E2981" t="s">
        <v>4749</v>
      </c>
      <c r="F2981" t="str">
        <f>IF(ISBLANK(draft_picks[[#This Row],[movie_id]]),"",_xlfn.XLOOKUP(draft_picks[[#This Row],[movie_id]],drafts.movies[id],drafts.movies[movie_title]))</f>
        <v>The Raid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15497</v>
      </c>
      <c r="L2981" t="s">
        <v>15497</v>
      </c>
      <c r="M2981" t="str">
        <f>IF(OR(ISBLANK(draft_picks[[#This Row],[veto_drafter_id]]),draft_picks[[#This Row],[veto_drafter_id]]=""),"",_xlfn.XLOOKUP(draft_picks[[#This Row],[veto_drafter_id]],drafters[id],drafters[name]))</f>
        <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x14ac:dyDescent="0.25">
      <c r="A2982" t="s">
        <v>542</v>
      </c>
      <c r="B2982" t="str">
        <f>_xlfn.XLOOKUP(draft_picks[[#This Row],[draft_id]],drafts[id],drafts[title])</f>
        <v>Action Sequels</v>
      </c>
      <c r="C2982" s="3">
        <v>3</v>
      </c>
      <c r="D2982">
        <f>IF(C2981&lt;draft_picks[[#This Row],[position]],1,IF(C2981&gt;draft_picks[[#This Row],[position]],D2981+1,IF(C2981=draft_picks[[#This Row],[position]],D2981+1)))</f>
        <v>6</v>
      </c>
      <c r="E2982" t="s">
        <v>4332</v>
      </c>
      <c r="F2982" t="str">
        <f>IF(ISBLANK(draft_picks[[#This Row],[movie_id]]),"",_xlfn.XLOOKUP(draft_picks[[#This Row],[movie_id]],drafts.movies[id],drafts.movies[movie_title]))</f>
        <v>Indiana Jones and the Temple of Doom</v>
      </c>
      <c r="G2982" s="3" t="s">
        <v>1083</v>
      </c>
      <c r="H2982" t="str">
        <f>IF(ISBLANK(draft_picks[[#This Row],[drafter_id]]),"",_xlfn.XLOOKUP(draft_picks[[#This Row],[drafter_id]],drafters[id],drafters[name]))</f>
        <v>Nick de Semlyen</v>
      </c>
      <c r="J2982" t="str">
        <f>IF(ISBLANK(draft_picks[[#This Row],[drafter_team_id]]),"",_xlfn.XLOOKUP(draft_picks[[#This Row],[drafter_team_id]],drafter_teams[id],drafter_teams[name]))</f>
        <v/>
      </c>
      <c r="K2982" s="3" t="s">
        <v>15484</v>
      </c>
      <c r="L2982" t="s">
        <v>1015</v>
      </c>
      <c r="M2982" t="str">
        <f>IF(OR(ISBLANK(draft_picks[[#This Row],[veto_drafter_id]]),draft_picks[[#This Row],[veto_drafter_id]]=""),"",_xlfn.XLOOKUP(draft_picks[[#This Row],[veto_drafter_id]],drafters[id],drafters[name]))</f>
        <v>Chris Hewitt</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7</v>
      </c>
      <c r="E2983" t="s">
        <v>2730</v>
      </c>
      <c r="F2983" t="str">
        <f>IF(ISBLANK(draft_picks[[#This Row],[movie_id]]),"",_xlfn.XLOOKUP(draft_picks[[#This Row],[movie_id]],drafts.movies[id],drafts.movies[movie_title]))</f>
        <v>Aliens</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15497</v>
      </c>
      <c r="L2983" t="s">
        <v>15497</v>
      </c>
      <c r="M2983" t="str">
        <f>IF(OR(ISBLANK(draft_picks[[#This Row],[veto_drafter_id]]),draft_picks[[#This Row],[veto_drafter_id]]=""),"",_xlfn.XLOOKUP(draft_picks[[#This Row],[veto_drafter_id]],drafters[id],drafters[name]))</f>
        <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x14ac:dyDescent="0.25">
      <c r="A2984" t="s">
        <v>542</v>
      </c>
      <c r="B2984" t="str">
        <f>_xlfn.XLOOKUP(draft_picks[[#This Row],[draft_id]],drafts[id],drafts[title])</f>
        <v>Action Sequels</v>
      </c>
      <c r="C2984" s="3">
        <v>2</v>
      </c>
      <c r="D2984">
        <f>IF(C2983&lt;draft_picks[[#This Row],[position]],1,IF(C2983&gt;draft_picks[[#This Row],[position]],D2983+1,IF(C2983=draft_picks[[#This Row],[position]],D2983+1)))</f>
        <v>8</v>
      </c>
      <c r="E2984" t="s">
        <v>2120</v>
      </c>
      <c r="F2984" t="str">
        <f>IF(ISBLANK(draft_picks[[#This Row],[movie_id]]),"",_xlfn.XLOOKUP(draft_picks[[#This Row],[movie_id]],drafts.movies[id],drafts.movies[movie_title]))</f>
        <v>Terminator 2: Judgment Day</v>
      </c>
      <c r="G2984" s="3" t="s">
        <v>1015</v>
      </c>
      <c r="H2984" t="str">
        <f>IF(ISBLANK(draft_picks[[#This Row],[drafter_id]]),"",_xlfn.XLOOKUP(draft_picks[[#This Row],[drafter_id]],drafters[id],drafters[name]))</f>
        <v>Chris Hewitt</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x14ac:dyDescent="0.25">
      <c r="A2985" t="s">
        <v>542</v>
      </c>
      <c r="B2985" t="str">
        <f>_xlfn.XLOOKUP(draft_picks[[#This Row],[draft_id]],drafts[id],drafts[title])</f>
        <v>Action Sequels</v>
      </c>
      <c r="C2985" s="3">
        <v>1</v>
      </c>
      <c r="D2985">
        <f>IF(C2984&lt;draft_picks[[#This Row],[position]],1,IF(C2984&gt;draft_picks[[#This Row],[position]],D2984+1,IF(C2984=draft_picks[[#This Row],[position]],D2984+1)))</f>
        <v>9</v>
      </c>
      <c r="E2985" t="s">
        <v>5426</v>
      </c>
      <c r="F2985" t="str">
        <f>IF(ISBLANK(draft_picks[[#This Row],[movie_id]]),"",_xlfn.XLOOKUP(draft_picks[[#This Row],[movie_id]],drafts.movies[id],drafts.movies[movie_title]))</f>
        <v>Top Gun: Maverick</v>
      </c>
      <c r="G2985" s="3" t="s">
        <v>1083</v>
      </c>
      <c r="H2985" t="str">
        <f>IF(ISBLANK(draft_picks[[#This Row],[drafter_id]]),"",_xlfn.XLOOKUP(draft_picks[[#This Row],[drafter_id]],drafters[id],drafters[name]))</f>
        <v>Nick de Semlyen</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x14ac:dyDescent="0.25">
      <c r="A2986" t="s">
        <v>449</v>
      </c>
      <c r="B2986" t="str">
        <f>_xlfn.XLOOKUP(draft_picks[[#This Row],[draft_id]],drafts[id],drafts[title])</f>
        <v>The Afterlife</v>
      </c>
      <c r="C2986" s="3">
        <v>7</v>
      </c>
      <c r="D2986">
        <f>IF(C2985&lt;draft_picks[[#This Row],[position]],1,IF(C2985&gt;draft_picks[[#This Row],[position]],D2985+1,IF(C2985=draft_picks[[#This Row],[position]],D2985+1)))</f>
        <v>1</v>
      </c>
      <c r="E2986" t="s">
        <v>8287</v>
      </c>
      <c r="F2986" t="str">
        <f>IF(ISBLANK(draft_picks[[#This Row],[movie_id]]),"",_xlfn.XLOOKUP(draft_picks[[#This Row],[movie_id]],drafts.movies[id],drafts.movies[movie_title]))</f>
        <v>Brainstorm</v>
      </c>
      <c r="G2986" s="3" t="s">
        <v>797</v>
      </c>
      <c r="H2986" t="str">
        <f>IF(ISBLANK(draft_picks[[#This Row],[drafter_id]]),"",_xlfn.XLOOKUP(draft_picks[[#This Row],[drafter_id]],drafters[id],drafters[name]))</f>
        <v>William Bibbiani</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x14ac:dyDescent="0.25">
      <c r="A2987" t="s">
        <v>449</v>
      </c>
      <c r="B2987" t="str">
        <f>_xlfn.XLOOKUP(draft_picks[[#This Row],[draft_id]],drafts[id],drafts[title])</f>
        <v>The Afterlife</v>
      </c>
      <c r="C2987" s="3">
        <v>6</v>
      </c>
      <c r="D2987">
        <f>IF(C2986&lt;draft_picks[[#This Row],[position]],1,IF(C2986&gt;draft_picks[[#This Row],[position]],D2986+1,IF(C2986=draft_picks[[#This Row],[position]],D2986+1)))</f>
        <v>2</v>
      </c>
      <c r="E2987" t="s">
        <v>3615</v>
      </c>
      <c r="F2987" t="str">
        <f>IF(ISBLANK(draft_picks[[#This Row],[movie_id]]),"",_xlfn.XLOOKUP(draft_picks[[#This Row],[movie_id]],drafts.movies[id],drafts.movies[movie_title]))</f>
        <v>High and Low</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x14ac:dyDescent="0.25">
      <c r="A2988" t="s">
        <v>449</v>
      </c>
      <c r="B2988" t="str">
        <f>_xlfn.XLOOKUP(draft_picks[[#This Row],[draft_id]],drafts[id],drafts[title])</f>
        <v>The Afterlife</v>
      </c>
      <c r="C2988" s="3">
        <v>5</v>
      </c>
      <c r="D2988">
        <f>IF(C2987&lt;draft_picks[[#This Row],[position]],1,IF(C2987&gt;draft_picks[[#This Row],[position]],D2987+1,IF(C2987=draft_picks[[#This Row],[position]],D2987+1)))</f>
        <v>3</v>
      </c>
      <c r="E2988" t="s">
        <v>7204</v>
      </c>
      <c r="F2988" t="str">
        <f>IF(ISBLANK(draft_picks[[#This Row],[movie_id]]),"",_xlfn.XLOOKUP(draft_picks[[#This Row],[movie_id]],drafts.movies[id],drafts.movies[movie_title]))</f>
        <v>Black Orpheus</v>
      </c>
      <c r="G2988" s="3" t="s">
        <v>1023</v>
      </c>
      <c r="H2988" t="str">
        <f>IF(ISBLANK(draft_picks[[#This Row],[drafter_id]]),"",_xlfn.XLOOKUP(draft_picks[[#This Row],[drafter_id]],drafters[id],drafters[name]))</f>
        <v>Walter Chaw</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x14ac:dyDescent="0.25">
      <c r="A2989" t="s">
        <v>449</v>
      </c>
      <c r="B2989" t="str">
        <f>_xlfn.XLOOKUP(draft_picks[[#This Row],[draft_id]],drafts[id],drafts[title])</f>
        <v>The Afterlife</v>
      </c>
      <c r="C2989" s="3">
        <v>4</v>
      </c>
      <c r="D2989">
        <f>IF(C2988&lt;draft_picks[[#This Row],[position]],1,IF(C2988&gt;draft_picks[[#This Row],[position]],D2988+1,IF(C2988=draft_picks[[#This Row],[position]],D2988+1)))</f>
        <v>4</v>
      </c>
      <c r="E2989" t="s">
        <v>2332</v>
      </c>
      <c r="F2989" t="str">
        <f>IF(ISBLANK(draft_picks[[#This Row],[movie_id]]),"",_xlfn.XLOOKUP(draft_picks[[#This Row],[movie_id]],drafts.movies[id],drafts.movies[movie_title]))</f>
        <v>Heaven Can Wait</v>
      </c>
      <c r="G2989" s="3" t="s">
        <v>797</v>
      </c>
      <c r="H2989" t="str">
        <f>IF(ISBLANK(draft_picks[[#This Row],[drafter_id]]),"",_xlfn.XLOOKUP(draft_picks[[#This Row],[drafter_id]],drafters[id],drafters[name]))</f>
        <v>William Bibbiani</v>
      </c>
      <c r="J2989" t="str">
        <f>IF(ISBLANK(draft_picks[[#This Row],[drafter_team_id]]),"",_xlfn.XLOOKUP(draft_picks[[#This Row],[drafter_team_id]],drafter_teams[id],drafter_teams[name]))</f>
        <v/>
      </c>
      <c r="K2989" s="3" t="s">
        <v>15484</v>
      </c>
      <c r="L2989" t="s">
        <v>1023</v>
      </c>
      <c r="M2989" t="str">
        <f>IF(OR(ISBLANK(draft_picks[[#This Row],[veto_drafter_id]]),draft_picks[[#This Row],[veto_drafter_id]]=""),"",_xlfn.XLOOKUP(draft_picks[[#This Row],[veto_drafter_id]],drafters[id],drafters[name]))</f>
        <v>Walter Chaw</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5</v>
      </c>
      <c r="E2990" t="s">
        <v>7357</v>
      </c>
      <c r="F2990" t="str">
        <f>IF(ISBLANK(draft_picks[[#This Row],[movie_id]]),"",_xlfn.XLOOKUP(draft_picks[[#This Row],[movie_id]],drafts.movies[id],drafts.movies[movie_title]))</f>
        <v>Coco</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15497</v>
      </c>
      <c r="L2990" t="s">
        <v>15497</v>
      </c>
      <c r="M2990" t="str">
        <f>IF(OR(ISBLANK(draft_picks[[#This Row],[veto_drafter_id]]),draft_picks[[#This Row],[veto_drafter_id]]=""),"",_xlfn.XLOOKUP(draft_picks[[#This Row],[veto_drafter_id]],drafters[id],drafters[name]))</f>
        <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x14ac:dyDescent="0.25">
      <c r="A2991" t="s">
        <v>449</v>
      </c>
      <c r="B2991" t="str">
        <f>_xlfn.XLOOKUP(draft_picks[[#This Row],[draft_id]],drafts[id],drafts[title])</f>
        <v>The Afterlife</v>
      </c>
      <c r="C2991" s="3">
        <v>3</v>
      </c>
      <c r="D2991">
        <f>IF(C2990&lt;draft_picks[[#This Row],[position]],1,IF(C2990&gt;draft_picks[[#This Row],[position]],D2990+1,IF(C2990=draft_picks[[#This Row],[position]],D2990+1)))</f>
        <v>6</v>
      </c>
      <c r="E2991" t="s">
        <v>4656</v>
      </c>
      <c r="F2991" t="str">
        <f>IF(ISBLANK(draft_picks[[#This Row],[movie_id]]),"",_xlfn.XLOOKUP(draft_picks[[#This Row],[movie_id]],drafts.movies[id],drafts.movies[movie_title]))</f>
        <v>After Life</v>
      </c>
      <c r="G2991" s="3" t="s">
        <v>1023</v>
      </c>
      <c r="H2991" t="str">
        <f>IF(ISBLANK(draft_picks[[#This Row],[drafter_id]]),"",_xlfn.XLOOKUP(draft_picks[[#This Row],[drafter_id]],drafters[id],drafters[name]))</f>
        <v>Walter Chaw</v>
      </c>
      <c r="J2991" t="str">
        <f>IF(ISBLANK(draft_picks[[#This Row],[drafter_team_id]]),"",_xlfn.XLOOKUP(draft_picks[[#This Row],[drafter_team_id]],drafter_teams[id],drafter_teams[name]))</f>
        <v/>
      </c>
      <c r="K2991" s="3" t="s">
        <v>15484</v>
      </c>
      <c r="L2991" t="s">
        <v>797</v>
      </c>
      <c r="M2991" t="str">
        <f>IF(OR(ISBLANK(draft_picks[[#This Row],[veto_drafter_id]]),draft_picks[[#This Row],[veto_drafter_id]]=""),"",_xlfn.XLOOKUP(draft_picks[[#This Row],[veto_drafter_id]],drafters[id],drafters[name]))</f>
        <v>William Bibbiani</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7</v>
      </c>
      <c r="E2992" t="s">
        <v>8313</v>
      </c>
      <c r="F2992" t="str">
        <f>IF(ISBLANK(draft_picks[[#This Row],[movie_id]]),"",_xlfn.XLOOKUP(draft_picks[[#This Row],[movie_id]],drafts.movies[id],drafts.movies[movie_title]))</f>
        <v>Defending Your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15497</v>
      </c>
      <c r="L2992" t="s">
        <v>15497</v>
      </c>
      <c r="M2992" t="str">
        <f>IF(OR(ISBLANK(draft_picks[[#This Row],[veto_drafter_id]]),draft_picks[[#This Row],[veto_drafter_id]]=""),"",_xlfn.XLOOKUP(draft_picks[[#This Row],[veto_drafter_id]],drafters[id],drafters[name]))</f>
        <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x14ac:dyDescent="0.25">
      <c r="A2993" t="s">
        <v>449</v>
      </c>
      <c r="B2993" t="str">
        <f>_xlfn.XLOOKUP(draft_picks[[#This Row],[draft_id]],drafts[id],drafts[title])</f>
        <v>The Afterlife</v>
      </c>
      <c r="C2993" s="3">
        <v>2</v>
      </c>
      <c r="D2993">
        <f>IF(C2992&lt;draft_picks[[#This Row],[position]],1,IF(C2992&gt;draft_picks[[#This Row],[position]],D2992+1,IF(C2992=draft_picks[[#This Row],[position]],D2992+1)))</f>
        <v>8</v>
      </c>
      <c r="E2993" t="s">
        <v>2287</v>
      </c>
      <c r="F2993" t="str">
        <f>IF(ISBLANK(draft_picks[[#This Row],[movie_id]]),"",_xlfn.XLOOKUP(draft_picks[[#This Row],[movie_id]],drafts.movies[id],drafts.movies[movie_title]))</f>
        <v>A Matter of Life and Death</v>
      </c>
      <c r="G2993" s="3" t="s">
        <v>797</v>
      </c>
      <c r="H2993" t="str">
        <f>IF(ISBLANK(draft_picks[[#This Row],[drafter_id]]),"",_xlfn.XLOOKUP(draft_picks[[#This Row],[drafter_id]],drafters[id],drafters[name]))</f>
        <v>William Bibbiani</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x14ac:dyDescent="0.25">
      <c r="A2994" t="s">
        <v>449</v>
      </c>
      <c r="B2994" t="str">
        <f>_xlfn.XLOOKUP(draft_picks[[#This Row],[draft_id]],drafts[id],drafts[title])</f>
        <v>The Afterlife</v>
      </c>
      <c r="C2994" s="3">
        <v>1</v>
      </c>
      <c r="D2994">
        <f>IF(C2993&lt;draft_picks[[#This Row],[position]],1,IF(C2993&gt;draft_picks[[#This Row],[position]],D2993+1,IF(C2993=draft_picks[[#This Row],[position]],D2993+1)))</f>
        <v>9</v>
      </c>
      <c r="E2994" t="s">
        <v>4656</v>
      </c>
      <c r="F2994" t="str">
        <f>IF(ISBLANK(draft_picks[[#This Row],[movie_id]]),"",_xlfn.XLOOKUP(draft_picks[[#This Row],[movie_id]],drafts.movies[id],drafts.movies[movie_title]))</f>
        <v>After Life</v>
      </c>
      <c r="G2994" s="3" t="s">
        <v>1023</v>
      </c>
      <c r="H2994" t="str">
        <f>IF(ISBLANK(draft_picks[[#This Row],[drafter_id]]),"",_xlfn.XLOOKUP(draft_picks[[#This Row],[drafter_id]],drafters[id],drafters[name]))</f>
        <v>Walter Chaw</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x14ac:dyDescent="0.25">
      <c r="A2995" t="s">
        <v>352</v>
      </c>
      <c r="B2995" t="str">
        <f>_xlfn.XLOOKUP(draft_picks[[#This Row],[draft_id]],drafts[id],drafts[title])</f>
        <v>Horror Anthologies</v>
      </c>
      <c r="C2995" s="3">
        <v>7</v>
      </c>
      <c r="D2995">
        <f>IF(C2994&lt;draft_picks[[#This Row],[position]],1,IF(C2994&gt;draft_picks[[#This Row],[position]],D2994+1,IF(C2994=draft_picks[[#This Row],[position]],D2994+1)))</f>
        <v>1</v>
      </c>
      <c r="E2995" t="s">
        <v>1865</v>
      </c>
      <c r="F2995" t="str">
        <f>IF(ISBLANK(draft_picks[[#This Row],[movie_id]]),"",_xlfn.XLOOKUP(draft_picks[[#This Row],[movie_id]],drafts.movies[id],drafts.movies[movie_title]))</f>
        <v>V/H/S/2</v>
      </c>
      <c r="G2995" s="3" t="s">
        <v>793</v>
      </c>
      <c r="H2995" t="str">
        <f>IF(ISBLANK(draft_picks[[#This Row],[drafter_id]]),"",_xlfn.XLOOKUP(draft_picks[[#This Row],[drafter_id]],drafters[id],drafters[name]))</f>
        <v>Clarke Wolfe</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x14ac:dyDescent="0.25">
      <c r="A2996" t="s">
        <v>352</v>
      </c>
      <c r="B2996" t="str">
        <f>_xlfn.XLOOKUP(draft_picks[[#This Row],[draft_id]],drafts[id],drafts[title])</f>
        <v>Horror Anthologies</v>
      </c>
      <c r="C2996" s="3">
        <v>6</v>
      </c>
      <c r="D2996">
        <f>IF(C2995&lt;draft_picks[[#This Row],[position]],1,IF(C2995&gt;draft_picks[[#This Row],[position]],D2995+1,IF(C2995=draft_picks[[#This Row],[position]],D2995+1)))</f>
        <v>2</v>
      </c>
      <c r="E2996" t="s">
        <v>6372</v>
      </c>
      <c r="F2996" t="str">
        <f>IF(ISBLANK(draft_picks[[#This Row],[movie_id]]),"",_xlfn.XLOOKUP(draft_picks[[#This Row],[movie_id]],drafts.movies[id],drafts.movies[movie_title]))</f>
        <v>Creepshow</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15484</v>
      </c>
      <c r="L2996" t="s">
        <v>855</v>
      </c>
      <c r="M2996" t="str">
        <f>IF(OR(ISBLANK(draft_picks[[#This Row],[veto_drafter_id]]),draft_picks[[#This Row],[veto_drafter_id]]=""),"",_xlfn.XLOOKUP(draft_picks[[#This Row],[veto_drafter_id]],drafters[id],drafters[name]))</f>
        <v>Fayna Sanchez</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3</v>
      </c>
      <c r="E2997" t="s">
        <v>2279</v>
      </c>
      <c r="F2997" t="str">
        <f>IF(ISBLANK(draft_picks[[#This Row],[movie_id]]),"",_xlfn.XLOOKUP(draft_picks[[#This Row],[movie_id]],drafts.movies[id],drafts.movies[movie_title]))</f>
        <v>Tales from the Hood</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15497</v>
      </c>
      <c r="L2997" t="s">
        <v>15497</v>
      </c>
      <c r="M2997" t="str">
        <f>IF(OR(ISBLANK(draft_picks[[#This Row],[veto_drafter_id]]),draft_picks[[#This Row],[veto_drafter_id]]=""),"",_xlfn.XLOOKUP(draft_picks[[#This Row],[veto_drafter_id]],drafters[id],drafters[name]))</f>
        <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x14ac:dyDescent="0.25">
      <c r="A2998" t="s">
        <v>352</v>
      </c>
      <c r="B2998" t="str">
        <f>_xlfn.XLOOKUP(draft_picks[[#This Row],[draft_id]],drafts[id],drafts[title])</f>
        <v>Horror Anthologies</v>
      </c>
      <c r="C2998" s="3">
        <v>5</v>
      </c>
      <c r="D2998">
        <f>IF(C2997&lt;draft_picks[[#This Row],[position]],1,IF(C2997&gt;draft_picks[[#This Row],[position]],D2997+1,IF(C2997=draft_picks[[#This Row],[position]],D2997+1)))</f>
        <v>4</v>
      </c>
      <c r="E2998" t="s">
        <v>2634</v>
      </c>
      <c r="F2998" t="str">
        <f>IF(ISBLANK(draft_picks[[#This Row],[movie_id]]),"",_xlfn.XLOOKUP(draft_picks[[#This Row],[movie_id]],drafts.movies[id],drafts.movies[movie_title]))</f>
        <v>Body Bags</v>
      </c>
      <c r="G2998" s="3" t="s">
        <v>855</v>
      </c>
      <c r="H2998" t="str">
        <f>IF(ISBLANK(draft_picks[[#This Row],[drafter_id]]),"",_xlfn.XLOOKUP(draft_picks[[#This Row],[drafter_id]],drafters[id],drafters[name]))</f>
        <v>Fayna Sanchez</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x14ac:dyDescent="0.25">
      <c r="A2999" t="s">
        <v>352</v>
      </c>
      <c r="B2999" t="str">
        <f>_xlfn.XLOOKUP(draft_picks[[#This Row],[draft_id]],drafts[id],drafts[title])</f>
        <v>Horror Anthologies</v>
      </c>
      <c r="C2999" s="3">
        <v>4</v>
      </c>
      <c r="D2999">
        <f>IF(C2998&lt;draft_picks[[#This Row],[position]],1,IF(C2998&gt;draft_picks[[#This Row],[position]],D2998+1,IF(C2998=draft_picks[[#This Row],[position]],D2998+1)))</f>
        <v>5</v>
      </c>
      <c r="E2999" t="s">
        <v>3020</v>
      </c>
      <c r="F2999" t="str">
        <f>IF(ISBLANK(draft_picks[[#This Row],[movie_id]]),"",_xlfn.XLOOKUP(draft_picks[[#This Row],[movie_id]],drafts.movies[id],drafts.movies[movie_title]))</f>
        <v>Black Sabbath</v>
      </c>
      <c r="G2999" s="3" t="s">
        <v>793</v>
      </c>
      <c r="H2999" t="str">
        <f>IF(ISBLANK(draft_picks[[#This Row],[drafter_id]]),"",_xlfn.XLOOKUP(draft_picks[[#This Row],[drafter_id]],drafters[id],drafters[name]))</f>
        <v>Clarke Wolfe</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x14ac:dyDescent="0.25">
      <c r="A3000" t="s">
        <v>352</v>
      </c>
      <c r="B3000" t="str">
        <f>_xlfn.XLOOKUP(draft_picks[[#This Row],[draft_id]],drafts[id],drafts[title])</f>
        <v>Horror Anthologies</v>
      </c>
      <c r="C3000" s="3">
        <v>3</v>
      </c>
      <c r="D3000">
        <f>IF(C2999&lt;draft_picks[[#This Row],[position]],1,IF(C2999&gt;draft_picks[[#This Row],[position]],D2999+1,IF(C2999=draft_picks[[#This Row],[position]],D2999+1)))</f>
        <v>6</v>
      </c>
      <c r="E3000" t="s">
        <v>6372</v>
      </c>
      <c r="F3000" t="str">
        <f>IF(ISBLANK(draft_picks[[#This Row],[movie_id]]),"",_xlfn.XLOOKUP(draft_picks[[#This Row],[movie_id]],drafts.movies[id],drafts.movies[movie_title]))</f>
        <v>Creepshow</v>
      </c>
      <c r="G3000" s="3" t="s">
        <v>855</v>
      </c>
      <c r="H3000" t="str">
        <f>IF(ISBLANK(draft_picks[[#This Row],[drafter_id]]),"",_xlfn.XLOOKUP(draft_picks[[#This Row],[drafter_id]],drafters[id],drafters[name]))</f>
        <v>Fayna Sanchez</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x14ac:dyDescent="0.25">
      <c r="A3001" t="s">
        <v>352</v>
      </c>
      <c r="B3001" t="str">
        <f>_xlfn.XLOOKUP(draft_picks[[#This Row],[draft_id]],drafts[id],drafts[title])</f>
        <v>Horror Anthologies</v>
      </c>
      <c r="C3001" s="3">
        <v>2</v>
      </c>
      <c r="D3001">
        <f>IF(C3000&lt;draft_picks[[#This Row],[position]],1,IF(C3000&gt;draft_picks[[#This Row],[position]],D3000+1,IF(C3000=draft_picks[[#This Row],[position]],D3000+1)))</f>
        <v>7</v>
      </c>
      <c r="E3001" t="s">
        <v>6666</v>
      </c>
      <c r="F3001" t="str">
        <f>IF(ISBLANK(draft_picks[[#This Row],[movie_id]]),"",_xlfn.XLOOKUP(draft_picks[[#This Row],[movie_id]],drafts.movies[id],drafts.movies[movie_title]))</f>
        <v>Dead of Night</v>
      </c>
      <c r="G3001" s="3" t="s">
        <v>793</v>
      </c>
      <c r="H3001" t="str">
        <f>IF(ISBLANK(draft_picks[[#This Row],[drafter_id]]),"",_xlfn.XLOOKUP(draft_picks[[#This Row],[drafter_id]],drafters[id],drafters[name]))</f>
        <v>Clarke Wolfe</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x14ac:dyDescent="0.25">
      <c r="A3002" t="s">
        <v>352</v>
      </c>
      <c r="B3002" t="str">
        <f>_xlfn.XLOOKUP(draft_picks[[#This Row],[draft_id]],drafts[id],drafts[title])</f>
        <v>Horror Anthologies</v>
      </c>
      <c r="C3002" s="3">
        <v>1</v>
      </c>
      <c r="D3002">
        <f>IF(C3001&lt;draft_picks[[#This Row],[position]],1,IF(C3001&gt;draft_picks[[#This Row],[position]],D3001+1,IF(C3001=draft_picks[[#This Row],[position]],D3001+1)))</f>
        <v>8</v>
      </c>
      <c r="E3002" t="s">
        <v>4308</v>
      </c>
      <c r="F3002" t="str">
        <f>IF(ISBLANK(draft_picks[[#This Row],[movie_id]]),"",_xlfn.XLOOKUP(draft_picks[[#This Row],[movie_id]],drafts.movies[id],drafts.movies[movie_title]))</f>
        <v>Trick 'r Treat</v>
      </c>
      <c r="G3002" s="3" t="s">
        <v>855</v>
      </c>
      <c r="H3002" t="str">
        <f>IF(ISBLANK(draft_picks[[#This Row],[drafter_id]]),"",_xlfn.XLOOKUP(draft_picks[[#This Row],[drafter_id]],drafters[id],drafters[name]))</f>
        <v>Fayna Sanchez</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x14ac:dyDescent="0.25">
      <c r="A3003" t="s">
        <v>211</v>
      </c>
      <c r="B3003" t="str">
        <f>_xlfn.XLOOKUP(draft_picks[[#This Row],[draft_id]],drafts[id],drafts[title])</f>
        <v>Vinegar Syndrome</v>
      </c>
      <c r="C3003" s="3">
        <v>7</v>
      </c>
      <c r="D3003">
        <f>IF(C3002&lt;draft_picks[[#This Row],[position]],1,IF(C3002&gt;draft_picks[[#This Row],[position]],D3002+1,IF(C3002=draft_picks[[#This Row],[position]],D3002+1)))</f>
        <v>1</v>
      </c>
      <c r="E3003" t="s">
        <v>5181</v>
      </c>
      <c r="F3003" t="str">
        <f>IF(ISBLANK(draft_picks[[#This Row],[movie_id]]),"",_xlfn.XLOOKUP(draft_picks[[#This Row],[movie_id]],drafts.movies[id],drafts.movies[movie_title]))</f>
        <v>Terminal Island</v>
      </c>
      <c r="G3003" s="3" t="s">
        <v>1141</v>
      </c>
      <c r="H3003" t="str">
        <f>IF(ISBLANK(draft_picks[[#This Row],[drafter_id]]),"",_xlfn.XLOOKUP(draft_picks[[#This Row],[drafter_id]],drafters[id],drafters[name]))</f>
        <v>Justin LaLiberty</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x14ac:dyDescent="0.25">
      <c r="A3004" t="s">
        <v>211</v>
      </c>
      <c r="B3004" t="str">
        <f>_xlfn.XLOOKUP(draft_picks[[#This Row],[draft_id]],drafts[id],drafts[title])</f>
        <v>Vinegar Syndrome</v>
      </c>
      <c r="C3004" s="3">
        <v>6</v>
      </c>
      <c r="D3004">
        <f>IF(C3003&lt;draft_picks[[#This Row],[position]],1,IF(C3003&gt;draft_picks[[#This Row],[position]],D3003+1,IF(C3003=draft_picks[[#This Row],[position]],D3003+1)))</f>
        <v>2</v>
      </c>
      <c r="E3004" t="s">
        <v>2841</v>
      </c>
      <c r="F3004" t="str">
        <f>IF(ISBLANK(draft_picks[[#This Row],[movie_id]]),"",_xlfn.XLOOKUP(draft_picks[[#This Row],[movie_id]],drafts.movies[id],drafts.movies[movie_title]))</f>
        <v>Tough Guys Don't Dance</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x14ac:dyDescent="0.25">
      <c r="A3005" t="s">
        <v>211</v>
      </c>
      <c r="B3005" t="str">
        <f>_xlfn.XLOOKUP(draft_picks[[#This Row],[draft_id]],drafts[id],drafts[title])</f>
        <v>Vinegar Syndrome</v>
      </c>
      <c r="C3005" s="3">
        <v>5</v>
      </c>
      <c r="D3005">
        <f>IF(C3004&lt;draft_picks[[#This Row],[position]],1,IF(C3004&gt;draft_picks[[#This Row],[position]],D3004+1,IF(C3004=draft_picks[[#This Row],[position]],D3004+1)))</f>
        <v>3</v>
      </c>
      <c r="E3005" t="s">
        <v>4425</v>
      </c>
      <c r="F3005" t="str">
        <f>IF(ISBLANK(draft_picks[[#This Row],[movie_id]]),"",_xlfn.XLOOKUP(draft_picks[[#This Row],[movie_id]],drafts.movies[id],drafts.movies[movie_title]))</f>
        <v>Petey Wheatstraw</v>
      </c>
      <c r="G3005" s="3" t="s">
        <v>1187</v>
      </c>
      <c r="H3005" t="str">
        <f>IF(ISBLANK(draft_picks[[#This Row],[drafter_id]]),"",_xlfn.XLOOKUP(draft_picks[[#This Row],[drafter_id]],drafters[id],drafters[name]))</f>
        <v>Samm Deighan</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x14ac:dyDescent="0.25">
      <c r="A3006" t="s">
        <v>211</v>
      </c>
      <c r="B3006" t="str">
        <f>_xlfn.XLOOKUP(draft_picks[[#This Row],[draft_id]],drafts[id],drafts[title])</f>
        <v>Vinegar Syndrome</v>
      </c>
      <c r="C3006" s="3">
        <v>4</v>
      </c>
      <c r="D3006">
        <f>IF(C3005&lt;draft_picks[[#This Row],[position]],1,IF(C3005&gt;draft_picks[[#This Row],[position]],D3005+1,IF(C3005=draft_picks[[#This Row],[position]],D3005+1)))</f>
        <v>4</v>
      </c>
      <c r="E3006" t="s">
        <v>8455</v>
      </c>
      <c r="F3006" t="str">
        <f>IF(ISBLANK(draft_picks[[#This Row],[movie_id]]),"",_xlfn.XLOOKUP(draft_picks[[#This Row],[movie_id]],drafts.movies[id],drafts.movies[movie_title]))</f>
        <v>A Woman's Torment</v>
      </c>
      <c r="G3006" s="3" t="s">
        <v>1141</v>
      </c>
      <c r="H3006" t="str">
        <f>IF(ISBLANK(draft_picks[[#This Row],[drafter_id]]),"",_xlfn.XLOOKUP(draft_picks[[#This Row],[drafter_id]],drafters[id],drafters[name]))</f>
        <v>Justin LaLiberty</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x14ac:dyDescent="0.25">
      <c r="A3007" t="s">
        <v>211</v>
      </c>
      <c r="B3007" t="str">
        <f>_xlfn.XLOOKUP(draft_picks[[#This Row],[draft_id]],drafts[id],drafts[title])</f>
        <v>Vinegar Syndrome</v>
      </c>
      <c r="C3007" s="3">
        <v>3</v>
      </c>
      <c r="D3007">
        <f>IF(C3006&lt;draft_picks[[#This Row],[position]],1,IF(C3006&gt;draft_picks[[#This Row],[position]],D3006+1,IF(C3006=draft_picks[[#This Row],[position]],D3006+1)))</f>
        <v>5</v>
      </c>
      <c r="E3007" t="s">
        <v>3690</v>
      </c>
      <c r="F3007" t="str">
        <f>IF(ISBLANK(draft_picks[[#This Row],[movie_id]]),"",_xlfn.XLOOKUP(draft_picks[[#This Row],[movie_id]],drafts.movies[id],drafts.movies[movie_title]))</f>
        <v>The Telephone Book</v>
      </c>
      <c r="G3007" s="3" t="s">
        <v>1187</v>
      </c>
      <c r="H3007" t="str">
        <f>IF(ISBLANK(draft_picks[[#This Row],[drafter_id]]),"",_xlfn.XLOOKUP(draft_picks[[#This Row],[drafter_id]],drafters[id],drafters[name]))</f>
        <v>Samm Deighan</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x14ac:dyDescent="0.25">
      <c r="A3008" t="s">
        <v>211</v>
      </c>
      <c r="B3008" t="str">
        <f>_xlfn.XLOOKUP(draft_picks[[#This Row],[draft_id]],drafts[id],drafts[title])</f>
        <v>Vinegar Syndrome</v>
      </c>
      <c r="C3008" s="3">
        <v>2</v>
      </c>
      <c r="D3008">
        <f>IF(C3007&lt;draft_picks[[#This Row],[position]],1,IF(C3007&gt;draft_picks[[#This Row],[position]],D3007+1,IF(C3007=draft_picks[[#This Row],[position]],D3007+1)))</f>
        <v>6</v>
      </c>
      <c r="E3008" t="s">
        <v>7141</v>
      </c>
      <c r="F3008" t="str">
        <f>IF(ISBLANK(draft_picks[[#This Row],[movie_id]]),"",_xlfn.XLOOKUP(draft_picks[[#This Row],[movie_id]],drafts.movies[id],drafts.movies[movie_title]))</f>
        <v>Emma Mae</v>
      </c>
      <c r="G3008" s="3" t="s">
        <v>1141</v>
      </c>
      <c r="H3008" t="str">
        <f>IF(ISBLANK(draft_picks[[#This Row],[drafter_id]]),"",_xlfn.XLOOKUP(draft_picks[[#This Row],[drafter_id]],drafters[id],drafters[name]))</f>
        <v>Justin LaLiberty</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x14ac:dyDescent="0.25">
      <c r="A3009" t="s">
        <v>211</v>
      </c>
      <c r="B3009" t="str">
        <f>_xlfn.XLOOKUP(draft_picks[[#This Row],[draft_id]],drafts[id],drafts[title])</f>
        <v>Vinegar Syndrome</v>
      </c>
      <c r="C3009" s="3">
        <v>1</v>
      </c>
      <c r="D3009">
        <f>IF(C3008&lt;draft_picks[[#This Row],[position]],1,IF(C3008&gt;draft_picks[[#This Row],[position]],D3008+1,IF(C3008=draft_picks[[#This Row],[position]],D3008+1)))</f>
        <v>7</v>
      </c>
      <c r="E3009" t="s">
        <v>7285</v>
      </c>
      <c r="F3009" t="str">
        <f>IF(ISBLANK(draft_picks[[#This Row],[movie_id]]),"",_xlfn.XLOOKUP(draft_picks[[#This Row],[movie_id]],drafts.movies[id],drafts.movies[movie_title]))</f>
        <v>Corruption</v>
      </c>
      <c r="G3009" s="3" t="s">
        <v>1187</v>
      </c>
      <c r="H3009" t="str">
        <f>IF(ISBLANK(draft_picks[[#This Row],[drafter_id]]),"",_xlfn.XLOOKUP(draft_picks[[#This Row],[drafter_id]],drafters[id],drafters[name]))</f>
        <v>Samm Deighan</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x14ac:dyDescent="0.25">
      <c r="A3010" t="s">
        <v>610</v>
      </c>
      <c r="B3010" t="str">
        <f>_xlfn.XLOOKUP(draft_picks[[#This Row],[draft_id]],drafts[id],drafts[title])</f>
        <v>Booed at Cannes</v>
      </c>
      <c r="C3010" s="3">
        <v>7</v>
      </c>
      <c r="D3010">
        <f>IF(C3009&lt;draft_picks[[#This Row],[position]],1,IF(C3009&gt;draft_picks[[#This Row],[position]],D3009+1,IF(C3009=draft_picks[[#This Row],[position]],D3009+1)))</f>
        <v>1</v>
      </c>
      <c r="E3010" t="s">
        <v>7661</v>
      </c>
      <c r="F3010" t="str">
        <f>IF(ISBLANK(draft_picks[[#This Row],[movie_id]]),"",_xlfn.XLOOKUP(draft_picks[[#This Row],[movie_id]],drafts.movies[id],drafts.movies[movie_title]))</f>
        <v>Southland Tales</v>
      </c>
      <c r="G3010" s="3" t="s">
        <v>833</v>
      </c>
      <c r="H3010" t="str">
        <f>IF(ISBLANK(draft_picks[[#This Row],[drafter_id]]),"",_xlfn.XLOOKUP(draft_picks[[#This Row],[drafter_id]],drafters[id],drafters[name]))</f>
        <v>Jordan Crucchiola</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x14ac:dyDescent="0.25">
      <c r="A3011" t="s">
        <v>610</v>
      </c>
      <c r="B3011" t="str">
        <f>_xlfn.XLOOKUP(draft_picks[[#This Row],[draft_id]],drafts[id],drafts[title])</f>
        <v>Booed at Cannes</v>
      </c>
      <c r="C3011" s="3">
        <v>6</v>
      </c>
      <c r="D3011">
        <f>IF(C3010&lt;draft_picks[[#This Row],[position]],1,IF(C3010&gt;draft_picks[[#This Row],[position]],D3010+1,IF(C3010=draft_picks[[#This Row],[position]],D3010+1)))</f>
        <v>2</v>
      </c>
      <c r="E3011" t="s">
        <v>4515</v>
      </c>
      <c r="F3011" t="str">
        <f>IF(ISBLANK(draft_picks[[#This Row],[movie_id]]),"",_xlfn.XLOOKUP(draft_picks[[#This Row],[movie_id]],drafts.movies[id],drafts.movies[movie_title]))</f>
        <v>Irreversible</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x14ac:dyDescent="0.25">
      <c r="A3012" t="s">
        <v>610</v>
      </c>
      <c r="B3012" t="str">
        <f>_xlfn.XLOOKUP(draft_picks[[#This Row],[draft_id]],drafts[id],drafts[title])</f>
        <v>Booed at Cannes</v>
      </c>
      <c r="C3012" s="3">
        <v>5</v>
      </c>
      <c r="D3012">
        <f>IF(C3011&lt;draft_picks[[#This Row],[position]],1,IF(C3011&gt;draft_picks[[#This Row],[position]],D3011+1,IF(C3011=draft_picks[[#This Row],[position]],D3011+1)))</f>
        <v>3</v>
      </c>
      <c r="E3012" t="s">
        <v>3244</v>
      </c>
      <c r="F3012" t="str">
        <f>IF(ISBLANK(draft_picks[[#This Row],[movie_id]]),"",_xlfn.XLOOKUP(draft_picks[[#This Row],[movie_id]],drafts.movies[id],drafts.movies[movie_title]))</f>
        <v>The Paperboy</v>
      </c>
      <c r="G3012" s="3" t="s">
        <v>1177</v>
      </c>
      <c r="H3012" t="str">
        <f>IF(ISBLANK(draft_picks[[#This Row],[drafter_id]]),"",_xlfn.XLOOKUP(draft_picks[[#This Row],[drafter_id]],drafters[id],drafters[name]))</f>
        <v>Darren Franich</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x14ac:dyDescent="0.25">
      <c r="A3013" t="s">
        <v>610</v>
      </c>
      <c r="B3013" t="str">
        <f>_xlfn.XLOOKUP(draft_picks[[#This Row],[draft_id]],drafts[id],drafts[title])</f>
        <v>Booed at Cannes</v>
      </c>
      <c r="C3013" s="3">
        <v>4</v>
      </c>
      <c r="D3013">
        <f>IF(C3012&lt;draft_picks[[#This Row],[position]],1,IF(C3012&gt;draft_picks[[#This Row],[position]],D3012+1,IF(C3012=draft_picks[[#This Row],[position]],D3012+1)))</f>
        <v>4</v>
      </c>
      <c r="E3013" t="s">
        <v>2374</v>
      </c>
      <c r="F3013" t="str">
        <f>IF(ISBLANK(draft_picks[[#This Row],[movie_id]]),"",_xlfn.XLOOKUP(draft_picks[[#This Row],[movie_id]],drafts.movies[id],drafts.movies[movie_title]))</f>
        <v>The Neon Demon</v>
      </c>
      <c r="G3013" s="3" t="s">
        <v>833</v>
      </c>
      <c r="H3013" t="str">
        <f>IF(ISBLANK(draft_picks[[#This Row],[drafter_id]]),"",_xlfn.XLOOKUP(draft_picks[[#This Row],[drafter_id]],drafters[id],drafters[name]))</f>
        <v>Jordan Crucchiola</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x14ac:dyDescent="0.25">
      <c r="A3014" t="s">
        <v>610</v>
      </c>
      <c r="B3014" t="str">
        <f>_xlfn.XLOOKUP(draft_picks[[#This Row],[draft_id]],drafts[id],drafts[title])</f>
        <v>Booed at Cannes</v>
      </c>
      <c r="C3014" s="3">
        <v>3</v>
      </c>
      <c r="D3014">
        <f>IF(C3013&lt;draft_picks[[#This Row],[position]],1,IF(C3013&gt;draft_picks[[#This Row],[position]],D3013+1,IF(C3013=draft_picks[[#This Row],[position]],D3013+1)))</f>
        <v>5</v>
      </c>
      <c r="E3014" t="s">
        <v>3757</v>
      </c>
      <c r="F3014" t="str">
        <f>IF(ISBLANK(draft_picks[[#This Row],[movie_id]]),"",_xlfn.XLOOKUP(draft_picks[[#This Row],[movie_id]],drafts.movies[id],drafts.movies[movie_title]))</f>
        <v>Dancer in the Dark</v>
      </c>
      <c r="G3014" s="3" t="s">
        <v>1177</v>
      </c>
      <c r="H3014" t="str">
        <f>IF(ISBLANK(draft_picks[[#This Row],[drafter_id]]),"",_xlfn.XLOOKUP(draft_picks[[#This Row],[drafter_id]],drafters[id],drafters[name]))</f>
        <v>Darren Franich</v>
      </c>
      <c r="J3014" t="str">
        <f>IF(ISBLANK(draft_picks[[#This Row],[drafter_team_id]]),"",_xlfn.XLOOKUP(draft_picks[[#This Row],[drafter_team_id]],drafter_teams[id],drafter_teams[name]))</f>
        <v/>
      </c>
      <c r="K3014" s="3" t="s">
        <v>15484</v>
      </c>
      <c r="L3014" t="s">
        <v>833</v>
      </c>
      <c r="M3014" t="str">
        <f>IF(OR(ISBLANK(draft_picks[[#This Row],[veto_drafter_id]]),draft_picks[[#This Row],[veto_drafter_id]]=""),"",_xlfn.XLOOKUP(draft_picks[[#This Row],[veto_drafter_id]],drafters[id],drafters[name]))</f>
        <v>Jordan Crucchiola</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6</v>
      </c>
      <c r="E3015" t="s">
        <v>2090</v>
      </c>
      <c r="F3015" t="str">
        <f>IF(ISBLANK(draft_picks[[#This Row],[movie_id]]),"",_xlfn.XLOOKUP(draft_picks[[#This Row],[movie_id]],drafts.movies[id],drafts.movies[movie_title]))</f>
        <v>The Idiots</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15497</v>
      </c>
      <c r="L3015" t="s">
        <v>15497</v>
      </c>
      <c r="M3015" t="str">
        <f>IF(OR(ISBLANK(draft_picks[[#This Row],[veto_drafter_id]]),draft_picks[[#This Row],[veto_drafter_id]]=""),"",_xlfn.XLOOKUP(draft_picks[[#This Row],[veto_drafter_id]],drafters[id],drafters[name]))</f>
        <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x14ac:dyDescent="0.25">
      <c r="A3016" t="s">
        <v>610</v>
      </c>
      <c r="B3016" t="str">
        <f>_xlfn.XLOOKUP(draft_picks[[#This Row],[draft_id]],drafts[id],drafts[title])</f>
        <v>Booed at Cannes</v>
      </c>
      <c r="C3016" s="3">
        <v>2</v>
      </c>
      <c r="D3016">
        <f>IF(C3015&lt;draft_picks[[#This Row],[position]],1,IF(C3015&gt;draft_picks[[#This Row],[position]],D3015+1,IF(C3015=draft_picks[[#This Row],[position]],D3015+1)))</f>
        <v>7</v>
      </c>
      <c r="E3016" t="s">
        <v>5602</v>
      </c>
      <c r="F3016" t="str">
        <f>IF(ISBLANK(draft_picks[[#This Row],[movie_id]]),"",_xlfn.XLOOKUP(draft_picks[[#This Row],[movie_id]],drafts.movies[id],drafts.movies[movie_title]))</f>
        <v>Personal Shopper</v>
      </c>
      <c r="G3016" s="3" t="s">
        <v>833</v>
      </c>
      <c r="H3016" t="str">
        <f>IF(ISBLANK(draft_picks[[#This Row],[drafter_id]]),"",_xlfn.XLOOKUP(draft_picks[[#This Row],[drafter_id]],drafters[id],drafters[name]))</f>
        <v>Jordan Crucchiola</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x14ac:dyDescent="0.25">
      <c r="A3017" t="s">
        <v>610</v>
      </c>
      <c r="B3017" t="str">
        <f>_xlfn.XLOOKUP(draft_picks[[#This Row],[draft_id]],drafts[id],drafts[title])</f>
        <v>Booed at Cannes</v>
      </c>
      <c r="C3017" s="3">
        <v>1</v>
      </c>
      <c r="D3017">
        <f>IF(C3016&lt;draft_picks[[#This Row],[position]],1,IF(C3016&gt;draft_picks[[#This Row],[position]],D3016+1,IF(C3016=draft_picks[[#This Row],[position]],D3016+1)))</f>
        <v>8</v>
      </c>
      <c r="E3017" t="s">
        <v>6696</v>
      </c>
      <c r="F3017" t="str">
        <f>IF(ISBLANK(draft_picks[[#This Row],[movie_id]]),"",_xlfn.XLOOKUP(draft_picks[[#This Row],[movie_id]],drafts.movies[id],drafts.movies[movie_title]))</f>
        <v>Twin Peaks: Fire Walk with Me</v>
      </c>
      <c r="G3017" s="3" t="s">
        <v>1177</v>
      </c>
      <c r="H3017" t="str">
        <f>IF(ISBLANK(draft_picks[[#This Row],[drafter_id]]),"",_xlfn.XLOOKUP(draft_picks[[#This Row],[drafter_id]],drafters[id],drafters[name]))</f>
        <v>Darren Franich</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x14ac:dyDescent="0.25">
      <c r="A3018" t="s">
        <v>330</v>
      </c>
      <c r="B3018" t="str">
        <f>_xlfn.XLOOKUP(draft_picks[[#This Row],[draft_id]],drafts[id],drafts[title])</f>
        <v>Natalie Portman</v>
      </c>
      <c r="C3018" s="3">
        <v>7</v>
      </c>
      <c r="D3018">
        <f>IF(C3017&lt;draft_picks[[#This Row],[position]],1,IF(C3017&gt;draft_picks[[#This Row],[position]],D3017+1,IF(C3017=draft_picks[[#This Row],[position]],D3017+1)))</f>
        <v>1</v>
      </c>
      <c r="E3018" t="s">
        <v>3050</v>
      </c>
      <c r="F3018" t="str">
        <f>IF(ISBLANK(draft_picks[[#This Row],[movie_id]]),"",_xlfn.XLOOKUP(draft_picks[[#This Row],[movie_id]],drafts.movies[id],drafts.movies[movie_title]))</f>
        <v>Garden State</v>
      </c>
      <c r="G3018" s="3" t="s">
        <v>961</v>
      </c>
      <c r="H3018" t="str">
        <f>IF(ISBLANK(draft_picks[[#This Row],[drafter_id]]),"",_xlfn.XLOOKUP(draft_picks[[#This Row],[drafter_id]],drafters[id],drafters[name]))</f>
        <v>Dana Schwartz</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x14ac:dyDescent="0.25">
      <c r="A3019" t="s">
        <v>330</v>
      </c>
      <c r="B3019" t="str">
        <f>_xlfn.XLOOKUP(draft_picks[[#This Row],[draft_id]],drafts[id],drafts[title])</f>
        <v>Natalie Portman</v>
      </c>
      <c r="C3019" s="3">
        <v>6</v>
      </c>
      <c r="D3019">
        <f>IF(C3018&lt;draft_picks[[#This Row],[position]],1,IF(C3018&gt;draft_picks[[#This Row],[position]],D3018+1,IF(C3018=draft_picks[[#This Row],[position]],D3018+1)))</f>
        <v>2</v>
      </c>
      <c r="E3019" t="s">
        <v>2538</v>
      </c>
      <c r="F3019" t="str">
        <f>IF(ISBLANK(draft_picks[[#This Row],[movie_id]]),"",_xlfn.XLOOKUP(draft_picks[[#This Row],[movie_id]],drafts.movies[id],drafts.movies[movie_title]))</f>
        <v>Star Wars: Episode III - Revenge of the Sith</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x14ac:dyDescent="0.25">
      <c r="A3020" t="s">
        <v>330</v>
      </c>
      <c r="B3020" t="str">
        <f>_xlfn.XLOOKUP(draft_picks[[#This Row],[draft_id]],drafts[id],drafts[title])</f>
        <v>Natalie Portman</v>
      </c>
      <c r="C3020" s="3">
        <v>5</v>
      </c>
      <c r="D3020">
        <f>IF(C3019&lt;draft_picks[[#This Row],[position]],1,IF(C3019&gt;draft_picks[[#This Row],[position]],D3019+1,IF(C3019=draft_picks[[#This Row],[position]],D3019+1)))</f>
        <v>3</v>
      </c>
      <c r="E3020" t="s">
        <v>7108</v>
      </c>
      <c r="F3020" t="str">
        <f>IF(ISBLANK(draft_picks[[#This Row],[movie_id]]),"",_xlfn.XLOOKUP(draft_picks[[#This Row],[movie_id]],drafts.movies[id],drafts.movies[movie_title]))</f>
        <v>LÃƒÂ©on: The Professional</v>
      </c>
      <c r="G3020" s="3" t="s">
        <v>905</v>
      </c>
      <c r="H3020" t="str">
        <f>IF(ISBLANK(draft_picks[[#This Row],[drafter_id]]),"",_xlfn.XLOOKUP(draft_picks[[#This Row],[drafter_id]],drafters[id],drafters[name]))</f>
        <v>Phil Iscove</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x14ac:dyDescent="0.25">
      <c r="A3021" t="s">
        <v>330</v>
      </c>
      <c r="B3021" t="str">
        <f>_xlfn.XLOOKUP(draft_picks[[#This Row],[draft_id]],drafts[id],drafts[title])</f>
        <v>Natalie Portman</v>
      </c>
      <c r="C3021" s="3">
        <v>4</v>
      </c>
      <c r="D3021">
        <f>IF(C3020&lt;draft_picks[[#This Row],[position]],1,IF(C3020&gt;draft_picks[[#This Row],[position]],D3020+1,IF(C3020=draft_picks[[#This Row],[position]],D3020+1)))</f>
        <v>4</v>
      </c>
      <c r="E3021" t="s">
        <v>4950</v>
      </c>
      <c r="F3021" t="str">
        <f>IF(ISBLANK(draft_picks[[#This Row],[movie_id]]),"",_xlfn.XLOOKUP(draft_picks[[#This Row],[movie_id]],drafts.movies[id],drafts.movies[movie_title]))</f>
        <v>Jackie</v>
      </c>
      <c r="G3021" s="3" t="s">
        <v>961</v>
      </c>
      <c r="H3021" t="str">
        <f>IF(ISBLANK(draft_picks[[#This Row],[drafter_id]]),"",_xlfn.XLOOKUP(draft_picks[[#This Row],[drafter_id]],drafters[id],drafters[name]))</f>
        <v>Dana Schwartz</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x14ac:dyDescent="0.25">
      <c r="A3022" t="s">
        <v>330</v>
      </c>
      <c r="B3022" t="str">
        <f>_xlfn.XLOOKUP(draft_picks[[#This Row],[draft_id]],drafts[id],drafts[title])</f>
        <v>Natalie Portman</v>
      </c>
      <c r="C3022" s="3">
        <v>3</v>
      </c>
      <c r="D3022">
        <f>IF(C3021&lt;draft_picks[[#This Row],[position]],1,IF(C3021&gt;draft_picks[[#This Row],[position]],D3021+1,IF(C3021=draft_picks[[#This Row],[position]],D3021+1)))</f>
        <v>5</v>
      </c>
      <c r="E3022" t="s">
        <v>7426</v>
      </c>
      <c r="F3022" t="str">
        <f>IF(ISBLANK(draft_picks[[#This Row],[movie_id]]),"",_xlfn.XLOOKUP(draft_picks[[#This Row],[movie_id]],drafts.movies[id],drafts.movies[movie_title]))</f>
        <v>Annihilation</v>
      </c>
      <c r="G3022" s="3" t="s">
        <v>905</v>
      </c>
      <c r="H3022" t="str">
        <f>IF(ISBLANK(draft_picks[[#This Row],[drafter_id]]),"",_xlfn.XLOOKUP(draft_picks[[#This Row],[drafter_id]],drafters[id],drafters[name]))</f>
        <v>Phil Iscove</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x14ac:dyDescent="0.25">
      <c r="A3023" t="s">
        <v>330</v>
      </c>
      <c r="B3023" t="str">
        <f>_xlfn.XLOOKUP(draft_picks[[#This Row],[draft_id]],drafts[id],drafts[title])</f>
        <v>Natalie Portman</v>
      </c>
      <c r="C3023" s="3">
        <v>2</v>
      </c>
      <c r="D3023">
        <f>IF(C3022&lt;draft_picks[[#This Row],[position]],1,IF(C3022&gt;draft_picks[[#This Row],[position]],D3022+1,IF(C3022=draft_picks[[#This Row],[position]],D3022+1)))</f>
        <v>6</v>
      </c>
      <c r="E3023" t="s">
        <v>5256</v>
      </c>
      <c r="F3023" t="str">
        <f>IF(ISBLANK(draft_picks[[#This Row],[movie_id]]),"",_xlfn.XLOOKUP(draft_picks[[#This Row],[movie_id]],drafts.movies[id],drafts.movies[movie_title]))</f>
        <v>V for Vendetta</v>
      </c>
      <c r="G3023" s="3" t="s">
        <v>961</v>
      </c>
      <c r="H3023" t="str">
        <f>IF(ISBLANK(draft_picks[[#This Row],[drafter_id]]),"",_xlfn.XLOOKUP(draft_picks[[#This Row],[drafter_id]],drafters[id],drafters[name]))</f>
        <v>Dana Schwartz</v>
      </c>
      <c r="J3023" t="str">
        <f>IF(ISBLANK(draft_picks[[#This Row],[drafter_team_id]]),"",_xlfn.XLOOKUP(draft_picks[[#This Row],[drafter_team_id]],drafter_teams[id],drafter_teams[name]))</f>
        <v/>
      </c>
      <c r="K3023" s="3" t="s">
        <v>15484</v>
      </c>
      <c r="L3023" t="s">
        <v>905</v>
      </c>
      <c r="M3023" t="str">
        <f>IF(OR(ISBLANK(draft_picks[[#This Row],[veto_drafter_id]]),draft_picks[[#This Row],[veto_drafter_id]]=""),"",_xlfn.XLOOKUP(draft_picks[[#This Row],[veto_drafter_id]],drafters[id],drafters[name]))</f>
        <v>Phil Iscove</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7</v>
      </c>
      <c r="E3024" t="s">
        <v>2066</v>
      </c>
      <c r="F3024" t="str">
        <f>IF(ISBLANK(draft_picks[[#This Row],[movie_id]]),"",_xlfn.XLOOKUP(draft_picks[[#This Row],[movie_id]],drafts.movies[id],drafts.movies[movie_title]))</f>
        <v>May December</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15497</v>
      </c>
      <c r="L3024" t="s">
        <v>15497</v>
      </c>
      <c r="M3024" t="str">
        <f>IF(OR(ISBLANK(draft_picks[[#This Row],[veto_drafter_id]]),draft_picks[[#This Row],[veto_drafter_id]]=""),"",_xlfn.XLOOKUP(draft_picks[[#This Row],[veto_drafter_id]],drafters[id],drafters[name]))</f>
        <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x14ac:dyDescent="0.25">
      <c r="A3025" t="s">
        <v>330</v>
      </c>
      <c r="B3025" t="str">
        <f>_xlfn.XLOOKUP(draft_picks[[#This Row],[draft_id]],drafts[id],drafts[title])</f>
        <v>Natalie Portman</v>
      </c>
      <c r="C3025" s="3">
        <v>1</v>
      </c>
      <c r="D3025">
        <f>IF(C3024&lt;draft_picks[[#This Row],[position]],1,IF(C3024&gt;draft_picks[[#This Row],[position]],D3024+1,IF(C3024=draft_picks[[#This Row],[position]],D3024+1)))</f>
        <v>8</v>
      </c>
      <c r="E3025" t="s">
        <v>2532</v>
      </c>
      <c r="F3025" t="str">
        <f>IF(ISBLANK(draft_picks[[#This Row],[movie_id]]),"",_xlfn.XLOOKUP(draft_picks[[#This Row],[movie_id]],drafts.movies[id],drafts.movies[movie_title]))</f>
        <v>Black Swan</v>
      </c>
      <c r="G3025" s="3" t="s">
        <v>905</v>
      </c>
      <c r="H3025" t="str">
        <f>IF(ISBLANK(draft_picks[[#This Row],[drafter_id]]),"",_xlfn.XLOOKUP(draft_picks[[#This Row],[drafter_id]],drafters[id],drafters[name]))</f>
        <v>Phil Iscove</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x14ac:dyDescent="0.25">
      <c r="A3026" t="s">
        <v>550</v>
      </c>
      <c r="B3026" t="str">
        <f>_xlfn.XLOOKUP(draft_picks[[#This Row],[draft_id]],drafts[id],drafts[title])</f>
        <v>Planet of the Apes Super Draft</v>
      </c>
      <c r="C3026" s="3">
        <v>10</v>
      </c>
      <c r="D3026">
        <f>IF(C3025&lt;draft_picks[[#This Row],[position]],1,IF(C3025&gt;draft_picks[[#This Row],[position]],D3025+1,IF(C3025=draft_picks[[#This Row],[position]],D3025+1)))</f>
        <v>1</v>
      </c>
      <c r="E3026" t="s">
        <v>6620</v>
      </c>
      <c r="F3026" t="str">
        <f>IF(ISBLANK(draft_picks[[#This Row],[movie_id]]),"",_xlfn.XLOOKUP(draft_picks[[#This Row],[movie_id]],drafts.movies[id],drafts.movies[movie_title]))</f>
        <v>Planet of the Apes</v>
      </c>
      <c r="G3026" s="3" t="s">
        <v>809</v>
      </c>
      <c r="H3026" t="str">
        <f>IF(ISBLANK(draft_picks[[#This Row],[drafter_id]]),"",_xlfn.XLOOKUP(draft_picks[[#This Row],[drafter_id]],drafters[id],drafters[name]))</f>
        <v>Marc Bernardin</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x14ac:dyDescent="0.25">
      <c r="A3027" t="s">
        <v>550</v>
      </c>
      <c r="B3027" t="str">
        <f>_xlfn.XLOOKUP(draft_picks[[#This Row],[draft_id]],drafts[id],drafts[title])</f>
        <v>Planet of the Apes Super Draft</v>
      </c>
      <c r="C3027" s="3">
        <v>9</v>
      </c>
      <c r="D3027">
        <f>IF(C3026&lt;draft_picks[[#This Row],[position]],1,IF(C3026&gt;draft_picks[[#This Row],[position]],D3026+1,IF(C3026=draft_picks[[#This Row],[position]],D3026+1)))</f>
        <v>2</v>
      </c>
      <c r="E3027" t="s">
        <v>4281</v>
      </c>
      <c r="F3027" t="str">
        <f>IF(ISBLANK(draft_picks[[#This Row],[movie_id]]),"",_xlfn.XLOOKUP(draft_picks[[#This Row],[movie_id]],drafts.movies[id],drafts.movies[movie_title]))</f>
        <v>Dawn of the Planet of the Apes</v>
      </c>
      <c r="G3027" s="3" t="s">
        <v>1177</v>
      </c>
      <c r="H3027" t="str">
        <f>IF(ISBLANK(draft_picks[[#This Row],[drafter_id]]),"",_xlfn.XLOOKUP(draft_picks[[#This Row],[drafter_id]],drafters[id],drafters[name]))</f>
        <v>Darren Franich</v>
      </c>
      <c r="J3027" t="str">
        <f>IF(ISBLANK(draft_picks[[#This Row],[drafter_team_id]]),"",_xlfn.XLOOKUP(draft_picks[[#This Row],[drafter_team_id]],drafter_teams[id],drafter_teams[name]))</f>
        <v/>
      </c>
      <c r="K3027" s="3" t="s">
        <v>15484</v>
      </c>
      <c r="L3027" t="s">
        <v>809</v>
      </c>
      <c r="M3027" t="str">
        <f>IF(OR(ISBLANK(draft_picks[[#This Row],[veto_drafter_id]]),draft_picks[[#This Row],[veto_drafter_id]]=""),"",_xlfn.XLOOKUP(draft_picks[[#This Row],[veto_drafter_id]],drafters[id],drafters[name]))</f>
        <v>Marc Bernardin</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3</v>
      </c>
      <c r="E3028" t="s">
        <v>5438</v>
      </c>
      <c r="F3028" t="str">
        <f>IF(ISBLANK(draft_picks[[#This Row],[movie_id]]),"",_xlfn.XLOOKUP(draft_picks[[#This Row],[movie_id]],drafts.movies[id],drafts.movies[movie_title]))</f>
        <v>War for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15497</v>
      </c>
      <c r="L3028" t="s">
        <v>15497</v>
      </c>
      <c r="M3028" t="str">
        <f>IF(OR(ISBLANK(draft_picks[[#This Row],[veto_drafter_id]]),draft_picks[[#This Row],[veto_drafter_id]]=""),"",_xlfn.XLOOKUP(draft_picks[[#This Row],[veto_drafter_id]],drafters[id],drafters[name]))</f>
        <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x14ac:dyDescent="0.25">
      <c r="A3029" t="s">
        <v>550</v>
      </c>
      <c r="B3029" t="str">
        <f>_xlfn.XLOOKUP(draft_picks[[#This Row],[draft_id]],drafts[id],drafts[title])</f>
        <v>Planet of the Apes Super Draft</v>
      </c>
      <c r="C3029" s="3">
        <v>8</v>
      </c>
      <c r="D3029">
        <f>IF(C3028&lt;draft_picks[[#This Row],[position]],1,IF(C3028&gt;draft_picks[[#This Row],[position]],D3028+1,IF(C3028=draft_picks[[#This Row],[position]],D3028+1)))</f>
        <v>4</v>
      </c>
      <c r="E3029" t="s">
        <v>3205</v>
      </c>
      <c r="F3029" t="str">
        <f>IF(ISBLANK(draft_picks[[#This Row],[movie_id]]),"",_xlfn.XLOOKUP(draft_picks[[#This Row],[movie_id]],drafts.movies[id],drafts.movies[movie_title]))</f>
        <v>Battle for the Planet of the Apes</v>
      </c>
      <c r="G3029" s="3" t="s">
        <v>1149</v>
      </c>
      <c r="H3029" t="str">
        <f>IF(ISBLANK(draft_picks[[#This Row],[drafter_id]]),"",_xlfn.XLOOKUP(draft_picks[[#This Row],[drafter_id]],drafters[id],drafters[name]))</f>
        <v>Dave Schilling</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x14ac:dyDescent="0.25">
      <c r="A3030" t="s">
        <v>550</v>
      </c>
      <c r="B3030" t="str">
        <f>_xlfn.XLOOKUP(draft_picks[[#This Row],[draft_id]],drafts[id],drafts[title])</f>
        <v>Planet of the Apes Super Draft</v>
      </c>
      <c r="C3030" s="3">
        <v>7</v>
      </c>
      <c r="D3030">
        <f>IF(C3029&lt;draft_picks[[#This Row],[position]],1,IF(C3029&gt;draft_picks[[#This Row],[position]],D3029+1,IF(C3029=draft_picks[[#This Row],[position]],D3029+1)))</f>
        <v>5</v>
      </c>
      <c r="E3030" t="s">
        <v>3217</v>
      </c>
      <c r="F3030" t="str">
        <f>IF(ISBLANK(draft_picks[[#This Row],[movie_id]]),"",_xlfn.XLOOKUP(draft_picks[[#This Row],[movie_id]],drafts.movies[id],drafts.movies[movie_title]))</f>
        <v>Escape from the Planet of the Apes</v>
      </c>
      <c r="G3030" s="3" t="s">
        <v>809</v>
      </c>
      <c r="H3030" t="str">
        <f>IF(ISBLANK(draft_picks[[#This Row],[drafter_id]]),"",_xlfn.XLOOKUP(draft_picks[[#This Row],[drafter_id]],drafters[id],drafters[name]))</f>
        <v>Marc Bernardin</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x14ac:dyDescent="0.25">
      <c r="A3031" t="s">
        <v>550</v>
      </c>
      <c r="B3031" t="str">
        <f>_xlfn.XLOOKUP(draft_picks[[#This Row],[draft_id]],drafts[id],drafts[title])</f>
        <v>Planet of the Apes Super Draft</v>
      </c>
      <c r="C3031" s="3">
        <v>6</v>
      </c>
      <c r="D3031">
        <f>IF(C3030&lt;draft_picks[[#This Row],[position]],1,IF(C3030&gt;draft_picks[[#This Row],[position]],D3030+1,IF(C3030=draft_picks[[#This Row],[position]],D3030+1)))</f>
        <v>6</v>
      </c>
      <c r="E3031" t="s">
        <v>4281</v>
      </c>
      <c r="F3031" t="str">
        <f>IF(ISBLANK(draft_picks[[#This Row],[movie_id]]),"",_xlfn.XLOOKUP(draft_picks[[#This Row],[movie_id]],drafts.movies[id],drafts.movies[movie_title]))</f>
        <v>Dawn of the Planet of the Apes</v>
      </c>
      <c r="G3031" s="3" t="s">
        <v>1177</v>
      </c>
      <c r="H3031" t="str">
        <f>IF(ISBLANK(draft_picks[[#This Row],[drafter_id]]),"",_xlfn.XLOOKUP(draft_picks[[#This Row],[drafter_id]],drafters[id],drafters[name]))</f>
        <v>Darren Franich</v>
      </c>
      <c r="J3031" t="str">
        <f>IF(ISBLANK(draft_picks[[#This Row],[drafter_team_id]]),"",_xlfn.XLOOKUP(draft_picks[[#This Row],[drafter_team_id]],drafter_teams[id],drafter_teams[name]))</f>
        <v/>
      </c>
      <c r="K3031" s="3" t="s">
        <v>15484</v>
      </c>
      <c r="L3031" t="s">
        <v>1149</v>
      </c>
      <c r="M3031" t="str">
        <f>IF(OR(ISBLANK(draft_picks[[#This Row],[veto_drafter_id]]),draft_picks[[#This Row],[veto_drafter_id]]=""),"",_xlfn.XLOOKUP(draft_picks[[#This Row],[veto_drafter_id]],drafters[id],drafters[name]))</f>
        <v>Dave Schilling</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7</v>
      </c>
      <c r="E3032" t="s">
        <v>6543</v>
      </c>
      <c r="F3032" t="str">
        <f>IF(ISBLANK(draft_picks[[#This Row],[movie_id]]),"",_xlfn.XLOOKUP(draft_picks[[#This Row],[movie_id]],drafts.movies[id],drafts.movies[movie_title]))</f>
        <v>Rise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809</v>
      </c>
      <c r="M3032" t="str">
        <f>IF(OR(ISBLANK(draft_picks[[#This Row],[veto_drafter_id]]),draft_picks[[#This Row],[veto_drafter_id]]=""),"",_xlfn.XLOOKUP(draft_picks[[#This Row],[veto_drafter_id]],drafters[id],drafters[name]))</f>
        <v>Marc Bernardin</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8</v>
      </c>
      <c r="E3033" t="s">
        <v>6672</v>
      </c>
      <c r="F3033" t="str">
        <f>IF(ISBLANK(draft_picks[[#This Row],[movie_id]]),"",_xlfn.XLOOKUP(draft_picks[[#This Row],[movie_id]],drafts.movies[id],drafts.movies[movie_title]))</f>
        <v>Kingdom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15497</v>
      </c>
      <c r="L3033" t="s">
        <v>15497</v>
      </c>
      <c r="M3033" t="str">
        <f>IF(OR(ISBLANK(draft_picks[[#This Row],[veto_drafter_id]]),draft_picks[[#This Row],[veto_drafter_id]]=""),"",_xlfn.XLOOKUP(draft_picks[[#This Row],[veto_drafter_id]],drafters[id],drafters[name]))</f>
        <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x14ac:dyDescent="0.25">
      <c r="A3034" t="s">
        <v>550</v>
      </c>
      <c r="B3034" t="str">
        <f>_xlfn.XLOOKUP(draft_picks[[#This Row],[draft_id]],drafts[id],drafts[title])</f>
        <v>Planet of the Apes Super Draft</v>
      </c>
      <c r="C3034" s="3">
        <v>5</v>
      </c>
      <c r="D3034">
        <f>IF(C3033&lt;draft_picks[[#This Row],[position]],1,IF(C3033&gt;draft_picks[[#This Row],[position]],D3033+1,IF(C3033=draft_picks[[#This Row],[position]],D3033+1)))</f>
        <v>9</v>
      </c>
      <c r="E3034" t="s">
        <v>4079</v>
      </c>
      <c r="F3034" t="str">
        <f>IF(ISBLANK(draft_picks[[#This Row],[movie_id]]),"",_xlfn.XLOOKUP(draft_picks[[#This Row],[movie_id]],drafts.movies[id],drafts.movies[movie_title]))</f>
        <v>Beneath the Planet of the Apes</v>
      </c>
      <c r="G3034" s="3" t="s">
        <v>1149</v>
      </c>
      <c r="H3034" t="str">
        <f>IF(ISBLANK(draft_picks[[#This Row],[drafter_id]]),"",_xlfn.XLOOKUP(draft_picks[[#This Row],[drafter_id]],drafters[id],drafters[name]))</f>
        <v>Dave Schilling</v>
      </c>
      <c r="J3034" t="str">
        <f>IF(ISBLANK(draft_picks[[#This Row],[drafter_team_id]]),"",_xlfn.XLOOKUP(draft_picks[[#This Row],[drafter_team_id]],drafter_teams[id],drafter_teams[name]))</f>
        <v/>
      </c>
      <c r="K3034" s="3" t="s">
        <v>15484</v>
      </c>
      <c r="L3034" t="s">
        <v>1177</v>
      </c>
      <c r="M3034" t="str">
        <f>IF(OR(ISBLANK(draft_picks[[#This Row],[veto_drafter_id]]),draft_picks[[#This Row],[veto_drafter_id]]=""),"",_xlfn.XLOOKUP(draft_picks[[#This Row],[veto_drafter_id]],drafters[id],drafters[name]))</f>
        <v>Darren Franich</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10</v>
      </c>
      <c r="E3035" t="s">
        <v>6543</v>
      </c>
      <c r="F3035" t="str">
        <f>IF(ISBLANK(draft_picks[[#This Row],[movie_id]]),"",_xlfn.XLOOKUP(draft_picks[[#This Row],[movie_id]],drafts.movies[id],drafts.movies[movie_title]))</f>
        <v>Rise of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15497</v>
      </c>
      <c r="L3035" t="s">
        <v>15497</v>
      </c>
      <c r="M3035" t="str">
        <f>IF(OR(ISBLANK(draft_picks[[#This Row],[veto_drafter_id]]),draft_picks[[#This Row],[veto_drafter_id]]=""),"",_xlfn.XLOOKUP(draft_picks[[#This Row],[veto_drafter_id]],drafters[id],drafters[name]))</f>
        <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x14ac:dyDescent="0.25">
      <c r="A3036" t="s">
        <v>550</v>
      </c>
      <c r="B3036" t="str">
        <f>_xlfn.XLOOKUP(draft_picks[[#This Row],[draft_id]],drafts[id],drafts[title])</f>
        <v>Planet of the Apes Super Draft</v>
      </c>
      <c r="C3036" s="3">
        <v>4</v>
      </c>
      <c r="D3036">
        <f>IF(C3035&lt;draft_picks[[#This Row],[position]],1,IF(C3035&gt;draft_picks[[#This Row],[position]],D3035+1,IF(C3035=draft_picks[[#This Row],[position]],D3035+1)))</f>
        <v>11</v>
      </c>
      <c r="E3036" t="s">
        <v>4079</v>
      </c>
      <c r="F3036" t="str">
        <f>IF(ISBLANK(draft_picks[[#This Row],[movie_id]]),"",_xlfn.XLOOKUP(draft_picks[[#This Row],[movie_id]],drafts.movies[id],drafts.movies[movie_title]))</f>
        <v>Beneath the Planet of the Apes</v>
      </c>
      <c r="G3036" s="3" t="s">
        <v>809</v>
      </c>
      <c r="H3036" t="str">
        <f>IF(ISBLANK(draft_picks[[#This Row],[drafter_id]]),"",_xlfn.XLOOKUP(draft_picks[[#This Row],[drafter_id]],drafters[id],drafters[name]))</f>
        <v>Marc Bernardin</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x14ac:dyDescent="0.25">
      <c r="A3037" t="s">
        <v>550</v>
      </c>
      <c r="B3037" t="str">
        <f>_xlfn.XLOOKUP(draft_picks[[#This Row],[draft_id]],drafts[id],drafts[title])</f>
        <v>Planet of the Apes Super Draft</v>
      </c>
      <c r="C3037" s="3">
        <v>3</v>
      </c>
      <c r="D3037">
        <f>IF(C3036&lt;draft_picks[[#This Row],[position]],1,IF(C3036&gt;draft_picks[[#This Row],[position]],D3036+1,IF(C3036=draft_picks[[#This Row],[position]],D3036+1)))</f>
        <v>12</v>
      </c>
      <c r="E3037" t="s">
        <v>4281</v>
      </c>
      <c r="F3037" t="str">
        <f>IF(ISBLANK(draft_picks[[#This Row],[movie_id]]),"",_xlfn.XLOOKUP(draft_picks[[#This Row],[movie_id]],drafts.movies[id],drafts.movies[movie_title]))</f>
        <v>Dawn of the Planet of the Apes</v>
      </c>
      <c r="G3037" s="3" t="s">
        <v>1177</v>
      </c>
      <c r="H3037" t="str">
        <f>IF(ISBLANK(draft_picks[[#This Row],[drafter_id]]),"",_xlfn.XLOOKUP(draft_picks[[#This Row],[drafter_id]],drafters[id],drafters[name]))</f>
        <v>Darren Franich</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x14ac:dyDescent="0.25">
      <c r="A3038" t="s">
        <v>550</v>
      </c>
      <c r="B3038" t="str">
        <f>_xlfn.XLOOKUP(draft_picks[[#This Row],[draft_id]],drafts[id],drafts[title])</f>
        <v>Planet of the Apes Super Draft</v>
      </c>
      <c r="C3038" s="3">
        <v>2</v>
      </c>
      <c r="D3038">
        <f>IF(C3037&lt;draft_picks[[#This Row],[position]],1,IF(C3037&gt;draft_picks[[#This Row],[position]],D3037+1,IF(C3037=draft_picks[[#This Row],[position]],D3037+1)))</f>
        <v>13</v>
      </c>
      <c r="E3038" t="s">
        <v>8149</v>
      </c>
      <c r="F3038" t="str">
        <f>IF(ISBLANK(draft_picks[[#This Row],[movie_id]]),"",_xlfn.XLOOKUP(draft_picks[[#This Row],[movie_id]],drafts.movies[id],drafts.movies[movie_title]))</f>
        <v>Conquest of the Planet of the Apes</v>
      </c>
      <c r="G3038" s="3" t="s">
        <v>1149</v>
      </c>
      <c r="H3038" t="str">
        <f>IF(ISBLANK(draft_picks[[#This Row],[drafter_id]]),"",_xlfn.XLOOKUP(draft_picks[[#This Row],[drafter_id]],drafters[id],drafters[name]))</f>
        <v>Dave Schilling</v>
      </c>
      <c r="J3038" t="str">
        <f>IF(ISBLANK(draft_picks[[#This Row],[drafter_team_id]]),"",_xlfn.XLOOKUP(draft_picks[[#This Row],[drafter_team_id]],drafter_teams[id],drafter_teams[name]))</f>
        <v/>
      </c>
      <c r="K3038" s="3" t="s">
        <v>15484</v>
      </c>
      <c r="L3038" t="s">
        <v>1177</v>
      </c>
      <c r="M3038" t="str">
        <f>IF(OR(ISBLANK(draft_picks[[#This Row],[veto_drafter_id]]),draft_picks[[#This Row],[veto_drafter_id]]=""),"",_xlfn.XLOOKUP(draft_picks[[#This Row],[veto_drafter_id]],drafters[id],drafters[name]))</f>
        <v>Darren Franich</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14</v>
      </c>
      <c r="E3039" t="s">
        <v>3325</v>
      </c>
      <c r="F3039" t="str">
        <f>IF(ISBLANK(draft_picks[[#This Row],[movie_id]]),"",_xlfn.XLOOKUP(draft_picks[[#This Row],[movie_id]],drafts.movies[id],drafts.movies[movie_title]))</f>
        <v>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15497</v>
      </c>
      <c r="L3039" t="s">
        <v>15497</v>
      </c>
      <c r="M3039" t="str">
        <f>IF(OR(ISBLANK(draft_picks[[#This Row],[veto_drafter_id]]),draft_picks[[#This Row],[veto_drafter_id]]=""),"",_xlfn.XLOOKUP(draft_picks[[#This Row],[veto_drafter_id]],drafters[id],drafters[name]))</f>
        <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x14ac:dyDescent="0.25">
      <c r="A3040" t="s">
        <v>550</v>
      </c>
      <c r="B3040" t="str">
        <f>_xlfn.XLOOKUP(draft_picks[[#This Row],[draft_id]],drafts[id],drafts[title])</f>
        <v>Planet of the Apes Super Draft</v>
      </c>
      <c r="C3040" s="3">
        <v>1</v>
      </c>
      <c r="D3040">
        <f>IF(C3039&lt;draft_picks[[#This Row],[position]],1,IF(C3039&gt;draft_picks[[#This Row],[position]],D3039+1,IF(C3039=draft_picks[[#This Row],[position]],D3039+1)))</f>
        <v>15</v>
      </c>
      <c r="E3040" t="s">
        <v>8149</v>
      </c>
      <c r="F3040" t="str">
        <f>IF(ISBLANK(draft_picks[[#This Row],[movie_id]]),"",_xlfn.XLOOKUP(draft_picks[[#This Row],[movie_id]],drafts.movies[id],drafts.movies[movie_title]))</f>
        <v>Conquest of the Planet of the Apes</v>
      </c>
      <c r="G3040" s="3" t="s">
        <v>809</v>
      </c>
      <c r="H3040" t="str">
        <f>IF(ISBLANK(draft_picks[[#This Row],[drafter_id]]),"",_xlfn.XLOOKUP(draft_picks[[#This Row],[drafter_id]],drafters[id],drafters[name]))</f>
        <v>Marc Bernardin</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x14ac:dyDescent="0.25">
      <c r="A3041" t="s">
        <v>423</v>
      </c>
      <c r="B3041" t="str">
        <f>_xlfn.XLOOKUP(draft_picks[[#This Row],[draft_id]],drafts[id],drafts[title])</f>
        <v>MTV Movie Awards Best Kiss Winners</v>
      </c>
      <c r="C3041" s="3">
        <v>7</v>
      </c>
      <c r="D3041">
        <f>IF(C3040&lt;draft_picks[[#This Row],[position]],1,IF(C3040&gt;draft_picks[[#This Row],[position]],D3040+1,IF(C3040=draft_picks[[#This Row],[position]],D3040+1)))</f>
        <v>1</v>
      </c>
      <c r="E3041" t="s">
        <v>8200</v>
      </c>
      <c r="F3041" t="str">
        <f>IF(ISBLANK(draft_picks[[#This Row],[movie_id]]),"",_xlfn.XLOOKUP(draft_picks[[#This Row],[movie_id]],drafts.movies[id],drafts.movies[movie_title]))</f>
        <v>Dumb and Dumber</v>
      </c>
      <c r="G3041" s="3" t="s">
        <v>837</v>
      </c>
      <c r="H3041" t="str">
        <f>IF(ISBLANK(draft_picks[[#This Row],[drafter_id]]),"",_xlfn.XLOOKUP(draft_picks[[#This Row],[drafter_id]],drafters[id],drafters[name]))</f>
        <v>Ash Crossan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x14ac:dyDescent="0.25">
      <c r="A3042" t="s">
        <v>423</v>
      </c>
      <c r="B3042" t="str">
        <f>_xlfn.XLOOKUP(draft_picks[[#This Row],[draft_id]],drafts[id],drafts[title])</f>
        <v>MTV Movie Awards Best Kiss Winners</v>
      </c>
      <c r="C3042" s="3">
        <v>6</v>
      </c>
      <c r="D3042">
        <f>IF(C3041&lt;draft_picks[[#This Row],[position]],1,IF(C3041&gt;draft_picks[[#This Row],[position]],D3041+1,IF(C3041=draft_picks[[#This Row],[position]],D3041+1)))</f>
        <v>2</v>
      </c>
      <c r="E3042" t="s">
        <v>6546</v>
      </c>
      <c r="F3042" t="str">
        <f>IF(ISBLANK(draft_picks[[#This Row],[movie_id]]),"",_xlfn.XLOOKUP(draft_picks[[#This Row],[movie_id]],drafts.movies[id],drafts.movies[movie_title]))</f>
        <v>Twilight</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x14ac:dyDescent="0.25">
      <c r="A3043" t="s">
        <v>423</v>
      </c>
      <c r="B3043" t="str">
        <f>_xlfn.XLOOKUP(draft_picks[[#This Row],[draft_id]],drafts[id],drafts[title])</f>
        <v>MTV Movie Awards Best Kiss Winners</v>
      </c>
      <c r="C3043" s="3">
        <v>5</v>
      </c>
      <c r="D3043">
        <f>IF(C3042&lt;draft_picks[[#This Row],[position]],1,IF(C3042&gt;draft_picks[[#This Row],[position]],D3042+1,IF(C3042=draft_picks[[#This Row],[position]],D3042+1)))</f>
        <v>3</v>
      </c>
      <c r="E3043" t="s">
        <v>5617</v>
      </c>
      <c r="F3043" t="str">
        <f>IF(ISBLANK(draft_picks[[#This Row],[movie_id]]),"",_xlfn.XLOOKUP(draft_picks[[#This Row],[movie_id]],drafts.movies[id],drafts.movies[movie_title]))</f>
        <v>Spider-Man</v>
      </c>
      <c r="G3043" s="3" t="s">
        <v>1145</v>
      </c>
      <c r="H3043" t="str">
        <f>IF(ISBLANK(draft_picks[[#This Row],[drafter_id]]),"",_xlfn.XLOOKUP(draft_picks[[#This Row],[drafter_id]],drafters[id],drafters[name]))</f>
        <v>Kris Tapley</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x14ac:dyDescent="0.25">
      <c r="A3044" t="s">
        <v>423</v>
      </c>
      <c r="B3044" t="str">
        <f>_xlfn.XLOOKUP(draft_picks[[#This Row],[draft_id]],drafts[id],drafts[title])</f>
        <v>MTV Movie Awards Best Kiss Winners</v>
      </c>
      <c r="C3044" s="3">
        <v>4</v>
      </c>
      <c r="D3044">
        <f>IF(C3043&lt;draft_picks[[#This Row],[position]],1,IF(C3043&gt;draft_picks[[#This Row],[position]],D3043+1,IF(C3043=draft_picks[[#This Row],[position]],D3043+1)))</f>
        <v>4</v>
      </c>
      <c r="E3044" t="s">
        <v>5145</v>
      </c>
      <c r="F3044" t="str">
        <f>IF(ISBLANK(draft_picks[[#This Row],[movie_id]]),"",_xlfn.XLOOKUP(draft_picks[[#This Row],[movie_id]],drafts.movies[id],drafts.movies[movie_title]))</f>
        <v>Jackass Forever</v>
      </c>
      <c r="G3044" s="3" t="s">
        <v>837</v>
      </c>
      <c r="H3044" t="str">
        <f>IF(ISBLANK(draft_picks[[#This Row],[drafter_id]]),"",_xlfn.XLOOKUP(draft_picks[[#This Row],[drafter_id]],drafters[id],drafters[name]))</f>
        <v>Ash Crossan</v>
      </c>
      <c r="J3044" t="str">
        <f>IF(ISBLANK(draft_picks[[#This Row],[drafter_team_id]]),"",_xlfn.XLOOKUP(draft_picks[[#This Row],[drafter_team_id]],drafter_teams[id],drafter_teams[name]))</f>
        <v/>
      </c>
      <c r="K3044" s="3" t="s">
        <v>15484</v>
      </c>
      <c r="L3044" t="s">
        <v>1145</v>
      </c>
      <c r="M3044" t="str">
        <f>IF(OR(ISBLANK(draft_picks[[#This Row],[veto_drafter_id]]),draft_picks[[#This Row],[veto_drafter_id]]=""),"",_xlfn.XLOOKUP(draft_picks[[#This Row],[veto_drafter_id]],drafters[id],drafters[name]))</f>
        <v>Kris Tapley</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5</v>
      </c>
      <c r="E3045" t="s">
        <v>7456</v>
      </c>
      <c r="F3045" t="str">
        <f>IF(ISBLANK(draft_picks[[#This Row],[movie_id]]),"",_xlfn.XLOOKUP(draft_picks[[#This Row],[movie_id]],drafts.movies[id],drafts.movies[movie_title]))</f>
        <v>Love, Simon</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15497</v>
      </c>
      <c r="L3045" t="s">
        <v>15497</v>
      </c>
      <c r="M3045" t="str">
        <f>IF(OR(ISBLANK(draft_picks[[#This Row],[veto_drafter_id]]),draft_picks[[#This Row],[veto_drafter_id]]=""),"",_xlfn.XLOOKUP(draft_picks[[#This Row],[veto_drafter_id]],drafters[id],drafters[name]))</f>
        <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x14ac:dyDescent="0.25">
      <c r="A3046" t="s">
        <v>423</v>
      </c>
      <c r="B3046" t="str">
        <f>_xlfn.XLOOKUP(draft_picks[[#This Row],[draft_id]],drafts[id],drafts[title])</f>
        <v>MTV Movie Awards Best Kiss Winners</v>
      </c>
      <c r="C3046" s="3">
        <v>3</v>
      </c>
      <c r="D3046">
        <f>IF(C3045&lt;draft_picks[[#This Row],[position]],1,IF(C3045&gt;draft_picks[[#This Row],[position]],D3045+1,IF(C3045=draft_picks[[#This Row],[position]],D3045+1)))</f>
        <v>6</v>
      </c>
      <c r="E3046" t="s">
        <v>2529</v>
      </c>
      <c r="F3046" t="str">
        <f>IF(ISBLANK(draft_picks[[#This Row],[movie_id]]),"",_xlfn.XLOOKUP(draft_picks[[#This Row],[movie_id]],drafts.movies[id],drafts.movies[movie_title]))</f>
        <v>Shakespeare in Love</v>
      </c>
      <c r="G3046" s="3" t="s">
        <v>1145</v>
      </c>
      <c r="H3046" t="str">
        <f>IF(ISBLANK(draft_picks[[#This Row],[drafter_id]]),"",_xlfn.XLOOKUP(draft_picks[[#This Row],[drafter_id]],drafters[id],drafters[name]))</f>
        <v>Kris Tapley</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x14ac:dyDescent="0.25">
      <c r="A3047" t="s">
        <v>423</v>
      </c>
      <c r="B3047" t="str">
        <f>_xlfn.XLOOKUP(draft_picks[[#This Row],[draft_id]],drafts[id],drafts[title])</f>
        <v>MTV Movie Awards Best Kiss Winners</v>
      </c>
      <c r="C3047" s="3">
        <v>2</v>
      </c>
      <c r="D3047">
        <f>IF(C3046&lt;draft_picks[[#This Row],[position]],1,IF(C3046&gt;draft_picks[[#This Row],[position]],D3046+1,IF(C3046=draft_picks[[#This Row],[position]],D3046+1)))</f>
        <v>7</v>
      </c>
      <c r="E3047" t="s">
        <v>4422</v>
      </c>
      <c r="F3047" t="str">
        <f>IF(ISBLANK(draft_picks[[#This Row],[movie_id]]),"",_xlfn.XLOOKUP(draft_picks[[#This Row],[movie_id]],drafts.movies[id],drafts.movies[movie_title]))</f>
        <v>The Notebook</v>
      </c>
      <c r="G3047" s="3" t="s">
        <v>837</v>
      </c>
      <c r="H3047" t="str">
        <f>IF(ISBLANK(draft_picks[[#This Row],[drafter_id]]),"",_xlfn.XLOOKUP(draft_picks[[#This Row],[drafter_id]],drafters[id],drafters[name]))</f>
        <v>Ash Crossan</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x14ac:dyDescent="0.25">
      <c r="A3048" t="s">
        <v>423</v>
      </c>
      <c r="B3048" t="str">
        <f>_xlfn.XLOOKUP(draft_picks[[#This Row],[draft_id]],drafts[id],drafts[title])</f>
        <v>MTV Movie Awards Best Kiss Winners</v>
      </c>
      <c r="C3048" s="3">
        <v>1</v>
      </c>
      <c r="D3048">
        <f>IF(C3047&lt;draft_picks[[#This Row],[position]],1,IF(C3047&gt;draft_picks[[#This Row],[position]],D3047+1,IF(C3047=draft_picks[[#This Row],[position]],D3047+1)))</f>
        <v>8</v>
      </c>
      <c r="E3048" t="s">
        <v>7399</v>
      </c>
      <c r="F3048" t="str">
        <f>IF(ISBLANK(draft_picks[[#This Row],[movie_id]]),"",_xlfn.XLOOKUP(draft_picks[[#This Row],[movie_id]],drafts.movies[id],drafts.movies[movie_title]))</f>
        <v>Moonlight</v>
      </c>
      <c r="G3048" s="3" t="s">
        <v>1145</v>
      </c>
      <c r="H3048" t="str">
        <f>IF(ISBLANK(draft_picks[[#This Row],[drafter_id]]),"",_xlfn.XLOOKUP(draft_picks[[#This Row],[drafter_id]],drafters[id],drafters[name]))</f>
        <v>Kris Tapley</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x14ac:dyDescent="0.25">
      <c r="A3049" t="s">
        <v>344</v>
      </c>
      <c r="B3049" t="str">
        <f>_xlfn.XLOOKUP(draft_picks[[#This Row],[draft_id]],drafts[id],drafts[title])</f>
        <v>Geena Davis</v>
      </c>
      <c r="C3049" s="3">
        <v>7</v>
      </c>
      <c r="D3049">
        <f>IF(C3048&lt;draft_picks[[#This Row],[position]],1,IF(C3048&gt;draft_picks[[#This Row],[position]],D3048+1,IF(C3048=draft_picks[[#This Row],[position]],D3048+1)))</f>
        <v>1</v>
      </c>
      <c r="E3049" t="s">
        <v>5782</v>
      </c>
      <c r="F3049" t="str">
        <f>IF(ISBLANK(draft_picks[[#This Row],[movie_id]]),"",_xlfn.XLOOKUP(draft_picks[[#This Row],[movie_id]],drafts.movies[id],drafts.movies[movie_title]))</f>
        <v>Quick Change</v>
      </c>
      <c r="G3049" s="3" t="s">
        <v>915</v>
      </c>
      <c r="H3049" t="str">
        <f>IF(ISBLANK(draft_picks[[#This Row],[drafter_id]]),"",_xlfn.XLOOKUP(draft_picks[[#This Row],[drafter_id]],drafters[id],drafters[name]))</f>
        <v>Billy Ray Brewton</v>
      </c>
      <c r="J3049" t="str">
        <f>IF(ISBLANK(draft_picks[[#This Row],[drafter_team_id]]),"",_xlfn.XLOOKUP(draft_picks[[#This Row],[drafter_team_id]],drafter_teams[id],drafter_teams[name]))</f>
        <v/>
      </c>
      <c r="K3049" s="3" t="s">
        <v>15484</v>
      </c>
      <c r="L3049" t="s">
        <v>1009</v>
      </c>
      <c r="M3049" t="str">
        <f>IF(OR(ISBLANK(draft_picks[[#This Row],[veto_drafter_id]]),draft_picks[[#This Row],[veto_drafter_id]]=""),"",_xlfn.XLOOKUP(draft_picks[[#This Row],[veto_drafter_id]],drafters[id],drafters[name]))</f>
        <v>Drea Clark</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2</v>
      </c>
      <c r="E3050" t="s">
        <v>7557</v>
      </c>
      <c r="F3050" t="str">
        <f>IF(ISBLANK(draft_picks[[#This Row],[movie_id]]),"",_xlfn.XLOOKUP(draft_picks[[#This Row],[movie_id]],drafts.movies[id],drafts.movies[movie_title]))</f>
        <v>Hero</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15497</v>
      </c>
      <c r="L3050" t="s">
        <v>15497</v>
      </c>
      <c r="M3050" t="str">
        <f>IF(OR(ISBLANK(draft_picks[[#This Row],[veto_drafter_id]]),draft_picks[[#This Row],[veto_drafter_id]]=""),"",_xlfn.XLOOKUP(draft_picks[[#This Row],[veto_drafter_id]],drafters[id],drafters[name]))</f>
        <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x14ac:dyDescent="0.25">
      <c r="A3051" t="s">
        <v>344</v>
      </c>
      <c r="B3051" t="str">
        <f>_xlfn.XLOOKUP(draft_picks[[#This Row],[draft_id]],drafts[id],drafts[title])</f>
        <v>Geena Davis</v>
      </c>
      <c r="C3051" s="3">
        <v>6</v>
      </c>
      <c r="D3051">
        <f>IF(C3050&lt;draft_picks[[#This Row],[position]],1,IF(C3050&gt;draft_picks[[#This Row],[position]],D3050+1,IF(C3050=draft_picks[[#This Row],[position]],D3050+1)))</f>
        <v>3</v>
      </c>
      <c r="E3051" t="s">
        <v>8316</v>
      </c>
      <c r="F3051" t="str">
        <f>IF(ISBLANK(draft_picks[[#This Row],[movie_id]]),"",_xlfn.XLOOKUP(draft_picks[[#This Row],[movie_id]],drafts.movies[id],drafts.movies[movie_title]))</f>
        <v>Beetlejuice</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x14ac:dyDescent="0.25">
      <c r="A3052" t="s">
        <v>344</v>
      </c>
      <c r="B3052" t="str">
        <f>_xlfn.XLOOKUP(draft_picks[[#This Row],[draft_id]],drafts[id],drafts[title])</f>
        <v>Geena Davis</v>
      </c>
      <c r="C3052" s="3">
        <v>5</v>
      </c>
      <c r="D3052">
        <f>IF(C3051&lt;draft_picks[[#This Row],[position]],1,IF(C3051&gt;draft_picks[[#This Row],[position]],D3051+1,IF(C3051=draft_picks[[#This Row],[position]],D3051+1)))</f>
        <v>4</v>
      </c>
      <c r="E3052" t="s">
        <v>2105</v>
      </c>
      <c r="F3052" t="str">
        <f>IF(ISBLANK(draft_picks[[#This Row],[movie_id]]),"",_xlfn.XLOOKUP(draft_picks[[#This Row],[movie_id]],drafts.movies[id],drafts.movies[movie_title]))</f>
        <v>The Accidental Tourist</v>
      </c>
      <c r="G3052" s="3" t="s">
        <v>1009</v>
      </c>
      <c r="H3052" t="str">
        <f>IF(ISBLANK(draft_picks[[#This Row],[drafter_id]]),"",_xlfn.XLOOKUP(draft_picks[[#This Row],[drafter_id]],drafters[id],drafters[name]))</f>
        <v>Drea Clark</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x14ac:dyDescent="0.25">
      <c r="A3053" t="s">
        <v>344</v>
      </c>
      <c r="B3053" t="str">
        <f>_xlfn.XLOOKUP(draft_picks[[#This Row],[draft_id]],drafts[id],drafts[title])</f>
        <v>Geena Davis</v>
      </c>
      <c r="C3053" s="3">
        <v>4</v>
      </c>
      <c r="D3053">
        <f>IF(C3052&lt;draft_picks[[#This Row],[position]],1,IF(C3052&gt;draft_picks[[#This Row],[position]],D3052+1,IF(C3052=draft_picks[[#This Row],[position]],D3052+1)))</f>
        <v>5</v>
      </c>
      <c r="E3053" t="s">
        <v>1425</v>
      </c>
      <c r="F3053" t="str">
        <f>IF(ISBLANK(draft_picks[[#This Row],[movie_id]]),"",_xlfn.XLOOKUP(draft_picks[[#This Row],[movie_id]],drafts.movies[id],drafts.movies[movie_title]))</f>
        <v>The Fly</v>
      </c>
      <c r="G3053" s="3" t="s">
        <v>915</v>
      </c>
      <c r="H3053" t="str">
        <f>IF(ISBLANK(draft_picks[[#This Row],[drafter_id]]),"",_xlfn.XLOOKUP(draft_picks[[#This Row],[drafter_id]],drafters[id],drafters[name]))</f>
        <v>Billy Ray Brewton</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x14ac:dyDescent="0.25">
      <c r="A3054" t="s">
        <v>344</v>
      </c>
      <c r="B3054" t="str">
        <f>_xlfn.XLOOKUP(draft_picks[[#This Row],[draft_id]],drafts[id],drafts[title])</f>
        <v>Geena Davis</v>
      </c>
      <c r="C3054" s="3">
        <v>3</v>
      </c>
      <c r="D3054">
        <f>IF(C3053&lt;draft_picks[[#This Row],[position]],1,IF(C3053&gt;draft_picks[[#This Row],[position]],D3053+1,IF(C3053=draft_picks[[#This Row],[position]],D3053+1)))</f>
        <v>6</v>
      </c>
      <c r="E3054" t="s">
        <v>4878</v>
      </c>
      <c r="F3054" t="str">
        <f>IF(ISBLANK(draft_picks[[#This Row],[movie_id]]),"",_xlfn.XLOOKUP(draft_picks[[#This Row],[movie_id]],drafts.movies[id],drafts.movies[movie_title]))</f>
        <v>A League of Their Own</v>
      </c>
      <c r="G3054" s="3" t="s">
        <v>1009</v>
      </c>
      <c r="H3054" t="str">
        <f>IF(ISBLANK(draft_picks[[#This Row],[drafter_id]]),"",_xlfn.XLOOKUP(draft_picks[[#This Row],[drafter_id]],drafters[id],drafters[name]))</f>
        <v>Drea Clark</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x14ac:dyDescent="0.25">
      <c r="A3055" t="s">
        <v>344</v>
      </c>
      <c r="B3055" t="str">
        <f>_xlfn.XLOOKUP(draft_picks[[#This Row],[draft_id]],drafts[id],drafts[title])</f>
        <v>Geena Davis</v>
      </c>
      <c r="C3055" s="3">
        <v>2</v>
      </c>
      <c r="D3055">
        <f>IF(C3054&lt;draft_picks[[#This Row],[position]],1,IF(C3054&gt;draft_picks[[#This Row],[position]],D3054+1,IF(C3054=draft_picks[[#This Row],[position]],D3054+1)))</f>
        <v>7</v>
      </c>
      <c r="E3055" t="s">
        <v>7889</v>
      </c>
      <c r="F3055" t="str">
        <f>IF(ISBLANK(draft_picks[[#This Row],[movie_id]]),"",_xlfn.XLOOKUP(draft_picks[[#This Row],[movie_id]],drafts.movies[id],drafts.movies[movie_title]))</f>
        <v>Thelma &amp; Louise</v>
      </c>
      <c r="G3055" s="3" t="s">
        <v>915</v>
      </c>
      <c r="H3055" t="str">
        <f>IF(ISBLANK(draft_picks[[#This Row],[drafter_id]]),"",_xlfn.XLOOKUP(draft_picks[[#This Row],[drafter_id]],drafters[id],drafters[name]))</f>
        <v>Billy Ray Brewton</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x14ac:dyDescent="0.25">
      <c r="A3056" t="s">
        <v>344</v>
      </c>
      <c r="B3056" t="str">
        <f>_xlfn.XLOOKUP(draft_picks[[#This Row],[draft_id]],drafts[id],drafts[title])</f>
        <v>Geena Davis</v>
      </c>
      <c r="C3056" s="3">
        <v>1</v>
      </c>
      <c r="D3056">
        <f>IF(C3055&lt;draft_picks[[#This Row],[position]],1,IF(C3055&gt;draft_picks[[#This Row],[position]],D3055+1,IF(C3055=draft_picks[[#This Row],[position]],D3055+1)))</f>
        <v>8</v>
      </c>
      <c r="E3056" t="s">
        <v>6219</v>
      </c>
      <c r="F3056" t="str">
        <f>IF(ISBLANK(draft_picks[[#This Row],[movie_id]]),"",_xlfn.XLOOKUP(draft_picks[[#This Row],[movie_id]],drafts.movies[id],drafts.movies[movie_title]))</f>
        <v>The Long Kiss Goodnight</v>
      </c>
      <c r="G3056" s="3" t="s">
        <v>1009</v>
      </c>
      <c r="H3056" t="str">
        <f>IF(ISBLANK(draft_picks[[#This Row],[drafter_id]]),"",_xlfn.XLOOKUP(draft_picks[[#This Row],[drafter_id]],drafters[id],drafters[name]))</f>
        <v>Drea Clark</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x14ac:dyDescent="0.25">
      <c r="A3057" t="s">
        <v>528</v>
      </c>
      <c r="B3057" t="str">
        <f>_xlfn.XLOOKUP(draft_picks[[#This Row],[draft_id]],drafts[id],drafts[title])</f>
        <v>Joel Schumacher mini-Mega</v>
      </c>
      <c r="C3057" s="3">
        <v>9</v>
      </c>
      <c r="D3057">
        <f>IF(C3056&lt;draft_picks[[#This Row],[position]],1,IF(C3056&gt;draft_picks[[#This Row],[position]],D3056+1,IF(C3056=draft_picks[[#This Row],[position]],D3056+1)))</f>
        <v>1</v>
      </c>
      <c r="E3057" t="s">
        <v>7255</v>
      </c>
      <c r="F3057" t="str">
        <f>IF(ISBLANK(draft_picks[[#This Row],[movie_id]]),"",_xlfn.XLOOKUP(draft_picks[[#This Row],[movie_id]],drafts.movies[id],drafts.movies[movie_title]))</f>
        <v>8MM</v>
      </c>
      <c r="G3057" s="3" t="s">
        <v>977</v>
      </c>
      <c r="H3057" t="str">
        <f>IF(ISBLANK(draft_picks[[#This Row],[drafter_id]]),"",_xlfn.XLOOKUP(draft_picks[[#This Row],[drafter_id]],drafters[id],drafters[name]))</f>
        <v>Louis Peitzman</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x14ac:dyDescent="0.25">
      <c r="A3058" t="s">
        <v>528</v>
      </c>
      <c r="B3058" t="str">
        <f>_xlfn.XLOOKUP(draft_picks[[#This Row],[draft_id]],drafts[id],drafts[title])</f>
        <v>Joel Schumacher mini-Mega</v>
      </c>
      <c r="C3058" s="3">
        <v>8</v>
      </c>
      <c r="D3058">
        <f>IF(C3057&lt;draft_picks[[#This Row],[position]],1,IF(C3057&gt;draft_picks[[#This Row],[position]],D3057+1,IF(C3057=draft_picks[[#This Row],[position]],D3057+1)))</f>
        <v>2</v>
      </c>
      <c r="E3058" t="s">
        <v>4554</v>
      </c>
      <c r="F3058" t="str">
        <f>IF(ISBLANK(draft_picks[[#This Row],[movie_id]]),"",_xlfn.XLOOKUP(draft_picks[[#This Row],[movie_id]],drafts.movies[id],drafts.movies[movie_title]))</f>
        <v>The Phantom of the Opera</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x14ac:dyDescent="0.25">
      <c r="A3059" t="s">
        <v>528</v>
      </c>
      <c r="B3059" t="str">
        <f>_xlfn.XLOOKUP(draft_picks[[#This Row],[draft_id]],drafts[id],drafts[title])</f>
        <v>Joel Schumacher mini-Mega</v>
      </c>
      <c r="C3059" s="3">
        <v>7</v>
      </c>
      <c r="D3059">
        <f>IF(C3058&lt;draft_picks[[#This Row],[position]],1,IF(C3058&gt;draft_picks[[#This Row],[position]],D3058+1,IF(C3058=draft_picks[[#This Row],[position]],D3058+1)))</f>
        <v>3</v>
      </c>
      <c r="E3059" t="s">
        <v>5931</v>
      </c>
      <c r="F3059" t="str">
        <f>IF(ISBLANK(draft_picks[[#This Row],[movie_id]]),"",_xlfn.XLOOKUP(draft_picks[[#This Row],[movie_id]],drafts.movies[id],drafts.movies[movie_title]))</f>
        <v>Veronica Guerin</v>
      </c>
      <c r="G3059" s="3" t="s">
        <v>799</v>
      </c>
      <c r="H3059" t="str">
        <f>IF(ISBLANK(draft_picks[[#This Row],[drafter_id]]),"",_xlfn.XLOOKUP(draft_picks[[#This Row],[drafter_id]],drafters[id],drafters[name]))</f>
        <v>Joe Reid</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x14ac:dyDescent="0.25">
      <c r="A3060" t="s">
        <v>528</v>
      </c>
      <c r="B3060" t="str">
        <f>_xlfn.XLOOKUP(draft_picks[[#This Row],[draft_id]],drafts[id],drafts[title])</f>
        <v>Joel Schumacher mini-Mega</v>
      </c>
      <c r="C3060" s="3">
        <v>6</v>
      </c>
      <c r="D3060">
        <f>IF(C3059&lt;draft_picks[[#This Row],[position]],1,IF(C3059&gt;draft_picks[[#This Row],[position]],D3059+1,IF(C3059=draft_picks[[#This Row],[position]],D3059+1)))</f>
        <v>4</v>
      </c>
      <c r="E3060" t="s">
        <v>5785</v>
      </c>
      <c r="F3060" t="str">
        <f>IF(ISBLANK(draft_picks[[#This Row],[movie_id]]),"",_xlfn.XLOOKUP(draft_picks[[#This Row],[movie_id]],drafts.movies[id],drafts.movies[movie_title]))</f>
        <v>Phone Booth</v>
      </c>
      <c r="G3060" s="3" t="s">
        <v>977</v>
      </c>
      <c r="H3060" t="str">
        <f>IF(ISBLANK(draft_picks[[#This Row],[drafter_id]]),"",_xlfn.XLOOKUP(draft_picks[[#This Row],[drafter_id]],drafters[id],drafters[name]))</f>
        <v>Louis Peitzman</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x14ac:dyDescent="0.25">
      <c r="A3061" t="s">
        <v>528</v>
      </c>
      <c r="B3061" t="str">
        <f>_xlfn.XLOOKUP(draft_picks[[#This Row],[draft_id]],drafts[id],drafts[title])</f>
        <v>Joel Schumacher mini-Mega</v>
      </c>
      <c r="C3061" s="3">
        <v>5</v>
      </c>
      <c r="D3061">
        <f>IF(C3060&lt;draft_picks[[#This Row],[position]],1,IF(C3060&gt;draft_picks[[#This Row],[position]],D3060+1,IF(C3060=draft_picks[[#This Row],[position]],D3060+1)))</f>
        <v>5</v>
      </c>
      <c r="E3061" t="s">
        <v>5913</v>
      </c>
      <c r="F3061" t="str">
        <f>IF(ISBLANK(draft_picks[[#This Row],[movie_id]]),"",_xlfn.XLOOKUP(draft_picks[[#This Row],[movie_id]],drafts.movies[id],drafts.movies[movie_title]))</f>
        <v>Batman Forever</v>
      </c>
      <c r="G3061" s="3" t="s">
        <v>799</v>
      </c>
      <c r="H3061" t="str">
        <f>IF(ISBLANK(draft_picks[[#This Row],[drafter_id]]),"",_xlfn.XLOOKUP(draft_picks[[#This Row],[drafter_id]],drafters[id],drafters[name]))</f>
        <v>Joe Reid</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x14ac:dyDescent="0.25">
      <c r="A3062" t="s">
        <v>528</v>
      </c>
      <c r="B3062" t="str">
        <f>_xlfn.XLOOKUP(draft_picks[[#This Row],[draft_id]],drafts[id],drafts[title])</f>
        <v>Joel Schumacher mini-Mega</v>
      </c>
      <c r="C3062" s="3">
        <v>4</v>
      </c>
      <c r="D3062">
        <f>IF(C3061&lt;draft_picks[[#This Row],[position]],1,IF(C3061&gt;draft_picks[[#This Row],[position]],D3061+1,IF(C3061=draft_picks[[#This Row],[position]],D3061+1)))</f>
        <v>6</v>
      </c>
      <c r="E3062" t="s">
        <v>1529</v>
      </c>
      <c r="F3062" t="str">
        <f>IF(ISBLANK(draft_picks[[#This Row],[movie_id]]),"",_xlfn.XLOOKUP(draft_picks[[#This Row],[movie_id]],drafts.movies[id],drafts.movies[movie_title]))</f>
        <v>Tigerland</v>
      </c>
      <c r="G3062" s="3" t="s">
        <v>977</v>
      </c>
      <c r="H3062" t="str">
        <f>IF(ISBLANK(draft_picks[[#This Row],[drafter_id]]),"",_xlfn.XLOOKUP(draft_picks[[#This Row],[drafter_id]],drafters[id],drafters[name]))</f>
        <v>Louis Peitzman</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x14ac:dyDescent="0.25">
      <c r="A3063" t="s">
        <v>528</v>
      </c>
      <c r="B3063" t="str">
        <f>_xlfn.XLOOKUP(draft_picks[[#This Row],[draft_id]],drafts[id],drafts[title])</f>
        <v>Joel Schumacher mini-Mega</v>
      </c>
      <c r="C3063" s="3">
        <v>3</v>
      </c>
      <c r="D3063">
        <f>IF(C3062&lt;draft_picks[[#This Row],[position]],1,IF(C3062&gt;draft_picks[[#This Row],[position]],D3062+1,IF(C3062=draft_picks[[#This Row],[position]],D3062+1)))</f>
        <v>7</v>
      </c>
      <c r="E3063" t="s">
        <v>6117</v>
      </c>
      <c r="F3063" t="str">
        <f>IF(ISBLANK(draft_picks[[#This Row],[movie_id]]),"",_xlfn.XLOOKUP(draft_picks[[#This Row],[movie_id]],drafts.movies[id],drafts.movies[movie_title]))</f>
        <v>The Lost Boys</v>
      </c>
      <c r="G3063" s="3" t="s">
        <v>799</v>
      </c>
      <c r="H3063" t="str">
        <f>IF(ISBLANK(draft_picks[[#This Row],[drafter_id]]),"",_xlfn.XLOOKUP(draft_picks[[#This Row],[drafter_id]],drafters[id],drafters[name]))</f>
        <v>Joe Reid</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x14ac:dyDescent="0.25">
      <c r="A3064" t="s">
        <v>528</v>
      </c>
      <c r="B3064" t="str">
        <f>_xlfn.XLOOKUP(draft_picks[[#This Row],[draft_id]],drafts[id],drafts[title])</f>
        <v>Joel Schumacher mini-Mega</v>
      </c>
      <c r="C3064" s="3">
        <v>2</v>
      </c>
      <c r="D3064">
        <f>IF(C3063&lt;draft_picks[[#This Row],[position]],1,IF(C3063&gt;draft_picks[[#This Row],[position]],D3063+1,IF(C3063=draft_picks[[#This Row],[position]],D3063+1)))</f>
        <v>8</v>
      </c>
      <c r="E3064" t="s">
        <v>5791</v>
      </c>
      <c r="F3064" t="str">
        <f>IF(ISBLANK(draft_picks[[#This Row],[movie_id]]),"",_xlfn.XLOOKUP(draft_picks[[#This Row],[movie_id]],drafts.movies[id],drafts.movies[movie_title]))</f>
        <v>Falling Down</v>
      </c>
      <c r="G3064" s="3" t="s">
        <v>977</v>
      </c>
      <c r="H3064" t="str">
        <f>IF(ISBLANK(draft_picks[[#This Row],[drafter_id]]),"",_xlfn.XLOOKUP(draft_picks[[#This Row],[drafter_id]],drafters[id],drafters[name]))</f>
        <v>Louis Peitzman</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x14ac:dyDescent="0.25">
      <c r="A3065" t="s">
        <v>528</v>
      </c>
      <c r="B3065" t="str">
        <f>_xlfn.XLOOKUP(draft_picks[[#This Row],[draft_id]],drafts[id],drafts[title])</f>
        <v>Joel Schumacher mini-Mega</v>
      </c>
      <c r="C3065" s="3">
        <v>1</v>
      </c>
      <c r="D3065">
        <f>IF(C3064&lt;draft_picks[[#This Row],[position]],1,IF(C3064&gt;draft_picks[[#This Row],[position]],D3064+1,IF(C3064=draft_picks[[#This Row],[position]],D3064+1)))</f>
        <v>9</v>
      </c>
      <c r="E3065" t="s">
        <v>2589</v>
      </c>
      <c r="F3065" t="str">
        <f>IF(ISBLANK(draft_picks[[#This Row],[movie_id]]),"",_xlfn.XLOOKUP(draft_picks[[#This Row],[movie_id]],drafts.movies[id],drafts.movies[movie_title]))</f>
        <v>The Client</v>
      </c>
      <c r="G3065" s="3" t="s">
        <v>799</v>
      </c>
      <c r="H3065" t="str">
        <f>IF(ISBLANK(draft_picks[[#This Row],[drafter_id]]),"",_xlfn.XLOOKUP(draft_picks[[#This Row],[drafter_id]],drafters[id],drafters[name]))</f>
        <v>Joe Reid</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x14ac:dyDescent="0.25">
      <c r="A3066" t="s">
        <v>623</v>
      </c>
      <c r="B3066" t="str">
        <f>_xlfn.XLOOKUP(draft_picks[[#This Row],[draft_id]],drafts[id],drafts[title])</f>
        <v>Lesbians mini-Mega</v>
      </c>
      <c r="C3066" s="3">
        <v>11</v>
      </c>
      <c r="D3066">
        <f>IF(C3065&lt;draft_picks[[#This Row],[position]],1,IF(C3065&gt;draft_picks[[#This Row],[position]],D3065+1,IF(C3065=draft_picks[[#This Row],[position]],D3065+1)))</f>
        <v>1</v>
      </c>
      <c r="E3066" t="s">
        <v>1383</v>
      </c>
      <c r="F3066" t="str">
        <f>IF(ISBLANK(draft_picks[[#This Row],[movie_id]]),"",_xlfn.XLOOKUP(draft_picks[[#This Row],[movie_id]],drafts.movies[id],drafts.movies[movie_title]))</f>
        <v>Bottoms</v>
      </c>
      <c r="G3066" s="3" t="s">
        <v>1183</v>
      </c>
      <c r="H3066" t="str">
        <f>IF(ISBLANK(draft_picks[[#This Row],[drafter_id]]),"",_xlfn.XLOOKUP(draft_picks[[#This Row],[drafter_id]],drafters[id],drafters[name]))</f>
        <v>Libby Hill</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x14ac:dyDescent="0.25">
      <c r="A3067" t="s">
        <v>623</v>
      </c>
      <c r="B3067" t="str">
        <f>_xlfn.XLOOKUP(draft_picks[[#This Row],[draft_id]],drafts[id],drafts[title])</f>
        <v>Lesbians mini-Mega</v>
      </c>
      <c r="C3067" s="3">
        <v>10</v>
      </c>
      <c r="D3067">
        <f>IF(C3066&lt;draft_picks[[#This Row],[position]],1,IF(C3066&gt;draft_picks[[#This Row],[position]],D3066+1,IF(C3066=draft_picks[[#This Row],[position]],D3066+1)))</f>
        <v>2</v>
      </c>
      <c r="E3067" t="s">
        <v>1347</v>
      </c>
      <c r="F3067" t="str">
        <f>IF(ISBLANK(draft_picks[[#This Row],[movie_id]]),"",_xlfn.XLOOKUP(draft_picks[[#This Row],[movie_id]],drafts.movies[id],drafts.movies[movie_title]))</f>
        <v>The Children's Hour</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x14ac:dyDescent="0.25">
      <c r="A3068" t="s">
        <v>623</v>
      </c>
      <c r="B3068" t="str">
        <f>_xlfn.XLOOKUP(draft_picks[[#This Row],[draft_id]],drafts[id],drafts[title])</f>
        <v>Lesbians mini-Mega</v>
      </c>
      <c r="C3068" s="3">
        <v>9</v>
      </c>
      <c r="D3068">
        <f>IF(C3067&lt;draft_picks[[#This Row],[position]],1,IF(C3067&gt;draft_picks[[#This Row],[position]],D3067+1,IF(C3067=draft_picks[[#This Row],[position]],D3067+1)))</f>
        <v>3</v>
      </c>
      <c r="E3068" t="s">
        <v>2048</v>
      </c>
      <c r="F3068" t="str">
        <f>IF(ISBLANK(draft_picks[[#This Row],[movie_id]]),"",_xlfn.XLOOKUP(draft_picks[[#This Row],[movie_id]],drafts.movies[id],drafts.movies[movie_title]))</f>
        <v>Bit</v>
      </c>
      <c r="G3068" s="3" t="s">
        <v>833</v>
      </c>
      <c r="H3068" t="str">
        <f>IF(ISBLANK(draft_picks[[#This Row],[drafter_id]]),"",_xlfn.XLOOKUP(draft_picks[[#This Row],[drafter_id]],drafters[id],drafters[name]))</f>
        <v>Jordan Crucchiola</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x14ac:dyDescent="0.25">
      <c r="A3069" t="s">
        <v>623</v>
      </c>
      <c r="B3069" t="str">
        <f>_xlfn.XLOOKUP(draft_picks[[#This Row],[draft_id]],drafts[id],drafts[title])</f>
        <v>Lesbians mini-Mega</v>
      </c>
      <c r="C3069" s="3">
        <v>8</v>
      </c>
      <c r="D3069">
        <f>IF(C3068&lt;draft_picks[[#This Row],[position]],1,IF(C3068&gt;draft_picks[[#This Row],[position]],D3068+1,IF(C3068=draft_picks[[#This Row],[position]],D3068+1)))</f>
        <v>4</v>
      </c>
      <c r="E3069" t="s">
        <v>5474</v>
      </c>
      <c r="F3069" t="str">
        <f>IF(ISBLANK(draft_picks[[#This Row],[movie_id]]),"",_xlfn.XLOOKUP(draft_picks[[#This Row],[movie_id]],drafts.movies[id],drafts.movies[movie_title]))</f>
        <v>D.E.B.S.</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x14ac:dyDescent="0.25">
      <c r="A3070" t="s">
        <v>623</v>
      </c>
      <c r="B3070" t="str">
        <f>_xlfn.XLOOKUP(draft_picks[[#This Row],[draft_id]],drafts[id],drafts[title])</f>
        <v>Lesbians mini-Mega</v>
      </c>
      <c r="C3070" s="3">
        <v>7</v>
      </c>
      <c r="D3070">
        <f>IF(C3069&lt;draft_picks[[#This Row],[position]],1,IF(C3069&gt;draft_picks[[#This Row],[position]],D3069+1,IF(C3069=draft_picks[[#This Row],[position]],D3069+1)))</f>
        <v>5</v>
      </c>
      <c r="E3070" t="s">
        <v>7688</v>
      </c>
      <c r="F3070" t="str">
        <f>IF(ISBLANK(draft_picks[[#This Row],[movie_id]]),"",_xlfn.XLOOKUP(draft_picks[[#This Row],[movie_id]],drafts.movies[id],drafts.movies[movie_title]))</f>
        <v>Show Me Love</v>
      </c>
      <c r="G3070" s="3" t="s">
        <v>871</v>
      </c>
      <c r="H3070" t="str">
        <f>IF(ISBLANK(draft_picks[[#This Row],[drafter_id]]),"",_xlfn.XLOOKUP(draft_picks[[#This Row],[drafter_id]],drafters[id],drafters[name]))</f>
        <v>Emily St. James</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x14ac:dyDescent="0.25">
      <c r="A3071" t="s">
        <v>623</v>
      </c>
      <c r="B3071" t="str">
        <f>_xlfn.XLOOKUP(draft_picks[[#This Row],[draft_id]],drafts[id],drafts[title])</f>
        <v>Lesbians mini-Mega</v>
      </c>
      <c r="C3071" s="3">
        <v>6</v>
      </c>
      <c r="D3071">
        <f>IF(C3070&lt;draft_picks[[#This Row],[position]],1,IF(C3070&gt;draft_picks[[#This Row],[position]],D3070+1,IF(C3070=draft_picks[[#This Row],[position]],D3070+1)))</f>
        <v>6</v>
      </c>
      <c r="E3071" t="s">
        <v>2237</v>
      </c>
      <c r="F3071" t="str">
        <f>IF(ISBLANK(draft_picks[[#This Row],[movie_id]]),"",_xlfn.XLOOKUP(draft_picks[[#This Row],[movie_id]],drafts.movies[id],drafts.movies[movie_title]))</f>
        <v>Carol</v>
      </c>
      <c r="G3071" s="3" t="s">
        <v>1183</v>
      </c>
      <c r="H3071" t="str">
        <f>IF(ISBLANK(draft_picks[[#This Row],[drafter_id]]),"",_xlfn.XLOOKUP(draft_picks[[#This Row],[drafter_id]],drafters[id],drafters[name]))</f>
        <v>Libby Hill</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x14ac:dyDescent="0.25">
      <c r="A3072" t="s">
        <v>623</v>
      </c>
      <c r="B3072" t="str">
        <f>_xlfn.XLOOKUP(draft_picks[[#This Row],[draft_id]],drafts[id],drafts[title])</f>
        <v>Lesbians mini-Mega</v>
      </c>
      <c r="C3072" s="3">
        <v>5</v>
      </c>
      <c r="D3072">
        <f>IF(C3071&lt;draft_picks[[#This Row],[position]],1,IF(C3071&gt;draft_picks[[#This Row],[position]],D3071+1,IF(C3071=draft_picks[[#This Row],[position]],D3071+1)))</f>
        <v>7</v>
      </c>
      <c r="E3072" t="s">
        <v>1374</v>
      </c>
      <c r="F3072" t="str">
        <f>IF(ISBLANK(draft_picks[[#This Row],[movie_id]]),"",_xlfn.XLOOKUP(draft_picks[[#This Row],[movie_id]],drafts.movies[id],drafts.movies[movie_title]))</f>
        <v>The Handmaiden</v>
      </c>
      <c r="G3072" s="3" t="s">
        <v>833</v>
      </c>
      <c r="H3072" t="str">
        <f>IF(ISBLANK(draft_picks[[#This Row],[drafter_id]]),"",_xlfn.XLOOKUP(draft_picks[[#This Row],[drafter_id]],drafters[id],drafters[name]))</f>
        <v>Jordan Crucchiola</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x14ac:dyDescent="0.25">
      <c r="A3073" t="s">
        <v>623</v>
      </c>
      <c r="B3073" t="str">
        <f>_xlfn.XLOOKUP(draft_picks[[#This Row],[draft_id]],drafts[id],drafts[title])</f>
        <v>Lesbians mini-Mega</v>
      </c>
      <c r="C3073" s="3">
        <v>4</v>
      </c>
      <c r="D3073">
        <f>IF(C3072&lt;draft_picks[[#This Row],[position]],1,IF(C3072&gt;draft_picks[[#This Row],[position]],D3072+1,IF(C3072=draft_picks[[#This Row],[position]],D3072+1)))</f>
        <v>8</v>
      </c>
      <c r="E3073" t="s">
        <v>2362</v>
      </c>
      <c r="F3073" t="str">
        <f>IF(ISBLANK(draft_picks[[#This Row],[movie_id]]),"",_xlfn.XLOOKUP(draft_picks[[#This Row],[movie_id]],drafts.movies[id],drafts.movies[movie_title]))</f>
        <v>The Watermelon Woman</v>
      </c>
      <c r="G3073" s="3" t="s">
        <v>871</v>
      </c>
      <c r="H3073" t="str">
        <f>IF(ISBLANK(draft_picks[[#This Row],[drafter_id]]),"",_xlfn.XLOOKUP(draft_picks[[#This Row],[drafter_id]],drafters[id],drafters[name]))</f>
        <v>Emily St. James</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x14ac:dyDescent="0.25">
      <c r="A3074" t="s">
        <v>623</v>
      </c>
      <c r="B3074" t="str">
        <f>_xlfn.XLOOKUP(draft_picks[[#This Row],[draft_id]],drafts[id],drafts[title])</f>
        <v>Lesbians mini-Mega</v>
      </c>
      <c r="C3074" s="3">
        <v>3</v>
      </c>
      <c r="D3074">
        <f>IF(C3073&lt;draft_picks[[#This Row],[position]],1,IF(C3073&gt;draft_picks[[#This Row],[position]],D3073+1,IF(C3073=draft_picks[[#This Row],[position]],D3073+1)))</f>
        <v>9</v>
      </c>
      <c r="E3074" t="s">
        <v>5982</v>
      </c>
      <c r="F3074" t="str">
        <f>IF(ISBLANK(draft_picks[[#This Row],[movie_id]]),"",_xlfn.XLOOKUP(draft_picks[[#This Row],[movie_id]],drafts.movies[id],drafts.movies[movie_title]))</f>
        <v>Desert Hearts</v>
      </c>
      <c r="G3074" s="3" t="s">
        <v>1183</v>
      </c>
      <c r="H3074" t="str">
        <f>IF(ISBLANK(draft_picks[[#This Row],[drafter_id]]),"",_xlfn.XLOOKUP(draft_picks[[#This Row],[drafter_id]],drafters[id],drafters[name]))</f>
        <v>Libby Hill</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x14ac:dyDescent="0.25">
      <c r="A3075" t="s">
        <v>623</v>
      </c>
      <c r="B3075" t="str">
        <f>_xlfn.XLOOKUP(draft_picks[[#This Row],[draft_id]],drafts[id],drafts[title])</f>
        <v>Lesbians mini-Mega</v>
      </c>
      <c r="C3075" s="3">
        <v>2</v>
      </c>
      <c r="D3075">
        <f>IF(C3074&lt;draft_picks[[#This Row],[position]],1,IF(C3074&gt;draft_picks[[#This Row],[position]],D3074+1,IF(C3074=draft_picks[[#This Row],[position]],D3074+1)))</f>
        <v>10</v>
      </c>
      <c r="E3075" t="s">
        <v>2613</v>
      </c>
      <c r="F3075" t="str">
        <f>IF(ISBLANK(draft_picks[[#This Row],[movie_id]]),"",_xlfn.XLOOKUP(draft_picks[[#This Row],[movie_id]],drafts.movies[id],drafts.movies[movie_title]))</f>
        <v>Bound</v>
      </c>
      <c r="G3075" s="3" t="s">
        <v>833</v>
      </c>
      <c r="H3075" t="str">
        <f>IF(ISBLANK(draft_picks[[#This Row],[drafter_id]]),"",_xlfn.XLOOKUP(draft_picks[[#This Row],[drafter_id]],drafters[id],drafters[name]))</f>
        <v>Jordan Crucchiola</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x14ac:dyDescent="0.25">
      <c r="A3076" t="s">
        <v>623</v>
      </c>
      <c r="B3076" t="str">
        <f>_xlfn.XLOOKUP(draft_picks[[#This Row],[draft_id]],drafts[id],drafts[title])</f>
        <v>Lesbians mini-Mega</v>
      </c>
      <c r="C3076" s="3">
        <v>1</v>
      </c>
      <c r="D3076">
        <f>IF(C3075&lt;draft_picks[[#This Row],[position]],1,IF(C3075&gt;draft_picks[[#This Row],[position]],D3075+1,IF(C3075=draft_picks[[#This Row],[position]],D3075+1)))</f>
        <v>11</v>
      </c>
      <c r="E3076" t="s">
        <v>8152</v>
      </c>
      <c r="F3076" t="str">
        <f>IF(ISBLANK(draft_picks[[#This Row],[movie_id]]),"",_xlfn.XLOOKUP(draft_picks[[#This Row],[movie_id]],drafts.movies[id],drafts.movies[movie_title]))</f>
        <v>Portrait of a Lady on Fire</v>
      </c>
      <c r="G3076" s="3" t="s">
        <v>871</v>
      </c>
      <c r="H3076" t="str">
        <f>IF(ISBLANK(draft_picks[[#This Row],[drafter_id]]),"",_xlfn.XLOOKUP(draft_picks[[#This Row],[drafter_id]],drafters[id],drafters[name]))</f>
        <v>Emily St. James</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x14ac:dyDescent="0.25">
      <c r="A3077" t="s">
        <v>570</v>
      </c>
      <c r="B3077" t="str">
        <f>_xlfn.XLOOKUP(draft_picks[[#This Row],[draft_id]],drafts[id],drafts[title])</f>
        <v>Angela Bassett</v>
      </c>
      <c r="C3077" s="3">
        <v>7</v>
      </c>
      <c r="D3077">
        <f>IF(C3076&lt;draft_picks[[#This Row],[position]],1,IF(C3076&gt;draft_picks[[#This Row],[position]],D3076+1,IF(C3076=draft_picks[[#This Row],[position]],D3076+1)))</f>
        <v>1</v>
      </c>
      <c r="E3077" t="s">
        <v>2520</v>
      </c>
      <c r="F3077" t="str">
        <f>IF(ISBLANK(draft_picks[[#This Row],[movie_id]]),"",_xlfn.XLOOKUP(draft_picks[[#This Row],[movie_id]],drafts.movies[id],drafts.movies[movie_title]))</f>
        <v>Waiting to Exhale</v>
      </c>
      <c r="G3077" s="3" t="s">
        <v>781</v>
      </c>
      <c r="H3077" t="str">
        <f>IF(ISBLANK(draft_picks[[#This Row],[drafter_id]]),"",_xlfn.XLOOKUP(draft_picks[[#This Row],[drafter_id]],drafters[id],drafters[name]))</f>
        <v>Adam B. Vary</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x14ac:dyDescent="0.25">
      <c r="A3078" t="s">
        <v>570</v>
      </c>
      <c r="B3078" t="str">
        <f>_xlfn.XLOOKUP(draft_picks[[#This Row],[draft_id]],drafts[id],drafts[title])</f>
        <v>Angela Bassett</v>
      </c>
      <c r="C3078" s="3">
        <v>6</v>
      </c>
      <c r="D3078">
        <f>IF(C3077&lt;draft_picks[[#This Row],[position]],1,IF(C3077&gt;draft_picks[[#This Row],[position]],D3077+1,IF(C3077=draft_picks[[#This Row],[position]],D3077+1)))</f>
        <v>2</v>
      </c>
      <c r="E3078" t="s">
        <v>2144</v>
      </c>
      <c r="F3078" t="str">
        <f>IF(ISBLANK(draft_picks[[#This Row],[movie_id]]),"",_xlfn.XLOOKUP(draft_picks[[#This Row],[movie_id]],drafts.movies[id],drafts.movies[movie_title]))</f>
        <v>Black Panther: Wakanda Forever</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x14ac:dyDescent="0.25">
      <c r="A3079" t="s">
        <v>570</v>
      </c>
      <c r="B3079" t="str">
        <f>_xlfn.XLOOKUP(draft_picks[[#This Row],[draft_id]],drafts[id],drafts[title])</f>
        <v>Angela Bassett</v>
      </c>
      <c r="C3079" s="3">
        <v>5</v>
      </c>
      <c r="D3079">
        <f>IF(C3078&lt;draft_picks[[#This Row],[position]],1,IF(C3078&gt;draft_picks[[#This Row],[position]],D3078+1,IF(C3078=draft_picks[[#This Row],[position]],D3078+1)))</f>
        <v>3</v>
      </c>
      <c r="E3079" t="s">
        <v>6690</v>
      </c>
      <c r="F3079" t="str">
        <f>IF(ISBLANK(draft_picks[[#This Row],[movie_id]]),"",_xlfn.XLOOKUP(draft_picks[[#This Row],[movie_id]],drafts.movies[id],drafts.movies[movie_title]))</f>
        <v>Akeelah and the Bee</v>
      </c>
      <c r="G3079" s="3" t="s">
        <v>1173</v>
      </c>
      <c r="H3079" t="str">
        <f>IF(ISBLANK(draft_picks[[#This Row],[drafter_id]]),"",_xlfn.XLOOKUP(draft_picks[[#This Row],[drafter_id]],drafters[id],drafters[name]))</f>
        <v>Angelique Jackson</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x14ac:dyDescent="0.25">
      <c r="A3080" t="s">
        <v>570</v>
      </c>
      <c r="B3080" t="str">
        <f>_xlfn.XLOOKUP(draft_picks[[#This Row],[draft_id]],drafts[id],drafts[title])</f>
        <v>Angela Bassett</v>
      </c>
      <c r="C3080" s="3">
        <v>4</v>
      </c>
      <c r="D3080">
        <f>IF(C3079&lt;draft_picks[[#This Row],[position]],1,IF(C3079&gt;draft_picks[[#This Row],[position]],D3079+1,IF(C3079=draft_picks[[#This Row],[position]],D3079+1)))</f>
        <v>4</v>
      </c>
      <c r="E3080" t="s">
        <v>7471</v>
      </c>
      <c r="F3080" t="str">
        <f>IF(ISBLANK(draft_picks[[#This Row],[movie_id]]),"",_xlfn.XLOOKUP(draft_picks[[#This Row],[movie_id]],drafts.movies[id],drafts.movies[movie_title]))</f>
        <v>Boyz n the Hood</v>
      </c>
      <c r="G3080" s="3" t="s">
        <v>781</v>
      </c>
      <c r="H3080" t="str">
        <f>IF(ISBLANK(draft_picks[[#This Row],[drafter_id]]),"",_xlfn.XLOOKUP(draft_picks[[#This Row],[drafter_id]],drafters[id],drafters[name]))</f>
        <v>Adam B. Vary</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x14ac:dyDescent="0.25">
      <c r="A3081" t="s">
        <v>570</v>
      </c>
      <c r="B3081" t="str">
        <f>_xlfn.XLOOKUP(draft_picks[[#This Row],[draft_id]],drafts[id],drafts[title])</f>
        <v>Angela Bassett</v>
      </c>
      <c r="C3081" s="3">
        <v>3</v>
      </c>
      <c r="D3081">
        <f>IF(C3080&lt;draft_picks[[#This Row],[position]],1,IF(C3080&gt;draft_picks[[#This Row],[position]],D3080+1,IF(C3080=draft_picks[[#This Row],[position]],D3080+1)))</f>
        <v>5</v>
      </c>
      <c r="E3081" t="s">
        <v>1886</v>
      </c>
      <c r="F3081" t="str">
        <f>IF(ISBLANK(draft_picks[[#This Row],[movie_id]]),"",_xlfn.XLOOKUP(draft_picks[[#This Row],[movie_id]],drafts.movies[id],drafts.movies[movie_title]))</f>
        <v>How Stella Got Her Groove Back</v>
      </c>
      <c r="G3081" s="3" t="s">
        <v>1173</v>
      </c>
      <c r="H3081" t="str">
        <f>IF(ISBLANK(draft_picks[[#This Row],[drafter_id]]),"",_xlfn.XLOOKUP(draft_picks[[#This Row],[drafter_id]],drafters[id],drafters[name]))</f>
        <v>Angelique Jackson</v>
      </c>
      <c r="J3081" t="str">
        <f>IF(ISBLANK(draft_picks[[#This Row],[drafter_team_id]]),"",_xlfn.XLOOKUP(draft_picks[[#This Row],[drafter_team_id]],drafter_teams[id],drafter_teams[name]))</f>
        <v/>
      </c>
      <c r="K3081" s="3" t="s">
        <v>15484</v>
      </c>
      <c r="L3081" t="s">
        <v>781</v>
      </c>
      <c r="M3081" t="str">
        <f>IF(OR(ISBLANK(draft_picks[[#This Row],[veto_drafter_id]]),draft_picks[[#This Row],[veto_drafter_id]]=""),"",_xlfn.XLOOKUP(draft_picks[[#This Row],[veto_drafter_id]],drafters[id],drafters[name]))</f>
        <v>Adam B. Vary</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6</v>
      </c>
      <c r="E3082" t="s">
        <v>5432</v>
      </c>
      <c r="F3082" t="str">
        <f>IF(ISBLANK(draft_picks[[#This Row],[movie_id]]),"",_xlfn.XLOOKUP(draft_picks[[#This Row],[movie_id]],drafts.movies[id],drafts.movies[movie_title]))</f>
        <v>Malcolm X</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15497</v>
      </c>
      <c r="L3082" t="s">
        <v>15497</v>
      </c>
      <c r="M3082" t="str">
        <f>IF(OR(ISBLANK(draft_picks[[#This Row],[veto_drafter_id]]),draft_picks[[#This Row],[veto_drafter_id]]=""),"",_xlfn.XLOOKUP(draft_picks[[#This Row],[veto_drafter_id]],drafters[id],drafters[name]))</f>
        <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x14ac:dyDescent="0.25">
      <c r="A3083" t="s">
        <v>570</v>
      </c>
      <c r="B3083" t="str">
        <f>_xlfn.XLOOKUP(draft_picks[[#This Row],[draft_id]],drafts[id],drafts[title])</f>
        <v>Angela Bassett</v>
      </c>
      <c r="C3083" s="3">
        <v>2</v>
      </c>
      <c r="D3083">
        <f>IF(C3082&lt;draft_picks[[#This Row],[position]],1,IF(C3082&gt;draft_picks[[#This Row],[position]],D3082+1,IF(C3082=draft_picks[[#This Row],[position]],D3082+1)))</f>
        <v>7</v>
      </c>
      <c r="E3083" t="s">
        <v>3972</v>
      </c>
      <c r="F3083" t="str">
        <f>IF(ISBLANK(draft_picks[[#This Row],[movie_id]]),"",_xlfn.XLOOKUP(draft_picks[[#This Row],[movie_id]],drafts.movies[id],drafts.movies[movie_title]))</f>
        <v>What's Love Got to Do with It</v>
      </c>
      <c r="G3083" s="3" t="s">
        <v>781</v>
      </c>
      <c r="H3083" t="str">
        <f>IF(ISBLANK(draft_picks[[#This Row],[drafter_id]]),"",_xlfn.XLOOKUP(draft_picks[[#This Row],[drafter_id]],drafters[id],drafters[name]))</f>
        <v>Adam B. Vary</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x14ac:dyDescent="0.25">
      <c r="A3084" t="s">
        <v>570</v>
      </c>
      <c r="B3084" t="str">
        <f>_xlfn.XLOOKUP(draft_picks[[#This Row],[draft_id]],drafts[id],drafts[title])</f>
        <v>Angela Bassett</v>
      </c>
      <c r="C3084" s="3">
        <v>1</v>
      </c>
      <c r="D3084">
        <f>IF(C3083&lt;draft_picks[[#This Row],[position]],1,IF(C3083&gt;draft_picks[[#This Row],[position]],D3083+1,IF(C3083=draft_picks[[#This Row],[position]],D3083+1)))</f>
        <v>8</v>
      </c>
      <c r="E3084" t="s">
        <v>1886</v>
      </c>
      <c r="F3084" t="str">
        <f>IF(ISBLANK(draft_picks[[#This Row],[movie_id]]),"",_xlfn.XLOOKUP(draft_picks[[#This Row],[movie_id]],drafts.movies[id],drafts.movies[movie_title]))</f>
        <v>How Stella Got Her Groove Back</v>
      </c>
      <c r="G3084" s="3" t="s">
        <v>1173</v>
      </c>
      <c r="H3084" t="str">
        <f>IF(ISBLANK(draft_picks[[#This Row],[drafter_id]]),"",_xlfn.XLOOKUP(draft_picks[[#This Row],[drafter_id]],drafters[id],drafters[name]))</f>
        <v>Angelique Jackson</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x14ac:dyDescent="0.25">
      <c r="A3085" t="s">
        <v>602</v>
      </c>
      <c r="B3085" t="str">
        <f>_xlfn.XLOOKUP(draft_picks[[#This Row],[draft_id]],drafts[id],drafts[title])</f>
        <v>1939 mini-Mega</v>
      </c>
      <c r="C3085" s="3">
        <v>13</v>
      </c>
      <c r="D3085">
        <f>IF(C3084&lt;draft_picks[[#This Row],[position]],1,IF(C3084&gt;draft_picks[[#This Row],[position]],D3084+1,IF(C3084=draft_picks[[#This Row],[position]],D3084+1)))</f>
        <v>1</v>
      </c>
      <c r="E3085" t="s">
        <v>6735</v>
      </c>
      <c r="F3085" t="str">
        <f>IF(ISBLANK(draft_picks[[#This Row],[movie_id]]),"",_xlfn.XLOOKUP(draft_picks[[#This Row],[movie_id]],drafts.movies[id],drafts.movies[movie_title]))</f>
        <v>The Hunchback of Notre Dame</v>
      </c>
      <c r="G3085" s="3" t="s">
        <v>789</v>
      </c>
      <c r="H3085" t="str">
        <f>IF(ISBLANK(draft_picks[[#This Row],[drafter_id]]),"",_xlfn.XLOOKUP(draft_picks[[#This Row],[drafter_id]],drafters[id],drafters[name]))</f>
        <v>Bryan Cogman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x14ac:dyDescent="0.25">
      <c r="A3086" t="s">
        <v>602</v>
      </c>
      <c r="B3086" t="str">
        <f>_xlfn.XLOOKUP(draft_picks[[#This Row],[draft_id]],drafts[id],drafts[title])</f>
        <v>1939 mini-Mega</v>
      </c>
      <c r="C3086" s="3">
        <v>12</v>
      </c>
      <c r="D3086">
        <f>IF(C3085&lt;draft_picks[[#This Row],[position]],1,IF(C3085&gt;draft_picks[[#This Row],[position]],D3085+1,IF(C3085=draft_picks[[#This Row],[position]],D3085+1)))</f>
        <v>2</v>
      </c>
      <c r="E3086" t="s">
        <v>3406</v>
      </c>
      <c r="F3086" t="str">
        <f>IF(ISBLANK(draft_picks[[#This Row],[movie_id]]),"",_xlfn.XLOOKUP(draft_picks[[#This Row],[movie_id]],drafts.movies[id],drafts.movies[movie_title]))</f>
        <v>The Roaring Twenties</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x14ac:dyDescent="0.25">
      <c r="A3087" t="s">
        <v>602</v>
      </c>
      <c r="B3087" t="str">
        <f>_xlfn.XLOOKUP(draft_picks[[#This Row],[draft_id]],drafts[id],drafts[title])</f>
        <v>1939 mini-Mega</v>
      </c>
      <c r="C3087" s="3">
        <v>11</v>
      </c>
      <c r="D3087">
        <f>IF(C3086&lt;draft_picks[[#This Row],[position]],1,IF(C3086&gt;draft_picks[[#This Row],[position]],D3086+1,IF(C3086=draft_picks[[#This Row],[position]],D3086+1)))</f>
        <v>3</v>
      </c>
      <c r="E3087" t="s">
        <v>3484</v>
      </c>
      <c r="F3087" t="str">
        <f>IF(ISBLANK(draft_picks[[#This Row],[movie_id]]),"",_xlfn.XLOOKUP(draft_picks[[#This Row],[movie_id]],drafts.movies[id],drafts.movies[movie_title]))</f>
        <v>Golden Boy</v>
      </c>
      <c r="G3087" s="3" t="s">
        <v>1133</v>
      </c>
      <c r="H3087" t="str">
        <f>IF(ISBLANK(draft_picks[[#This Row],[drafter_id]]),"",_xlfn.XLOOKUP(draft_picks[[#This Row],[drafter_id]],drafters[id],drafters[name]))</f>
        <v>Oriana Nudo</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x14ac:dyDescent="0.25">
      <c r="A3088" t="s">
        <v>602</v>
      </c>
      <c r="B3088" t="str">
        <f>_xlfn.XLOOKUP(draft_picks[[#This Row],[draft_id]],drafts[id],drafts[title])</f>
        <v>1939 mini-Mega</v>
      </c>
      <c r="C3088" s="3">
        <v>10</v>
      </c>
      <c r="D3088">
        <f>IF(C3087&lt;draft_picks[[#This Row],[position]],1,IF(C3087&gt;draft_picks[[#This Row],[position]],D3087+1,IF(C3087=draft_picks[[#This Row],[position]],D3087+1)))</f>
        <v>4</v>
      </c>
      <c r="E3088" t="s">
        <v>8322</v>
      </c>
      <c r="F3088" t="str">
        <f>IF(ISBLANK(draft_picks[[#This Row],[movie_id]]),"",_xlfn.XLOOKUP(draft_picks[[#This Row],[movie_id]],drafts.movies[id],drafts.movies[movie_title]))</f>
        <v>Wuthering Heights</v>
      </c>
      <c r="G3088" s="3" t="s">
        <v>951</v>
      </c>
      <c r="H3088" t="str">
        <f>IF(ISBLANK(draft_picks[[#This Row],[drafter_id]]),"",_xlfn.XLOOKUP(draft_picks[[#This Row],[drafter_id]],drafters[id],drafters[name]))</f>
        <v>Maureen Lee Lenker</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x14ac:dyDescent="0.25">
      <c r="A3089" t="s">
        <v>602</v>
      </c>
      <c r="B3089" t="str">
        <f>_xlfn.XLOOKUP(draft_picks[[#This Row],[draft_id]],drafts[id],drafts[title])</f>
        <v>1939 mini-Mega</v>
      </c>
      <c r="C3089" s="3">
        <v>9</v>
      </c>
      <c r="D3089">
        <f>IF(C3088&lt;draft_picks[[#This Row],[position]],1,IF(C3088&gt;draft_picks[[#This Row],[position]],D3088+1,IF(C3088=draft_picks[[#This Row],[position]],D3088+1)))</f>
        <v>5</v>
      </c>
      <c r="E3089" t="s">
        <v>2264</v>
      </c>
      <c r="F3089" t="str">
        <f>IF(ISBLANK(draft_picks[[#This Row],[movie_id]]),"",_xlfn.XLOOKUP(draft_picks[[#This Row],[movie_id]],drafts.movies[id],drafts.movies[movie_title]))</f>
        <v>The Rules of the Game</v>
      </c>
      <c r="G3089" s="3" t="s">
        <v>789</v>
      </c>
      <c r="H3089" t="str">
        <f>IF(ISBLANK(draft_picks[[#This Row],[drafter_id]]),"",_xlfn.XLOOKUP(draft_picks[[#This Row],[drafter_id]],drafters[id],drafters[name]))</f>
        <v>Bryan Cogman</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x14ac:dyDescent="0.25">
      <c r="A3090" t="s">
        <v>602</v>
      </c>
      <c r="B3090" t="str">
        <f>_xlfn.XLOOKUP(draft_picks[[#This Row],[draft_id]],drafts[id],drafts[title])</f>
        <v>1939 mini-Mega</v>
      </c>
      <c r="C3090" s="3">
        <v>8</v>
      </c>
      <c r="D3090">
        <f>IF(C3089&lt;draft_picks[[#This Row],[position]],1,IF(C3089&gt;draft_picks[[#This Row],[position]],D3089+1,IF(C3089=draft_picks[[#This Row],[position]],D3089+1)))</f>
        <v>6</v>
      </c>
      <c r="E3090" t="s">
        <v>5489</v>
      </c>
      <c r="F3090" t="str">
        <f>IF(ISBLANK(draft_picks[[#This Row],[movie_id]]),"",_xlfn.XLOOKUP(draft_picks[[#This Row],[movie_id]],drafts.movies[id],drafts.movies[movie_title]))</f>
        <v>Only Angels Have Wings</v>
      </c>
      <c r="G3090" s="3" t="s">
        <v>1133</v>
      </c>
      <c r="H3090" t="str">
        <f>IF(ISBLANK(draft_picks[[#This Row],[drafter_id]]),"",_xlfn.XLOOKUP(draft_picks[[#This Row],[drafter_id]],drafters[id],drafters[name]))</f>
        <v>Oriana Nudo</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x14ac:dyDescent="0.25">
      <c r="A3091" t="s">
        <v>602</v>
      </c>
      <c r="B3091" t="str">
        <f>_xlfn.XLOOKUP(draft_picks[[#This Row],[draft_id]],drafts[id],drafts[title])</f>
        <v>1939 mini-Mega</v>
      </c>
      <c r="C3091" s="3">
        <v>7</v>
      </c>
      <c r="D3091">
        <f>IF(C3090&lt;draft_picks[[#This Row],[position]],1,IF(C3090&gt;draft_picks[[#This Row],[position]],D3090+1,IF(C3090=draft_picks[[#This Row],[position]],D3090+1)))</f>
        <v>7</v>
      </c>
      <c r="E3091" t="s">
        <v>7784</v>
      </c>
      <c r="F3091" t="str">
        <f>IF(ISBLANK(draft_picks[[#This Row],[movie_id]]),"",_xlfn.XLOOKUP(draft_picks[[#This Row],[movie_id]],drafts.movies[id],drafts.movies[movie_title]))</f>
        <v>Ninotchka</v>
      </c>
      <c r="G3091" s="3" t="s">
        <v>951</v>
      </c>
      <c r="H3091" t="str">
        <f>IF(ISBLANK(draft_picks[[#This Row],[drafter_id]]),"",_xlfn.XLOOKUP(draft_picks[[#This Row],[drafter_id]],drafters[id],drafters[name]))</f>
        <v>Maureen Lee Lenker</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x14ac:dyDescent="0.25">
      <c r="A3092" t="s">
        <v>602</v>
      </c>
      <c r="B3092" t="str">
        <f>_xlfn.XLOOKUP(draft_picks[[#This Row],[draft_id]],drafts[id],drafts[title])</f>
        <v>1939 mini-Mega</v>
      </c>
      <c r="C3092" s="3">
        <v>6</v>
      </c>
      <c r="D3092">
        <f>IF(C3091&lt;draft_picks[[#This Row],[position]],1,IF(C3091&gt;draft_picks[[#This Row],[position]],D3091+1,IF(C3091=draft_picks[[#This Row],[position]],D3091+1)))</f>
        <v>8</v>
      </c>
      <c r="E3092" t="s">
        <v>3163</v>
      </c>
      <c r="F3092" t="str">
        <f>IF(ISBLANK(draft_picks[[#This Row],[movie_id]]),"",_xlfn.XLOOKUP(draft_picks[[#This Row],[movie_id]],drafts.movies[id],drafts.movies[movie_title]))</f>
        <v>Mr. Smith Goes to Washington</v>
      </c>
      <c r="G3092" s="3" t="s">
        <v>789</v>
      </c>
      <c r="H3092" t="str">
        <f>IF(ISBLANK(draft_picks[[#This Row],[drafter_id]]),"",_xlfn.XLOOKUP(draft_picks[[#This Row],[drafter_id]],drafters[id],drafters[name]))</f>
        <v>Bryan Cogman</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x14ac:dyDescent="0.25">
      <c r="A3093" t="s">
        <v>602</v>
      </c>
      <c r="B3093" t="str">
        <f>_xlfn.XLOOKUP(draft_picks[[#This Row],[draft_id]],drafts[id],drafts[title])</f>
        <v>1939 mini-Mega</v>
      </c>
      <c r="C3093" s="3">
        <v>5</v>
      </c>
      <c r="D3093">
        <f>IF(C3092&lt;draft_picks[[#This Row],[position]],1,IF(C3092&gt;draft_picks[[#This Row],[position]],D3092+1,IF(C3092=draft_picks[[#This Row],[position]],D3092+1)))</f>
        <v>9</v>
      </c>
      <c r="E3093" t="s">
        <v>6705</v>
      </c>
      <c r="F3093" t="str">
        <f>IF(ISBLANK(draft_picks[[#This Row],[movie_id]]),"",_xlfn.XLOOKUP(draft_picks[[#This Row],[movie_id]],drafts.movies[id],drafts.movies[movie_title]))</f>
        <v>Young Mr. Lincoln</v>
      </c>
      <c r="G3093" s="3" t="s">
        <v>1133</v>
      </c>
      <c r="H3093" t="str">
        <f>IF(ISBLANK(draft_picks[[#This Row],[drafter_id]]),"",_xlfn.XLOOKUP(draft_picks[[#This Row],[drafter_id]],drafters[id],drafters[name]))</f>
        <v>Oriana Nudo</v>
      </c>
      <c r="J3093" t="str">
        <f>IF(ISBLANK(draft_picks[[#This Row],[drafter_team_id]]),"",_xlfn.XLOOKUP(draft_picks[[#This Row],[drafter_team_id]],drafter_teams[id],drafter_teams[name]))</f>
        <v/>
      </c>
      <c r="K3093" s="3" t="s">
        <v>15484</v>
      </c>
      <c r="L3093" t="s">
        <v>951</v>
      </c>
      <c r="M3093" t="str">
        <f>IF(OR(ISBLANK(draft_picks[[#This Row],[veto_drafter_id]]),draft_picks[[#This Row],[veto_drafter_id]]=""),"",_xlfn.XLOOKUP(draft_picks[[#This Row],[veto_drafter_id]],drafters[id],drafters[name]))</f>
        <v>Maureen Lee Lenker</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10</v>
      </c>
      <c r="E3094" t="s">
        <v>7596</v>
      </c>
      <c r="F3094" t="str">
        <f>IF(ISBLANK(draft_picks[[#This Row],[movie_id]]),"",_xlfn.XLOOKUP(draft_picks[[#This Row],[movie_id]],drafts.movies[id],drafts.movies[movie_title]))</f>
        <v>Dark Victory</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15497</v>
      </c>
      <c r="L3094" t="s">
        <v>15497</v>
      </c>
      <c r="M3094" t="str">
        <f>IF(OR(ISBLANK(draft_picks[[#This Row],[veto_drafter_id]]),draft_picks[[#This Row],[veto_drafter_id]]=""),"",_xlfn.XLOOKUP(draft_picks[[#This Row],[veto_drafter_id]],drafters[id],drafters[name]))</f>
        <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x14ac:dyDescent="0.25">
      <c r="A3095" t="s">
        <v>602</v>
      </c>
      <c r="B3095" t="str">
        <f>_xlfn.XLOOKUP(draft_picks[[#This Row],[draft_id]],drafts[id],drafts[title])</f>
        <v>1939 mini-Mega</v>
      </c>
      <c r="C3095" s="3">
        <v>4</v>
      </c>
      <c r="D3095">
        <f>IF(C3094&lt;draft_picks[[#This Row],[position]],1,IF(C3094&gt;draft_picks[[#This Row],[position]],D3094+1,IF(C3094=draft_picks[[#This Row],[position]],D3094+1)))</f>
        <v>11</v>
      </c>
      <c r="E3095" t="s">
        <v>2314</v>
      </c>
      <c r="F3095" t="str">
        <f>IF(ISBLANK(draft_picks[[#This Row],[movie_id]]),"",_xlfn.XLOOKUP(draft_picks[[#This Row],[movie_id]],drafts.movies[id],drafts.movies[movie_title]))</f>
        <v>The Women</v>
      </c>
      <c r="G3095" s="3" t="s">
        <v>951</v>
      </c>
      <c r="H3095" t="str">
        <f>IF(ISBLANK(draft_picks[[#This Row],[drafter_id]]),"",_xlfn.XLOOKUP(draft_picks[[#This Row],[drafter_id]],drafters[id],drafters[name]))</f>
        <v>Maureen Lee Lenker</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x14ac:dyDescent="0.25">
      <c r="A3096" t="s">
        <v>602</v>
      </c>
      <c r="B3096" t="str">
        <f>_xlfn.XLOOKUP(draft_picks[[#This Row],[draft_id]],drafts[id],drafts[title])</f>
        <v>1939 mini-Mega</v>
      </c>
      <c r="C3096" s="3">
        <v>3</v>
      </c>
      <c r="D3096">
        <f>IF(C3095&lt;draft_picks[[#This Row],[position]],1,IF(C3095&gt;draft_picks[[#This Row],[position]],D3095+1,IF(C3095=draft_picks[[#This Row],[position]],D3095+1)))</f>
        <v>12</v>
      </c>
      <c r="E3096" t="s">
        <v>2108</v>
      </c>
      <c r="F3096" t="str">
        <f>IF(ISBLANK(draft_picks[[#This Row],[movie_id]]),"",_xlfn.XLOOKUP(draft_picks[[#This Row],[movie_id]],drafts.movies[id],drafts.movies[movie_title]))</f>
        <v>Stagecoach</v>
      </c>
      <c r="G3096" s="3" t="s">
        <v>789</v>
      </c>
      <c r="H3096" t="str">
        <f>IF(ISBLANK(draft_picks[[#This Row],[drafter_id]]),"",_xlfn.XLOOKUP(draft_picks[[#This Row],[drafter_id]],drafters[id],drafters[name]))</f>
        <v>Bryan Cogman</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x14ac:dyDescent="0.25">
      <c r="A3097" t="s">
        <v>602</v>
      </c>
      <c r="B3097" t="str">
        <f>_xlfn.XLOOKUP(draft_picks[[#This Row],[draft_id]],drafts[id],drafts[title])</f>
        <v>1939 mini-Mega</v>
      </c>
      <c r="C3097" s="3">
        <v>2</v>
      </c>
      <c r="D3097">
        <f>IF(C3096&lt;draft_picks[[#This Row],[position]],1,IF(C3096&gt;draft_picks[[#This Row],[position]],D3096+1,IF(C3096=draft_picks[[#This Row],[position]],D3096+1)))</f>
        <v>13</v>
      </c>
      <c r="E3097" t="s">
        <v>7432</v>
      </c>
      <c r="F3097" t="str">
        <f>IF(ISBLANK(draft_picks[[#This Row],[movie_id]]),"",_xlfn.XLOOKUP(draft_picks[[#This Row],[movie_id]],drafts.movies[id],drafts.movies[movie_title]))</f>
        <v>Gone with the Wind</v>
      </c>
      <c r="G3097" s="3" t="s">
        <v>1133</v>
      </c>
      <c r="H3097" t="str">
        <f>IF(ISBLANK(draft_picks[[#This Row],[drafter_id]]),"",_xlfn.XLOOKUP(draft_picks[[#This Row],[drafter_id]],drafters[id],drafters[name]))</f>
        <v>Oriana Nudo</v>
      </c>
      <c r="J3097" t="str">
        <f>IF(ISBLANK(draft_picks[[#This Row],[drafter_team_id]]),"",_xlfn.XLOOKUP(draft_picks[[#This Row],[drafter_team_id]],drafter_teams[id],drafter_teams[name]))</f>
        <v/>
      </c>
      <c r="K3097" s="3" t="s">
        <v>15484</v>
      </c>
      <c r="L3097" t="s">
        <v>951</v>
      </c>
      <c r="M3097" t="str">
        <f>IF(OR(ISBLANK(draft_picks[[#This Row],[veto_drafter_id]]),draft_picks[[#This Row],[veto_drafter_id]]=""),"",_xlfn.XLOOKUP(draft_picks[[#This Row],[veto_drafter_id]],drafters[id],drafters[name]))</f>
        <v>Maureen Lee Lenker</v>
      </c>
      <c r="N3097" t="s">
        <v>15497</v>
      </c>
      <c r="O3097" t="str">
        <f>IF(OR(ISBLANK(draft_picks[[#This Row],[veto_drafter_team_id]]),draft_picks[[#This Row],[veto_drafter_team_id]]=""),"",_xlfn.XLOOKUP(draft_picks[[#This Row],[veto_drafter_team_id]],drafter_teams[id],drafter_teams[name]))</f>
        <v/>
      </c>
      <c r="P3097" t="b">
        <v>1</v>
      </c>
      <c r="Q3097" t="s">
        <v>789</v>
      </c>
      <c r="R3097" t="str">
        <f>IF(OR(ISBLANK(draft_picks[[#This Row],[veto_override_drafter_id]]),draft_picks[[#This Row],[veto_override_drafter_id]]=""),"",_xlfn.XLOOKUP(draft_picks[[#This Row],[veto_override_drafter_id]],drafters[id],drafters[name]))</f>
        <v>Bryan Cogman</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1</v>
      </c>
      <c r="D3098">
        <f>IF(C3097&lt;draft_picks[[#This Row],[position]],1,IF(C3097&gt;draft_picks[[#This Row],[position]],D3097+1,IF(C3097=draft_picks[[#This Row],[position]],D3097+1)))</f>
        <v>14</v>
      </c>
      <c r="E3098" t="s">
        <v>6033</v>
      </c>
      <c r="F3098" t="str">
        <f>IF(ISBLANK(draft_picks[[#This Row],[movie_id]]),"",_xlfn.XLOOKUP(draft_picks[[#This Row],[movie_id]],drafts.movies[id],drafts.movies[movie_title]))</f>
        <v>The Wizard of Oz</v>
      </c>
      <c r="G3098" s="3" t="s">
        <v>951</v>
      </c>
      <c r="H3098" t="str">
        <f>IF(ISBLANK(draft_picks[[#This Row],[drafter_id]]),"",_xlfn.XLOOKUP(draft_picks[[#This Row],[drafter_id]],drafters[id],drafters[name]))</f>
        <v>Maureen Lee Lenker</v>
      </c>
      <c r="J3098" t="str">
        <f>IF(ISBLANK(draft_picks[[#This Row],[drafter_team_id]]),"",_xlfn.XLOOKUP(draft_picks[[#This Row],[drafter_team_id]],drafter_teams[id],drafter_teams[name]))</f>
        <v/>
      </c>
      <c r="K3098" s="3" t="s">
        <v>15497</v>
      </c>
      <c r="L3098" t="s">
        <v>15497</v>
      </c>
      <c r="M3098" t="str">
        <f>IF(OR(ISBLANK(draft_picks[[#This Row],[veto_drafter_id]]),draft_picks[[#This Row],[veto_drafter_id]]=""),"",_xlfn.XLOOKUP(draft_picks[[#This Row],[veto_drafter_id]],drafters[id],drafters[name]))</f>
        <v/>
      </c>
      <c r="N3098" t="s">
        <v>15497</v>
      </c>
      <c r="O3098" t="str">
        <f>IF(OR(ISBLANK(draft_picks[[#This Row],[veto_drafter_team_id]]),draft_picks[[#This Row],[veto_drafter_team_id]]=""),"",_xlfn.XLOOKUP(draft_picks[[#This Row],[veto_drafter_team_id]],drafter_teams[id],drafter_teams[name]))</f>
        <v/>
      </c>
      <c r="Q3098" t="s">
        <v>15497</v>
      </c>
      <c r="R3098" t="str">
        <f>IF(OR(ISBLANK(draft_picks[[#This Row],[veto_override_drafter_id]]),draft_picks[[#This Row],[veto_override_drafter_id]]=""),"",_xlfn.XLOOKUP(draft_picks[[#This Row],[veto_override_drafter_id]],drafters[id],drafters[name]))</f>
        <v/>
      </c>
      <c r="S3098" t="s">
        <v>15497</v>
      </c>
      <c r="T3098" t="str">
        <f>IF(OR(ISBLANK(draft_picks[[#This Row],[veto_override_team_id]]),draft_picks[[#This Row],[veto_override_team_id]]=""),"",_xlfn.XLOOKUP(draft_picks[[#This Row],[veto_override_team_id]],drafter_teams[id],drafter_teams[name]))</f>
        <v/>
      </c>
    </row>
    <row r="3099" spans="1:20" x14ac:dyDescent="0.25">
      <c r="A3099" t="s">
        <v>405</v>
      </c>
      <c r="B3099" t="str">
        <f>_xlfn.XLOOKUP(draft_picks[[#This Row],[draft_id]],drafts[id],drafts[title])</f>
        <v>Supernatural Kids</v>
      </c>
      <c r="C3099" s="3">
        <v>7</v>
      </c>
      <c r="D3099">
        <f>IF(C3098&lt;draft_picks[[#This Row],[position]],1,IF(C3098&gt;draft_picks[[#This Row],[position]],D3098+1,IF(C3098=draft_picks[[#This Row],[position]],D3098+1)))</f>
        <v>1</v>
      </c>
      <c r="E3099" t="s">
        <v>4896</v>
      </c>
      <c r="F3099" t="str">
        <f>IF(ISBLANK(draft_picks[[#This Row],[movie_id]]),"",_xlfn.XLOOKUP(draft_picks[[#This Row],[movie_id]],drafts.movies[id],drafts.movies[movie_title]))</f>
        <v>Village of the Damned</v>
      </c>
      <c r="G3099" s="3" t="s">
        <v>925</v>
      </c>
      <c r="H3099" t="str">
        <f>IF(ISBLANK(draft_picks[[#This Row],[drafter_id]]),"",_xlfn.XLOOKUP(draft_picks[[#This Row],[drafter_id]],drafters[id],drafters[name]))</f>
        <v>Elliott Kalan</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x14ac:dyDescent="0.25">
      <c r="A3100" t="s">
        <v>405</v>
      </c>
      <c r="B3100" t="str">
        <f>_xlfn.XLOOKUP(draft_picks[[#This Row],[draft_id]],drafts[id],drafts[title])</f>
        <v>Supernatural Kids</v>
      </c>
      <c r="C3100" s="3">
        <v>6</v>
      </c>
      <c r="D3100">
        <f>IF(C3099&lt;draft_picks[[#This Row],[position]],1,IF(C3099&gt;draft_picks[[#This Row],[position]],D3099+1,IF(C3099=draft_picks[[#This Row],[position]],D3099+1)))</f>
        <v>2</v>
      </c>
      <c r="E3100" t="s">
        <v>3421</v>
      </c>
      <c r="F3100" t="str">
        <f>IF(ISBLANK(draft_picks[[#This Row],[movie_id]]),"",_xlfn.XLOOKUP(draft_picks[[#This Row],[movie_id]],drafts.movies[id],drafts.movies[movie_title]))</f>
        <v>The Tin Drum</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x14ac:dyDescent="0.25">
      <c r="A3101" t="s">
        <v>405</v>
      </c>
      <c r="B3101" t="str">
        <f>_xlfn.XLOOKUP(draft_picks[[#This Row],[draft_id]],drafts[id],drafts[title])</f>
        <v>Supernatural Kids</v>
      </c>
      <c r="C3101" s="3">
        <v>5</v>
      </c>
      <c r="D3101">
        <f>IF(C3100&lt;draft_picks[[#This Row],[position]],1,IF(C3100&gt;draft_picks[[#This Row],[position]],D3100+1,IF(C3100=draft_picks[[#This Row],[position]],D3100+1)))</f>
        <v>3</v>
      </c>
      <c r="E3101" t="s">
        <v>2162</v>
      </c>
      <c r="F3101" t="str">
        <f>IF(ISBLANK(draft_picks[[#This Row],[movie_id]]),"",_xlfn.XLOOKUP(draft_picks[[#This Row],[movie_id]],drafts.movies[id],drafts.movies[movie_title]))</f>
        <v>Sky High</v>
      </c>
      <c r="G3101" s="3" t="s">
        <v>1227</v>
      </c>
      <c r="H3101" t="str">
        <f>IF(ISBLANK(draft_picks[[#This Row],[drafter_id]]),"",_xlfn.XLOOKUP(draft_picks[[#This Row],[drafter_id]],drafters[id],drafters[name]))</f>
        <v>Jordan Morris</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x14ac:dyDescent="0.25">
      <c r="A3102" t="s">
        <v>405</v>
      </c>
      <c r="B3102" t="str">
        <f>_xlfn.XLOOKUP(draft_picks[[#This Row],[draft_id]],drafts[id],drafts[title])</f>
        <v>Supernatural Kids</v>
      </c>
      <c r="C3102" s="3">
        <v>4</v>
      </c>
      <c r="D3102">
        <f>IF(C3101&lt;draft_picks[[#This Row],[position]],1,IF(C3101&gt;draft_picks[[#This Row],[position]],D3101+1,IF(C3101=draft_picks[[#This Row],[position]],D3101+1)))</f>
        <v>4</v>
      </c>
      <c r="E3102" t="s">
        <v>3379</v>
      </c>
      <c r="F3102" t="str">
        <f>IF(ISBLANK(draft_picks[[#This Row],[movie_id]]),"",_xlfn.XLOOKUP(draft_picks[[#This Row],[movie_id]],drafts.movies[id],drafts.movies[movie_title]))</f>
        <v>Akira</v>
      </c>
      <c r="G3102" s="3" t="s">
        <v>925</v>
      </c>
      <c r="H3102" t="str">
        <f>IF(ISBLANK(draft_picks[[#This Row],[drafter_id]]),"",_xlfn.XLOOKUP(draft_picks[[#This Row],[drafter_id]],drafters[id],drafters[name]))</f>
        <v>Elliott Kalan</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x14ac:dyDescent="0.25">
      <c r="A3103" t="s">
        <v>405</v>
      </c>
      <c r="B3103" t="str">
        <f>_xlfn.XLOOKUP(draft_picks[[#This Row],[draft_id]],drafts[id],drafts[title])</f>
        <v>Supernatural Kids</v>
      </c>
      <c r="C3103" s="3">
        <v>3</v>
      </c>
      <c r="D3103">
        <f>IF(C3102&lt;draft_picks[[#This Row],[position]],1,IF(C3102&gt;draft_picks[[#This Row],[position]],D3102+1,IF(C3102=draft_picks[[#This Row],[position]],D3102+1)))</f>
        <v>5</v>
      </c>
      <c r="E3103" t="s">
        <v>5830</v>
      </c>
      <c r="F3103" t="str">
        <f>IF(ISBLANK(draft_picks[[#This Row],[movie_id]]),"",_xlfn.XLOOKUP(draft_picks[[#This Row],[movie_id]],drafts.movies[id],drafts.movies[movie_title]))</f>
        <v>Spider-Man: Into the Spider-Verse</v>
      </c>
      <c r="G3103" s="3" t="s">
        <v>1227</v>
      </c>
      <c r="H3103" t="str">
        <f>IF(ISBLANK(draft_picks[[#This Row],[drafter_id]]),"",_xlfn.XLOOKUP(draft_picks[[#This Row],[drafter_id]],drafters[id],drafters[name]))</f>
        <v>Jordan Morris</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x14ac:dyDescent="0.25">
      <c r="A3104" t="s">
        <v>405</v>
      </c>
      <c r="B3104" t="str">
        <f>_xlfn.XLOOKUP(draft_picks[[#This Row],[draft_id]],drafts[id],drafts[title])</f>
        <v>Supernatural Kids</v>
      </c>
      <c r="C3104" s="3">
        <v>2</v>
      </c>
      <c r="D3104">
        <f>IF(C3103&lt;draft_picks[[#This Row],[position]],1,IF(C3103&gt;draft_picks[[#This Row],[position]],D3103+1,IF(C3103=draft_picks[[#This Row],[position]],D3103+1)))</f>
        <v>6</v>
      </c>
      <c r="E3104" t="s">
        <v>5420</v>
      </c>
      <c r="F3104" t="str">
        <f>IF(ISBLANK(draft_picks[[#This Row],[movie_id]]),"",_xlfn.XLOOKUP(draft_picks[[#This Row],[movie_id]],drafts.movies[id],drafts.movies[movie_title]))</f>
        <v>Carrie</v>
      </c>
      <c r="G3104" s="3" t="s">
        <v>925</v>
      </c>
      <c r="H3104" t="str">
        <f>IF(ISBLANK(draft_picks[[#This Row],[drafter_id]]),"",_xlfn.XLOOKUP(draft_picks[[#This Row],[drafter_id]],drafters[id],drafters[name]))</f>
        <v>Elliott Kalan</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x14ac:dyDescent="0.25">
      <c r="A3105" t="s">
        <v>405</v>
      </c>
      <c r="B3105" t="str">
        <f>_xlfn.XLOOKUP(draft_picks[[#This Row],[draft_id]],drafts[id],drafts[title])</f>
        <v>Supernatural Kids</v>
      </c>
      <c r="C3105" s="3">
        <v>1</v>
      </c>
      <c r="D3105">
        <f>IF(C3104&lt;draft_picks[[#This Row],[position]],1,IF(C3104&gt;draft_picks[[#This Row],[position]],D3104+1,IF(C3104=draft_picks[[#This Row],[position]],D3104+1)))</f>
        <v>7</v>
      </c>
      <c r="E3105" t="s">
        <v>2628</v>
      </c>
      <c r="F3105" t="str">
        <f>IF(ISBLANK(draft_picks[[#This Row],[movie_id]]),"",_xlfn.XLOOKUP(draft_picks[[#This Row],[movie_id]],drafts.movies[id],drafts.movies[movie_title]))</f>
        <v>Kiki's Delivery Service</v>
      </c>
      <c r="G3105" s="3" t="s">
        <v>1227</v>
      </c>
      <c r="H3105" t="str">
        <f>IF(ISBLANK(draft_picks[[#This Row],[drafter_id]]),"",_xlfn.XLOOKUP(draft_picks[[#This Row],[drafter_id]],drafters[id],drafters[name]))</f>
        <v>Jordan Morris</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x14ac:dyDescent="0.25">
      <c r="A3106" t="s">
        <v>621</v>
      </c>
      <c r="B3106" t="str">
        <f>_xlfn.XLOOKUP(draft_picks[[#This Row],[draft_id]],drafts[id],drafts[title])</f>
        <v>Jean-Claude Van Damme</v>
      </c>
      <c r="C3106" s="3">
        <v>7</v>
      </c>
      <c r="D3106">
        <f>IF(C3105&lt;draft_picks[[#This Row],[position]],1,IF(C3105&gt;draft_picks[[#This Row],[position]],D3105+1,IF(C3105=draft_picks[[#This Row],[position]],D3105+1)))</f>
        <v>1</v>
      </c>
      <c r="E3106" t="s">
        <v>1392</v>
      </c>
      <c r="F3106" t="str">
        <f>IF(ISBLANK(draft_picks[[#This Row],[movie_id]]),"",_xlfn.XLOOKUP(draft_picks[[#This Row],[movie_id]],drafts.movies[id],drafts.movies[movie_title]))</f>
        <v>Street Fighter</v>
      </c>
      <c r="G3106" s="3" t="s">
        <v>895</v>
      </c>
      <c r="H3106" t="str">
        <f>IF(ISBLANK(draft_picks[[#This Row],[drafter_id]]),"",_xlfn.XLOOKUP(draft_picks[[#This Row],[drafter_id]],drafters[id],drafters[name]))</f>
        <v>Jon Gabrus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x14ac:dyDescent="0.25">
      <c r="A3107" t="s">
        <v>621</v>
      </c>
      <c r="B3107" t="str">
        <f>_xlfn.XLOOKUP(draft_picks[[#This Row],[draft_id]],drafts[id],drafts[title])</f>
        <v>Jean-Claude Van Damme</v>
      </c>
      <c r="C3107" s="3">
        <v>6</v>
      </c>
      <c r="D3107">
        <f>IF(C3106&lt;draft_picks[[#This Row],[position]],1,IF(C3106&gt;draft_picks[[#This Row],[position]],D3106+1,IF(C3106=draft_picks[[#This Row],[position]],D3106+1)))</f>
        <v>2</v>
      </c>
      <c r="E3107" t="s">
        <v>3840</v>
      </c>
      <c r="F3107" t="str">
        <f>IF(ISBLANK(draft_picks[[#This Row],[movie_id]]),"",_xlfn.XLOOKUP(draft_picks[[#This Row],[movie_id]],drafts.movies[id],drafts.movies[movie_title]))</f>
        <v>Double Impact</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x14ac:dyDescent="0.25">
      <c r="A3108" t="s">
        <v>621</v>
      </c>
      <c r="B3108" t="str">
        <f>_xlfn.XLOOKUP(draft_picks[[#This Row],[draft_id]],drafts[id],drafts[title])</f>
        <v>Jean-Claude Van Damme</v>
      </c>
      <c r="C3108" s="3">
        <v>5</v>
      </c>
      <c r="D3108">
        <f>IF(C3107&lt;draft_picks[[#This Row],[position]],1,IF(C3107&gt;draft_picks[[#This Row],[position]],D3107+1,IF(C3107=draft_picks[[#This Row],[position]],D3107+1)))</f>
        <v>3</v>
      </c>
      <c r="E3108" t="s">
        <v>1799</v>
      </c>
      <c r="F3108" t="str">
        <f>IF(ISBLANK(draft_picks[[#This Row],[movie_id]]),"",_xlfn.XLOOKUP(draft_picks[[#This Row],[movie_id]],drafts.movies[id],drafts.movies[movie_title]))</f>
        <v>Timecop</v>
      </c>
      <c r="G3108" s="3" t="s">
        <v>853</v>
      </c>
      <c r="H3108" t="str">
        <f>IF(ISBLANK(draft_picks[[#This Row],[drafter_id]]),"",_xlfn.XLOOKUP(draft_picks[[#This Row],[drafter_id]],drafters[id],drafters[name]))</f>
        <v>Ryan Stanger</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x14ac:dyDescent="0.25">
      <c r="A3109" t="s">
        <v>621</v>
      </c>
      <c r="B3109" t="str">
        <f>_xlfn.XLOOKUP(draft_picks[[#This Row],[draft_id]],drafts[id],drafts[title])</f>
        <v>Jean-Claude Van Damme</v>
      </c>
      <c r="C3109" s="3">
        <v>4</v>
      </c>
      <c r="D3109">
        <f>IF(C3108&lt;draft_picks[[#This Row],[position]],1,IF(C3108&gt;draft_picks[[#This Row],[position]],D3108+1,IF(C3108=draft_picks[[#This Row],[position]],D3108+1)))</f>
        <v>4</v>
      </c>
      <c r="E3109" t="s">
        <v>6590</v>
      </c>
      <c r="F3109" t="str">
        <f>IF(ISBLANK(draft_picks[[#This Row],[movie_id]]),"",_xlfn.XLOOKUP(draft_picks[[#This Row],[movie_id]],drafts.movies[id],drafts.movies[movie_title]))</f>
        <v>Hard Target</v>
      </c>
      <c r="G3109" s="3" t="s">
        <v>895</v>
      </c>
      <c r="H3109" t="str">
        <f>IF(ISBLANK(draft_picks[[#This Row],[drafter_id]]),"",_xlfn.XLOOKUP(draft_picks[[#This Row],[drafter_id]],drafters[id],drafters[name]))</f>
        <v>Jon Gabrus</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x14ac:dyDescent="0.25">
      <c r="A3110" t="s">
        <v>621</v>
      </c>
      <c r="B3110" t="str">
        <f>_xlfn.XLOOKUP(draft_picks[[#This Row],[draft_id]],drafts[id],drafts[title])</f>
        <v>Jean-Claude Van Damme</v>
      </c>
      <c r="C3110" s="3">
        <v>3</v>
      </c>
      <c r="D3110">
        <f>IF(C3109&lt;draft_picks[[#This Row],[position]],1,IF(C3109&gt;draft_picks[[#This Row],[position]],D3109+1,IF(C3109=draft_picks[[#This Row],[position]],D3109+1)))</f>
        <v>5</v>
      </c>
      <c r="E3110" t="s">
        <v>7258</v>
      </c>
      <c r="F3110" t="str">
        <f>IF(ISBLANK(draft_picks[[#This Row],[movie_id]]),"",_xlfn.XLOOKUP(draft_picks[[#This Row],[movie_id]],drafts.movies[id],drafts.movies[movie_title]))</f>
        <v>Lionheart</v>
      </c>
      <c r="G3110" s="3" t="s">
        <v>853</v>
      </c>
      <c r="H3110" t="str">
        <f>IF(ISBLANK(draft_picks[[#This Row],[drafter_id]]),"",_xlfn.XLOOKUP(draft_picks[[#This Row],[drafter_id]],drafters[id],drafters[name]))</f>
        <v>Ryan Stanger</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x14ac:dyDescent="0.25">
      <c r="A3111" t="s">
        <v>621</v>
      </c>
      <c r="B3111" t="str">
        <f>_xlfn.XLOOKUP(draft_picks[[#This Row],[draft_id]],drafts[id],drafts[title])</f>
        <v>Jean-Claude Van Damme</v>
      </c>
      <c r="C3111" s="3">
        <v>2</v>
      </c>
      <c r="D3111">
        <f>IF(C3110&lt;draft_picks[[#This Row],[position]],1,IF(C3110&gt;draft_picks[[#This Row],[position]],D3110+1,IF(C3110=draft_picks[[#This Row],[position]],D3110+1)))</f>
        <v>6</v>
      </c>
      <c r="E3111" t="s">
        <v>5809</v>
      </c>
      <c r="F3111" t="str">
        <f>IF(ISBLANK(draft_picks[[#This Row],[movie_id]]),"",_xlfn.XLOOKUP(draft_picks[[#This Row],[movie_id]],drafts.movies[id],drafts.movies[movie_title]))</f>
        <v>Kickboxer</v>
      </c>
      <c r="G3111" s="3" t="s">
        <v>895</v>
      </c>
      <c r="H3111" t="str">
        <f>IF(ISBLANK(draft_picks[[#This Row],[drafter_id]]),"",_xlfn.XLOOKUP(draft_picks[[#This Row],[drafter_id]],drafters[id],drafters[name]))</f>
        <v>Jon Gabrus</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x14ac:dyDescent="0.25">
      <c r="A3112" t="s">
        <v>621</v>
      </c>
      <c r="B3112" t="str">
        <f>_xlfn.XLOOKUP(draft_picks[[#This Row],[draft_id]],drafts[id],drafts[title])</f>
        <v>Jean-Claude Van Damme</v>
      </c>
      <c r="C3112" s="3">
        <v>1</v>
      </c>
      <c r="D3112">
        <f>IF(C3111&lt;draft_picks[[#This Row],[position]],1,IF(C3111&gt;draft_picks[[#This Row],[position]],D3111+1,IF(C3111=draft_picks[[#This Row],[position]],D3111+1)))</f>
        <v>7</v>
      </c>
      <c r="E3112" t="s">
        <v>4299</v>
      </c>
      <c r="F3112" t="str">
        <f>IF(ISBLANK(draft_picks[[#This Row],[movie_id]]),"",_xlfn.XLOOKUP(draft_picks[[#This Row],[movie_id]],drafts.movies[id],drafts.movies[movie_title]))</f>
        <v>Bloodsport</v>
      </c>
      <c r="G3112" s="3" t="s">
        <v>853</v>
      </c>
      <c r="H3112" t="str">
        <f>IF(ISBLANK(draft_picks[[#This Row],[drafter_id]]),"",_xlfn.XLOOKUP(draft_picks[[#This Row],[drafter_id]],drafters[id],drafters[name]))</f>
        <v>Ryan Stanger</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x14ac:dyDescent="0.25">
      <c r="A3113" t="s">
        <v>375</v>
      </c>
      <c r="B3113" t="str">
        <f>_xlfn.XLOOKUP(draft_picks[[#This Row],[draft_id]],drafts[id],drafts[title])</f>
        <v>Retail Hell</v>
      </c>
      <c r="C3113" s="3">
        <v>7</v>
      </c>
      <c r="D3113">
        <f>IF(C3112&lt;draft_picks[[#This Row],[position]],1,IF(C3112&gt;draft_picks[[#This Row],[position]],D3112+1,IF(C3112=draft_picks[[#This Row],[position]],D3112+1)))</f>
        <v>1</v>
      </c>
      <c r="E3113" t="s">
        <v>5025</v>
      </c>
      <c r="F3113" t="str">
        <f>IF(ISBLANK(draft_picks[[#This Row],[movie_id]]),"",_xlfn.XLOOKUP(draft_picks[[#This Row],[movie_id]],drafts.movies[id],drafts.movies[movie_title]))</f>
        <v>Notting Hill</v>
      </c>
      <c r="G3113" s="3" t="s">
        <v>1037</v>
      </c>
      <c r="H3113" t="str">
        <f>IF(ISBLANK(draft_picks[[#This Row],[drafter_id]]),"",_xlfn.XLOOKUP(draft_picks[[#This Row],[drafter_id]],drafters[id],drafters[name]))</f>
        <v>Mia Lee Vicino</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x14ac:dyDescent="0.25">
      <c r="A3114" t="s">
        <v>375</v>
      </c>
      <c r="B3114" t="str">
        <f>_xlfn.XLOOKUP(draft_picks[[#This Row],[draft_id]],drafts[id],drafts[title])</f>
        <v>Retail Hell</v>
      </c>
      <c r="C3114" s="3">
        <v>6</v>
      </c>
      <c r="D3114">
        <f>IF(C3113&lt;draft_picks[[#This Row],[position]],1,IF(C3113&gt;draft_picks[[#This Row],[position]],D3113+1,IF(C3113=draft_picks[[#This Row],[position]],D3113+1)))</f>
        <v>2</v>
      </c>
      <c r="E3114" t="s">
        <v>7345</v>
      </c>
      <c r="F3114" t="str">
        <f>IF(ISBLANK(draft_picks[[#This Row],[movie_id]]),"",_xlfn.XLOOKUP(draft_picks[[#This Row],[movie_id]],drafts.movies[id],drafts.movies[movie_title]))</f>
        <v>Little Shop of Horrors</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x14ac:dyDescent="0.25">
      <c r="A3115" t="s">
        <v>375</v>
      </c>
      <c r="B3115" t="str">
        <f>_xlfn.XLOOKUP(draft_picks[[#This Row],[draft_id]],drafts[id],drafts[title])</f>
        <v>Retail Hell</v>
      </c>
      <c r="C3115" s="3">
        <v>5</v>
      </c>
      <c r="D3115">
        <f>IF(C3114&lt;draft_picks[[#This Row],[position]],1,IF(C3114&gt;draft_picks[[#This Row],[position]],D3114+1,IF(C3114=draft_picks[[#This Row],[position]],D3114+1)))</f>
        <v>3</v>
      </c>
      <c r="E3115" t="s">
        <v>7922</v>
      </c>
      <c r="F3115" t="str">
        <f>IF(ISBLANK(draft_picks[[#This Row],[movie_id]]),"",_xlfn.XLOOKUP(draft_picks[[#This Row],[movie_id]],drafts.movies[id],drafts.movies[movie_title]))</f>
        <v>It</v>
      </c>
      <c r="G3115" s="3" t="s">
        <v>975</v>
      </c>
      <c r="H3115" t="str">
        <f>IF(ISBLANK(draft_picks[[#This Row],[drafter_id]]),"",_xlfn.XLOOKUP(draft_picks[[#This Row],[drafter_id]],drafters[id],drafters[name]))</f>
        <v>Bethy Squires</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x14ac:dyDescent="0.25">
      <c r="A3116" t="s">
        <v>375</v>
      </c>
      <c r="B3116" t="str">
        <f>_xlfn.XLOOKUP(draft_picks[[#This Row],[draft_id]],drafts[id],drafts[title])</f>
        <v>Retail Hell</v>
      </c>
      <c r="C3116" s="3">
        <v>4</v>
      </c>
      <c r="D3116">
        <f>IF(C3115&lt;draft_picks[[#This Row],[position]],1,IF(C3115&gt;draft_picks[[#This Row],[position]],D3115+1,IF(C3115=draft_picks[[#This Row],[position]],D3115+1)))</f>
        <v>4</v>
      </c>
      <c r="E3116" t="s">
        <v>3951</v>
      </c>
      <c r="F3116" t="str">
        <f>IF(ISBLANK(draft_picks[[#This Row],[movie_id]]),"",_xlfn.XLOOKUP(draft_picks[[#This Row],[movie_id]],drafts.movies[id],drafts.movies[movie_title]))</f>
        <v>The Shop Around the Corner</v>
      </c>
      <c r="G3116" s="3" t="s">
        <v>1037</v>
      </c>
      <c r="H3116" t="str">
        <f>IF(ISBLANK(draft_picks[[#This Row],[drafter_id]]),"",_xlfn.XLOOKUP(draft_picks[[#This Row],[drafter_id]],drafters[id],drafters[name]))</f>
        <v>Mia Lee Vicino</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x14ac:dyDescent="0.25">
      <c r="A3117" t="s">
        <v>375</v>
      </c>
      <c r="B3117" t="str">
        <f>_xlfn.XLOOKUP(draft_picks[[#This Row],[draft_id]],drafts[id],drafts[title])</f>
        <v>Retail Hell</v>
      </c>
      <c r="C3117" s="3">
        <v>3</v>
      </c>
      <c r="D3117">
        <f>IF(C3116&lt;draft_picks[[#This Row],[position]],1,IF(C3116&gt;draft_picks[[#This Row],[position]],D3116+1,IF(C3116=draft_picks[[#This Row],[position]],D3116+1)))</f>
        <v>5</v>
      </c>
      <c r="E3117" t="s">
        <v>4419</v>
      </c>
      <c r="F3117" t="str">
        <f>IF(ISBLANK(draft_picks[[#This Row],[movie_id]]),"",_xlfn.XLOOKUP(draft_picks[[#This Row],[movie_id]],drafts.movies[id],drafts.movies[movie_title]))</f>
        <v>Chopping Mall</v>
      </c>
      <c r="G3117" s="3" t="s">
        <v>975</v>
      </c>
      <c r="H3117" t="str">
        <f>IF(ISBLANK(draft_picks[[#This Row],[drafter_id]]),"",_xlfn.XLOOKUP(draft_picks[[#This Row],[drafter_id]],drafters[id],drafters[name]))</f>
        <v>Bethy Squires</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x14ac:dyDescent="0.25">
      <c r="A3118" t="s">
        <v>375</v>
      </c>
      <c r="B3118" t="str">
        <f>_xlfn.XLOOKUP(draft_picks[[#This Row],[draft_id]],drafts[id],drafts[title])</f>
        <v>Retail Hell</v>
      </c>
      <c r="C3118" s="3">
        <v>2</v>
      </c>
      <c r="D3118">
        <f>IF(C3117&lt;draft_picks[[#This Row],[position]],1,IF(C3117&gt;draft_picks[[#This Row],[position]],D3117+1,IF(C3117=draft_picks[[#This Row],[position]],D3117+1)))</f>
        <v>6</v>
      </c>
      <c r="E3118" t="s">
        <v>2362</v>
      </c>
      <c r="F3118" t="str">
        <f>IF(ISBLANK(draft_picks[[#This Row],[movie_id]]),"",_xlfn.XLOOKUP(draft_picks[[#This Row],[movie_id]],drafts.movies[id],drafts.movies[movie_title]))</f>
        <v>The Watermelon Woman</v>
      </c>
      <c r="G3118" s="3" t="s">
        <v>1037</v>
      </c>
      <c r="H3118" t="str">
        <f>IF(ISBLANK(draft_picks[[#This Row],[drafter_id]]),"",_xlfn.XLOOKUP(draft_picks[[#This Row],[drafter_id]],drafters[id],drafters[name]))</f>
        <v>Mia Lee Vicino</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x14ac:dyDescent="0.25">
      <c r="A3119" t="s">
        <v>375</v>
      </c>
      <c r="B3119" t="str">
        <f>_xlfn.XLOOKUP(draft_picks[[#This Row],[draft_id]],drafts[id],drafts[title])</f>
        <v>Retail Hell</v>
      </c>
      <c r="C3119" s="3">
        <v>1</v>
      </c>
      <c r="D3119">
        <f>IF(C3118&lt;draft_picks[[#This Row],[position]],1,IF(C3118&gt;draft_picks[[#This Row],[position]],D3118+1,IF(C3118=draft_picks[[#This Row],[position]],D3118+1)))</f>
        <v>7</v>
      </c>
      <c r="E3119" t="s">
        <v>7144</v>
      </c>
      <c r="F3119" t="str">
        <f>IF(ISBLANK(draft_picks[[#This Row],[movie_id]]),"",_xlfn.XLOOKUP(draft_picks[[#This Row],[movie_id]],drafts.movies[id],drafts.movies[movie_title]))</f>
        <v>Clerks</v>
      </c>
      <c r="G3119" s="3" t="s">
        <v>975</v>
      </c>
      <c r="H3119" t="str">
        <f>IF(ISBLANK(draft_picks[[#This Row],[drafter_id]]),"",_xlfn.XLOOKUP(draft_picks[[#This Row],[drafter_id]],drafters[id],drafters[name]))</f>
        <v>Bethy Squires</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x14ac:dyDescent="0.25">
      <c r="A3120" t="s">
        <v>588</v>
      </c>
      <c r="B3120" t="str">
        <f>_xlfn.XLOOKUP(draft_picks[[#This Row],[draft_id]],drafts[id],drafts[title])</f>
        <v>1994 mini-Mega</v>
      </c>
      <c r="C3120" s="3">
        <v>13</v>
      </c>
      <c r="D3120">
        <f>IF(C3119&lt;draft_picks[[#This Row],[position]],1,IF(C3119&gt;draft_picks[[#This Row],[position]],D3119+1,IF(C3119=draft_picks[[#This Row],[position]],D3119+1)))</f>
        <v>1</v>
      </c>
      <c r="E3120" t="s">
        <v>8197</v>
      </c>
      <c r="F3120" t="str">
        <f>IF(ISBLANK(draft_picks[[#This Row],[movie_id]]),"",_xlfn.XLOOKUP(draft_picks[[#This Row],[movie_id]],drafts.movies[id],drafts.movies[movie_title]))</f>
        <v>Fresh</v>
      </c>
      <c r="G3120" s="3" t="s">
        <v>1051</v>
      </c>
      <c r="H3120" t="str">
        <f>IF(ISBLANK(draft_picks[[#This Row],[drafter_id]]),"",_xlfn.XLOOKUP(draft_picks[[#This Row],[drafter_id]],drafters[id],drafters[name]))</f>
        <v>Drew McWeeny</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x14ac:dyDescent="0.25">
      <c r="A3121" t="s">
        <v>588</v>
      </c>
      <c r="B3121" t="str">
        <f>_xlfn.XLOOKUP(draft_picks[[#This Row],[draft_id]],drafts[id],drafts[title])</f>
        <v>1994 mini-Mega</v>
      </c>
      <c r="C3121" s="3">
        <v>12</v>
      </c>
      <c r="D3121">
        <f>IF(C3120&lt;draft_picks[[#This Row],[position]],1,IF(C3120&gt;draft_picks[[#This Row],[position]],D3120+1,IF(C3120=draft_picks[[#This Row],[position]],D3120+1)))</f>
        <v>2</v>
      </c>
      <c r="E3121" t="s">
        <v>2949</v>
      </c>
      <c r="F3121" t="str">
        <f>IF(ISBLANK(draft_picks[[#This Row],[movie_id]]),"",_xlfn.XLOOKUP(draft_picks[[#This Row],[movie_id]],drafts.movies[id],drafts.movies[movie_title]))</f>
        <v>Crooklyn</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x14ac:dyDescent="0.25">
      <c r="A3122" t="s">
        <v>588</v>
      </c>
      <c r="B3122" t="str">
        <f>_xlfn.XLOOKUP(draft_picks[[#This Row],[draft_id]],drafts[id],drafts[title])</f>
        <v>1994 mini-Mega</v>
      </c>
      <c r="C3122" s="3">
        <v>11</v>
      </c>
      <c r="D3122">
        <f>IF(C3121&lt;draft_picks[[#This Row],[position]],1,IF(C3121&gt;draft_picks[[#This Row],[position]],D3121+1,IF(C3121=draft_picks[[#This Row],[position]],D3121+1)))</f>
        <v>3</v>
      </c>
      <c r="E3122" t="s">
        <v>6714</v>
      </c>
      <c r="F3122" t="str">
        <f>IF(ISBLANK(draft_picks[[#This Row],[movie_id]]),"",_xlfn.XLOOKUP(draft_picks[[#This Row],[movie_id]],drafts.movies[id],drafts.movies[movie_title]))</f>
        <v>Four Weddings and a Funeral</v>
      </c>
      <c r="G3122" s="3" t="s">
        <v>1009</v>
      </c>
      <c r="H3122" t="str">
        <f>IF(ISBLANK(draft_picks[[#This Row],[drafter_id]]),"",_xlfn.XLOOKUP(draft_picks[[#This Row],[drafter_id]],drafters[id],drafters[name]))</f>
        <v>Drea Clark</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x14ac:dyDescent="0.25">
      <c r="A3123" t="s">
        <v>588</v>
      </c>
      <c r="B3123" t="str">
        <f>_xlfn.XLOOKUP(draft_picks[[#This Row],[draft_id]],drafts[id],drafts[title])</f>
        <v>1994 mini-Mega</v>
      </c>
      <c r="C3123" s="3">
        <v>10</v>
      </c>
      <c r="D3123">
        <f>IF(C3122&lt;draft_picks[[#This Row],[position]],1,IF(C3122&gt;draft_picks[[#This Row],[position]],D3122+1,IF(C3122=draft_picks[[#This Row],[position]],D3122+1)))</f>
        <v>4</v>
      </c>
      <c r="E3123" t="s">
        <v>8468</v>
      </c>
      <c r="F3123" t="str">
        <f>IF(ISBLANK(draft_picks[[#This Row],[movie_id]]),"",_xlfn.XLOOKUP(draft_picks[[#This Row],[movie_id]],drafts.movies[id],drafts.movies[movie_title]))</f>
        <v>Death and the Maiden</v>
      </c>
      <c r="G3123" s="3" t="s">
        <v>915</v>
      </c>
      <c r="H3123" t="str">
        <f>IF(ISBLANK(draft_picks[[#This Row],[drafter_id]]),"",_xlfn.XLOOKUP(draft_picks[[#This Row],[drafter_id]],drafters[id],drafters[name]))</f>
        <v>Billy Ray Brewton</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x14ac:dyDescent="0.25">
      <c r="A3124" t="s">
        <v>588</v>
      </c>
      <c r="B3124" t="str">
        <f>_xlfn.XLOOKUP(draft_picks[[#This Row],[draft_id]],drafts[id],drafts[title])</f>
        <v>1994 mini-Mega</v>
      </c>
      <c r="C3124" s="3">
        <v>9</v>
      </c>
      <c r="D3124">
        <f>IF(C3123&lt;draft_picks[[#This Row],[position]],1,IF(C3123&gt;draft_picks[[#This Row],[position]],D3123+1,IF(C3123=draft_picks[[#This Row],[position]],D3123+1)))</f>
        <v>5</v>
      </c>
      <c r="E3124" t="s">
        <v>1697</v>
      </c>
      <c r="F3124" t="str">
        <f>IF(ISBLANK(draft_picks[[#This Row],[movie_id]]),"",_xlfn.XLOOKUP(draft_picks[[#This Row],[movie_id]],drafts.movies[id],drafts.movies[movie_title]))</f>
        <v>Crumb</v>
      </c>
      <c r="G3124" s="3" t="s">
        <v>1051</v>
      </c>
      <c r="H3124" t="str">
        <f>IF(ISBLANK(draft_picks[[#This Row],[drafter_id]]),"",_xlfn.XLOOKUP(draft_picks[[#This Row],[drafter_id]],drafters[id],drafters[name]))</f>
        <v>Drew McWeeny</v>
      </c>
      <c r="J3124" t="str">
        <f>IF(ISBLANK(draft_picks[[#This Row],[drafter_team_id]]),"",_xlfn.XLOOKUP(draft_picks[[#This Row],[drafter_team_id]],drafter_teams[id],drafter_teams[name]))</f>
        <v/>
      </c>
      <c r="K3124" s="3"/>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c r="U3124" t="b">
        <v>1</v>
      </c>
    </row>
    <row r="3125" spans="1:2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6</v>
      </c>
      <c r="E3125" t="s">
        <v>4722</v>
      </c>
      <c r="F3125" t="str">
        <f>IF(ISBLANK(draft_picks[[#This Row],[movie_id]]),"",_xlfn.XLOOKUP(draft_picks[[#This Row],[movie_id]],drafts.movies[id],drafts.movies[movie_title]))</f>
        <v>Heavenly Creatures</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t="s">
        <v>15497</v>
      </c>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row>
    <row r="3126" spans="1:21" x14ac:dyDescent="0.25">
      <c r="A3126" t="s">
        <v>588</v>
      </c>
      <c r="B3126" t="str">
        <f>_xlfn.XLOOKUP(draft_picks[[#This Row],[draft_id]],drafts[id],drafts[title])</f>
        <v>1994 mini-Mega</v>
      </c>
      <c r="C3126" s="3">
        <v>8</v>
      </c>
      <c r="D3126">
        <f>IF(C3125&lt;draft_picks[[#This Row],[position]],1,IF(C3125&gt;draft_picks[[#This Row],[position]],D3125+1,IF(C3125=draft_picks[[#This Row],[position]],D3125+1)))</f>
        <v>7</v>
      </c>
      <c r="E3126" t="s">
        <v>1467</v>
      </c>
      <c r="F3126" t="str">
        <f>IF(ISBLANK(draft_picks[[#This Row],[movie_id]]),"",_xlfn.XLOOKUP(draft_picks[[#This Row],[movie_id]],drafts.movies[id],drafts.movies[movie_title]))</f>
        <v>The Hudsucker Proxy</v>
      </c>
      <c r="G3126" s="3" t="s">
        <v>1009</v>
      </c>
      <c r="H3126" t="str">
        <f>IF(ISBLANK(draft_picks[[#This Row],[drafter_id]]),"",_xlfn.XLOOKUP(draft_picks[[#This Row],[drafter_id]],drafters[id],drafters[name]))</f>
        <v>Drea Clark</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x14ac:dyDescent="0.25">
      <c r="A3127" t="s">
        <v>588</v>
      </c>
      <c r="B3127" t="str">
        <f>_xlfn.XLOOKUP(draft_picks[[#This Row],[draft_id]],drafts[id],drafts[title])</f>
        <v>1994 mini-Mega</v>
      </c>
      <c r="C3127" s="3">
        <v>7</v>
      </c>
      <c r="D3127">
        <f>IF(C3126&lt;draft_picks[[#This Row],[position]],1,IF(C3126&gt;draft_picks[[#This Row],[position]],D3126+1,IF(C3126=draft_picks[[#This Row],[position]],D3126+1)))</f>
        <v>8</v>
      </c>
      <c r="E3127" t="s">
        <v>5833</v>
      </c>
      <c r="F3127" t="str">
        <f>IF(ISBLANK(draft_picks[[#This Row],[movie_id]]),"",_xlfn.XLOOKUP(draft_picks[[#This Row],[movie_id]],drafts.movies[id],drafts.movies[movie_title]))</f>
        <v>Forrest Gump</v>
      </c>
      <c r="G3127" s="3" t="s">
        <v>915</v>
      </c>
      <c r="H3127" t="str">
        <f>IF(ISBLANK(draft_picks[[#This Row],[drafter_id]]),"",_xlfn.XLOOKUP(draft_picks[[#This Row],[drafter_id]],drafters[id],drafters[name]))</f>
        <v>Billy Ray Brewton</v>
      </c>
      <c r="J3127" t="str">
        <f>IF(ISBLANK(draft_picks[[#This Row],[drafter_team_id]]),"",_xlfn.XLOOKUP(draft_picks[[#This Row],[drafter_team_id]],drafter_teams[id],drafter_teams[name]))</f>
        <v/>
      </c>
      <c r="K3127" s="3" t="s">
        <v>15484</v>
      </c>
      <c r="L3127" t="s">
        <v>1009</v>
      </c>
      <c r="M3127" t="str">
        <f>IF(OR(ISBLANK(draft_picks[[#This Row],[veto_drafter_id]]),draft_picks[[#This Row],[veto_drafter_id]]=""),"",_xlfn.XLOOKUP(draft_picks[[#This Row],[veto_drafter_id]],drafters[id],drafters[name]))</f>
        <v>Drea Clark</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9</v>
      </c>
      <c r="E3128" t="s">
        <v>2622</v>
      </c>
      <c r="F3128" t="str">
        <f>IF(ISBLANK(draft_picks[[#This Row],[movie_id]]),"",_xlfn.XLOOKUP(draft_picks[[#This Row],[movie_id]],drafts.movies[id],drafts.movies[movie_title]))</f>
        <v>The Shawshank Redemption</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15497</v>
      </c>
      <c r="L3128" t="s">
        <v>15497</v>
      </c>
      <c r="M3128" t="str">
        <f>IF(OR(ISBLANK(draft_picks[[#This Row],[veto_drafter_id]]),draft_picks[[#This Row],[veto_drafter_id]]=""),"",_xlfn.XLOOKUP(draft_picks[[#This Row],[veto_drafter_id]],drafters[id],drafters[name]))</f>
        <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x14ac:dyDescent="0.25">
      <c r="A3129" t="s">
        <v>588</v>
      </c>
      <c r="B3129" t="str">
        <f>_xlfn.XLOOKUP(draft_picks[[#This Row],[draft_id]],drafts[id],drafts[title])</f>
        <v>1994 mini-Mega</v>
      </c>
      <c r="C3129" s="3">
        <v>6</v>
      </c>
      <c r="D3129">
        <f>IF(C3128&lt;draft_picks[[#This Row],[position]],1,IF(C3128&gt;draft_picks[[#This Row],[position]],D3128+1,IF(C3128=draft_picks[[#This Row],[position]],D3128+1)))</f>
        <v>10</v>
      </c>
      <c r="E3129" t="s">
        <v>3576</v>
      </c>
      <c r="F3129" t="str">
        <f>IF(ISBLANK(draft_picks[[#This Row],[movie_id]]),"",_xlfn.XLOOKUP(draft_picks[[#This Row],[movie_id]],drafts.movies[id],drafts.movies[movie_title]))</f>
        <v>Chungking Express</v>
      </c>
      <c r="G3129" s="3" t="s">
        <v>1051</v>
      </c>
      <c r="H3129" t="str">
        <f>IF(ISBLANK(draft_picks[[#This Row],[drafter_id]]),"",_xlfn.XLOOKUP(draft_picks[[#This Row],[drafter_id]],drafters[id],drafters[name]))</f>
        <v>Drew McWeeny</v>
      </c>
      <c r="J3129" t="str">
        <f>IF(ISBLANK(draft_picks[[#This Row],[drafter_team_id]]),"",_xlfn.XLOOKUP(draft_picks[[#This Row],[drafter_team_id]],drafter_teams[id],drafter_teams[name]))</f>
        <v/>
      </c>
      <c r="K3129" s="3"/>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c r="U3129" t="b">
        <v>1</v>
      </c>
    </row>
    <row r="3130" spans="1:2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11</v>
      </c>
      <c r="E3130" t="s">
        <v>7623</v>
      </c>
      <c r="F3130" t="str">
        <f>IF(ISBLANK(draft_picks[[#This Row],[movie_id]]),"",_xlfn.XLOOKUP(draft_picks[[#This Row],[movie_id]],drafts.movies[id],drafts.movies[movie_title]))</f>
        <v>Speed</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t="s">
        <v>15497</v>
      </c>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row>
    <row r="3131" spans="1:21" x14ac:dyDescent="0.25">
      <c r="A3131" t="s">
        <v>588</v>
      </c>
      <c r="B3131" t="str">
        <f>_xlfn.XLOOKUP(draft_picks[[#This Row],[draft_id]],drafts[id],drafts[title])</f>
        <v>1994 mini-Mega</v>
      </c>
      <c r="C3131" s="3">
        <v>5</v>
      </c>
      <c r="D3131">
        <f>IF(C3130&lt;draft_picks[[#This Row],[position]],1,IF(C3130&gt;draft_picks[[#This Row],[position]],D3130+1,IF(C3130=draft_picks[[#This Row],[position]],D3130+1)))</f>
        <v>12</v>
      </c>
      <c r="E3131" t="s">
        <v>5441</v>
      </c>
      <c r="F3131" t="str">
        <f>IF(ISBLANK(draft_picks[[#This Row],[movie_id]]),"",_xlfn.XLOOKUP(draft_picks[[#This Row],[movie_id]],drafts.movies[id],drafts.movies[movie_title]))</f>
        <v>Three Colors: Red</v>
      </c>
      <c r="G3131" s="3" t="s">
        <v>1009</v>
      </c>
      <c r="H3131" t="str">
        <f>IF(ISBLANK(draft_picks[[#This Row],[drafter_id]]),"",_xlfn.XLOOKUP(draft_picks[[#This Row],[drafter_id]],drafters[id],drafters[name]))</f>
        <v>Drea Clark</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x14ac:dyDescent="0.25">
      <c r="A3132" t="s">
        <v>588</v>
      </c>
      <c r="B3132" t="str">
        <f>_xlfn.XLOOKUP(draft_picks[[#This Row],[draft_id]],drafts[id],drafts[title])</f>
        <v>1994 mini-Mega</v>
      </c>
      <c r="C3132" s="3">
        <v>4</v>
      </c>
      <c r="D3132">
        <f>IF(C3131&lt;draft_picks[[#This Row],[position]],1,IF(C3131&gt;draft_picks[[#This Row],[position]],D3131+1,IF(C3131=draft_picks[[#This Row],[position]],D3131+1)))</f>
        <v>13</v>
      </c>
      <c r="E3132" t="s">
        <v>5247</v>
      </c>
      <c r="F3132" t="str">
        <f>IF(ISBLANK(draft_picks[[#This Row],[movie_id]]),"",_xlfn.XLOOKUP(draft_picks[[#This Row],[movie_id]],drafts.movies[id],drafts.movies[movie_title]))</f>
        <v>Quiz Show</v>
      </c>
      <c r="G3132" s="3" t="s">
        <v>915</v>
      </c>
      <c r="H3132" t="str">
        <f>IF(ISBLANK(draft_picks[[#This Row],[drafter_id]]),"",_xlfn.XLOOKUP(draft_picks[[#This Row],[drafter_id]],drafters[id],drafters[name]))</f>
        <v>Billy Ray Brewton</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x14ac:dyDescent="0.25">
      <c r="A3133" t="s">
        <v>588</v>
      </c>
      <c r="B3133" t="str">
        <f>_xlfn.XLOOKUP(draft_picks[[#This Row],[draft_id]],drafts[id],drafts[title])</f>
        <v>1994 mini-Mega</v>
      </c>
      <c r="C3133" s="3">
        <v>3</v>
      </c>
      <c r="D3133">
        <f>IF(C3132&lt;draft_picks[[#This Row],[position]],1,IF(C3132&gt;draft_picks[[#This Row],[position]],D3132+1,IF(C3132=draft_picks[[#This Row],[position]],D3132+1)))</f>
        <v>14</v>
      </c>
      <c r="E3133" t="s">
        <v>6042</v>
      </c>
      <c r="F3133" t="str">
        <f>IF(ISBLANK(draft_picks[[#This Row],[movie_id]]),"",_xlfn.XLOOKUP(draft_picks[[#This Row],[movie_id]],drafts.movies[id],drafts.movies[movie_title]))</f>
        <v>Ed Wood</v>
      </c>
      <c r="G3133" s="3" t="s">
        <v>1051</v>
      </c>
      <c r="H3133" t="str">
        <f>IF(ISBLANK(draft_picks[[#This Row],[drafter_id]]),"",_xlfn.XLOOKUP(draft_picks[[#This Row],[drafter_id]],drafters[id],drafters[name]))</f>
        <v>Drew McWeeny</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x14ac:dyDescent="0.25">
      <c r="A3134" t="s">
        <v>588</v>
      </c>
      <c r="B3134" t="str">
        <f>_xlfn.XLOOKUP(draft_picks[[#This Row],[draft_id]],drafts[id],drafts[title])</f>
        <v>1994 mini-Mega</v>
      </c>
      <c r="C3134" s="3">
        <v>2</v>
      </c>
      <c r="D3134">
        <f>IF(C3133&lt;draft_picks[[#This Row],[position]],1,IF(C3133&gt;draft_picks[[#This Row],[position]],D3133+1,IF(C3133=draft_picks[[#This Row],[position]],D3133+1)))</f>
        <v>15</v>
      </c>
      <c r="E3134" t="s">
        <v>4740</v>
      </c>
      <c r="F3134" t="str">
        <f>IF(ISBLANK(draft_picks[[#This Row],[movie_id]]),"",_xlfn.XLOOKUP(draft_picks[[#This Row],[movie_id]],drafts.movies[id],drafts.movies[movie_title]))</f>
        <v>Pulp Fiction</v>
      </c>
      <c r="G3134" s="3" t="s">
        <v>1009</v>
      </c>
      <c r="H3134" t="str">
        <f>IF(ISBLANK(draft_picks[[#This Row],[drafter_id]]),"",_xlfn.XLOOKUP(draft_picks[[#This Row],[drafter_id]],drafters[id],drafters[name]))</f>
        <v>Drea Clark</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x14ac:dyDescent="0.25">
      <c r="A3135" t="s">
        <v>588</v>
      </c>
      <c r="B3135" t="str">
        <f>_xlfn.XLOOKUP(draft_picks[[#This Row],[draft_id]],drafts[id],drafts[title])</f>
        <v>1994 mini-Mega</v>
      </c>
      <c r="C3135" s="3">
        <v>1</v>
      </c>
      <c r="D3135">
        <f>IF(C3134&lt;draft_picks[[#This Row],[position]],1,IF(C3134&gt;draft_picks[[#This Row],[position]],D3134+1,IF(C3134=draft_picks[[#This Row],[position]],D3134+1)))</f>
        <v>16</v>
      </c>
      <c r="E3135" t="s">
        <v>2757</v>
      </c>
      <c r="F3135" t="str">
        <f>IF(ISBLANK(draft_picks[[#This Row],[movie_id]]),"",_xlfn.XLOOKUP(draft_picks[[#This Row],[movie_id]],drafts.movies[id],drafts.movies[movie_title]))</f>
        <v>Hoop Dreams</v>
      </c>
      <c r="G3135" s="3" t="s">
        <v>915</v>
      </c>
      <c r="H3135" t="str">
        <f>IF(ISBLANK(draft_picks[[#This Row],[drafter_id]]),"",_xlfn.XLOOKUP(draft_picks[[#This Row],[drafter_id]],drafters[id],drafters[name]))</f>
        <v>Billy Ray Brewton</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x14ac:dyDescent="0.25">
      <c r="A3136" t="s">
        <v>144</v>
      </c>
      <c r="B3136" t="str">
        <f>_xlfn.XLOOKUP(draft_picks[[#This Row],[draft_id]],drafts[id],drafts[title])</f>
        <v>Michael Mann Super Draft</v>
      </c>
      <c r="C3136" s="3">
        <v>13</v>
      </c>
      <c r="D3136">
        <f>IF(C3135&lt;draft_picks[[#This Row],[position]],1,IF(C3135&gt;draft_picks[[#This Row],[position]],D3135+1,IF(C3135=draft_picks[[#This Row],[position]],D3135+1)))</f>
        <v>1</v>
      </c>
      <c r="E3136" t="s">
        <v>4199</v>
      </c>
      <c r="F3136" t="str">
        <f>IF(ISBLANK(draft_picks[[#This Row],[movie_id]]),"",_xlfn.XLOOKUP(draft_picks[[#This Row],[movie_id]],drafts.movies[id],drafts.movies[movie_title]))</f>
        <v>The Keep</v>
      </c>
      <c r="G3136" s="3" t="s">
        <v>1243</v>
      </c>
      <c r="H3136" t="str">
        <f>IF(ISBLANK(draft_picks[[#This Row],[drafter_id]]),"",_xlfn.XLOOKUP(draft_picks[[#This Row],[drafter_id]],drafters[id],drafters[name]))</f>
        <v>Brandon Streussnig</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x14ac:dyDescent="0.25">
      <c r="A3137" t="s">
        <v>144</v>
      </c>
      <c r="B3137" t="str">
        <f>_xlfn.XLOOKUP(draft_picks[[#This Row],[draft_id]],drafts[id],drafts[title])</f>
        <v>Michael Mann Super Draft</v>
      </c>
      <c r="C3137" s="3">
        <v>12</v>
      </c>
      <c r="D3137">
        <f>IF(C3136&lt;draft_picks[[#This Row],[position]],1,IF(C3136&gt;draft_picks[[#This Row],[position]],D3136+1,IF(C3136=draft_picks[[#This Row],[position]],D3136+1)))</f>
        <v>2</v>
      </c>
      <c r="E3137" t="s">
        <v>3478</v>
      </c>
      <c r="F3137" t="str">
        <f>IF(ISBLANK(draft_picks[[#This Row],[movie_id]]),"",_xlfn.XLOOKUP(draft_picks[[#This Row],[movie_id]],drafts.movies[id],drafts.movies[movie_title]))</f>
        <v>The Jericho Mile</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x14ac:dyDescent="0.25">
      <c r="A3138" t="s">
        <v>144</v>
      </c>
      <c r="B3138" t="str">
        <f>_xlfn.XLOOKUP(draft_picks[[#This Row],[draft_id]],drafts[id],drafts[title])</f>
        <v>Michael Mann Super Draft</v>
      </c>
      <c r="C3138" s="3">
        <v>11</v>
      </c>
      <c r="D3138">
        <f>IF(C3137&lt;draft_picks[[#This Row],[position]],1,IF(C3137&gt;draft_picks[[#This Row],[position]],D3137+1,IF(C3137=draft_picks[[#This Row],[position]],D3137+1)))</f>
        <v>3</v>
      </c>
      <c r="E3138" t="s">
        <v>5094</v>
      </c>
      <c r="F3138" t="str">
        <f>IF(ISBLANK(draft_picks[[#This Row],[movie_id]]),"",_xlfn.XLOOKUP(draft_picks[[#This Row],[movie_id]],drafts.movies[id],drafts.movies[movie_title]))</f>
        <v>Blackhat</v>
      </c>
      <c r="G3138" s="3" t="s">
        <v>1217</v>
      </c>
      <c r="H3138" t="str">
        <f>IF(ISBLANK(draft_picks[[#This Row],[drafter_id]]),"",_xlfn.XLOOKUP(draft_picks[[#This Row],[drafter_id]],drafters[id],drafters[name]))</f>
        <v>Bilge Ebiri</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x14ac:dyDescent="0.25">
      <c r="A3139" t="s">
        <v>144</v>
      </c>
      <c r="B3139" t="str">
        <f>_xlfn.XLOOKUP(draft_picks[[#This Row],[draft_id]],drafts[id],drafts[title])</f>
        <v>Michael Mann Super Draft</v>
      </c>
      <c r="C3139" s="3">
        <v>10</v>
      </c>
      <c r="D3139">
        <f>IF(C3138&lt;draft_picks[[#This Row],[position]],1,IF(C3138&gt;draft_picks[[#This Row],[position]],D3138+1,IF(C3138=draft_picks[[#This Row],[position]],D3138+1)))</f>
        <v>4</v>
      </c>
      <c r="E3139" t="s">
        <v>6567</v>
      </c>
      <c r="F3139" t="str">
        <f>IF(ISBLANK(draft_picks[[#This Row],[movie_id]]),"",_xlfn.XLOOKUP(draft_picks[[#This Row],[movie_id]],drafts.movies[id],drafts.movies[movie_title]))</f>
        <v>Public Enemies</v>
      </c>
      <c r="G3139" s="3" t="s">
        <v>1221</v>
      </c>
      <c r="H3139" t="str">
        <f>IF(ISBLANK(draft_picks[[#This Row],[drafter_id]]),"",_xlfn.XLOOKUP(draft_picks[[#This Row],[drafter_id]],drafters[id],drafters[name]))</f>
        <v>Roxana Hadadi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x14ac:dyDescent="0.25">
      <c r="A3140" t="s">
        <v>144</v>
      </c>
      <c r="B3140" t="str">
        <f>_xlfn.XLOOKUP(draft_picks[[#This Row],[draft_id]],drafts[id],drafts[title])</f>
        <v>Michael Mann Super Draft</v>
      </c>
      <c r="C3140" s="3">
        <v>9</v>
      </c>
      <c r="D3140">
        <f>IF(C3139&lt;draft_picks[[#This Row],[position]],1,IF(C3139&gt;draft_picks[[#This Row],[position]],D3139+1,IF(C3139=draft_picks[[#This Row],[position]],D3139+1)))</f>
        <v>5</v>
      </c>
      <c r="E3140" t="s">
        <v>3017</v>
      </c>
      <c r="F3140" t="str">
        <f>IF(ISBLANK(draft_picks[[#This Row],[movie_id]]),"",_xlfn.XLOOKUP(draft_picks[[#This Row],[movie_id]],drafts.movies[id],drafts.movies[movie_title]))</f>
        <v>Ali</v>
      </c>
      <c r="G3140" s="3" t="s">
        <v>1243</v>
      </c>
      <c r="H3140" t="str">
        <f>IF(ISBLANK(draft_picks[[#This Row],[drafter_id]]),"",_xlfn.XLOOKUP(draft_picks[[#This Row],[drafter_id]],drafters[id],drafters[name]))</f>
        <v>Brandon Streussnig</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x14ac:dyDescent="0.25">
      <c r="A3141" t="s">
        <v>144</v>
      </c>
      <c r="B3141" t="str">
        <f>_xlfn.XLOOKUP(draft_picks[[#This Row],[draft_id]],drafts[id],drafts[title])</f>
        <v>Michael Mann Super Draft</v>
      </c>
      <c r="C3141" s="3">
        <v>8</v>
      </c>
      <c r="D3141">
        <f>IF(C3140&lt;draft_picks[[#This Row],[position]],1,IF(C3140&gt;draft_picks[[#This Row],[position]],D3140+1,IF(C3140=draft_picks[[#This Row],[position]],D3140+1)))</f>
        <v>6</v>
      </c>
      <c r="E3141" t="s">
        <v>1437</v>
      </c>
      <c r="F3141" t="str">
        <f>IF(ISBLANK(draft_picks[[#This Row],[movie_id]]),"",_xlfn.XLOOKUP(draft_picks[[#This Row],[movie_id]],drafts.movies[id],drafts.movies[movie_title]))</f>
        <v>Thief</v>
      </c>
      <c r="G3141" s="3" t="s">
        <v>1217</v>
      </c>
      <c r="H3141" t="str">
        <f>IF(ISBLANK(draft_picks[[#This Row],[drafter_id]]),"",_xlfn.XLOOKUP(draft_picks[[#This Row],[drafter_id]],drafters[id],drafters[name]))</f>
        <v>Bilge Ebiri</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x14ac:dyDescent="0.25">
      <c r="A3142" t="s">
        <v>144</v>
      </c>
      <c r="B3142" t="str">
        <f>_xlfn.XLOOKUP(draft_picks[[#This Row],[draft_id]],drafts[id],drafts[title])</f>
        <v>Michael Mann Super Draft</v>
      </c>
      <c r="C3142" s="3">
        <v>7</v>
      </c>
      <c r="D3142">
        <f>IF(C3141&lt;draft_picks[[#This Row],[position]],1,IF(C3141&gt;draft_picks[[#This Row],[position]],D3141+1,IF(C3141=draft_picks[[#This Row],[position]],D3141+1)))</f>
        <v>7</v>
      </c>
      <c r="E3142" t="s">
        <v>4431</v>
      </c>
      <c r="F3142" t="str">
        <f>IF(ISBLANK(draft_picks[[#This Row],[movie_id]]),"",_xlfn.XLOOKUP(draft_picks[[#This Row],[movie_id]],drafts.movies[id],drafts.movies[movie_title]))</f>
        <v>Ferrari</v>
      </c>
      <c r="G3142" s="3" t="s">
        <v>1221</v>
      </c>
      <c r="H3142" t="str">
        <f>IF(ISBLANK(draft_picks[[#This Row],[drafter_id]]),"",_xlfn.XLOOKUP(draft_picks[[#This Row],[drafter_id]],drafters[id],drafters[name]))</f>
        <v>Roxana Hadadi</v>
      </c>
      <c r="J3142" t="str">
        <f>IF(ISBLANK(draft_picks[[#This Row],[drafter_team_id]]),"",_xlfn.XLOOKUP(draft_picks[[#This Row],[drafter_team_id]],drafter_teams[id],drafter_teams[name]))</f>
        <v/>
      </c>
      <c r="K3142" s="3" t="s">
        <v>15484</v>
      </c>
      <c r="L3142" t="s">
        <v>1217</v>
      </c>
      <c r="M3142" t="str">
        <f>IF(OR(ISBLANK(draft_picks[[#This Row],[veto_drafter_id]]),draft_picks[[#This Row],[veto_drafter_id]]=""),"",_xlfn.XLOOKUP(draft_picks[[#This Row],[veto_drafter_id]],drafters[id],drafters[name]))</f>
        <v>Bilge Ebiri</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8</v>
      </c>
      <c r="E3143" t="s">
        <v>7584</v>
      </c>
      <c r="F3143" t="str">
        <f>IF(ISBLANK(draft_picks[[#This Row],[movie_id]]),"",_xlfn.XLOOKUP(draft_picks[[#This Row],[movie_id]],drafts.movies[id],drafts.movies[movie_title]))</f>
        <v>Manhunter</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1243</v>
      </c>
      <c r="M3143" t="str">
        <f>IF(OR(ISBLANK(draft_picks[[#This Row],[veto_drafter_id]]),draft_picks[[#This Row],[veto_drafter_id]]=""),"",_xlfn.XLOOKUP(draft_picks[[#This Row],[veto_drafter_id]],drafters[id],drafters[name]))</f>
        <v>Brandon Streussnig</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9</v>
      </c>
      <c r="E3144" t="s">
        <v>2580</v>
      </c>
      <c r="F3144" t="str">
        <f>IF(ISBLANK(draft_picks[[#This Row],[movie_id]]),"",_xlfn.XLOOKUP(draft_picks[[#This Row],[movie_id]],drafts.movies[id],drafts.movies[movie_title]))</f>
        <v>Miami Vice</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15497</v>
      </c>
      <c r="L3144" t="s">
        <v>15497</v>
      </c>
      <c r="M3144" t="str">
        <f>IF(OR(ISBLANK(draft_picks[[#This Row],[veto_drafter_id]]),draft_picks[[#This Row],[veto_drafter_id]]=""),"",_xlfn.XLOOKUP(draft_picks[[#This Row],[veto_drafter_id]],drafters[id],drafters[name]))</f>
        <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x14ac:dyDescent="0.25">
      <c r="A3145" t="s">
        <v>144</v>
      </c>
      <c r="B3145" t="str">
        <f>_xlfn.XLOOKUP(draft_picks[[#This Row],[draft_id]],drafts[id],drafts[title])</f>
        <v>Michael Mann Super Draft</v>
      </c>
      <c r="C3145" s="3">
        <v>6</v>
      </c>
      <c r="D3145">
        <f>IF(C3144&lt;draft_picks[[#This Row],[position]],1,IF(C3144&gt;draft_picks[[#This Row],[position]],D3144+1,IF(C3144=draft_picks[[#This Row],[position]],D3144+1)))</f>
        <v>10</v>
      </c>
      <c r="E3145" t="s">
        <v>4431</v>
      </c>
      <c r="F3145" t="str">
        <f>IF(ISBLANK(draft_picks[[#This Row],[movie_id]]),"",_xlfn.XLOOKUP(draft_picks[[#This Row],[movie_id]],drafts.movies[id],drafts.movies[movie_title]))</f>
        <v>Ferrari</v>
      </c>
      <c r="G3145" s="3" t="s">
        <v>1243</v>
      </c>
      <c r="H3145" t="str">
        <f>IF(ISBLANK(draft_picks[[#This Row],[drafter_id]]),"",_xlfn.XLOOKUP(draft_picks[[#This Row],[drafter_id]],drafters[id],drafters[name]))</f>
        <v>Brandon Streussnig</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x14ac:dyDescent="0.25">
      <c r="A3146" t="s">
        <v>144</v>
      </c>
      <c r="B3146" t="str">
        <f>_xlfn.XLOOKUP(draft_picks[[#This Row],[draft_id]],drafts[id],drafts[title])</f>
        <v>Michael Mann Super Draft</v>
      </c>
      <c r="C3146" s="3">
        <v>5</v>
      </c>
      <c r="D3146">
        <f>IF(C3145&lt;draft_picks[[#This Row],[position]],1,IF(C3145&gt;draft_picks[[#This Row],[position]],D3145+1,IF(C3145=draft_picks[[#This Row],[position]],D3145+1)))</f>
        <v>11</v>
      </c>
      <c r="E3146" t="s">
        <v>7584</v>
      </c>
      <c r="F3146" t="str">
        <f>IF(ISBLANK(draft_picks[[#This Row],[movie_id]]),"",_xlfn.XLOOKUP(draft_picks[[#This Row],[movie_id]],drafts.movies[id],drafts.movies[movie_title]))</f>
        <v>Manhunter</v>
      </c>
      <c r="G3146" s="3" t="s">
        <v>1217</v>
      </c>
      <c r="H3146" t="str">
        <f>IF(ISBLANK(draft_picks[[#This Row],[drafter_id]]),"",_xlfn.XLOOKUP(draft_picks[[#This Row],[drafter_id]],drafters[id],drafters[name]))</f>
        <v>Bilge Ebiri</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x14ac:dyDescent="0.25">
      <c r="A3147" t="s">
        <v>144</v>
      </c>
      <c r="B3147" t="str">
        <f>_xlfn.XLOOKUP(draft_picks[[#This Row],[draft_id]],drafts[id],drafts[title])</f>
        <v>Michael Mann Super Draft</v>
      </c>
      <c r="C3147" s="3">
        <v>4</v>
      </c>
      <c r="D3147">
        <f>IF(C3146&lt;draft_picks[[#This Row],[position]],1,IF(C3146&gt;draft_picks[[#This Row],[position]],D3146+1,IF(C3146=draft_picks[[#This Row],[position]],D3146+1)))</f>
        <v>12</v>
      </c>
      <c r="E3147" t="s">
        <v>4563</v>
      </c>
      <c r="F3147" t="str">
        <f>IF(ISBLANK(draft_picks[[#This Row],[movie_id]]),"",_xlfn.XLOOKUP(draft_picks[[#This Row],[movie_id]],drafts.movies[id],drafts.movies[movie_title]))</f>
        <v>The Last of the Mohicans</v>
      </c>
      <c r="G3147" s="3" t="s">
        <v>1221</v>
      </c>
      <c r="H3147" t="str">
        <f>IF(ISBLANK(draft_picks[[#This Row],[drafter_id]]),"",_xlfn.XLOOKUP(draft_picks[[#This Row],[drafter_id]],drafters[id],drafters[name]))</f>
        <v>Roxana Hadadi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x14ac:dyDescent="0.25">
      <c r="A3148" t="s">
        <v>144</v>
      </c>
      <c r="B3148" t="str">
        <f>_xlfn.XLOOKUP(draft_picks[[#This Row],[draft_id]],drafts[id],drafts[title])</f>
        <v>Michael Mann Super Draft</v>
      </c>
      <c r="C3148" s="3">
        <v>3</v>
      </c>
      <c r="D3148">
        <f>IF(C3147&lt;draft_picks[[#This Row],[position]],1,IF(C3147&gt;draft_picks[[#This Row],[position]],D3147+1,IF(C3147=draft_picks[[#This Row],[position]],D3147+1)))</f>
        <v>13</v>
      </c>
      <c r="E3148" t="s">
        <v>6785</v>
      </c>
      <c r="F3148" t="str">
        <f>IF(ISBLANK(draft_picks[[#This Row],[movie_id]]),"",_xlfn.XLOOKUP(draft_picks[[#This Row],[movie_id]],drafts.movies[id],drafts.movies[movie_title]))</f>
        <v>Collateral</v>
      </c>
      <c r="G3148" s="3" t="s">
        <v>1243</v>
      </c>
      <c r="H3148" t="str">
        <f>IF(ISBLANK(draft_picks[[#This Row],[drafter_id]]),"",_xlfn.XLOOKUP(draft_picks[[#This Row],[drafter_id]],drafters[id],drafters[name]))</f>
        <v>Brandon Streussnig</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x14ac:dyDescent="0.25">
      <c r="A3149" t="s">
        <v>144</v>
      </c>
      <c r="B3149" t="str">
        <f>_xlfn.XLOOKUP(draft_picks[[#This Row],[draft_id]],drafts[id],drafts[title])</f>
        <v>Michael Mann Super Draft</v>
      </c>
      <c r="C3149" s="3">
        <v>2</v>
      </c>
      <c r="D3149">
        <f>IF(C3148&lt;draft_picks[[#This Row],[position]],1,IF(C3148&gt;draft_picks[[#This Row],[position]],D3148+1,IF(C3148=draft_picks[[#This Row],[position]],D3148+1)))</f>
        <v>14</v>
      </c>
      <c r="E3149" t="s">
        <v>6462</v>
      </c>
      <c r="F3149" t="str">
        <f>IF(ISBLANK(draft_picks[[#This Row],[movie_id]]),"",_xlfn.XLOOKUP(draft_picks[[#This Row],[movie_id]],drafts.movies[id],drafts.movies[movie_title]))</f>
        <v>The Insider</v>
      </c>
      <c r="G3149" s="3" t="s">
        <v>1217</v>
      </c>
      <c r="H3149" t="str">
        <f>IF(ISBLANK(draft_picks[[#This Row],[drafter_id]]),"",_xlfn.XLOOKUP(draft_picks[[#This Row],[drafter_id]],drafters[id],drafters[name]))</f>
        <v>Bilge Ebiri</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x14ac:dyDescent="0.25">
      <c r="A3150" t="s">
        <v>144</v>
      </c>
      <c r="B3150" t="str">
        <f>_xlfn.XLOOKUP(draft_picks[[#This Row],[draft_id]],drafts[id],drafts[title])</f>
        <v>Michael Mann Super Draft</v>
      </c>
      <c r="C3150" s="3">
        <v>1</v>
      </c>
      <c r="D3150">
        <f>IF(C3149&lt;draft_picks[[#This Row],[position]],1,IF(C3149&gt;draft_picks[[#This Row],[position]],D3149+1,IF(C3149=draft_picks[[#This Row],[position]],D3149+1)))</f>
        <v>15</v>
      </c>
      <c r="E3150" t="s">
        <v>4347</v>
      </c>
      <c r="F3150" t="str">
        <f>IF(ISBLANK(draft_picks[[#This Row],[movie_id]]),"",_xlfn.XLOOKUP(draft_picks[[#This Row],[movie_id]],drafts.movies[id],drafts.movies[movie_title]))</f>
        <v>Heat</v>
      </c>
      <c r="G3150" s="3" t="s">
        <v>1221</v>
      </c>
      <c r="H3150" t="str">
        <f>IF(ISBLANK(draft_picks[[#This Row],[drafter_id]]),"",_xlfn.XLOOKUP(draft_picks[[#This Row],[drafter_id]],drafters[id],drafters[name]))</f>
        <v>Roxana Hadadi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x14ac:dyDescent="0.25">
      <c r="A3151" t="s">
        <v>46</v>
      </c>
      <c r="B3151" t="str">
        <f>_xlfn.XLOOKUP(draft_picks[[#This Row],[draft_id]],drafts[id],drafts[title])</f>
        <v>Castaways</v>
      </c>
      <c r="C3151" s="3">
        <v>7</v>
      </c>
      <c r="D3151">
        <f>IF(C3150&lt;draft_picks[[#This Row],[position]],1,IF(C3150&gt;draft_picks[[#This Row],[position]],D3150+1,IF(C3150=draft_picks[[#This Row],[position]],D3150+1)))</f>
        <v>1</v>
      </c>
      <c r="E3151" t="s">
        <v>6904</v>
      </c>
      <c r="F3151" t="str">
        <f>IF(ISBLANK(draft_picks[[#This Row],[movie_id]]),"",_xlfn.XLOOKUP(draft_picks[[#This Row],[movie_id]],drafts.movies[id],drafts.movies[movie_title]))</f>
        <v>I Saw the TV Glow</v>
      </c>
      <c r="G3151" s="3" t="s">
        <v>871</v>
      </c>
      <c r="H3151" t="str">
        <f>IF(ISBLANK(draft_picks[[#This Row],[drafter_id]]),"",_xlfn.XLOOKUP(draft_picks[[#This Row],[drafter_id]],drafters[id],drafters[name]))</f>
        <v>Emily St. James</v>
      </c>
      <c r="J3151" t="str">
        <f>IF(ISBLANK(draft_picks[[#This Row],[drafter_team_id]]),"",_xlfn.XLOOKUP(draft_picks[[#This Row],[drafter_team_id]],drafter_teams[id],drafter_teams[name]))</f>
        <v/>
      </c>
      <c r="K3151" s="3"/>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c r="U3151" t="b">
        <v>1</v>
      </c>
    </row>
    <row r="3152" spans="1:21" x14ac:dyDescent="0.25">
      <c r="A3152" t="s">
        <v>46</v>
      </c>
      <c r="B3152" t="str">
        <f>_xlfn.XLOOKUP(draft_picks[[#This Row],[draft_id]],drafts[id],drafts[title])</f>
        <v>Castaways</v>
      </c>
      <c r="C3152" s="3">
        <v>7</v>
      </c>
      <c r="D3152">
        <f>IF(C3151&lt;draft_picks[[#This Row],[position]],1,IF(C3151&gt;draft_picks[[#This Row],[position]],D3151+1,IF(C3151=draft_picks[[#This Row],[position]],D3151+1)))</f>
        <v>2</v>
      </c>
      <c r="E3152" t="s">
        <v>8305</v>
      </c>
      <c r="F3152" t="str">
        <f>IF(ISBLANK(draft_picks[[#This Row],[movie_id]]),"",_xlfn.XLOOKUP(draft_picks[[#This Row],[movie_id]],drafts.movies[id],drafts.movies[movie_title]))</f>
        <v>The Black Stallion</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t="s">
        <v>15497</v>
      </c>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row>
    <row r="3153" spans="1:20" x14ac:dyDescent="0.25">
      <c r="A3153" t="s">
        <v>46</v>
      </c>
      <c r="B3153" t="str">
        <f>_xlfn.XLOOKUP(draft_picks[[#This Row],[draft_id]],drafts[id],drafts[title])</f>
        <v>Castaways</v>
      </c>
      <c r="C3153" s="3">
        <v>6</v>
      </c>
      <c r="D3153">
        <f>IF(C3152&lt;draft_picks[[#This Row],[position]],1,IF(C3152&gt;draft_picks[[#This Row],[position]],D3152+1,IF(C3152=draft_picks[[#This Row],[position]],D3152+1)))</f>
        <v>3</v>
      </c>
      <c r="E3153" t="s">
        <v>2308</v>
      </c>
      <c r="F3153" t="str">
        <f>IF(ISBLANK(draft_picks[[#This Row],[movie_id]]),"",_xlfn.XLOOKUP(draft_picks[[#This Row],[movie_id]],drafts.movies[id],drafts.movies[movie_title]))</f>
        <v>The Red Turtle</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x14ac:dyDescent="0.25">
      <c r="A3154" t="s">
        <v>46</v>
      </c>
      <c r="B3154" t="str">
        <f>_xlfn.XLOOKUP(draft_picks[[#This Row],[draft_id]],drafts[id],drafts[title])</f>
        <v>Castaways</v>
      </c>
      <c r="C3154" s="3">
        <v>5</v>
      </c>
      <c r="D3154">
        <f>IF(C3153&lt;draft_picks[[#This Row],[position]],1,IF(C3153&gt;draft_picks[[#This Row],[position]],D3153+1,IF(C3153=draft_picks[[#This Row],[position]],D3153+1)))</f>
        <v>4</v>
      </c>
      <c r="E3154" t="s">
        <v>2865</v>
      </c>
      <c r="F3154" t="str">
        <f>IF(ISBLANK(draft_picks[[#This Row],[movie_id]]),"",_xlfn.XLOOKUP(draft_picks[[#This Row],[movie_id]],drafts.movies[id],drafts.movies[movie_title]))</f>
        <v>Sweetheart</v>
      </c>
      <c r="G3154" s="3" t="s">
        <v>949</v>
      </c>
      <c r="H3154" t="str">
        <f>IF(ISBLANK(draft_picks[[#This Row],[drafter_id]]),"",_xlfn.XLOOKUP(draft_picks[[#This Row],[drafter_id]],drafters[id],drafters[name]))</f>
        <v>Noel Murray</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x14ac:dyDescent="0.25">
      <c r="A3155" t="s">
        <v>46</v>
      </c>
      <c r="B3155" t="str">
        <f>_xlfn.XLOOKUP(draft_picks[[#This Row],[draft_id]],drafts[id],drafts[title])</f>
        <v>Castaways</v>
      </c>
      <c r="C3155" s="3">
        <v>4</v>
      </c>
      <c r="D3155">
        <f>IF(C3154&lt;draft_picks[[#This Row],[position]],1,IF(C3154&gt;draft_picks[[#This Row],[position]],D3154+1,IF(C3154=draft_picks[[#This Row],[position]],D3154+1)))</f>
        <v>5</v>
      </c>
      <c r="E3155" t="s">
        <v>5310</v>
      </c>
      <c r="F3155" t="str">
        <f>IF(ISBLANK(draft_picks[[#This Row],[movie_id]]),"",_xlfn.XLOOKUP(draft_picks[[#This Row],[movie_id]],drafts.movies[id],drafts.movies[movie_title]))</f>
        <v>Lord of the Flies</v>
      </c>
      <c r="G3155" s="3" t="s">
        <v>871</v>
      </c>
      <c r="H3155" t="str">
        <f>IF(ISBLANK(draft_picks[[#This Row],[drafter_id]]),"",_xlfn.XLOOKUP(draft_picks[[#This Row],[drafter_id]],drafters[id],drafters[name]))</f>
        <v>Emily St. James</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x14ac:dyDescent="0.25">
      <c r="A3156" t="s">
        <v>46</v>
      </c>
      <c r="B3156" t="str">
        <f>_xlfn.XLOOKUP(draft_picks[[#This Row],[draft_id]],drafts[id],drafts[title])</f>
        <v>Castaways</v>
      </c>
      <c r="C3156" s="3">
        <v>3</v>
      </c>
      <c r="D3156">
        <f>IF(C3155&lt;draft_picks[[#This Row],[position]],1,IF(C3155&gt;draft_picks[[#This Row],[position]],D3155+1,IF(C3155=draft_picks[[#This Row],[position]],D3155+1)))</f>
        <v>6</v>
      </c>
      <c r="E3156" t="s">
        <v>2607</v>
      </c>
      <c r="F3156" t="str">
        <f>IF(ISBLANK(draft_picks[[#This Row],[movie_id]]),"",_xlfn.XLOOKUP(draft_picks[[#This Row],[movie_id]],drafts.movies[id],drafts.movies[movie_title]))</f>
        <v>The Martian</v>
      </c>
      <c r="G3156" s="3" t="s">
        <v>949</v>
      </c>
      <c r="H3156" t="str">
        <f>IF(ISBLANK(draft_picks[[#This Row],[drafter_id]]),"",_xlfn.XLOOKUP(draft_picks[[#This Row],[drafter_id]],drafters[id],drafters[name]))</f>
        <v>Noel Murray</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x14ac:dyDescent="0.25">
      <c r="A3157" t="s">
        <v>46</v>
      </c>
      <c r="B3157" t="str">
        <f>_xlfn.XLOOKUP(draft_picks[[#This Row],[draft_id]],drafts[id],drafts[title])</f>
        <v>Castaways</v>
      </c>
      <c r="C3157" s="3">
        <v>2</v>
      </c>
      <c r="D3157">
        <f>IF(C3156&lt;draft_picks[[#This Row],[position]],1,IF(C3156&gt;draft_picks[[#This Row],[position]],D3156+1,IF(C3156=draft_picks[[#This Row],[position]],D3156+1)))</f>
        <v>7</v>
      </c>
      <c r="E3157" t="s">
        <v>3903</v>
      </c>
      <c r="F3157" t="str">
        <f>IF(ISBLANK(draft_picks[[#This Row],[movie_id]]),"",_xlfn.XLOOKUP(draft_picks[[#This Row],[movie_id]],drafts.movies[id],drafts.movies[movie_title]))</f>
        <v>Swept Away</v>
      </c>
      <c r="G3157" s="3" t="s">
        <v>871</v>
      </c>
      <c r="H3157" t="str">
        <f>IF(ISBLANK(draft_picks[[#This Row],[drafter_id]]),"",_xlfn.XLOOKUP(draft_picks[[#This Row],[drafter_id]],drafters[id],drafters[name]))</f>
        <v>Emily St. James</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x14ac:dyDescent="0.25">
      <c r="A3158" t="s">
        <v>46</v>
      </c>
      <c r="B3158" t="str">
        <f>_xlfn.XLOOKUP(draft_picks[[#This Row],[draft_id]],drafts[id],drafts[title])</f>
        <v>Castaways</v>
      </c>
      <c r="C3158" s="3">
        <v>1</v>
      </c>
      <c r="D3158">
        <f>IF(C3157&lt;draft_picks[[#This Row],[position]],1,IF(C3157&gt;draft_picks[[#This Row],[position]],D3157+1,IF(C3157=draft_picks[[#This Row],[position]],D3157+1)))</f>
        <v>8</v>
      </c>
      <c r="E3158" t="s">
        <v>5842</v>
      </c>
      <c r="F3158" t="str">
        <f>IF(ISBLANK(draft_picks[[#This Row],[movie_id]]),"",_xlfn.XLOOKUP(draft_picks[[#This Row],[movie_id]],drafts.movies[id],drafts.movies[movie_title]))</f>
        <v>Cast Away</v>
      </c>
      <c r="G3158" s="3" t="s">
        <v>949</v>
      </c>
      <c r="H3158" t="str">
        <f>IF(ISBLANK(draft_picks[[#This Row],[drafter_id]]),"",_xlfn.XLOOKUP(draft_picks[[#This Row],[drafter_id]],drafters[id],drafters[name]))</f>
        <v>Noel Murray</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x14ac:dyDescent="0.25">
      <c r="A3159" t="s">
        <v>473</v>
      </c>
      <c r="B3159" t="str">
        <f>_xlfn.XLOOKUP(draft_picks[[#This Row],[draft_id]],drafts[id],drafts[title])</f>
        <v>Michael Crichton Super Draft</v>
      </c>
      <c r="C3159" s="3">
        <v>22</v>
      </c>
      <c r="D3159">
        <f>IF(C3158&lt;draft_picks[[#This Row],[position]],1,IF(C3158&gt;draft_picks[[#This Row],[position]],D3158+1,IF(C3158=draft_picks[[#This Row],[position]],D3158+1)))</f>
        <v>1</v>
      </c>
      <c r="E3159" t="s">
        <v>7617</v>
      </c>
      <c r="F3159" t="str">
        <f>IF(ISBLANK(draft_picks[[#This Row],[movie_id]]),"",_xlfn.XLOOKUP(draft_picks[[#This Row],[movie_id]],drafts.movies[id],drafts.movies[movie_title]))</f>
        <v>Physical Evidence</v>
      </c>
      <c r="G3159" s="3" t="s">
        <v>1237</v>
      </c>
      <c r="H3159" t="str">
        <f>IF(ISBLANK(draft_picks[[#This Row],[drafter_id]]),"",_xlfn.XLOOKUP(draft_picks[[#This Row],[drafter_id]],drafters[id],drafters[name]))</f>
        <v>Clay Keller</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x14ac:dyDescent="0.25">
      <c r="A3160" t="s">
        <v>473</v>
      </c>
      <c r="B3160" t="str">
        <f>_xlfn.XLOOKUP(draft_picks[[#This Row],[draft_id]],drafts[id],drafts[title])</f>
        <v>Michael Crichton Super Draft</v>
      </c>
      <c r="C3160" s="3">
        <v>21</v>
      </c>
      <c r="D3160">
        <f>IF(C3159&lt;draft_picks[[#This Row],[position]],1,IF(C3159&gt;draft_picks[[#This Row],[position]],D3159+1,IF(C3159=draft_picks[[#This Row],[position]],D3159+1)))</f>
        <v>2</v>
      </c>
      <c r="E3160" t="s">
        <v>6658</v>
      </c>
      <c r="F3160" t="str">
        <f>IF(ISBLANK(draft_picks[[#This Row],[movie_id]]),"",_xlfn.XLOOKUP(draft_picks[[#This Row],[movie_id]],drafts.movies[id],drafts.movies[movie_title]))</f>
        <v>The Terminal Man</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x14ac:dyDescent="0.25">
      <c r="A3161" t="s">
        <v>473</v>
      </c>
      <c r="B3161" t="str">
        <f>_xlfn.XLOOKUP(draft_picks[[#This Row],[draft_id]],drafts[id],drafts[title])</f>
        <v>Michael Crichton Super Draft</v>
      </c>
      <c r="C3161" s="3">
        <v>20</v>
      </c>
      <c r="D3161">
        <f>IF(C3160&lt;draft_picks[[#This Row],[position]],1,IF(C3160&gt;draft_picks[[#This Row],[position]],D3160+1,IF(C3160=draft_picks[[#This Row],[position]],D3160+1)))</f>
        <v>3</v>
      </c>
      <c r="E3161" t="s">
        <v>3636</v>
      </c>
      <c r="F3161" t="str">
        <f>IF(ISBLANK(draft_picks[[#This Row],[movie_id]]),"",_xlfn.XLOOKUP(draft_picks[[#This Row],[movie_id]],drafts.movies[id],drafts.movies[movie_title]))</f>
        <v>Rising Sun</v>
      </c>
      <c r="G3161" s="3" t="s">
        <v>915</v>
      </c>
      <c r="H3161" t="str">
        <f>IF(ISBLANK(draft_picks[[#This Row],[drafter_id]]),"",_xlfn.XLOOKUP(draft_picks[[#This Row],[drafter_id]],drafters[id],drafters[name]))</f>
        <v>Billy Ray Brewton</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x14ac:dyDescent="0.25">
      <c r="A3162" t="s">
        <v>473</v>
      </c>
      <c r="B3162" t="str">
        <f>_xlfn.XLOOKUP(draft_picks[[#This Row],[draft_id]],drafts[id],drafts[title])</f>
        <v>Michael Crichton Super Draft</v>
      </c>
      <c r="C3162" s="3">
        <v>19</v>
      </c>
      <c r="D3162">
        <f>IF(C3161&lt;draft_picks[[#This Row],[position]],1,IF(C3161&gt;draft_picks[[#This Row],[position]],D3161+1,IF(C3161=draft_picks[[#This Row],[position]],D3161+1)))</f>
        <v>4</v>
      </c>
      <c r="E3162" t="s">
        <v>8113</v>
      </c>
      <c r="F3162" t="str">
        <f>IF(ISBLANK(draft_picks[[#This Row],[movie_id]]),"",_xlfn.XLOOKUP(draft_picks[[#This Row],[movie_id]],drafts.movies[id],drafts.movies[movie_title]))</f>
        <v>The 13th Warrior</v>
      </c>
      <c r="G3162" s="3" t="s">
        <v>779</v>
      </c>
      <c r="H3162" t="str">
        <f>IF(ISBLANK(draft_picks[[#This Row],[drafter_id]]),"",_xlfn.XLOOKUP(draft_picks[[#This Row],[drafter_id]],drafters[id],drafters[name]))</f>
        <v>Darrin Navarro</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x14ac:dyDescent="0.25">
      <c r="A3163" t="s">
        <v>473</v>
      </c>
      <c r="B3163" t="str">
        <f>_xlfn.XLOOKUP(draft_picks[[#This Row],[draft_id]],drafts[id],drafts[title])</f>
        <v>Michael Crichton Super Draft</v>
      </c>
      <c r="C3163" s="3">
        <v>18</v>
      </c>
      <c r="D3163">
        <f>IF(C3162&lt;draft_picks[[#This Row],[position]],1,IF(C3162&gt;draft_picks[[#This Row],[position]],D3162+1,IF(C3162=draft_picks[[#This Row],[position]],D3162+1)))</f>
        <v>5</v>
      </c>
      <c r="E3163" t="s">
        <v>7850</v>
      </c>
      <c r="F3163" t="str">
        <f>IF(ISBLANK(draft_picks[[#This Row],[movie_id]]),"",_xlfn.XLOOKUP(draft_picks[[#This Row],[movie_id]],drafts.movies[id],drafts.movies[movie_title]))</f>
        <v>Disclosure</v>
      </c>
      <c r="G3163" s="3" t="s">
        <v>1237</v>
      </c>
      <c r="H3163" t="str">
        <f>IF(ISBLANK(draft_picks[[#This Row],[drafter_id]]),"",_xlfn.XLOOKUP(draft_picks[[#This Row],[drafter_id]],drafters[id],drafters[name]))</f>
        <v>Clay Keller</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x14ac:dyDescent="0.25">
      <c r="A3164" t="s">
        <v>473</v>
      </c>
      <c r="B3164" t="str">
        <f>_xlfn.XLOOKUP(draft_picks[[#This Row],[draft_id]],drafts[id],drafts[title])</f>
        <v>Michael Crichton Super Draft</v>
      </c>
      <c r="C3164" s="3">
        <v>17</v>
      </c>
      <c r="D3164">
        <f>IF(C3163&lt;draft_picks[[#This Row],[position]],1,IF(C3163&gt;draft_picks[[#This Row],[position]],D3163+1,IF(C3163=draft_picks[[#This Row],[position]],D3163+1)))</f>
        <v>6</v>
      </c>
      <c r="E3164" t="s">
        <v>5725</v>
      </c>
      <c r="F3164" t="str">
        <f>IF(ISBLANK(draft_picks[[#This Row],[movie_id]]),"",_xlfn.XLOOKUP(draft_picks[[#This Row],[movie_id]],drafts.movies[id],drafts.movies[movie_title]))</f>
        <v>Coma</v>
      </c>
      <c r="G3164" s="3" t="s">
        <v>915</v>
      </c>
      <c r="H3164" t="str">
        <f>IF(ISBLANK(draft_picks[[#This Row],[drafter_id]]),"",_xlfn.XLOOKUP(draft_picks[[#This Row],[drafter_id]],drafters[id],drafters[name]))</f>
        <v>Billy Ray Brewton</v>
      </c>
      <c r="J3164" t="str">
        <f>IF(ISBLANK(draft_picks[[#This Row],[drafter_team_id]]),"",_xlfn.XLOOKUP(draft_picks[[#This Row],[drafter_team_id]],drafter_teams[id],drafter_teams[name]))</f>
        <v/>
      </c>
      <c r="K3164" s="3" t="s">
        <v>15484</v>
      </c>
      <c r="L3164" t="s">
        <v>1237</v>
      </c>
      <c r="M3164" t="str">
        <f>IF(OR(ISBLANK(draft_picks[[#This Row],[veto_drafter_id]]),draft_picks[[#This Row],[veto_drafter_id]]=""),"",_xlfn.XLOOKUP(draft_picks[[#This Row],[veto_drafter_id]],drafters[id],drafters[name]))</f>
        <v>Clay Keller</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7</v>
      </c>
      <c r="E3165" t="s">
        <v>2619</v>
      </c>
      <c r="F3165" t="str">
        <f>IF(ISBLANK(draft_picks[[#This Row],[movie_id]]),"",_xlfn.XLOOKUP(draft_picks[[#This Row],[movie_id]],drafts.movies[id],drafts.movies[movie_title]))</f>
        <v>Westworld</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15497</v>
      </c>
      <c r="L3165" t="s">
        <v>15497</v>
      </c>
      <c r="M3165" t="str">
        <f>IF(OR(ISBLANK(draft_picks[[#This Row],[veto_drafter_id]]),draft_picks[[#This Row],[veto_drafter_id]]=""),"",_xlfn.XLOOKUP(draft_picks[[#This Row],[veto_drafter_id]],drafters[id],drafters[name]))</f>
        <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x14ac:dyDescent="0.25">
      <c r="A3166" t="s">
        <v>473</v>
      </c>
      <c r="B3166" t="str">
        <f>_xlfn.XLOOKUP(draft_picks[[#This Row],[draft_id]],drafts[id],drafts[title])</f>
        <v>Michael Crichton Super Draft</v>
      </c>
      <c r="C3166" s="3">
        <v>16</v>
      </c>
      <c r="D3166">
        <f>IF(C3165&lt;draft_picks[[#This Row],[position]],1,IF(C3165&gt;draft_picks[[#This Row],[position]],D3165+1,IF(C3165=draft_picks[[#This Row],[position]],D3165+1)))</f>
        <v>8</v>
      </c>
      <c r="E3166" t="s">
        <v>4272</v>
      </c>
      <c r="F3166" t="str">
        <f>IF(ISBLANK(draft_picks[[#This Row],[movie_id]]),"",_xlfn.XLOOKUP(draft_picks[[#This Row],[movie_id]],drafts.movies[id],drafts.movies[movie_title]))</f>
        <v>Extreme Close-Up</v>
      </c>
      <c r="G3166" s="3" t="s">
        <v>779</v>
      </c>
      <c r="H3166" t="str">
        <f>IF(ISBLANK(draft_picks[[#This Row],[drafter_id]]),"",_xlfn.XLOOKUP(draft_picks[[#This Row],[drafter_id]],drafters[id],drafters[name]))</f>
        <v>Darrin Navarro</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x14ac:dyDescent="0.25">
      <c r="A3167" t="s">
        <v>473</v>
      </c>
      <c r="B3167" t="str">
        <f>_xlfn.XLOOKUP(draft_picks[[#This Row],[draft_id]],drafts[id],drafts[title])</f>
        <v>Michael Crichton Super Draft</v>
      </c>
      <c r="C3167" s="3">
        <v>15</v>
      </c>
      <c r="D3167">
        <f>IF(C3166&lt;draft_picks[[#This Row],[position]],1,IF(C3166&gt;draft_picks[[#This Row],[position]],D3166+1,IF(C3166=draft_picks[[#This Row],[position]],D3166+1)))</f>
        <v>9</v>
      </c>
      <c r="E3167" t="s">
        <v>6018</v>
      </c>
      <c r="F3167" t="str">
        <f>IF(ISBLANK(draft_picks[[#This Row],[movie_id]]),"",_xlfn.XLOOKUP(draft_picks[[#This Row],[movie_id]],drafts.movies[id],drafts.movies[movie_title]))</f>
        <v>Timeline</v>
      </c>
      <c r="G3167" s="3" t="s">
        <v>1237</v>
      </c>
      <c r="H3167" t="str">
        <f>IF(ISBLANK(draft_picks[[#This Row],[drafter_id]]),"",_xlfn.XLOOKUP(draft_picks[[#This Row],[drafter_id]],drafters[id],drafters[name]))</f>
        <v>Clay Keller</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x14ac:dyDescent="0.25">
      <c r="A3168" t="s">
        <v>473</v>
      </c>
      <c r="B3168" t="str">
        <f>_xlfn.XLOOKUP(draft_picks[[#This Row],[draft_id]],drafts[id],drafts[title])</f>
        <v>Michael Crichton Super Draft</v>
      </c>
      <c r="C3168" s="3">
        <v>14</v>
      </c>
      <c r="D3168">
        <f>IF(C3167&lt;draft_picks[[#This Row],[position]],1,IF(C3167&gt;draft_picks[[#This Row],[position]],D3167+1,IF(C3167=draft_picks[[#This Row],[position]],D3167+1)))</f>
        <v>10</v>
      </c>
      <c r="E3168" t="s">
        <v>5725</v>
      </c>
      <c r="F3168" t="str">
        <f>IF(ISBLANK(draft_picks[[#This Row],[movie_id]]),"",_xlfn.XLOOKUP(draft_picks[[#This Row],[movie_id]],drafts.movies[id],drafts.movies[movie_title]))</f>
        <v>Coma</v>
      </c>
      <c r="G3168" s="3" t="s">
        <v>915</v>
      </c>
      <c r="H3168" t="str">
        <f>IF(ISBLANK(draft_picks[[#This Row],[drafter_id]]),"",_xlfn.XLOOKUP(draft_picks[[#This Row],[drafter_id]],drafters[id],drafters[name]))</f>
        <v>Billy Ray Brewton</v>
      </c>
      <c r="J3168" t="str">
        <f>IF(ISBLANK(draft_picks[[#This Row],[drafter_team_id]]),"",_xlfn.XLOOKUP(draft_picks[[#This Row],[drafter_team_id]],drafter_teams[id],drafter_teams[name]))</f>
        <v/>
      </c>
      <c r="K3168" s="3" t="s">
        <v>15484</v>
      </c>
      <c r="L3168" t="s">
        <v>779</v>
      </c>
      <c r="M3168" t="str">
        <f>IF(OR(ISBLANK(draft_picks[[#This Row],[veto_drafter_id]]),draft_picks[[#This Row],[veto_drafter_id]]=""),"",_xlfn.XLOOKUP(draft_picks[[#This Row],[veto_drafter_id]],drafters[id],drafters[name]))</f>
        <v>Darrin Navarro</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11</v>
      </c>
      <c r="E3169" t="s">
        <v>1760</v>
      </c>
      <c r="F3169" t="str">
        <f>IF(ISBLANK(draft_picks[[#This Row],[movie_id]]),"",_xlfn.XLOOKUP(draft_picks[[#This Row],[movie_id]],drafts.movies[id],drafts.movies[movie_title]))</f>
        <v>The Carey Treatment</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12</v>
      </c>
      <c r="E3170" t="s">
        <v>1344</v>
      </c>
      <c r="F3170" t="str">
        <f>IF(ISBLANK(draft_picks[[#This Row],[movie_id]]),"",_xlfn.XLOOKUP(draft_picks[[#This Row],[movie_id]],drafts.movies[id],drafts.movies[movie_title]))</f>
        <v>Sphere</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15497</v>
      </c>
      <c r="L3170" t="s">
        <v>15497</v>
      </c>
      <c r="M3170" t="str">
        <f>IF(OR(ISBLANK(draft_picks[[#This Row],[veto_drafter_id]]),draft_picks[[#This Row],[veto_drafter_id]]=""),"",_xlfn.XLOOKUP(draft_picks[[#This Row],[veto_drafter_id]],drafters[id],drafters[name]))</f>
        <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x14ac:dyDescent="0.25">
      <c r="A3171" t="s">
        <v>473</v>
      </c>
      <c r="B3171" t="str">
        <f>_xlfn.XLOOKUP(draft_picks[[#This Row],[draft_id]],drafts[id],drafts[title])</f>
        <v>Michael Crichton Super Draft</v>
      </c>
      <c r="C3171" s="3">
        <v>13</v>
      </c>
      <c r="D3171">
        <f>IF(C3170&lt;draft_picks[[#This Row],[position]],1,IF(C3170&gt;draft_picks[[#This Row],[position]],D3170+1,IF(C3170=draft_picks[[#This Row],[position]],D3170+1)))</f>
        <v>13</v>
      </c>
      <c r="E3171" t="s">
        <v>6126</v>
      </c>
      <c r="F3171" t="str">
        <f>IF(ISBLANK(draft_picks[[#This Row],[movie_id]]),"",_xlfn.XLOOKUP(draft_picks[[#This Row],[movie_id]],drafts.movies[id],drafts.movies[movie_title]))</f>
        <v>Congo</v>
      </c>
      <c r="G3171" s="3" t="s">
        <v>779</v>
      </c>
      <c r="H3171" t="str">
        <f>IF(ISBLANK(draft_picks[[#This Row],[drafter_id]]),"",_xlfn.XLOOKUP(draft_picks[[#This Row],[drafter_id]],drafters[id],drafters[name]))</f>
        <v>Darrin Navarro</v>
      </c>
      <c r="J3171" t="str">
        <f>IF(ISBLANK(draft_picks[[#This Row],[drafter_team_id]]),"",_xlfn.XLOOKUP(draft_picks[[#This Row],[drafter_team_id]],drafter_teams[id],drafter_teams[name]))</f>
        <v/>
      </c>
      <c r="K3171" s="3" t="s">
        <v>15484</v>
      </c>
      <c r="L3171" t="s">
        <v>915</v>
      </c>
      <c r="M3171" t="str">
        <f>IF(OR(ISBLANK(draft_picks[[#This Row],[veto_drafter_id]]),draft_picks[[#This Row],[veto_drafter_id]]=""),"",_xlfn.XLOOKUP(draft_picks[[#This Row],[veto_drafter_id]],drafters[id],drafters[name]))</f>
        <v>Billy Ray Brewton</v>
      </c>
      <c r="N3171" t="s">
        <v>15497</v>
      </c>
      <c r="O3171" t="str">
        <f>IF(OR(ISBLANK(draft_picks[[#This Row],[veto_drafter_team_id]]),draft_picks[[#This Row],[veto_drafter_team_id]]=""),"",_xlfn.XLOOKUP(draft_picks[[#This Row],[veto_drafter_team_id]],drafter_teams[id],drafter_teams[name]))</f>
        <v/>
      </c>
      <c r="P3171" t="b">
        <v>1</v>
      </c>
      <c r="Q3171" t="s">
        <v>1237</v>
      </c>
      <c r="R3171" t="str">
        <f>IF(OR(ISBLANK(draft_picks[[#This Row],[veto_override_drafter_id]]),draft_picks[[#This Row],[veto_override_drafter_id]]=""),"",_xlfn.XLOOKUP(draft_picks[[#This Row],[veto_override_drafter_id]],drafters[id],drafters[name]))</f>
        <v>Clay Keller</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12</v>
      </c>
      <c r="D3172">
        <f>IF(C3171&lt;draft_picks[[#This Row],[position]],1,IF(C3171&gt;draft_picks[[#This Row],[position]],D3171+1,IF(C3171=draft_picks[[#This Row],[position]],D3171+1)))</f>
        <v>14</v>
      </c>
      <c r="E3172" t="s">
        <v>4249</v>
      </c>
      <c r="F3172" t="str">
        <f>IF(ISBLANK(draft_picks[[#This Row],[movie_id]]),"",_xlfn.XLOOKUP(draft_picks[[#This Row],[movie_id]],drafts.movies[id],drafts.movies[movie_title]))</f>
        <v>Runaway</v>
      </c>
      <c r="G3172" s="3" t="s">
        <v>1237</v>
      </c>
      <c r="H3172" t="str">
        <f>IF(ISBLANK(draft_picks[[#This Row],[drafter_id]]),"",_xlfn.XLOOKUP(draft_picks[[#This Row],[drafter_id]],drafters[id],drafters[name]))</f>
        <v>Clay Keller</v>
      </c>
      <c r="J3172" t="str">
        <f>IF(ISBLANK(draft_picks[[#This Row],[drafter_team_id]]),"",_xlfn.XLOOKUP(draft_picks[[#This Row],[drafter_team_id]],drafter_teams[id],drafter_teams[name]))</f>
        <v/>
      </c>
      <c r="K3172" s="3" t="s">
        <v>15497</v>
      </c>
      <c r="L3172" t="s">
        <v>15497</v>
      </c>
      <c r="M3172" t="str">
        <f>IF(OR(ISBLANK(draft_picks[[#This Row],[veto_drafter_id]]),draft_picks[[#This Row],[veto_drafter_id]]=""),"",_xlfn.XLOOKUP(draft_picks[[#This Row],[veto_drafter_id]],drafters[id],drafters[name]))</f>
        <v/>
      </c>
      <c r="N3172" t="s">
        <v>15497</v>
      </c>
      <c r="O3172" t="str">
        <f>IF(OR(ISBLANK(draft_picks[[#This Row],[veto_drafter_team_id]]),draft_picks[[#This Row],[veto_drafter_team_id]]=""),"",_xlfn.XLOOKUP(draft_picks[[#This Row],[veto_drafter_team_id]],drafter_teams[id],drafter_teams[name]))</f>
        <v/>
      </c>
      <c r="Q3172" t="s">
        <v>15497</v>
      </c>
      <c r="R3172" t="str">
        <f>IF(OR(ISBLANK(draft_picks[[#This Row],[veto_override_drafter_id]]),draft_picks[[#This Row],[veto_override_drafter_id]]=""),"",_xlfn.XLOOKUP(draft_picks[[#This Row],[veto_override_drafter_id]],drafters[id],drafters[name]))</f>
        <v/>
      </c>
      <c r="S3172" t="s">
        <v>15497</v>
      </c>
      <c r="T3172" t="str">
        <f>IF(OR(ISBLANK(draft_picks[[#This Row],[veto_override_team_id]]),draft_picks[[#This Row],[veto_override_team_id]]=""),"",_xlfn.XLOOKUP(draft_picks[[#This Row],[veto_override_team_id]],drafter_teams[id],drafter_teams[name]))</f>
        <v/>
      </c>
    </row>
    <row r="3173" spans="1:20" x14ac:dyDescent="0.25">
      <c r="A3173" t="s">
        <v>473</v>
      </c>
      <c r="B3173" t="str">
        <f>_xlfn.XLOOKUP(draft_picks[[#This Row],[draft_id]],drafts[id],drafts[title])</f>
        <v>Michael Crichton Super Draft</v>
      </c>
      <c r="C3173" s="3">
        <v>11</v>
      </c>
      <c r="D3173">
        <f>IF(C3172&lt;draft_picks[[#This Row],[position]],1,IF(C3172&gt;draft_picks[[#This Row],[position]],D3172+1,IF(C3172=draft_picks[[#This Row],[position]],D3172+1)))</f>
        <v>15</v>
      </c>
      <c r="E3173" t="s">
        <v>5725</v>
      </c>
      <c r="F3173" t="str">
        <f>IF(ISBLANK(draft_picks[[#This Row],[movie_id]]),"",_xlfn.XLOOKUP(draft_picks[[#This Row],[movie_id]],drafts.movies[id],drafts.movies[movie_title]))</f>
        <v>Coma</v>
      </c>
      <c r="G3173" s="3" t="s">
        <v>915</v>
      </c>
      <c r="H3173" t="str">
        <f>IF(ISBLANK(draft_picks[[#This Row],[drafter_id]]),"",_xlfn.XLOOKUP(draft_picks[[#This Row],[drafter_id]],drafters[id],drafters[name]))</f>
        <v>Billy Ray Brewton</v>
      </c>
      <c r="J3173" t="str">
        <f>IF(ISBLANK(draft_picks[[#This Row],[drafter_team_id]]),"",_xlfn.XLOOKUP(draft_picks[[#This Row],[drafter_team_id]],drafter_teams[id],drafter_teams[name]))</f>
        <v/>
      </c>
      <c r="K3173" s="3" t="s">
        <v>15484</v>
      </c>
      <c r="L3173" t="s">
        <v>779</v>
      </c>
      <c r="M3173" t="str">
        <f>IF(OR(ISBLANK(draft_picks[[#This Row],[veto_drafter_id]]),draft_picks[[#This Row],[veto_drafter_id]]=""),"",_xlfn.XLOOKUP(draft_picks[[#This Row],[veto_drafter_id]],drafters[id],drafters[name]))</f>
        <v>Darrin Navarro</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16</v>
      </c>
      <c r="E3174" t="s">
        <v>1760</v>
      </c>
      <c r="F3174" t="str">
        <f>IF(ISBLANK(draft_picks[[#This Row],[movie_id]]),"",_xlfn.XLOOKUP(draft_picks[[#This Row],[movie_id]],drafts.movies[id],drafts.movies[movie_title]))</f>
        <v>The Carey Treatment</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15497</v>
      </c>
      <c r="L3174" t="s">
        <v>15497</v>
      </c>
      <c r="M3174" t="str">
        <f>IF(OR(ISBLANK(draft_picks[[#This Row],[veto_drafter_id]]),draft_picks[[#This Row],[veto_drafter_id]]=""),"",_xlfn.XLOOKUP(draft_picks[[#This Row],[veto_drafter_id]],drafters[id],drafters[name]))</f>
        <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x14ac:dyDescent="0.25">
      <c r="A3175" t="s">
        <v>473</v>
      </c>
      <c r="B3175" t="str">
        <f>_xlfn.XLOOKUP(draft_picks[[#This Row],[draft_id]],drafts[id],drafts[title])</f>
        <v>Michael Crichton Super Draft</v>
      </c>
      <c r="C3175" s="3">
        <v>10</v>
      </c>
      <c r="D3175">
        <f>IF(C3174&lt;draft_picks[[#This Row],[position]],1,IF(C3174&gt;draft_picks[[#This Row],[position]],D3174+1,IF(C3174=draft_picks[[#This Row],[position]],D3174+1)))</f>
        <v>17</v>
      </c>
      <c r="E3175" t="s">
        <v>1940</v>
      </c>
      <c r="F3175" t="str">
        <f>IF(ISBLANK(draft_picks[[#This Row],[movie_id]]),"",_xlfn.XLOOKUP(draft_picks[[#This Row],[movie_id]],drafts.movies[id],drafts.movies[movie_title]))</f>
        <v>Dealing: Or The Berkeley-to-Boston Forty-Brick Lost-Bag Blues</v>
      </c>
      <c r="G3175" s="3" t="s">
        <v>779</v>
      </c>
      <c r="H3175" t="str">
        <f>IF(ISBLANK(draft_picks[[#This Row],[drafter_id]]),"",_xlfn.XLOOKUP(draft_picks[[#This Row],[drafter_id]],drafters[id],drafters[name]))</f>
        <v>Darrin Navarro</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x14ac:dyDescent="0.25">
      <c r="A3176" t="s">
        <v>473</v>
      </c>
      <c r="B3176" t="str">
        <f>_xlfn.XLOOKUP(draft_picks[[#This Row],[draft_id]],drafts[id],drafts[title])</f>
        <v>Michael Crichton Super Draft</v>
      </c>
      <c r="C3176" s="3">
        <v>9</v>
      </c>
      <c r="D3176">
        <f>IF(C3175&lt;draft_picks[[#This Row],[position]],1,IF(C3175&gt;draft_picks[[#This Row],[position]],D3175+1,IF(C3175=draft_picks[[#This Row],[position]],D3175+1)))</f>
        <v>18</v>
      </c>
      <c r="E3176" t="s">
        <v>7024</v>
      </c>
      <c r="F3176" t="str">
        <f>IF(ISBLANK(draft_picks[[#This Row],[movie_id]]),"",_xlfn.XLOOKUP(draft_picks[[#This Row],[movie_id]],drafts.movies[id],drafts.movies[movie_title]))</f>
        <v>Pursuit</v>
      </c>
      <c r="G3176" s="3" t="s">
        <v>1237</v>
      </c>
      <c r="H3176" t="str">
        <f>IF(ISBLANK(draft_picks[[#This Row],[drafter_id]]),"",_xlfn.XLOOKUP(draft_picks[[#This Row],[drafter_id]],drafters[id],drafters[name]))</f>
        <v>Clay Keller</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x14ac:dyDescent="0.25">
      <c r="A3177" t="s">
        <v>473</v>
      </c>
      <c r="B3177" t="str">
        <f>_xlfn.XLOOKUP(draft_picks[[#This Row],[draft_id]],drafts[id],drafts[title])</f>
        <v>Michael Crichton Super Draft</v>
      </c>
      <c r="C3177" s="3">
        <v>8</v>
      </c>
      <c r="D3177">
        <f>IF(C3176&lt;draft_picks[[#This Row],[position]],1,IF(C3176&gt;draft_picks[[#This Row],[position]],D3176+1,IF(C3176=draft_picks[[#This Row],[position]],D3176+1)))</f>
        <v>19</v>
      </c>
      <c r="E3177" t="s">
        <v>7252</v>
      </c>
      <c r="F3177" t="str">
        <f>IF(ISBLANK(draft_picks[[#This Row],[movie_id]]),"",_xlfn.XLOOKUP(draft_picks[[#This Row],[movie_id]],drafts.movies[id],drafts.movies[movie_title]))</f>
        <v>The Andromeda Strain</v>
      </c>
      <c r="G3177" s="3" t="s">
        <v>915</v>
      </c>
      <c r="H3177" t="str">
        <f>IF(ISBLANK(draft_picks[[#This Row],[drafter_id]]),"",_xlfn.XLOOKUP(draft_picks[[#This Row],[drafter_id]],drafters[id],drafters[name]))</f>
        <v>Billy Ray Brewton</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x14ac:dyDescent="0.25">
      <c r="A3178" t="s">
        <v>473</v>
      </c>
      <c r="B3178" t="str">
        <f>_xlfn.XLOOKUP(draft_picks[[#This Row],[draft_id]],drafts[id],drafts[title])</f>
        <v>Michael Crichton Super Draft</v>
      </c>
      <c r="C3178" s="3">
        <v>7</v>
      </c>
      <c r="D3178">
        <f>IF(C3177&lt;draft_picks[[#This Row],[position]],1,IF(C3177&gt;draft_picks[[#This Row],[position]],D3177+1,IF(C3177=draft_picks[[#This Row],[position]],D3177+1)))</f>
        <v>20</v>
      </c>
      <c r="E3178" t="s">
        <v>8361</v>
      </c>
      <c r="F3178" t="str">
        <f>IF(ISBLANK(draft_picks[[#This Row],[movie_id]]),"",_xlfn.XLOOKUP(draft_picks[[#This Row],[movie_id]],drafts.movies[id],drafts.movies[movie_title]))</f>
        <v>24 Hours</v>
      </c>
      <c r="G3178" s="3" t="s">
        <v>779</v>
      </c>
      <c r="H3178" t="str">
        <f>IF(ISBLANK(draft_picks[[#This Row],[drafter_id]]),"",_xlfn.XLOOKUP(draft_picks[[#This Row],[drafter_id]],drafters[id],drafters[name]))</f>
        <v>Darrin Navarro</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x14ac:dyDescent="0.25">
      <c r="A3179" t="s">
        <v>473</v>
      </c>
      <c r="B3179" t="str">
        <f>_xlfn.XLOOKUP(draft_picks[[#This Row],[draft_id]],drafts[id],drafts[title])</f>
        <v>Michael Crichton Super Draft</v>
      </c>
      <c r="C3179" s="3">
        <v>6</v>
      </c>
      <c r="D3179">
        <f>IF(C3178&lt;draft_picks[[#This Row],[position]],1,IF(C3178&gt;draft_picks[[#This Row],[position]],D3178+1,IF(C3178=draft_picks[[#This Row],[position]],D3178+1)))</f>
        <v>21</v>
      </c>
      <c r="E3179" t="s">
        <v>4629</v>
      </c>
      <c r="F3179" t="str">
        <f>IF(ISBLANK(draft_picks[[#This Row],[movie_id]]),"",_xlfn.XLOOKUP(draft_picks[[#This Row],[movie_id]],drafts.movies[id],drafts.movies[movie_title]))</f>
        <v>Twister</v>
      </c>
      <c r="G3179" s="3" t="s">
        <v>1237</v>
      </c>
      <c r="H3179" t="str">
        <f>IF(ISBLANK(draft_picks[[#This Row],[drafter_id]]),"",_xlfn.XLOOKUP(draft_picks[[#This Row],[drafter_id]],drafters[id],drafters[name]))</f>
        <v>Clay Keller</v>
      </c>
      <c r="J3179" t="str">
        <f>IF(ISBLANK(draft_picks[[#This Row],[drafter_team_id]]),"",_xlfn.XLOOKUP(draft_picks[[#This Row],[drafter_team_id]],drafter_teams[id],drafter_teams[name]))</f>
        <v/>
      </c>
      <c r="K3179" s="3" t="s">
        <v>15484</v>
      </c>
      <c r="L3179" t="s">
        <v>915</v>
      </c>
      <c r="M3179" t="str">
        <f>IF(OR(ISBLANK(draft_picks[[#This Row],[veto_drafter_id]]),draft_picks[[#This Row],[veto_drafter_id]]=""),"",_xlfn.XLOOKUP(draft_picks[[#This Row],[veto_drafter_id]],drafters[id],drafters[name]))</f>
        <v>Billy Ray Brewton</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22</v>
      </c>
      <c r="E3180" t="s">
        <v>5824</v>
      </c>
      <c r="F3180" t="str">
        <f>IF(ISBLANK(draft_picks[[#This Row],[movie_id]]),"",_xlfn.XLOOKUP(draft_picks[[#This Row],[movie_id]],drafts.movies[id],drafts.movies[movie_title]))</f>
        <v>The Lost World: Jurassic Park</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15497</v>
      </c>
      <c r="L3180" t="s">
        <v>15497</v>
      </c>
      <c r="M3180" t="str">
        <f>IF(OR(ISBLANK(draft_picks[[#This Row],[veto_drafter_id]]),draft_picks[[#This Row],[veto_drafter_id]]=""),"",_xlfn.XLOOKUP(draft_picks[[#This Row],[veto_drafter_id]],drafters[id],drafters[name]))</f>
        <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x14ac:dyDescent="0.25">
      <c r="A3181" t="s">
        <v>473</v>
      </c>
      <c r="B3181" t="str">
        <f>_xlfn.XLOOKUP(draft_picks[[#This Row],[draft_id]],drafts[id],drafts[title])</f>
        <v>Michael Crichton Super Draft</v>
      </c>
      <c r="C3181" s="3">
        <v>5</v>
      </c>
      <c r="D3181">
        <f>IF(C3180&lt;draft_picks[[#This Row],[position]],1,IF(C3180&gt;draft_picks[[#This Row],[position]],D3180+1,IF(C3180=draft_picks[[#This Row],[position]],D3180+1)))</f>
        <v>23</v>
      </c>
      <c r="E3181" t="s">
        <v>5725</v>
      </c>
      <c r="F3181" t="str">
        <f>IF(ISBLANK(draft_picks[[#This Row],[movie_id]]),"",_xlfn.XLOOKUP(draft_picks[[#This Row],[movie_id]],drafts.movies[id],drafts.movies[movie_title]))</f>
        <v>Coma</v>
      </c>
      <c r="G3181" s="3" t="s">
        <v>915</v>
      </c>
      <c r="H3181" t="str">
        <f>IF(ISBLANK(draft_picks[[#This Row],[drafter_id]]),"",_xlfn.XLOOKUP(draft_picks[[#This Row],[drafter_id]],drafters[id],drafters[name]))</f>
        <v>Billy Ray Brewton</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x14ac:dyDescent="0.25">
      <c r="A3182" t="s">
        <v>473</v>
      </c>
      <c r="B3182" t="str">
        <f>_xlfn.XLOOKUP(draft_picks[[#This Row],[draft_id]],drafts[id],drafts[title])</f>
        <v>Michael Crichton Super Draft</v>
      </c>
      <c r="C3182" s="3">
        <v>4</v>
      </c>
      <c r="D3182">
        <f>IF(C3181&lt;draft_picks[[#This Row],[position]],1,IF(C3181&gt;draft_picks[[#This Row],[position]],D3181+1,IF(C3181=draft_picks[[#This Row],[position]],D3181+1)))</f>
        <v>24</v>
      </c>
      <c r="E3182" t="s">
        <v>4521</v>
      </c>
      <c r="F3182" t="str">
        <f>IF(ISBLANK(draft_picks[[#This Row],[movie_id]]),"",_xlfn.XLOOKUP(draft_picks[[#This Row],[movie_id]],drafts.movies[id],drafts.movies[movie_title]))</f>
        <v>Looker</v>
      </c>
      <c r="G3182" s="3" t="s">
        <v>779</v>
      </c>
      <c r="H3182" t="str">
        <f>IF(ISBLANK(draft_picks[[#This Row],[drafter_id]]),"",_xlfn.XLOOKUP(draft_picks[[#This Row],[drafter_id]],drafters[id],drafters[name]))</f>
        <v>Darrin Navarro</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x14ac:dyDescent="0.25">
      <c r="A3183" t="s">
        <v>473</v>
      </c>
      <c r="B3183" t="str">
        <f>_xlfn.XLOOKUP(draft_picks[[#This Row],[draft_id]],drafts[id],drafts[title])</f>
        <v>Michael Crichton Super Draft</v>
      </c>
      <c r="C3183" s="3">
        <v>3</v>
      </c>
      <c r="D3183">
        <f>IF(C3182&lt;draft_picks[[#This Row],[position]],1,IF(C3182&gt;draft_picks[[#This Row],[position]],D3182+1,IF(C3182=draft_picks[[#This Row],[position]],D3182+1)))</f>
        <v>25</v>
      </c>
      <c r="E3183" t="s">
        <v>4629</v>
      </c>
      <c r="F3183" t="str">
        <f>IF(ISBLANK(draft_picks[[#This Row],[movie_id]]),"",_xlfn.XLOOKUP(draft_picks[[#This Row],[movie_id]],drafts.movies[id],drafts.movies[movie_title]))</f>
        <v>Twister</v>
      </c>
      <c r="G3183" s="3" t="s">
        <v>1237</v>
      </c>
      <c r="H3183" t="str">
        <f>IF(ISBLANK(draft_picks[[#This Row],[drafter_id]]),"",_xlfn.XLOOKUP(draft_picks[[#This Row],[drafter_id]],drafters[id],drafters[name]))</f>
        <v>Clay Keller</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x14ac:dyDescent="0.25">
      <c r="A3184" t="s">
        <v>473</v>
      </c>
      <c r="B3184" t="str">
        <f>_xlfn.XLOOKUP(draft_picks[[#This Row],[draft_id]],drafts[id],drafts[title])</f>
        <v>Michael Crichton Super Draft</v>
      </c>
      <c r="C3184" s="3">
        <v>2</v>
      </c>
      <c r="D3184">
        <f>IF(C3183&lt;draft_picks[[#This Row],[position]],1,IF(C3183&gt;draft_picks[[#This Row],[position]],D3183+1,IF(C3183=draft_picks[[#This Row],[position]],D3183+1)))</f>
        <v>26</v>
      </c>
      <c r="E3184" t="s">
        <v>1832</v>
      </c>
      <c r="F3184" t="str">
        <f>IF(ISBLANK(draft_picks[[#This Row],[movie_id]]),"",_xlfn.XLOOKUP(draft_picks[[#This Row],[movie_id]],drafts.movies[id],drafts.movies[movie_title]))</f>
        <v>Jurassic Park</v>
      </c>
      <c r="G3184" s="3" t="s">
        <v>915</v>
      </c>
      <c r="H3184" t="str">
        <f>IF(ISBLANK(draft_picks[[#This Row],[drafter_id]]),"",_xlfn.XLOOKUP(draft_picks[[#This Row],[drafter_id]],drafters[id],drafters[name]))</f>
        <v>Billy Ray Brewton</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x14ac:dyDescent="0.25">
      <c r="A3185" t="s">
        <v>473</v>
      </c>
      <c r="B3185" t="str">
        <f>_xlfn.XLOOKUP(draft_picks[[#This Row],[draft_id]],drafts[id],drafts[title])</f>
        <v>Michael Crichton Super Draft</v>
      </c>
      <c r="C3185" s="3">
        <v>1</v>
      </c>
      <c r="D3185">
        <f>IF(C3184&lt;draft_picks[[#This Row],[position]],1,IF(C3184&gt;draft_picks[[#This Row],[position]],D3184+1,IF(C3184=draft_picks[[#This Row],[position]],D3184+1)))</f>
        <v>27</v>
      </c>
      <c r="E3185" t="s">
        <v>4905</v>
      </c>
      <c r="F3185" t="str">
        <f>IF(ISBLANK(draft_picks[[#This Row],[movie_id]]),"",_xlfn.XLOOKUP(draft_picks[[#This Row],[movie_id]],drafts.movies[id],drafts.movies[movie_title]))</f>
        <v>The Great Train Robbery</v>
      </c>
      <c r="G3185" s="3" t="s">
        <v>779</v>
      </c>
      <c r="H3185" t="str">
        <f>IF(ISBLANK(draft_picks[[#This Row],[drafter_id]]),"",_xlfn.XLOOKUP(draft_picks[[#This Row],[drafter_id]],drafters[id],drafters[name]))</f>
        <v>Darrin Navarro</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x14ac:dyDescent="0.25">
      <c r="A3186" t="s">
        <v>417</v>
      </c>
      <c r="B3186" t="str">
        <f>_xlfn.XLOOKUP(draft_picks[[#This Row],[draft_id]],drafts[id],drafts[title])</f>
        <v>Elmore Leonard</v>
      </c>
      <c r="C3186" s="3">
        <v>7</v>
      </c>
      <c r="D3186">
        <f>IF(C3185&lt;draft_picks[[#This Row],[position]],1,IF(C3185&gt;draft_picks[[#This Row],[position]],D3185+1,IF(C3185=draft_picks[[#This Row],[position]],D3185+1)))</f>
        <v>1</v>
      </c>
      <c r="E3186" t="s">
        <v>1937</v>
      </c>
      <c r="F3186" t="str">
        <f>IF(ISBLANK(draft_picks[[#This Row],[movie_id]]),"",_xlfn.XLOOKUP(draft_picks[[#This Row],[movie_id]],drafts.movies[id],drafts.movies[movie_title]))</f>
        <v>52 Pick-Up</v>
      </c>
      <c r="G3186" s="3" t="s">
        <v>789</v>
      </c>
      <c r="H3186" t="str">
        <f>IF(ISBLANK(draft_picks[[#This Row],[drafter_id]]),"",_xlfn.XLOOKUP(draft_picks[[#This Row],[drafter_id]],drafters[id],drafters[name]))</f>
        <v>Bryan Cogman</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x14ac:dyDescent="0.25">
      <c r="A3187" t="s">
        <v>417</v>
      </c>
      <c r="B3187" t="str">
        <f>_xlfn.XLOOKUP(draft_picks[[#This Row],[draft_id]],drafts[id],drafts[title])</f>
        <v>Elmore Leonard</v>
      </c>
      <c r="C3187" s="3">
        <v>6</v>
      </c>
      <c r="D3187">
        <f>IF(C3186&lt;draft_picks[[#This Row],[position]],1,IF(C3186&gt;draft_picks[[#This Row],[position]],D3186+1,IF(C3186=draft_picks[[#This Row],[position]],D3186+1)))</f>
        <v>2</v>
      </c>
      <c r="E3187" t="s">
        <v>1871</v>
      </c>
      <c r="F3187" t="str">
        <f>IF(ISBLANK(draft_picks[[#This Row],[movie_id]]),"",_xlfn.XLOOKUP(draft_picks[[#This Row],[movie_id]],drafts.movies[id],drafts.movies[movie_title]))</f>
        <v>3:10 to Yuma</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x14ac:dyDescent="0.25">
      <c r="A3188" t="s">
        <v>417</v>
      </c>
      <c r="B3188" t="str">
        <f>_xlfn.XLOOKUP(draft_picks[[#This Row],[draft_id]],drafts[id],drafts[title])</f>
        <v>Elmore Leonard</v>
      </c>
      <c r="C3188" s="3">
        <v>5</v>
      </c>
      <c r="D3188">
        <f>IF(C3187&lt;draft_picks[[#This Row],[position]],1,IF(C3187&gt;draft_picks[[#This Row],[position]],D3187+1,IF(C3187=draft_picks[[#This Row],[position]],D3187+1)))</f>
        <v>3</v>
      </c>
      <c r="E3188" t="s">
        <v>4368</v>
      </c>
      <c r="F3188" t="str">
        <f>IF(ISBLANK(draft_picks[[#This Row],[movie_id]]),"",_xlfn.XLOOKUP(draft_picks[[#This Row],[movie_id]],drafts.movies[id],drafts.movies[movie_title]))</f>
        <v>Life of Crime</v>
      </c>
      <c r="G3188" s="3" t="s">
        <v>967</v>
      </c>
      <c r="H3188" t="str">
        <f>IF(ISBLANK(draft_picks[[#This Row],[drafter_id]]),"",_xlfn.XLOOKUP(draft_picks[[#This Row],[drafter_id]],drafters[id],drafters[name]))</f>
        <v>Milla Bell-Hart</v>
      </c>
      <c r="J3188" t="str">
        <f>IF(ISBLANK(draft_picks[[#This Row],[drafter_team_id]]),"",_xlfn.XLOOKUP(draft_picks[[#This Row],[drafter_team_id]],drafter_teams[id],drafter_teams[name]))</f>
        <v/>
      </c>
      <c r="K3188" s="3" t="s">
        <v>15484</v>
      </c>
      <c r="L3188" t="s">
        <v>789</v>
      </c>
      <c r="M3188" t="str">
        <f>IF(OR(ISBLANK(draft_picks[[#This Row],[veto_drafter_id]]),draft_picks[[#This Row],[veto_drafter_id]]=""),"",_xlfn.XLOOKUP(draft_picks[[#This Row],[veto_drafter_id]],drafters[id],drafters[name]))</f>
        <v>Bryan Cogman</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4</v>
      </c>
      <c r="E3189" t="s">
        <v>1868</v>
      </c>
      <c r="F3189" t="str">
        <f>IF(ISBLANK(draft_picks[[#This Row],[movie_id]]),"",_xlfn.XLOOKUP(draft_picks[[#This Row],[movie_id]],drafts.movies[id],drafts.movies[movie_title]))</f>
        <v>Touch</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15497</v>
      </c>
      <c r="L3189" t="s">
        <v>15497</v>
      </c>
      <c r="M3189" t="str">
        <f>IF(OR(ISBLANK(draft_picks[[#This Row],[veto_drafter_id]]),draft_picks[[#This Row],[veto_drafter_id]]=""),"",_xlfn.XLOOKUP(draft_picks[[#This Row],[veto_drafter_id]],drafters[id],drafters[name]))</f>
        <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x14ac:dyDescent="0.25">
      <c r="A3190" t="s">
        <v>417</v>
      </c>
      <c r="B3190" t="str">
        <f>_xlfn.XLOOKUP(draft_picks[[#This Row],[draft_id]],drafts[id],drafts[title])</f>
        <v>Elmore Leonard</v>
      </c>
      <c r="C3190" s="3">
        <v>4</v>
      </c>
      <c r="D3190">
        <f>IF(C3189&lt;draft_picks[[#This Row],[position]],1,IF(C3189&gt;draft_picks[[#This Row],[position]],D3189+1,IF(C3189=draft_picks[[#This Row],[position]],D3189+1)))</f>
        <v>5</v>
      </c>
      <c r="E3190" t="s">
        <v>7936</v>
      </c>
      <c r="F3190" t="str">
        <f>IF(ISBLANK(draft_picks[[#This Row],[movie_id]]),"",_xlfn.XLOOKUP(draft_picks[[#This Row],[movie_id]],drafts.movies[id],drafts.movies[movie_title]))</f>
        <v>Mr. Majestyk</v>
      </c>
      <c r="G3190" s="3" t="s">
        <v>789</v>
      </c>
      <c r="H3190" t="str">
        <f>IF(ISBLANK(draft_picks[[#This Row],[drafter_id]]),"",_xlfn.XLOOKUP(draft_picks[[#This Row],[drafter_id]],drafters[id],drafters[name]))</f>
        <v>Bryan Cogman</v>
      </c>
      <c r="J3190" t="str">
        <f>IF(ISBLANK(draft_picks[[#This Row],[drafter_team_id]]),"",_xlfn.XLOOKUP(draft_picks[[#This Row],[drafter_team_id]],drafter_teams[id],drafter_teams[name]))</f>
        <v/>
      </c>
      <c r="K3190" s="3" t="s">
        <v>15484</v>
      </c>
      <c r="L3190" t="s">
        <v>967</v>
      </c>
      <c r="M3190" t="str">
        <f>IF(OR(ISBLANK(draft_picks[[#This Row],[veto_drafter_id]]),draft_picks[[#This Row],[veto_drafter_id]]=""),"",_xlfn.XLOOKUP(draft_picks[[#This Row],[veto_drafter_id]],drafters[id],drafters[name]))</f>
        <v>Milla Bell-Hart</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6</v>
      </c>
      <c r="E3191" t="s">
        <v>4731</v>
      </c>
      <c r="F3191" t="str">
        <f>IF(ISBLANK(draft_picks[[#This Row],[movie_id]]),"",_xlfn.XLOOKUP(draft_picks[[#This Row],[movie_id]],drafts.movies[id],drafts.movies[movie_title]))</f>
        <v>Hombre</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15497</v>
      </c>
      <c r="L3191" t="s">
        <v>15497</v>
      </c>
      <c r="M3191" t="str">
        <f>IF(OR(ISBLANK(draft_picks[[#This Row],[veto_drafter_id]]),draft_picks[[#This Row],[veto_drafter_id]]=""),"",_xlfn.XLOOKUP(draft_picks[[#This Row],[veto_drafter_id]],drafters[id],drafters[name]))</f>
        <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x14ac:dyDescent="0.25">
      <c r="A3192" t="s">
        <v>417</v>
      </c>
      <c r="B3192" t="str">
        <f>_xlfn.XLOOKUP(draft_picks[[#This Row],[draft_id]],drafts[id],drafts[title])</f>
        <v>Elmore Leonard</v>
      </c>
      <c r="C3192" s="3">
        <v>3</v>
      </c>
      <c r="D3192">
        <f>IF(C3191&lt;draft_picks[[#This Row],[position]],1,IF(C3191&gt;draft_picks[[#This Row],[position]],D3191+1,IF(C3191=draft_picks[[#This Row],[position]],D3191+1)))</f>
        <v>7</v>
      </c>
      <c r="E3192" t="s">
        <v>3088</v>
      </c>
      <c r="F3192" t="str">
        <f>IF(ISBLANK(draft_picks[[#This Row],[movie_id]]),"",_xlfn.XLOOKUP(draft_picks[[#This Row],[movie_id]],drafts.movies[id],drafts.movies[movie_title]))</f>
        <v>Get Shorty</v>
      </c>
      <c r="G3192" s="3" t="s">
        <v>967</v>
      </c>
      <c r="H3192" t="str">
        <f>IF(ISBLANK(draft_picks[[#This Row],[drafter_id]]),"",_xlfn.XLOOKUP(draft_picks[[#This Row],[drafter_id]],drafters[id],drafters[name]))</f>
        <v>Milla Bell-Hart</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x14ac:dyDescent="0.25">
      <c r="A3193" t="s">
        <v>417</v>
      </c>
      <c r="B3193" t="str">
        <f>_xlfn.XLOOKUP(draft_picks[[#This Row],[draft_id]],drafts[id],drafts[title])</f>
        <v>Elmore Leonard</v>
      </c>
      <c r="C3193" s="3">
        <v>2</v>
      </c>
      <c r="D3193">
        <f>IF(C3192&lt;draft_picks[[#This Row],[position]],1,IF(C3192&gt;draft_picks[[#This Row],[position]],D3192+1,IF(C3192=draft_picks[[#This Row],[position]],D3192+1)))</f>
        <v>8</v>
      </c>
      <c r="E3193" t="s">
        <v>5991</v>
      </c>
      <c r="F3193" t="str">
        <f>IF(ISBLANK(draft_picks[[#This Row],[movie_id]]),"",_xlfn.XLOOKUP(draft_picks[[#This Row],[movie_id]],drafts.movies[id],drafts.movies[movie_title]))</f>
        <v>Out of Sight</v>
      </c>
      <c r="G3193" s="3" t="s">
        <v>789</v>
      </c>
      <c r="H3193" t="str">
        <f>IF(ISBLANK(draft_picks[[#This Row],[drafter_id]]),"",_xlfn.XLOOKUP(draft_picks[[#This Row],[drafter_id]],drafters[id],drafters[name]))</f>
        <v>Bryan Cogman</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x14ac:dyDescent="0.25">
      <c r="A3194" t="s">
        <v>417</v>
      </c>
      <c r="B3194" t="str">
        <f>_xlfn.XLOOKUP(draft_picks[[#This Row],[draft_id]],drafts[id],drafts[title])</f>
        <v>Elmore Leonard</v>
      </c>
      <c r="C3194" s="3">
        <v>1</v>
      </c>
      <c r="D3194">
        <f>IF(C3193&lt;draft_picks[[#This Row],[position]],1,IF(C3193&gt;draft_picks[[#This Row],[position]],D3193+1,IF(C3193=draft_picks[[#This Row],[position]],D3193+1)))</f>
        <v>9</v>
      </c>
      <c r="E3194" t="s">
        <v>2715</v>
      </c>
      <c r="F3194" t="str">
        <f>IF(ISBLANK(draft_picks[[#This Row],[movie_id]]),"",_xlfn.XLOOKUP(draft_picks[[#This Row],[movie_id]],drafts.movies[id],drafts.movies[movie_title]))</f>
        <v>Jackie Brown</v>
      </c>
      <c r="G3194" s="3" t="s">
        <v>967</v>
      </c>
      <c r="H3194" t="str">
        <f>IF(ISBLANK(draft_picks[[#This Row],[drafter_id]]),"",_xlfn.XLOOKUP(draft_picks[[#This Row],[drafter_id]],drafters[id],drafters[name]))</f>
        <v>Milla Bell-Hart</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x14ac:dyDescent="0.25">
      <c r="A3195" t="s">
        <v>38</v>
      </c>
      <c r="B3195" t="str">
        <f>_xlfn.XLOOKUP(draft_picks[[#This Row],[draft_id]],drafts[id],drafts[title])</f>
        <v>'90s Sports mini-Mega</v>
      </c>
      <c r="C3195" s="3">
        <v>13</v>
      </c>
      <c r="D3195">
        <f>IF(C3194&lt;draft_picks[[#This Row],[position]],1,IF(C3194&gt;draft_picks[[#This Row],[position]],D3194+1,IF(C3194=draft_picks[[#This Row],[position]],D3194+1)))</f>
        <v>1</v>
      </c>
      <c r="E3195" t="s">
        <v>2481</v>
      </c>
      <c r="F3195" t="str">
        <f>IF(ISBLANK(draft_picks[[#This Row],[movie_id]]),"",_xlfn.XLOOKUP(draft_picks[[#This Row],[movie_id]],drafts.movies[id],drafts.movies[movie_title]))</f>
        <v>Tin Cup</v>
      </c>
      <c r="G3195" s="3" t="s">
        <v>987</v>
      </c>
      <c r="H3195" t="str">
        <f>IF(ISBLANK(draft_picks[[#This Row],[drafter_id]]),"",_xlfn.XLOOKUP(draft_picks[[#This Row],[drafter_id]],drafters[id],drafters[name]))</f>
        <v>Alan Sepinwall</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x14ac:dyDescent="0.25">
      <c r="A3196" t="s">
        <v>38</v>
      </c>
      <c r="B3196" t="str">
        <f>_xlfn.XLOOKUP(draft_picks[[#This Row],[draft_id]],drafts[id],drafts[title])</f>
        <v>'90s Sports mini-Mega</v>
      </c>
      <c r="C3196" s="3">
        <v>12</v>
      </c>
      <c r="D3196">
        <f>IF(C3195&lt;draft_picks[[#This Row],[position]],1,IF(C3195&gt;draft_picks[[#This Row],[position]],D3195+1,IF(C3195=draft_picks[[#This Row],[position]],D3195+1)))</f>
        <v>2</v>
      </c>
      <c r="E3196" t="s">
        <v>7429</v>
      </c>
      <c r="F3196" t="str">
        <f>IF(ISBLANK(draft_picks[[#This Row],[movie_id]]),"",_xlfn.XLOOKUP(draft_picks[[#This Row],[movie_id]],drafts.movies[id],drafts.movies[movie_title]))</f>
        <v>Searching for Bobby Fischer</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x14ac:dyDescent="0.25">
      <c r="A3197" t="s">
        <v>38</v>
      </c>
      <c r="B3197" t="str">
        <f>_xlfn.XLOOKUP(draft_picks[[#This Row],[draft_id]],drafts[id],drafts[title])</f>
        <v>'90s Sports mini-Mega</v>
      </c>
      <c r="C3197" s="3">
        <v>11</v>
      </c>
      <c r="D3197">
        <f>IF(C3196&lt;draft_picks[[#This Row],[position]],1,IF(C3196&gt;draft_picks[[#This Row],[position]],D3196+1,IF(C3196=draft_picks[[#This Row],[position]],D3196+1)))</f>
        <v>3</v>
      </c>
      <c r="E3197" t="s">
        <v>2204</v>
      </c>
      <c r="F3197" t="str">
        <f>IF(ISBLANK(draft_picks[[#This Row],[movie_id]]),"",_xlfn.XLOOKUP(draft_picks[[#This Row],[movie_id]],drafts.movies[id],drafts.movies[movie_title]))</f>
        <v>Mortal Kombat</v>
      </c>
      <c r="G3197" s="3" t="s">
        <v>1127</v>
      </c>
      <c r="H3197" t="str">
        <f>IF(ISBLANK(draft_picks[[#This Row],[drafter_id]]),"",_xlfn.XLOOKUP(draft_picks[[#This Row],[drafter_id]],drafters[id],drafters[name]))</f>
        <v>Jen Yamato</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x14ac:dyDescent="0.25">
      <c r="A3198" t="s">
        <v>38</v>
      </c>
      <c r="B3198" t="str">
        <f>_xlfn.XLOOKUP(draft_picks[[#This Row],[draft_id]],drafts[id],drafts[title])</f>
        <v>'90s Sports mini-Mega</v>
      </c>
      <c r="C3198" s="3">
        <v>10</v>
      </c>
      <c r="D3198">
        <f>IF(C3197&lt;draft_picks[[#This Row],[position]],1,IF(C3197&gt;draft_picks[[#This Row],[position]],D3197+1,IF(C3197=draft_picks[[#This Row],[position]],D3197+1)))</f>
        <v>4</v>
      </c>
      <c r="E3198" t="s">
        <v>3555</v>
      </c>
      <c r="F3198" t="str">
        <f>IF(ISBLANK(draft_picks[[#This Row],[movie_id]]),"",_xlfn.XLOOKUP(draft_picks[[#This Row],[movie_id]],drafts.movies[id],drafts.movies[movie_title]))</f>
        <v>Without Limits</v>
      </c>
      <c r="G3198" s="3" t="s">
        <v>1193</v>
      </c>
      <c r="H3198" t="str">
        <f>IF(ISBLANK(draft_picks[[#This Row],[drafter_id]]),"",_xlfn.XLOOKUP(draft_picks[[#This Row],[drafter_id]],drafters[id],drafters[name]))</f>
        <v>Daniel Fienberg</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x14ac:dyDescent="0.25">
      <c r="A3199" t="s">
        <v>38</v>
      </c>
      <c r="B3199" t="str">
        <f>_xlfn.XLOOKUP(draft_picks[[#This Row],[draft_id]],drafts[id],drafts[title])</f>
        <v>'90s Sports mini-Mega</v>
      </c>
      <c r="C3199" s="3">
        <v>9</v>
      </c>
      <c r="D3199">
        <f>IF(C3198&lt;draft_picks[[#This Row],[position]],1,IF(C3198&gt;draft_picks[[#This Row],[position]],D3198+1,IF(C3198=draft_picks[[#This Row],[position]],D3198+1)))</f>
        <v>5</v>
      </c>
      <c r="E3199" t="s">
        <v>6216</v>
      </c>
      <c r="F3199" t="str">
        <f>IF(ISBLANK(draft_picks[[#This Row],[movie_id]]),"",_xlfn.XLOOKUP(draft_picks[[#This Row],[movie_id]],drafts.movies[id],drafts.movies[movie_title]))</f>
        <v>The Cutting Edge</v>
      </c>
      <c r="G3199" s="3" t="s">
        <v>1079</v>
      </c>
      <c r="H3199" t="str">
        <f>IF(ISBLANK(draft_picks[[#This Row],[drafter_id]]),"",_xlfn.XLOOKUP(draft_picks[[#This Row],[drafter_id]],drafters[id],drafters[name]))</f>
        <v>Linda Holmes</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x14ac:dyDescent="0.25">
      <c r="A3200" t="s">
        <v>38</v>
      </c>
      <c r="B3200" t="str">
        <f>_xlfn.XLOOKUP(draft_picks[[#This Row],[draft_id]],drafts[id],drafts[title])</f>
        <v>'90s Sports mini-Mega</v>
      </c>
      <c r="C3200" s="3">
        <v>8</v>
      </c>
      <c r="D3200">
        <f>IF(C3199&lt;draft_picks[[#This Row],[position]],1,IF(C3199&gt;draft_picks[[#This Row],[position]],D3199+1,IF(C3199=draft_picks[[#This Row],[position]],D3199+1)))</f>
        <v>6</v>
      </c>
      <c r="E3200" t="s">
        <v>4911</v>
      </c>
      <c r="F3200" t="str">
        <f>IF(ISBLANK(draft_picks[[#This Row],[movie_id]]),"",_xlfn.XLOOKUP(draft_picks[[#This Row],[movie_id]],drafts.movies[id],drafts.movies[movie_title]))</f>
        <v>White Men Can't Jump</v>
      </c>
      <c r="G3200" s="3" t="s">
        <v>987</v>
      </c>
      <c r="H3200" t="str">
        <f>IF(ISBLANK(draft_picks[[#This Row],[drafter_id]]),"",_xlfn.XLOOKUP(draft_picks[[#This Row],[drafter_id]],drafters[id],drafters[name]))</f>
        <v>Alan Sepinwall</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x14ac:dyDescent="0.25">
      <c r="A3201" t="s">
        <v>38</v>
      </c>
      <c r="B3201" t="str">
        <f>_xlfn.XLOOKUP(draft_picks[[#This Row],[draft_id]],drafts[id],drafts[title])</f>
        <v>'90s Sports mini-Mega</v>
      </c>
      <c r="C3201" s="3">
        <v>7</v>
      </c>
      <c r="D3201">
        <f>IF(C3200&lt;draft_picks[[#This Row],[position]],1,IF(C3200&gt;draft_picks[[#This Row],[position]],D3200+1,IF(C3200=draft_picks[[#This Row],[position]],D3200+1)))</f>
        <v>7</v>
      </c>
      <c r="E3201" t="s">
        <v>2365</v>
      </c>
      <c r="F3201" t="str">
        <f>IF(ISBLANK(draft_picks[[#This Row],[movie_id]]),"",_xlfn.XLOOKUP(draft_picks[[#This Row],[movie_id]],drafts.movies[id],drafts.movies[movie_title]))</f>
        <v>Hitman Hart: Wrestling with Shadows</v>
      </c>
      <c r="G3201" s="3" t="s">
        <v>1127</v>
      </c>
      <c r="H3201" t="str">
        <f>IF(ISBLANK(draft_picks[[#This Row],[drafter_id]]),"",_xlfn.XLOOKUP(draft_picks[[#This Row],[drafter_id]],drafters[id],drafters[name]))</f>
        <v>Jen Yamato</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x14ac:dyDescent="0.25">
      <c r="A3202" t="s">
        <v>38</v>
      </c>
      <c r="B3202" t="str">
        <f>_xlfn.XLOOKUP(draft_picks[[#This Row],[draft_id]],drafts[id],drafts[title])</f>
        <v>'90s Sports mini-Mega</v>
      </c>
      <c r="C3202" s="3">
        <v>6</v>
      </c>
      <c r="D3202">
        <f>IF(C3201&lt;draft_picks[[#This Row],[position]],1,IF(C3201&gt;draft_picks[[#This Row],[position]],D3201+1,IF(C3201=draft_picks[[#This Row],[position]],D3201+1)))</f>
        <v>8</v>
      </c>
      <c r="E3202" t="s">
        <v>4608</v>
      </c>
      <c r="F3202" t="str">
        <f>IF(ISBLANK(draft_picks[[#This Row],[movie_id]]),"",_xlfn.XLOOKUP(draft_picks[[#This Row],[movie_id]],drafts.movies[id],drafts.movies[movie_title]))</f>
        <v>When We Were Kings</v>
      </c>
      <c r="G3202" s="3" t="s">
        <v>1193</v>
      </c>
      <c r="H3202" t="str">
        <f>IF(ISBLANK(draft_picks[[#This Row],[drafter_id]]),"",_xlfn.XLOOKUP(draft_picks[[#This Row],[drafter_id]],drafters[id],drafters[name]))</f>
        <v>Daniel Fienberg</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x14ac:dyDescent="0.25">
      <c r="A3203" t="s">
        <v>38</v>
      </c>
      <c r="B3203" t="str">
        <f>_xlfn.XLOOKUP(draft_picks[[#This Row],[draft_id]],drafts[id],drafts[title])</f>
        <v>'90s Sports mini-Mega</v>
      </c>
      <c r="C3203" s="3">
        <v>5</v>
      </c>
      <c r="D3203">
        <f>IF(C3202&lt;draft_picks[[#This Row],[position]],1,IF(C3202&gt;draft_picks[[#This Row],[position]],D3202+1,IF(C3202=draft_picks[[#This Row],[position]],D3202+1)))</f>
        <v>9</v>
      </c>
      <c r="E3203" t="s">
        <v>1733</v>
      </c>
      <c r="F3203" t="str">
        <f>IF(ISBLANK(draft_picks[[#This Row],[movie_id]]),"",_xlfn.XLOOKUP(draft_picks[[#This Row],[movie_id]],drafts.movies[id],drafts.movies[movie_title]))</f>
        <v>The Sandlot</v>
      </c>
      <c r="G3203" s="3" t="s">
        <v>1079</v>
      </c>
      <c r="H3203" t="str">
        <f>IF(ISBLANK(draft_picks[[#This Row],[drafter_id]]),"",_xlfn.XLOOKUP(draft_picks[[#This Row],[drafter_id]],drafters[id],drafters[name]))</f>
        <v>Linda Holmes</v>
      </c>
      <c r="J3203" t="str">
        <f>IF(ISBLANK(draft_picks[[#This Row],[drafter_team_id]]),"",_xlfn.XLOOKUP(draft_picks[[#This Row],[drafter_team_id]],drafter_teams[id],drafter_teams[name]))</f>
        <v/>
      </c>
      <c r="K3203" s="3" t="s">
        <v>15484</v>
      </c>
      <c r="L3203" t="s">
        <v>987</v>
      </c>
      <c r="M3203" t="str">
        <f>IF(OR(ISBLANK(draft_picks[[#This Row],[veto_drafter_id]]),draft_picks[[#This Row],[veto_drafter_id]]=""),"",_xlfn.XLOOKUP(draft_picks[[#This Row],[veto_drafter_id]],drafters[id],drafters[name]))</f>
        <v>Alan Sepinwall</v>
      </c>
      <c r="N3203" t="s">
        <v>15497</v>
      </c>
      <c r="O3203" t="str">
        <f>IF(OR(ISBLANK(draft_picks[[#This Row],[veto_drafter_team_id]]),draft_picks[[#This Row],[veto_drafter_team_id]]=""),"",_xlfn.XLOOKUP(draft_picks[[#This Row],[veto_drafter_team_id]],drafter_teams[id],drafter_teams[name]))</f>
        <v/>
      </c>
      <c r="P3203" t="b">
        <v>1</v>
      </c>
      <c r="Q3203" t="s">
        <v>1127</v>
      </c>
      <c r="R3203" t="str">
        <f>IF(OR(ISBLANK(draft_picks[[#This Row],[veto_override_drafter_id]]),draft_picks[[#This Row],[veto_override_drafter_id]]=""),"",_xlfn.XLOOKUP(draft_picks[[#This Row],[veto_override_drafter_id]],drafters[id],drafters[name]))</f>
        <v>Jen Yamato</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4</v>
      </c>
      <c r="D3204">
        <f>IF(C3203&lt;draft_picks[[#This Row],[position]],1,IF(C3203&gt;draft_picks[[#This Row],[position]],D3203+1,IF(C3203=draft_picks[[#This Row],[position]],D3203+1)))</f>
        <v>10</v>
      </c>
      <c r="E3204" t="s">
        <v>5761</v>
      </c>
      <c r="F3204" t="str">
        <f>IF(ISBLANK(draft_picks[[#This Row],[movie_id]]),"",_xlfn.XLOOKUP(draft_picks[[#This Row],[movie_id]],drafts.movies[id],drafts.movies[movie_title]))</f>
        <v>Jerry Maguire</v>
      </c>
      <c r="G3204" s="3" t="s">
        <v>987</v>
      </c>
      <c r="H3204" t="str">
        <f>IF(ISBLANK(draft_picks[[#This Row],[drafter_id]]),"",_xlfn.XLOOKUP(draft_picks[[#This Row],[drafter_id]],drafters[id],drafters[name]))</f>
        <v>Alan Sepinwall</v>
      </c>
      <c r="J3204" t="str">
        <f>IF(ISBLANK(draft_picks[[#This Row],[drafter_team_id]]),"",_xlfn.XLOOKUP(draft_picks[[#This Row],[drafter_team_id]],drafter_teams[id],drafter_teams[name]))</f>
        <v/>
      </c>
      <c r="K3204" s="3" t="s">
        <v>15484</v>
      </c>
      <c r="L3204" t="s">
        <v>1127</v>
      </c>
      <c r="M3204" t="str">
        <f>IF(OR(ISBLANK(draft_picks[[#This Row],[veto_drafter_id]]),draft_picks[[#This Row],[veto_drafter_id]]=""),"",_xlfn.XLOOKUP(draft_picks[[#This Row],[veto_drafter_id]],drafters[id],drafters[name]))</f>
        <v>Jen Yamato</v>
      </c>
      <c r="N3204" t="s">
        <v>15497</v>
      </c>
      <c r="O3204" t="str">
        <f>IF(OR(ISBLANK(draft_picks[[#This Row],[veto_drafter_team_id]]),draft_picks[[#This Row],[veto_drafter_team_id]]=""),"",_xlfn.XLOOKUP(draft_picks[[#This Row],[veto_drafter_team_id]],drafter_teams[id],drafter_teams[name]))</f>
        <v/>
      </c>
      <c r="P3204" t="b">
        <v>1</v>
      </c>
      <c r="Q3204" t="s">
        <v>1193</v>
      </c>
      <c r="R3204" t="str">
        <f>IF(OR(ISBLANK(draft_picks[[#This Row],[veto_override_drafter_id]]),draft_picks[[#This Row],[veto_override_drafter_id]]=""),"",_xlfn.XLOOKUP(draft_picks[[#This Row],[veto_override_drafter_id]],drafters[id],drafters[name]))</f>
        <v>Daniel Fienberg</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3</v>
      </c>
      <c r="D3205">
        <f>IF(C3204&lt;draft_picks[[#This Row],[position]],1,IF(C3204&gt;draft_picks[[#This Row],[position]],D3204+1,IF(C3204=draft_picks[[#This Row],[position]],D3204+1)))</f>
        <v>11</v>
      </c>
      <c r="E3205" t="s">
        <v>6465</v>
      </c>
      <c r="F3205" t="str">
        <f>IF(ISBLANK(draft_picks[[#This Row],[movie_id]]),"",_xlfn.XLOOKUP(draft_picks[[#This Row],[movie_id]],drafts.movies[id],drafts.movies[movie_title]))</f>
        <v>The Mighty Ducks</v>
      </c>
      <c r="G3205" s="3" t="s">
        <v>1127</v>
      </c>
      <c r="H3205" t="str">
        <f>IF(ISBLANK(draft_picks[[#This Row],[drafter_id]]),"",_xlfn.XLOOKUP(draft_picks[[#This Row],[drafter_id]],drafters[id],drafters[name]))</f>
        <v>Jen Yamato</v>
      </c>
      <c r="J3205" t="str">
        <f>IF(ISBLANK(draft_picks[[#This Row],[drafter_team_id]]),"",_xlfn.XLOOKUP(draft_picks[[#This Row],[drafter_team_id]],drafter_teams[id],drafter_teams[name]))</f>
        <v/>
      </c>
      <c r="K3205" s="3" t="s">
        <v>15497</v>
      </c>
      <c r="L3205" t="s">
        <v>15497</v>
      </c>
      <c r="M3205" t="str">
        <f>IF(OR(ISBLANK(draft_picks[[#This Row],[veto_drafter_id]]),draft_picks[[#This Row],[veto_drafter_id]]=""),"",_xlfn.XLOOKUP(draft_picks[[#This Row],[veto_drafter_id]],drafters[id],drafters[name]))</f>
        <v/>
      </c>
      <c r="N3205" t="s">
        <v>15497</v>
      </c>
      <c r="O3205" t="str">
        <f>IF(OR(ISBLANK(draft_picks[[#This Row],[veto_drafter_team_id]]),draft_picks[[#This Row],[veto_drafter_team_id]]=""),"",_xlfn.XLOOKUP(draft_picks[[#This Row],[veto_drafter_team_id]],drafter_teams[id],drafter_teams[name]))</f>
        <v/>
      </c>
      <c r="Q3205" t="s">
        <v>15497</v>
      </c>
      <c r="R3205" t="str">
        <f>IF(OR(ISBLANK(draft_picks[[#This Row],[veto_override_drafter_id]]),draft_picks[[#This Row],[veto_override_drafter_id]]=""),"",_xlfn.XLOOKUP(draft_picks[[#This Row],[veto_override_drafter_id]],drafters[id],drafters[name]))</f>
        <v/>
      </c>
      <c r="S3205" t="s">
        <v>15497</v>
      </c>
      <c r="T3205" t="str">
        <f>IF(OR(ISBLANK(draft_picks[[#This Row],[veto_override_team_id]]),draft_picks[[#This Row],[veto_override_team_id]]=""),"",_xlfn.XLOOKUP(draft_picks[[#This Row],[veto_override_team_id]],drafter_teams[id],drafter_teams[name]))</f>
        <v/>
      </c>
    </row>
    <row r="3206" spans="1:20" x14ac:dyDescent="0.25">
      <c r="A3206" t="s">
        <v>38</v>
      </c>
      <c r="B3206" t="str">
        <f>_xlfn.XLOOKUP(draft_picks[[#This Row],[draft_id]],drafts[id],drafts[title])</f>
        <v>'90s Sports mini-Mega</v>
      </c>
      <c r="C3206" s="3">
        <v>2</v>
      </c>
      <c r="D3206">
        <f>IF(C3205&lt;draft_picks[[#This Row],[position]],1,IF(C3205&gt;draft_picks[[#This Row],[position]],D3205+1,IF(C3205=draft_picks[[#This Row],[position]],D3205+1)))</f>
        <v>12</v>
      </c>
      <c r="E3206" t="s">
        <v>2757</v>
      </c>
      <c r="F3206" t="str">
        <f>IF(ISBLANK(draft_picks[[#This Row],[movie_id]]),"",_xlfn.XLOOKUP(draft_picks[[#This Row],[movie_id]],drafts.movies[id],drafts.movies[movie_title]))</f>
        <v>Hoop Dreams</v>
      </c>
      <c r="G3206" s="3" t="s">
        <v>1193</v>
      </c>
      <c r="H3206" t="str">
        <f>IF(ISBLANK(draft_picks[[#This Row],[drafter_id]]),"",_xlfn.XLOOKUP(draft_picks[[#This Row],[drafter_id]],drafters[id],drafters[name]))</f>
        <v>Daniel Fienberg</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x14ac:dyDescent="0.25">
      <c r="A3207" t="s">
        <v>38</v>
      </c>
      <c r="B3207" t="str">
        <f>_xlfn.XLOOKUP(draft_picks[[#This Row],[draft_id]],drafts[id],drafts[title])</f>
        <v>'90s Sports mini-Mega</v>
      </c>
      <c r="C3207" s="3">
        <v>1</v>
      </c>
      <c r="D3207">
        <f>IF(C3206&lt;draft_picks[[#This Row],[position]],1,IF(C3206&gt;draft_picks[[#This Row],[position]],D3206+1,IF(C3206=draft_picks[[#This Row],[position]],D3206+1)))</f>
        <v>13</v>
      </c>
      <c r="E3207" t="s">
        <v>4878</v>
      </c>
      <c r="F3207" t="str">
        <f>IF(ISBLANK(draft_picks[[#This Row],[movie_id]]),"",_xlfn.XLOOKUP(draft_picks[[#This Row],[movie_id]],drafts.movies[id],drafts.movies[movie_title]))</f>
        <v>A League of Their Own</v>
      </c>
      <c r="G3207" s="3" t="s">
        <v>1079</v>
      </c>
      <c r="H3207" t="str">
        <f>IF(ISBLANK(draft_picks[[#This Row],[drafter_id]]),"",_xlfn.XLOOKUP(draft_picks[[#This Row],[drafter_id]],drafters[id],drafters[name]))</f>
        <v>Linda Holmes</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x14ac:dyDescent="0.25">
      <c r="A3208" t="s">
        <v>627</v>
      </c>
      <c r="B3208" t="str">
        <f>_xlfn.XLOOKUP(draft_picks[[#This Row],[draft_id]],drafts[id],drafts[title])</f>
        <v>Patricia Highsmith</v>
      </c>
      <c r="C3208" s="3">
        <v>7</v>
      </c>
      <c r="D3208">
        <f>IF(C3207&lt;draft_picks[[#This Row],[position]],1,IF(C3207&gt;draft_picks[[#This Row],[position]],D3207+1,IF(C3207=draft_picks[[#This Row],[position]],D3207+1)))</f>
        <v>1</v>
      </c>
      <c r="E3208" t="s">
        <v>6602</v>
      </c>
      <c r="F3208" t="str">
        <f>IF(ISBLANK(draft_picks[[#This Row],[movie_id]]),"",_xlfn.XLOOKUP(draft_picks[[#This Row],[movie_id]],drafts.movies[id],drafts.movies[movie_title]))</f>
        <v>Deep Water</v>
      </c>
      <c r="G3208" s="3" t="s">
        <v>977</v>
      </c>
      <c r="H3208" t="str">
        <f>IF(ISBLANK(draft_picks[[#This Row],[drafter_id]]),"",_xlfn.XLOOKUP(draft_picks[[#This Row],[drafter_id]],drafters[id],drafters[name]))</f>
        <v>Louis Peitzman</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x14ac:dyDescent="0.25">
      <c r="A3209" t="s">
        <v>627</v>
      </c>
      <c r="B3209" t="str">
        <f>_xlfn.XLOOKUP(draft_picks[[#This Row],[draft_id]],drafts[id],drafts[title])</f>
        <v>Patricia Highsmith</v>
      </c>
      <c r="C3209" s="3">
        <v>6</v>
      </c>
      <c r="D3209">
        <f>IF(C3208&lt;draft_picks[[#This Row],[position]],1,IF(C3208&gt;draft_picks[[#This Row],[position]],D3208+1,IF(C3208=draft_picks[[#This Row],[position]],D3208+1)))</f>
        <v>2</v>
      </c>
      <c r="E3209" t="s">
        <v>3579</v>
      </c>
      <c r="F3209" t="str">
        <f>IF(ISBLANK(draft_picks[[#This Row],[movie_id]]),"",_xlfn.XLOOKUP(draft_picks[[#This Row],[movie_id]],drafts.movies[id],drafts.movies[movie_title]))</f>
        <v>Purple Noon</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x14ac:dyDescent="0.25">
      <c r="A3210" t="s">
        <v>627</v>
      </c>
      <c r="B3210" t="str">
        <f>_xlfn.XLOOKUP(draft_picks[[#This Row],[draft_id]],drafts[id],drafts[title])</f>
        <v>Patricia Highsmith</v>
      </c>
      <c r="C3210" s="3">
        <v>5</v>
      </c>
      <c r="D3210">
        <f>IF(C3209&lt;draft_picks[[#This Row],[position]],1,IF(C3209&gt;draft_picks[[#This Row],[position]],D3209+1,IF(C3209=draft_picks[[#This Row],[position]],D3209+1)))</f>
        <v>3</v>
      </c>
      <c r="E3210" t="s">
        <v>3832</v>
      </c>
      <c r="F3210" t="str">
        <f>IF(ISBLANK(draft_picks[[#This Row],[movie_id]]),"",_xlfn.XLOOKUP(draft_picks[[#This Row],[movie_id]],drafts.movies[id],drafts.movies[movie_title]))</f>
        <v>The Two Faces of January</v>
      </c>
      <c r="G3210" s="3" t="s">
        <v>841</v>
      </c>
      <c r="H3210" t="str">
        <f>IF(ISBLANK(draft_picks[[#This Row],[drafter_id]]),"",_xlfn.XLOOKUP(draft_picks[[#This Row],[drafter_id]],drafters[id],drafters[name]))</f>
        <v>Katie Walsh</v>
      </c>
      <c r="J3210" t="str">
        <f>IF(ISBLANK(draft_picks[[#This Row],[drafter_team_id]]),"",_xlfn.XLOOKUP(draft_picks[[#This Row],[drafter_team_id]],drafter_teams[id],drafter_teams[name]))</f>
        <v/>
      </c>
      <c r="K3210" s="3" t="s">
        <v>15484</v>
      </c>
      <c r="L3210" t="s">
        <v>977</v>
      </c>
      <c r="M3210" t="str">
        <f>IF(OR(ISBLANK(draft_picks[[#This Row],[veto_drafter_id]]),draft_picks[[#This Row],[veto_drafter_id]]=""),"",_xlfn.XLOOKUP(draft_picks[[#This Row],[veto_drafter_id]],drafters[id],drafters[name]))</f>
        <v>Louis Peitzman</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4</v>
      </c>
      <c r="E3211" t="s">
        <v>8233</v>
      </c>
      <c r="F3211" t="str">
        <f>IF(ISBLANK(draft_picks[[#This Row],[movie_id]]),"",_xlfn.XLOOKUP(draft_picks[[#This Row],[movie_id]],drafts.movies[id],drafts.movies[movie_title]))</f>
        <v>Ripley's Game</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15497</v>
      </c>
      <c r="L3211" t="s">
        <v>15497</v>
      </c>
      <c r="M3211" t="str">
        <f>IF(OR(ISBLANK(draft_picks[[#This Row],[veto_drafter_id]]),draft_picks[[#This Row],[veto_drafter_id]]=""),"",_xlfn.XLOOKUP(draft_picks[[#This Row],[veto_drafter_id]],drafters[id],drafters[name]))</f>
        <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x14ac:dyDescent="0.25">
      <c r="A3212" t="s">
        <v>627</v>
      </c>
      <c r="B3212" t="str">
        <f>_xlfn.XLOOKUP(draft_picks[[#This Row],[draft_id]],drafts[id],drafts[title])</f>
        <v>Patricia Highsmith</v>
      </c>
      <c r="C3212" s="3">
        <v>4</v>
      </c>
      <c r="D3212">
        <f>IF(C3211&lt;draft_picks[[#This Row],[position]],1,IF(C3211&gt;draft_picks[[#This Row],[position]],D3211+1,IF(C3211=draft_picks[[#This Row],[position]],D3211+1)))</f>
        <v>5</v>
      </c>
      <c r="E3212" t="s">
        <v>4980</v>
      </c>
      <c r="F3212" t="str">
        <f>IF(ISBLANK(draft_picks[[#This Row],[movie_id]]),"",_xlfn.XLOOKUP(draft_picks[[#This Row],[movie_id]],drafts.movies[id],drafts.movies[movie_title]))</f>
        <v>The American Friend</v>
      </c>
      <c r="G3212" s="3" t="s">
        <v>977</v>
      </c>
      <c r="H3212" t="str">
        <f>IF(ISBLANK(draft_picks[[#This Row],[drafter_id]]),"",_xlfn.XLOOKUP(draft_picks[[#This Row],[drafter_id]],drafters[id],drafters[name]))</f>
        <v>Louis Peitzman</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x14ac:dyDescent="0.25">
      <c r="A3213" t="s">
        <v>627</v>
      </c>
      <c r="B3213" t="str">
        <f>_xlfn.XLOOKUP(draft_picks[[#This Row],[draft_id]],drafts[id],drafts[title])</f>
        <v>Patricia Highsmith</v>
      </c>
      <c r="C3213" s="3">
        <v>3</v>
      </c>
      <c r="D3213">
        <f>IF(C3212&lt;draft_picks[[#This Row],[position]],1,IF(C3212&gt;draft_picks[[#This Row],[position]],D3212+1,IF(C3212=draft_picks[[#This Row],[position]],D3212+1)))</f>
        <v>6</v>
      </c>
      <c r="E3213" t="s">
        <v>1380</v>
      </c>
      <c r="F3213" t="str">
        <f>IF(ISBLANK(draft_picks[[#This Row],[movie_id]]),"",_xlfn.XLOOKUP(draft_picks[[#This Row],[movie_id]],drafts.movies[id],drafts.movies[movie_title]))</f>
        <v>Strangers on a Train</v>
      </c>
      <c r="G3213" s="3" t="s">
        <v>841</v>
      </c>
      <c r="H3213" t="str">
        <f>IF(ISBLANK(draft_picks[[#This Row],[drafter_id]]),"",_xlfn.XLOOKUP(draft_picks[[#This Row],[drafter_id]],drafters[id],drafters[name]))</f>
        <v>Katie Walsh</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x14ac:dyDescent="0.25">
      <c r="A3214" t="s">
        <v>627</v>
      </c>
      <c r="B3214" t="str">
        <f>_xlfn.XLOOKUP(draft_picks[[#This Row],[draft_id]],drafts[id],drafts[title])</f>
        <v>Patricia Highsmith</v>
      </c>
      <c r="C3214" s="3">
        <v>2</v>
      </c>
      <c r="D3214">
        <f>IF(C3213&lt;draft_picks[[#This Row],[position]],1,IF(C3213&gt;draft_picks[[#This Row],[position]],D3213+1,IF(C3213=draft_picks[[#This Row],[position]],D3213+1)))</f>
        <v>7</v>
      </c>
      <c r="E3214" t="s">
        <v>6895</v>
      </c>
      <c r="F3214" t="str">
        <f>IF(ISBLANK(draft_picks[[#This Row],[movie_id]]),"",_xlfn.XLOOKUP(draft_picks[[#This Row],[movie_id]],drafts.movies[id],drafts.movies[movie_title]))</f>
        <v>The Talented Mr. Ripley</v>
      </c>
      <c r="G3214" s="3" t="s">
        <v>977</v>
      </c>
      <c r="H3214" t="str">
        <f>IF(ISBLANK(draft_picks[[#This Row],[drafter_id]]),"",_xlfn.XLOOKUP(draft_picks[[#This Row],[drafter_id]],drafters[id],drafters[name]))</f>
        <v>Louis Peitzman</v>
      </c>
      <c r="J3214" t="str">
        <f>IF(ISBLANK(draft_picks[[#This Row],[drafter_team_id]]),"",_xlfn.XLOOKUP(draft_picks[[#This Row],[drafter_team_id]],drafter_teams[id],drafter_teams[name]))</f>
        <v/>
      </c>
      <c r="K3214" s="3" t="s">
        <v>15484</v>
      </c>
      <c r="L3214" t="s">
        <v>841</v>
      </c>
      <c r="M3214" t="str">
        <f>IF(OR(ISBLANK(draft_picks[[#This Row],[veto_drafter_id]]),draft_picks[[#This Row],[veto_drafter_id]]=""),"",_xlfn.XLOOKUP(draft_picks[[#This Row],[veto_drafter_id]],drafters[id],drafters[name]))</f>
        <v>Katie Walsh</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8</v>
      </c>
      <c r="E3215" t="s">
        <v>2237</v>
      </c>
      <c r="F3215" t="str">
        <f>IF(ISBLANK(draft_picks[[#This Row],[movie_id]]),"",_xlfn.XLOOKUP(draft_picks[[#This Row],[movie_id]],drafts.movies[id],drafts.movies[movie_title]))</f>
        <v>Carol</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15497</v>
      </c>
      <c r="L3215" t="s">
        <v>15497</v>
      </c>
      <c r="M3215" t="str">
        <f>IF(OR(ISBLANK(draft_picks[[#This Row],[veto_drafter_id]]),draft_picks[[#This Row],[veto_drafter_id]]=""),"",_xlfn.XLOOKUP(draft_picks[[#This Row],[veto_drafter_id]],drafters[id],drafters[name]))</f>
        <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x14ac:dyDescent="0.25">
      <c r="A3216" t="s">
        <v>627</v>
      </c>
      <c r="B3216" t="str">
        <f>_xlfn.XLOOKUP(draft_picks[[#This Row],[draft_id]],drafts[id],drafts[title])</f>
        <v>Patricia Highsmith</v>
      </c>
      <c r="C3216" s="3">
        <v>1</v>
      </c>
      <c r="D3216">
        <f>IF(C3215&lt;draft_picks[[#This Row],[position]],1,IF(C3215&gt;draft_picks[[#This Row],[position]],D3215+1,IF(C3215=draft_picks[[#This Row],[position]],D3215+1)))</f>
        <v>9</v>
      </c>
      <c r="E3216" t="s">
        <v>6895</v>
      </c>
      <c r="F3216" t="str">
        <f>IF(ISBLANK(draft_picks[[#This Row],[movie_id]]),"",_xlfn.XLOOKUP(draft_picks[[#This Row],[movie_id]],drafts.movies[id],drafts.movies[movie_title]))</f>
        <v>The Talented Mr. Ripley</v>
      </c>
      <c r="G3216" s="3" t="s">
        <v>841</v>
      </c>
      <c r="H3216" t="str">
        <f>IF(ISBLANK(draft_picks[[#This Row],[drafter_id]]),"",_xlfn.XLOOKUP(draft_picks[[#This Row],[drafter_id]],drafters[id],drafters[name]))</f>
        <v>Katie Walsh</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x14ac:dyDescent="0.25">
      <c r="A3217" t="s">
        <v>619</v>
      </c>
      <c r="B3217" t="str">
        <f>_xlfn.XLOOKUP(draft_picks[[#This Row],[draft_id]],drafts[id],drafts[title])</f>
        <v>Bookstore &amp; Library Movies</v>
      </c>
      <c r="C3217" s="3">
        <v>7</v>
      </c>
      <c r="D3217">
        <f>IF(C3216&lt;draft_picks[[#This Row],[position]],1,IF(C3216&gt;draft_picks[[#This Row],[position]],D3216+1,IF(C3216=draft_picks[[#This Row],[position]],D3216+1)))</f>
        <v>1</v>
      </c>
      <c r="E3217" t="s">
        <v>7117</v>
      </c>
      <c r="F3217" t="str">
        <f>IF(ISBLANK(draft_picks[[#This Row],[movie_id]]),"",_xlfn.XLOOKUP(draft_picks[[#This Row],[movie_id]],drafts.movies[id],drafts.movies[movie_title]))</f>
        <v>Party Girl</v>
      </c>
      <c r="G3217" s="3"/>
      <c r="H3217" t="str">
        <f>IF(ISBLANK(draft_picks[[#This Row],[drafter_id]]),"",_xlfn.XLOOKUP(draft_picks[[#This Row],[drafter_id]],drafters[id],drafters[name]))</f>
        <v/>
      </c>
      <c r="I3217" t="s">
        <v>1313</v>
      </c>
      <c r="J3217" t="str">
        <f>IF(ISBLANK(draft_picks[[#This Row],[drafter_team_id]]),"",_xlfn.XLOOKUP(draft_picks[[#This Row],[drafter_team_id]],drafter_teams[id],drafter_teams[name]))</f>
        <v>Team This Had Oscar Buzz</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x14ac:dyDescent="0.25">
      <c r="A3218" t="s">
        <v>619</v>
      </c>
      <c r="B3218" t="str">
        <f>_xlfn.XLOOKUP(draft_picks[[#This Row],[draft_id]],drafts[id],drafts[title])</f>
        <v>Bookstore &amp; Library Movies</v>
      </c>
      <c r="C3218" s="3">
        <v>6</v>
      </c>
      <c r="D3218">
        <f>IF(C3217&lt;draft_picks[[#This Row],[position]],1,IF(C3217&gt;draft_picks[[#This Row],[position]],D3217+1,IF(C3217=draft_picks[[#This Row],[position]],D3217+1)))</f>
        <v>2</v>
      </c>
      <c r="E3218" t="s">
        <v>3585</v>
      </c>
      <c r="F3218" t="str">
        <f>IF(ISBLANK(draft_picks[[#This Row],[movie_id]]),"",_xlfn.XLOOKUP(draft_picks[[#This Row],[movie_id]],drafts.movies[id],drafts.movies[movie_title]))</f>
        <v>Ex Libris</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x14ac:dyDescent="0.25">
      <c r="A3219" t="s">
        <v>619</v>
      </c>
      <c r="B3219" t="str">
        <f>_xlfn.XLOOKUP(draft_picks[[#This Row],[draft_id]],drafts[id],drafts[title])</f>
        <v>Bookstore &amp; Library Movies</v>
      </c>
      <c r="C3219" s="3">
        <v>5</v>
      </c>
      <c r="D3219">
        <f>IF(C3218&lt;draft_picks[[#This Row],[position]],1,IF(C3218&gt;draft_picks[[#This Row],[position]],D3218+1,IF(C3218=draft_picks[[#This Row],[position]],D3218+1)))</f>
        <v>3</v>
      </c>
      <c r="E3219" t="s">
        <v>8041</v>
      </c>
      <c r="F3219" t="str">
        <f>IF(ISBLANK(draft_picks[[#This Row],[movie_id]]),"",_xlfn.XLOOKUP(draft_picks[[#This Row],[movie_id]],drafts.movies[id],drafts.movies[movie_title]))</f>
        <v>84 Charing Cross Road</v>
      </c>
      <c r="G3219" s="3"/>
      <c r="H3219" t="str">
        <f>IF(ISBLANK(draft_picks[[#This Row],[drafter_id]]),"",_xlfn.XLOOKUP(draft_picks[[#This Row],[drafter_id]],drafters[id],drafters[name]))</f>
        <v/>
      </c>
      <c r="I3219" t="s">
        <v>1309</v>
      </c>
      <c r="J3219" t="str">
        <f>IF(ISBLANK(draft_picks[[#This Row],[drafter_team_id]]),"",_xlfn.XLOOKUP(draft_picks[[#This Row],[drafter_team_id]],drafter_teams[id],drafter_teams[name]))</f>
        <v>Katey Rich and Joanna Robinson</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x14ac:dyDescent="0.25">
      <c r="A3220" t="s">
        <v>619</v>
      </c>
      <c r="B3220" t="str">
        <f>_xlfn.XLOOKUP(draft_picks[[#This Row],[draft_id]],drafts[id],drafts[title])</f>
        <v>Bookstore &amp; Library Movies</v>
      </c>
      <c r="C3220" s="3">
        <v>4</v>
      </c>
      <c r="D3220">
        <f>IF(C3219&lt;draft_picks[[#This Row],[position]],1,IF(C3219&gt;draft_picks[[#This Row],[position]],D3219+1,IF(C3219=draft_picks[[#This Row],[position]],D3219+1)))</f>
        <v>4</v>
      </c>
      <c r="E3220" t="s">
        <v>8053</v>
      </c>
      <c r="F3220" t="str">
        <f>IF(ISBLANK(draft_picks[[#This Row],[movie_id]]),"",_xlfn.XLOOKUP(draft_picks[[#This Row],[movie_id]],drafts.movies[id],drafts.movies[movie_title]))</f>
        <v>Can You Ever Forgive Me?</v>
      </c>
      <c r="G3220" s="3"/>
      <c r="H3220" t="str">
        <f>IF(ISBLANK(draft_picks[[#This Row],[drafter_id]]),"",_xlfn.XLOOKUP(draft_picks[[#This Row],[drafter_id]],drafters[id],drafters[name]))</f>
        <v/>
      </c>
      <c r="I3220" t="s">
        <v>1313</v>
      </c>
      <c r="J3220" t="str">
        <f>IF(ISBLANK(draft_picks[[#This Row],[drafter_team_id]]),"",_xlfn.XLOOKUP(draft_picks[[#This Row],[drafter_team_id]],drafter_teams[id],drafter_teams[name]))</f>
        <v>Team This Had Oscar Buzz</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x14ac:dyDescent="0.25">
      <c r="A3221" t="s">
        <v>619</v>
      </c>
      <c r="B3221" t="str">
        <f>_xlfn.XLOOKUP(draft_picks[[#This Row],[draft_id]],drafts[id],drafts[title])</f>
        <v>Bookstore &amp; Library Movies</v>
      </c>
      <c r="C3221" s="3">
        <v>3</v>
      </c>
      <c r="D3221">
        <f>IF(C3220&lt;draft_picks[[#This Row],[position]],1,IF(C3220&gt;draft_picks[[#This Row],[position]],D3220+1,IF(C3220=draft_picks[[#This Row],[position]],D3220+1)))</f>
        <v>5</v>
      </c>
      <c r="E3221" t="s">
        <v>2814</v>
      </c>
      <c r="F3221" t="str">
        <f>IF(ISBLANK(draft_picks[[#This Row],[movie_id]]),"",_xlfn.XLOOKUP(draft_picks[[#This Row],[movie_id]],drafts.movies[id],drafts.movies[movie_title]))</f>
        <v>You've Got Mail</v>
      </c>
      <c r="G3221" s="3"/>
      <c r="H3221" t="str">
        <f>IF(ISBLANK(draft_picks[[#This Row],[drafter_id]]),"",_xlfn.XLOOKUP(draft_picks[[#This Row],[drafter_id]],drafters[id],drafters[name]))</f>
        <v/>
      </c>
      <c r="I3221" t="s">
        <v>1309</v>
      </c>
      <c r="J3221" t="str">
        <f>IF(ISBLANK(draft_picks[[#This Row],[drafter_team_id]]),"",_xlfn.XLOOKUP(draft_picks[[#This Row],[drafter_team_id]],drafter_teams[id],drafter_teams[name]))</f>
        <v>Katey Rich and Joanna Robinson</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x14ac:dyDescent="0.25">
      <c r="A3222" t="s">
        <v>619</v>
      </c>
      <c r="B3222" t="str">
        <f>_xlfn.XLOOKUP(draft_picks[[#This Row],[draft_id]],drafts[id],drafts[title])</f>
        <v>Bookstore &amp; Library Movies</v>
      </c>
      <c r="C3222" s="3">
        <v>2</v>
      </c>
      <c r="D3222">
        <f>IF(C3221&lt;draft_picks[[#This Row],[position]],1,IF(C3221&gt;draft_picks[[#This Row],[position]],D3221+1,IF(C3221=draft_picks[[#This Row],[position]],D3221+1)))</f>
        <v>6</v>
      </c>
      <c r="E3222" t="s">
        <v>1341</v>
      </c>
      <c r="F3222" t="str">
        <f>IF(ISBLANK(draft_picks[[#This Row],[movie_id]]),"",_xlfn.XLOOKUP(draft_picks[[#This Row],[movie_id]],drafts.movies[id],drafts.movies[movie_title]))</f>
        <v>Beauty and the Beast</v>
      </c>
      <c r="G3222" s="3"/>
      <c r="H3222" t="str">
        <f>IF(ISBLANK(draft_picks[[#This Row],[drafter_id]]),"",_xlfn.XLOOKUP(draft_picks[[#This Row],[drafter_id]],drafters[id],drafters[name]))</f>
        <v/>
      </c>
      <c r="I3222" t="s">
        <v>1313</v>
      </c>
      <c r="J3222" t="str">
        <f>IF(ISBLANK(draft_picks[[#This Row],[drafter_team_id]]),"",_xlfn.XLOOKUP(draft_picks[[#This Row],[drafter_team_id]],drafter_teams[id],drafter_teams[name]))</f>
        <v>Team This Had Oscar Buzz</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x14ac:dyDescent="0.25">
      <c r="A3223" t="s">
        <v>619</v>
      </c>
      <c r="B3223" t="str">
        <f>_xlfn.XLOOKUP(draft_picks[[#This Row],[draft_id]],drafts[id],drafts[title])</f>
        <v>Bookstore &amp; Library Movies</v>
      </c>
      <c r="C3223" s="3">
        <v>1</v>
      </c>
      <c r="D3223">
        <f>IF(C3222&lt;draft_picks[[#This Row],[position]],1,IF(C3222&gt;draft_picks[[#This Row],[position]],D3222+1,IF(C3222=draft_picks[[#This Row],[position]],D3222+1)))</f>
        <v>7</v>
      </c>
      <c r="E3223" t="s">
        <v>7342</v>
      </c>
      <c r="F3223" t="str">
        <f>IF(ISBLANK(draft_picks[[#This Row],[movie_id]]),"",_xlfn.XLOOKUP(draft_picks[[#This Row],[movie_id]],drafts.movies[id],drafts.movies[movie_title]))</f>
        <v>Desk Set</v>
      </c>
      <c r="G3223" s="3"/>
      <c r="H3223" t="str">
        <f>IF(ISBLANK(draft_picks[[#This Row],[drafter_id]]),"",_xlfn.XLOOKUP(draft_picks[[#This Row],[drafter_id]],drafters[id],drafters[name]))</f>
        <v/>
      </c>
      <c r="I3223" t="s">
        <v>1309</v>
      </c>
      <c r="J3223" t="str">
        <f>IF(ISBLANK(draft_picks[[#This Row],[drafter_team_id]]),"",_xlfn.XLOOKUP(draft_picks[[#This Row],[drafter_team_id]],drafter_teams[id],drafter_teams[name]))</f>
        <v>Katey Rich and Joanna Robinson</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x14ac:dyDescent="0.25">
      <c r="A3224" t="s">
        <v>478</v>
      </c>
      <c r="B3224" t="str">
        <f>_xlfn.XLOOKUP(draft_picks[[#This Row],[draft_id]],drafts[id],drafts[title])</f>
        <v>1977 Horror</v>
      </c>
      <c r="C3224" s="3">
        <v>7</v>
      </c>
      <c r="D3224">
        <f>IF(C3223&lt;draft_picks[[#This Row],[position]],1,IF(C3223&gt;draft_picks[[#This Row],[position]],D3223+1,IF(C3223=draft_picks[[#This Row],[position]],D3223+1)))</f>
        <v>1</v>
      </c>
      <c r="E3224" t="s">
        <v>6931</v>
      </c>
      <c r="F3224" t="str">
        <f>IF(ISBLANK(draft_picks[[#This Row],[movie_id]]),"",_xlfn.XLOOKUP(draft_picks[[#This Row],[movie_id]],drafts.movies[id],drafts.movies[movie_title]))</f>
        <v>The Hills Have Eyes</v>
      </c>
      <c r="G3224" s="3" t="s">
        <v>915</v>
      </c>
      <c r="H3224" t="str">
        <f>IF(ISBLANK(draft_picks[[#This Row],[drafter_id]]),"",_xlfn.XLOOKUP(draft_picks[[#This Row],[drafter_id]],drafters[id],drafters[name]))</f>
        <v>Billy Ray Brewton</v>
      </c>
      <c r="J3224" t="str">
        <f>IF(ISBLANK(draft_picks[[#This Row],[drafter_team_id]]),"",_xlfn.XLOOKUP(draft_picks[[#This Row],[drafter_team_id]],drafter_teams[id],drafter_teams[name]))</f>
        <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x14ac:dyDescent="0.25">
      <c r="A3225" t="s">
        <v>478</v>
      </c>
      <c r="B3225" t="str">
        <f>_xlfn.XLOOKUP(draft_picks[[#This Row],[draft_id]],drafts[id],drafts[title])</f>
        <v>1977 Horror</v>
      </c>
      <c r="C3225" s="3">
        <v>6</v>
      </c>
      <c r="D3225">
        <f>IF(C3224&lt;draft_picks[[#This Row],[position]],1,IF(C3224&gt;draft_picks[[#This Row],[position]],D3224+1,IF(C3224=draft_picks[[#This Row],[position]],D3224+1)))</f>
        <v>2</v>
      </c>
      <c r="E3225" t="s">
        <v>2201</v>
      </c>
      <c r="F3225" t="str">
        <f>IF(ISBLANK(draft_picks[[#This Row],[movie_id]]),"",_xlfn.XLOOKUP(draft_picks[[#This Row],[movie_id]],drafts.movies[id],drafts.movies[movie_title]))</f>
        <v>Eaten Alive</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x14ac:dyDescent="0.25">
      <c r="A3226" t="s">
        <v>478</v>
      </c>
      <c r="B3226" t="str">
        <f>_xlfn.XLOOKUP(draft_picks[[#This Row],[draft_id]],drafts[id],drafts[title])</f>
        <v>1977 Horror</v>
      </c>
      <c r="C3226" s="3">
        <v>5</v>
      </c>
      <c r="D3226">
        <f>IF(C3225&lt;draft_picks[[#This Row],[position]],1,IF(C3225&gt;draft_picks[[#This Row],[position]],D3225+1,IF(C3225=draft_picks[[#This Row],[position]],D3225+1)))</f>
        <v>3</v>
      </c>
      <c r="E3226" t="s">
        <v>5967</v>
      </c>
      <c r="F3226" t="str">
        <f>IF(ISBLANK(draft_picks[[#This Row],[movie_id]]),"",_xlfn.XLOOKUP(draft_picks[[#This Row],[movie_id]],drafts.movies[id],drafts.movies[movie_title]))</f>
        <v>The Car</v>
      </c>
      <c r="G3226" s="3" t="s">
        <v>909</v>
      </c>
      <c r="H3226" t="str">
        <f>IF(ISBLANK(draft_picks[[#This Row],[drafter_id]]),"",_xlfn.XLOOKUP(draft_picks[[#This Row],[drafter_id]],drafters[id],drafters[name]))</f>
        <v>Kyle Anderson</v>
      </c>
      <c r="J3226" t="str">
        <f>IF(ISBLANK(draft_picks[[#This Row],[drafter_team_id]]),"",_xlfn.XLOOKUP(draft_picks[[#This Row],[drafter_team_id]],drafter_teams[id],drafter_teams[name]))</f>
        <v/>
      </c>
      <c r="K3226" s="3" t="s">
        <v>15484</v>
      </c>
      <c r="L3226" t="s">
        <v>915</v>
      </c>
      <c r="M3226" t="str">
        <f>IF(OR(ISBLANK(draft_picks[[#This Row],[veto_drafter_id]]),draft_picks[[#This Row],[veto_drafter_id]]=""),"",_xlfn.XLOOKUP(draft_picks[[#This Row],[veto_drafter_id]],drafters[id],drafters[name]))</f>
        <v>Billy Ray Brewton</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4</v>
      </c>
      <c r="E3227" t="s">
        <v>1523</v>
      </c>
      <c r="F3227" t="str">
        <f>IF(ISBLANK(draft_picks[[#This Row],[movie_id]]),"",_xlfn.XLOOKUP(draft_picks[[#This Row],[movie_id]],drafts.movies[id],drafts.movies[movie_title]))</f>
        <v>Rabid</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15497</v>
      </c>
      <c r="L3227" t="s">
        <v>15497</v>
      </c>
      <c r="M3227" t="str">
        <f>IF(OR(ISBLANK(draft_picks[[#This Row],[veto_drafter_id]]),draft_picks[[#This Row],[veto_drafter_id]]=""),"",_xlfn.XLOOKUP(draft_picks[[#This Row],[veto_drafter_id]],drafters[id],drafters[name]))</f>
        <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x14ac:dyDescent="0.25">
      <c r="A3228" t="s">
        <v>478</v>
      </c>
      <c r="B3228" t="str">
        <f>_xlfn.XLOOKUP(draft_picks[[#This Row],[draft_id]],drafts[id],drafts[title])</f>
        <v>1977 Horror</v>
      </c>
      <c r="C3228" s="3">
        <v>4</v>
      </c>
      <c r="D3228">
        <f>IF(C3227&lt;draft_picks[[#This Row],[position]],1,IF(C3227&gt;draft_picks[[#This Row],[position]],D3227+1,IF(C3227=draft_picks[[#This Row],[position]],D3227+1)))</f>
        <v>5</v>
      </c>
      <c r="E3228" t="s">
        <v>2418</v>
      </c>
      <c r="F3228" t="str">
        <f>IF(ISBLANK(draft_picks[[#This Row],[movie_id]]),"",_xlfn.XLOOKUP(draft_picks[[#This Row],[movie_id]],drafts.movies[id],drafts.movies[movie_title]))</f>
        <v>Prey</v>
      </c>
      <c r="G3228" s="3" t="s">
        <v>915</v>
      </c>
      <c r="H3228" t="str">
        <f>IF(ISBLANK(draft_picks[[#This Row],[drafter_id]]),"",_xlfn.XLOOKUP(draft_picks[[#This Row],[drafter_id]],drafters[id],drafters[name]))</f>
        <v>Billy Ray Brewton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x14ac:dyDescent="0.25">
      <c r="A3229" t="s">
        <v>478</v>
      </c>
      <c r="B3229" t="str">
        <f>_xlfn.XLOOKUP(draft_picks[[#This Row],[draft_id]],drafts[id],drafts[title])</f>
        <v>1977 Horror</v>
      </c>
      <c r="C3229" s="3">
        <v>3</v>
      </c>
      <c r="D3229">
        <f>IF(C3228&lt;draft_picks[[#This Row],[position]],1,IF(C3228&gt;draft_picks[[#This Row],[position]],D3228+1,IF(C3228=draft_picks[[#This Row],[position]],D3228+1)))</f>
        <v>6</v>
      </c>
      <c r="E3229" t="s">
        <v>4166</v>
      </c>
      <c r="F3229" t="str">
        <f>IF(ISBLANK(draft_picks[[#This Row],[movie_id]]),"",_xlfn.XLOOKUP(draft_picks[[#This Row],[movie_id]],drafts.movies[id],drafts.movies[movie_title]))</f>
        <v>Eraserhead</v>
      </c>
      <c r="G3229" s="3" t="s">
        <v>909</v>
      </c>
      <c r="H3229" t="str">
        <f>IF(ISBLANK(draft_picks[[#This Row],[drafter_id]]),"",_xlfn.XLOOKUP(draft_picks[[#This Row],[drafter_id]],drafters[id],drafters[name]))</f>
        <v>Kyle Anderson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x14ac:dyDescent="0.25">
      <c r="A3230" t="s">
        <v>478</v>
      </c>
      <c r="B3230" t="str">
        <f>_xlfn.XLOOKUP(draft_picks[[#This Row],[draft_id]],drafts[id],drafts[title])</f>
        <v>1977 Horror</v>
      </c>
      <c r="C3230" s="3">
        <v>2</v>
      </c>
      <c r="D3230">
        <f>IF(C3229&lt;draft_picks[[#This Row],[position]],1,IF(C3229&gt;draft_picks[[#This Row],[position]],D3229+1,IF(C3229=draft_picks[[#This Row],[position]],D3229+1)))</f>
        <v>7</v>
      </c>
      <c r="E3230" t="s">
        <v>6821</v>
      </c>
      <c r="F3230" t="str">
        <f>IF(ISBLANK(draft_picks[[#This Row],[movie_id]]),"",_xlfn.XLOOKUP(draft_picks[[#This Row],[movie_id]],drafts.movies[id],drafts.movies[movie_title]))</f>
        <v>House</v>
      </c>
      <c r="G3230" s="3" t="s">
        <v>915</v>
      </c>
      <c r="H3230" t="str">
        <f>IF(ISBLANK(draft_picks[[#This Row],[drafter_id]]),"",_xlfn.XLOOKUP(draft_picks[[#This Row],[drafter_id]],drafters[id],drafters[name]))</f>
        <v>Billy Ray Brewton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x14ac:dyDescent="0.25">
      <c r="A3231" t="s">
        <v>478</v>
      </c>
      <c r="B3231" t="str">
        <f>_xlfn.XLOOKUP(draft_picks[[#This Row],[draft_id]],drafts[id],drafts[title])</f>
        <v>1977 Horror</v>
      </c>
      <c r="C3231" s="3">
        <v>1</v>
      </c>
      <c r="D3231">
        <f>IF(C3230&lt;draft_picks[[#This Row],[position]],1,IF(C3230&gt;draft_picks[[#This Row],[position]],D3230+1,IF(C3230=draft_picks[[#This Row],[position]],D3230+1)))</f>
        <v>8</v>
      </c>
      <c r="E3231" t="s">
        <v>7676</v>
      </c>
      <c r="F3231" t="str">
        <f>IF(ISBLANK(draft_picks[[#This Row],[movie_id]]),"",_xlfn.XLOOKUP(draft_picks[[#This Row],[movie_id]],drafts.movies[id],drafts.movies[movie_title]))</f>
        <v>Suspiria</v>
      </c>
      <c r="G3231" s="3" t="s">
        <v>909</v>
      </c>
      <c r="H3231" t="str">
        <f>IF(ISBLANK(draft_picks[[#This Row],[drafter_id]]),"",_xlfn.XLOOKUP(draft_picks[[#This Row],[drafter_id]],drafters[id],drafters[name]))</f>
        <v>Kyle Anderson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x14ac:dyDescent="0.25">
      <c r="A3232" t="s">
        <v>709</v>
      </c>
      <c r="B3232" t="str">
        <f>_xlfn.XLOOKUP(draft_picks[[#This Row],[draft_id]],drafts[id],drafts[title])</f>
        <v>Erotic Horror</v>
      </c>
      <c r="C3232" s="3">
        <v>7</v>
      </c>
      <c r="D3232">
        <f>IF(C3231&lt;draft_picks[[#This Row],[position]],1,IF(C3231&gt;draft_picks[[#This Row],[position]],D3231+1,IF(C3231=draft_picks[[#This Row],[position]],D3231+1)))</f>
        <v>1</v>
      </c>
      <c r="E3232" t="s">
        <v>7081</v>
      </c>
      <c r="F3232" t="str">
        <f>IF(ISBLANK(draft_picks[[#This Row],[movie_id]]),"",_xlfn.XLOOKUP(draft_picks[[#This Row],[movie_id]],drafts.movies[id],drafts.movies[movie_title]))</f>
        <v>Trouble Every Day</v>
      </c>
      <c r="G3232" s="3" t="s">
        <v>1141</v>
      </c>
      <c r="H3232" t="str">
        <f>IF(ISBLANK(draft_picks[[#This Row],[drafter_id]]),"",_xlfn.XLOOKUP(draft_picks[[#This Row],[drafter_id]],drafters[id],drafters[name]))</f>
        <v>Justin LaLiberty</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x14ac:dyDescent="0.25">
      <c r="A3233" t="s">
        <v>709</v>
      </c>
      <c r="B3233" t="str">
        <f>_xlfn.XLOOKUP(draft_picks[[#This Row],[draft_id]],drafts[id],drafts[title])</f>
        <v>Erotic Horror</v>
      </c>
      <c r="C3233" s="3">
        <v>6</v>
      </c>
      <c r="D3233">
        <f>IF(C3232&lt;draft_picks[[#This Row],[position]],1,IF(C3232&gt;draft_picks[[#This Row],[position]],D3232+1,IF(C3232=draft_picks[[#This Row],[position]],D3232+1)))</f>
        <v>2</v>
      </c>
      <c r="E3233" t="s">
        <v>3026</v>
      </c>
      <c r="F3233" t="str">
        <f>IF(ISBLANK(draft_picks[[#This Row],[movie_id]]),"",_xlfn.XLOOKUP(draft_picks[[#This Row],[movie_id]],drafts.movies[id],drafts.movies[movie_title]))</f>
        <v>Ganja &amp; Hess</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x14ac:dyDescent="0.25">
      <c r="A3234" t="s">
        <v>709</v>
      </c>
      <c r="B3234" t="str">
        <f>_xlfn.XLOOKUP(draft_picks[[#This Row],[draft_id]],drafts[id],drafts[title])</f>
        <v>Erotic Horror</v>
      </c>
      <c r="C3234" s="3">
        <v>5</v>
      </c>
      <c r="D3234">
        <f>IF(C3233&lt;draft_picks[[#This Row],[position]],1,IF(C3233&gt;draft_picks[[#This Row],[position]],D3233+1,IF(C3233=draft_picks[[#This Row],[position]],D3233+1)))</f>
        <v>3</v>
      </c>
      <c r="E3234" t="s">
        <v>5459</v>
      </c>
      <c r="F3234" t="str">
        <f>IF(ISBLANK(draft_picks[[#This Row],[movie_id]]),"",_xlfn.XLOOKUP(draft_picks[[#This Row],[movie_id]],drafts.movies[id],drafts.movies[movie_title]))</f>
        <v>Muscle</v>
      </c>
      <c r="G3234" s="3" t="s">
        <v>1187</v>
      </c>
      <c r="H3234" t="str">
        <f>IF(ISBLANK(draft_picks[[#This Row],[drafter_id]]),"",_xlfn.XLOOKUP(draft_picks[[#This Row],[drafter_id]],drafters[id],drafters[name]))</f>
        <v>Samm Deighan</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x14ac:dyDescent="0.25">
      <c r="A3235" t="s">
        <v>709</v>
      </c>
      <c r="B3235" t="str">
        <f>_xlfn.XLOOKUP(draft_picks[[#This Row],[draft_id]],drafts[id],drafts[title])</f>
        <v>Erotic Horror</v>
      </c>
      <c r="C3235" s="3">
        <v>4</v>
      </c>
      <c r="D3235">
        <f>IF(C3234&lt;draft_picks[[#This Row],[position]],1,IF(C3234&gt;draft_picks[[#This Row],[position]],D3234+1,IF(C3234=draft_picks[[#This Row],[position]],D3234+1)))</f>
        <v>4</v>
      </c>
      <c r="E3235" t="s">
        <v>5863</v>
      </c>
      <c r="F3235" t="str">
        <f>IF(ISBLANK(draft_picks[[#This Row],[movie_id]]),"",_xlfn.XLOOKUP(draft_picks[[#This Row],[movie_id]],drafts.movies[id],drafts.movies[movie_title]))</f>
        <v>The Beast</v>
      </c>
      <c r="G3235" s="3" t="s">
        <v>1141</v>
      </c>
      <c r="H3235" t="str">
        <f>IF(ISBLANK(draft_picks[[#This Row],[drafter_id]]),"",_xlfn.XLOOKUP(draft_picks[[#This Row],[drafter_id]],drafters[id],drafters[name]))</f>
        <v>Justin LaLiberty</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x14ac:dyDescent="0.25">
      <c r="A3236" t="s">
        <v>709</v>
      </c>
      <c r="B3236" t="str">
        <f>_xlfn.XLOOKUP(draft_picks[[#This Row],[draft_id]],drafts[id],drafts[title])</f>
        <v>Erotic Horror</v>
      </c>
      <c r="C3236" s="3">
        <v>3</v>
      </c>
      <c r="D3236">
        <f>IF(C3235&lt;draft_picks[[#This Row],[position]],1,IF(C3235&gt;draft_picks[[#This Row],[position]],D3235+1,IF(C3235=draft_picks[[#This Row],[position]],D3235+1)))</f>
        <v>5</v>
      </c>
      <c r="E3236" t="s">
        <v>1712</v>
      </c>
      <c r="F3236" t="str">
        <f>IF(ISBLANK(draft_picks[[#This Row],[movie_id]]),"",_xlfn.XLOOKUP(draft_picks[[#This Row],[movie_id]],drafts.movies[id],drafts.movies[movie_title]))</f>
        <v>Crash</v>
      </c>
      <c r="G3236" s="3" t="s">
        <v>1187</v>
      </c>
      <c r="H3236" t="str">
        <f>IF(ISBLANK(draft_picks[[#This Row],[drafter_id]]),"",_xlfn.XLOOKUP(draft_picks[[#This Row],[drafter_id]],drafters[id],drafters[name]))</f>
        <v>Samm Deighan</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x14ac:dyDescent="0.25">
      <c r="A3237" t="s">
        <v>709</v>
      </c>
      <c r="B3237" t="str">
        <f>_xlfn.XLOOKUP(draft_picks[[#This Row],[draft_id]],drafts[id],drafts[title])</f>
        <v>Erotic Horror</v>
      </c>
      <c r="C3237" s="3">
        <v>2</v>
      </c>
      <c r="D3237">
        <f>IF(C3236&lt;draft_picks[[#This Row],[position]],1,IF(C3236&gt;draft_picks[[#This Row],[position]],D3236+1,IF(C3236=draft_picks[[#This Row],[position]],D3236+1)))</f>
        <v>6</v>
      </c>
      <c r="E3237" t="s">
        <v>8438</v>
      </c>
      <c r="F3237" t="str">
        <f>IF(ISBLANK(draft_picks[[#This Row],[movie_id]]),"",_xlfn.XLOOKUP(draft_picks[[#This Row],[movie_id]],drafts.movies[id],drafts.movies[movie_title]))</f>
        <v>The Hunger</v>
      </c>
      <c r="G3237" s="3" t="s">
        <v>1141</v>
      </c>
      <c r="H3237" t="str">
        <f>IF(ISBLANK(draft_picks[[#This Row],[drafter_id]]),"",_xlfn.XLOOKUP(draft_picks[[#This Row],[drafter_id]],drafters[id],drafters[name]))</f>
        <v>Justin LaLiberty</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x14ac:dyDescent="0.25">
      <c r="A3238" t="s">
        <v>709</v>
      </c>
      <c r="B3238" t="str">
        <f>_xlfn.XLOOKUP(draft_picks[[#This Row],[draft_id]],drafts[id],drafts[title])</f>
        <v>Erotic Horror</v>
      </c>
      <c r="C3238" s="3">
        <v>1</v>
      </c>
      <c r="D3238">
        <f>IF(C3237&lt;draft_picks[[#This Row],[position]],1,IF(C3237&gt;draft_picks[[#This Row],[position]],D3237+1,IF(C3237=draft_picks[[#This Row],[position]],D3237+1)))</f>
        <v>7</v>
      </c>
      <c r="E3238" t="s">
        <v>5447</v>
      </c>
      <c r="F3238" t="str">
        <f>IF(ISBLANK(draft_picks[[#This Row],[movie_id]]),"",_xlfn.XLOOKUP(draft_picks[[#This Row],[movie_id]],drafts.movies[id],drafts.movies[movie_title]))</f>
        <v>Blind Beast</v>
      </c>
      <c r="G3238" s="3" t="s">
        <v>1187</v>
      </c>
      <c r="H3238" t="str">
        <f>IF(ISBLANK(draft_picks[[#This Row],[drafter_id]]),"",_xlfn.XLOOKUP(draft_picks[[#This Row],[drafter_id]],drafters[id],drafters[name]))</f>
        <v>Samm Deighan</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x14ac:dyDescent="0.25">
      <c r="A3239" t="s">
        <v>608</v>
      </c>
      <c r="B3239" t="str">
        <f>_xlfn.XLOOKUP(draft_picks[[#This Row],[draft_id]],drafts[id],drafts[title])</f>
        <v>Rural Horror</v>
      </c>
      <c r="C3239" s="3">
        <v>7</v>
      </c>
      <c r="D3239">
        <f>IF(C3238&lt;draft_picks[[#This Row],[position]],1,IF(C3238&gt;draft_picks[[#This Row],[position]],D3238+1,IF(C3238=draft_picks[[#This Row],[position]],D3238+1)))</f>
        <v>1</v>
      </c>
      <c r="E3239" t="s">
        <v>6156</v>
      </c>
      <c r="F3239" t="str">
        <f>IF(ISBLANK(draft_picks[[#This Row],[movie_id]]),"",_xlfn.XLOOKUP(draft_picks[[#This Row],[movie_id]],drafts.movies[id],drafts.movies[movie_title]))</f>
        <v>The Dead Don't Die</v>
      </c>
      <c r="G3239" s="3" t="s">
        <v>1239</v>
      </c>
      <c r="H3239" t="str">
        <f>IF(ISBLANK(draft_picks[[#This Row],[drafter_id]]),"",_xlfn.XLOOKUP(draft_picks[[#This Row],[drafter_id]],drafters[id],drafters[name]))</f>
        <v>Joe George</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x14ac:dyDescent="0.25">
      <c r="A3240" t="s">
        <v>608</v>
      </c>
      <c r="B3240" t="str">
        <f>_xlfn.XLOOKUP(draft_picks[[#This Row],[draft_id]],drafts[id],drafts[title])</f>
        <v>Rural Horror</v>
      </c>
      <c r="C3240" s="3">
        <v>6</v>
      </c>
      <c r="D3240">
        <f>IF(C3239&lt;draft_picks[[#This Row],[position]],1,IF(C3239&gt;draft_picks[[#This Row],[position]],D3239+1,IF(C3239=draft_picks[[#This Row],[position]],D3239+1)))</f>
        <v>2</v>
      </c>
      <c r="E3240" t="s">
        <v>5600</v>
      </c>
      <c r="F3240" t="str">
        <f>IF(ISBLANK(draft_picks[[#This Row],[movie_id]]),"",_xlfn.XLOOKUP(draft_picks[[#This Row],[movie_id]],drafts.movies[id],drafts.movies[movie_title]))</f>
        <v>My Bloody Valentine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x14ac:dyDescent="0.25">
      <c r="A3241" t="s">
        <v>608</v>
      </c>
      <c r="B3241" t="str">
        <f>_xlfn.XLOOKUP(draft_picks[[#This Row],[draft_id]],drafts[id],drafts[title])</f>
        <v>Rural Horror</v>
      </c>
      <c r="C3241" s="3">
        <v>5</v>
      </c>
      <c r="D3241">
        <f>IF(C3240&lt;draft_picks[[#This Row],[position]],1,IF(C3240&gt;draft_picks[[#This Row],[position]],D3240+1,IF(C3240=draft_picks[[#This Row],[position]],D3240+1)))</f>
        <v>3</v>
      </c>
      <c r="E3241" t="s">
        <v>2439</v>
      </c>
      <c r="F3241" t="str">
        <f>IF(ISBLANK(draft_picks[[#This Row],[movie_id]]),"",_xlfn.XLOOKUP(draft_picks[[#This Row],[movie_id]],drafts.movies[id],drafts.movies[movie_title]))</f>
        <v>Lamb</v>
      </c>
      <c r="G3241" s="3" t="s">
        <v>1071</v>
      </c>
      <c r="H3241" t="str">
        <f>IF(ISBLANK(draft_picks[[#This Row],[drafter_id]]),"",_xlfn.XLOOKUP(draft_picks[[#This Row],[drafter_id]],drafters[id],drafters[name]))</f>
        <v>Josh Larsen</v>
      </c>
      <c r="J3241" t="str">
        <f>IF(ISBLANK(draft_picks[[#This Row],[drafter_team_id]]),"",_xlfn.XLOOKUP(draft_picks[[#This Row],[drafter_team_id]],drafter_teams[id],drafter_teams[name]))</f>
        <v/>
      </c>
      <c r="K3241" s="3" t="s">
        <v>15484</v>
      </c>
      <c r="L3241" t="s">
        <v>1239</v>
      </c>
      <c r="M3241" t="str">
        <f>IF(OR(ISBLANK(draft_picks[[#This Row],[veto_drafter_id]]),draft_picks[[#This Row],[veto_drafter_id]]=""),"",_xlfn.XLOOKUP(draft_picks[[#This Row],[veto_drafter_id]],drafters[id],drafters[name]))</f>
        <v>Joe George</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4</v>
      </c>
      <c r="E3242" t="s">
        <v>8086</v>
      </c>
      <c r="F3242" t="str">
        <f>IF(ISBLANK(draft_picks[[#This Row],[movie_id]]),"",_xlfn.XLOOKUP(draft_picks[[#This Row],[movie_id]],drafts.movies[id],drafts.movies[movie_title]))</f>
        <v>Near Dark</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15497</v>
      </c>
      <c r="L3242" t="s">
        <v>15497</v>
      </c>
      <c r="M3242" t="str">
        <f>IF(OR(ISBLANK(draft_picks[[#This Row],[veto_drafter_id]]),draft_picks[[#This Row],[veto_drafter_id]]=""),"",_xlfn.XLOOKUP(draft_picks[[#This Row],[veto_drafter_id]],drafters[id],drafters[name]))</f>
        <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x14ac:dyDescent="0.25">
      <c r="A3243" t="s">
        <v>608</v>
      </c>
      <c r="B3243" t="str">
        <f>_xlfn.XLOOKUP(draft_picks[[#This Row],[draft_id]],drafts[id],drafts[title])</f>
        <v>Rural Horror</v>
      </c>
      <c r="C3243" s="3">
        <v>4</v>
      </c>
      <c r="D3243">
        <f>IF(C3242&lt;draft_picks[[#This Row],[position]],1,IF(C3242&gt;draft_picks[[#This Row],[position]],D3242+1,IF(C3242=draft_picks[[#This Row],[position]],D3242+1)))</f>
        <v>5</v>
      </c>
      <c r="E3243" t="s">
        <v>6732</v>
      </c>
      <c r="F3243" t="str">
        <f>IF(ISBLANK(draft_picks[[#This Row],[movie_id]]),"",_xlfn.XLOOKUP(draft_picks[[#This Row],[movie_id]],drafts.movies[id],drafts.movies[movie_title]))</f>
        <v>Tremors</v>
      </c>
      <c r="G3243" s="3" t="s">
        <v>1239</v>
      </c>
      <c r="H3243" t="str">
        <f>IF(ISBLANK(draft_picks[[#This Row],[drafter_id]]),"",_xlfn.XLOOKUP(draft_picks[[#This Row],[drafter_id]],drafters[id],drafters[name]))</f>
        <v>Joe George</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x14ac:dyDescent="0.25">
      <c r="A3244" t="s">
        <v>608</v>
      </c>
      <c r="B3244" t="str">
        <f>_xlfn.XLOOKUP(draft_picks[[#This Row],[draft_id]],drafts[id],drafts[title])</f>
        <v>Rural Horror</v>
      </c>
      <c r="C3244" s="3">
        <v>3</v>
      </c>
      <c r="D3244">
        <f>IF(C3243&lt;draft_picks[[#This Row],[position]],1,IF(C3243&gt;draft_picks[[#This Row],[position]],D3243+1,IF(C3243=draft_picks[[#This Row],[position]],D3243+1)))</f>
        <v>6</v>
      </c>
      <c r="E3244" t="s">
        <v>5531</v>
      </c>
      <c r="F3244" t="str">
        <f>IF(ISBLANK(draft_picks[[#This Row],[movie_id]]),"",_xlfn.XLOOKUP(draft_picks[[#This Row],[movie_id]],drafts.movies[id],drafts.movies[movie_title]))</f>
        <v>The Witch</v>
      </c>
      <c r="G3244" s="3" t="s">
        <v>1071</v>
      </c>
      <c r="H3244" t="str">
        <f>IF(ISBLANK(draft_picks[[#This Row],[drafter_id]]),"",_xlfn.XLOOKUP(draft_picks[[#This Row],[drafter_id]],drafters[id],drafters[name]))</f>
        <v>Josh Larsen</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x14ac:dyDescent="0.25">
      <c r="A3245" t="s">
        <v>608</v>
      </c>
      <c r="B3245" t="str">
        <f>_xlfn.XLOOKUP(draft_picks[[#This Row],[draft_id]],drafts[id],drafts[title])</f>
        <v>Rural Horror</v>
      </c>
      <c r="C3245" s="3">
        <v>2</v>
      </c>
      <c r="D3245">
        <f>IF(C3244&lt;draft_picks[[#This Row],[position]],1,IF(C3244&gt;draft_picks[[#This Row],[position]],D3244+1,IF(C3244=draft_picks[[#This Row],[position]],D3244+1)))</f>
        <v>7</v>
      </c>
      <c r="E3245" t="s">
        <v>1482</v>
      </c>
      <c r="F3245" t="str">
        <f>IF(ISBLANK(draft_picks[[#This Row],[movie_id]]),"",_xlfn.XLOOKUP(draft_picks[[#This Row],[movie_id]],drafts.movies[id],drafts.movies[movie_title]))</f>
        <v>The Texas Chainsaw Massacre</v>
      </c>
      <c r="G3245" s="3" t="s">
        <v>1239</v>
      </c>
      <c r="H3245" t="str">
        <f>IF(ISBLANK(draft_picks[[#This Row],[drafter_id]]),"",_xlfn.XLOOKUP(draft_picks[[#This Row],[drafter_id]],drafters[id],drafters[name]))</f>
        <v>Joe George</v>
      </c>
      <c r="J3245" t="str">
        <f>IF(ISBLANK(draft_picks[[#This Row],[drafter_team_id]]),"",_xlfn.XLOOKUP(draft_picks[[#This Row],[drafter_team_id]],drafter_teams[id],drafter_teams[name]))</f>
        <v/>
      </c>
      <c r="K3245" s="3" t="s">
        <v>15484</v>
      </c>
      <c r="L3245" t="s">
        <v>1071</v>
      </c>
      <c r="M3245" t="str">
        <f>IF(OR(ISBLANK(draft_picks[[#This Row],[veto_drafter_id]]),draft_picks[[#This Row],[veto_drafter_id]]=""),"",_xlfn.XLOOKUP(draft_picks[[#This Row],[veto_drafter_id]],drafters[id],drafters[name]))</f>
        <v>Josh Larsen</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8</v>
      </c>
      <c r="E3246" t="s">
        <v>6696</v>
      </c>
      <c r="F3246" t="str">
        <f>IF(ISBLANK(draft_picks[[#This Row],[movie_id]]),"",_xlfn.XLOOKUP(draft_picks[[#This Row],[movie_id]],drafts.movies[id],drafts.movies[movie_title]))</f>
        <v>Twin Peaks: Fire Walk with Me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15497</v>
      </c>
      <c r="L3246" t="s">
        <v>15497</v>
      </c>
      <c r="M3246" t="str">
        <f>IF(OR(ISBLANK(draft_picks[[#This Row],[veto_drafter_id]]),draft_picks[[#This Row],[veto_drafter_id]]=""),"",_xlfn.XLOOKUP(draft_picks[[#This Row],[veto_drafter_id]],drafters[id],drafters[name]))</f>
        <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x14ac:dyDescent="0.25">
      <c r="A3247" t="s">
        <v>608</v>
      </c>
      <c r="B3247" t="str">
        <f>_xlfn.XLOOKUP(draft_picks[[#This Row],[draft_id]],drafts[id],drafts[title])</f>
        <v>Rural Horror</v>
      </c>
      <c r="C3247" s="3">
        <v>1</v>
      </c>
      <c r="D3247">
        <f>IF(C3246&lt;draft_picks[[#This Row],[position]],1,IF(C3246&gt;draft_picks[[#This Row],[position]],D3246+1,IF(C3246=draft_picks[[#This Row],[position]],D3246+1)))</f>
        <v>9</v>
      </c>
      <c r="E3247" t="s">
        <v>1482</v>
      </c>
      <c r="F3247" t="str">
        <f>IF(ISBLANK(draft_picks[[#This Row],[movie_id]]),"",_xlfn.XLOOKUP(draft_picks[[#This Row],[movie_id]],drafts.movies[id],drafts.movies[movie_title]))</f>
        <v>The Texas Chainsaw Massacre</v>
      </c>
      <c r="G3247" s="3" t="s">
        <v>1071</v>
      </c>
      <c r="H3247" t="str">
        <f>IF(ISBLANK(draft_picks[[#This Row],[drafter_id]]),"",_xlfn.XLOOKUP(draft_picks[[#This Row],[drafter_id]],drafters[id],drafters[name]))</f>
        <v>Josh Larsen</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x14ac:dyDescent="0.25">
      <c r="A3248" t="s">
        <v>350</v>
      </c>
      <c r="B3248" t="str">
        <f>_xlfn.XLOOKUP(draft_picks[[#This Row],[draft_id]],drafts[id],drafts[title])</f>
        <v>Classic Hammer Horror mini-Mega</v>
      </c>
      <c r="C3248" s="3">
        <v>13</v>
      </c>
      <c r="D3248">
        <f>IF(C3247&lt;draft_picks[[#This Row],[position]],1,IF(C3247&gt;draft_picks[[#This Row],[position]],D3247+1,IF(C3247=draft_picks[[#This Row],[position]],D3247+1)))</f>
        <v>1</v>
      </c>
      <c r="E3248" t="s">
        <v>5453</v>
      </c>
      <c r="F3248" t="str">
        <f>IF(ISBLANK(draft_picks[[#This Row],[movie_id]]),"",_xlfn.XLOOKUP(draft_picks[[#This Row],[movie_id]],drafts.movies[id],drafts.movies[movie_title]))</f>
        <v>To the Devil a Daughter</v>
      </c>
      <c r="G3248" s="3" t="s">
        <v>789</v>
      </c>
      <c r="H3248" t="str">
        <f>IF(ISBLANK(draft_picks[[#This Row],[drafter_id]]),"",_xlfn.XLOOKUP(draft_picks[[#This Row],[drafter_id]],drafters[id],drafters[name]))</f>
        <v>Bryan Cogman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x14ac:dyDescent="0.25">
      <c r="A3249" t="s">
        <v>350</v>
      </c>
      <c r="B3249" t="str">
        <f>_xlfn.XLOOKUP(draft_picks[[#This Row],[draft_id]],drafts[id],drafts[title])</f>
        <v>Classic Hammer Horror mini-Mega</v>
      </c>
      <c r="C3249" s="3">
        <v>12</v>
      </c>
      <c r="D3249">
        <f>IF(C3248&lt;draft_picks[[#This Row],[position]],1,IF(C3248&gt;draft_picks[[#This Row],[position]],D3248+1,IF(C3248=draft_picks[[#This Row],[position]],D3248+1)))</f>
        <v>2</v>
      </c>
      <c r="E3249" t="s">
        <v>1706</v>
      </c>
      <c r="F3249" t="str">
        <f>IF(ISBLANK(draft_picks[[#This Row],[movie_id]]),"",_xlfn.XLOOKUP(draft_picks[[#This Row],[movie_id]],drafts.movies[id],drafts.movies[movie_title]))</f>
        <v>The Quatermass Xperiment</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x14ac:dyDescent="0.25">
      <c r="A3250" t="s">
        <v>350</v>
      </c>
      <c r="B3250" t="str">
        <f>_xlfn.XLOOKUP(draft_picks[[#This Row],[draft_id]],drafts[id],drafts[title])</f>
        <v>Classic Hammer Horror mini-Mega</v>
      </c>
      <c r="C3250" s="3">
        <v>11</v>
      </c>
      <c r="D3250">
        <f>IF(C3249&lt;draft_picks[[#This Row],[position]],1,IF(C3249&gt;draft_picks[[#This Row],[position]],D3249+1,IF(C3249=draft_picks[[#This Row],[position]],D3249+1)))</f>
        <v>3</v>
      </c>
      <c r="E3250" t="s">
        <v>4956</v>
      </c>
      <c r="F3250" t="str">
        <f>IF(ISBLANK(draft_picks[[#This Row],[movie_id]]),"",_xlfn.XLOOKUP(draft_picks[[#This Row],[movie_id]],drafts.movies[id],drafts.movies[movie_title]))</f>
        <v>The Curse of the Werewolf</v>
      </c>
      <c r="G3250" s="3" t="s">
        <v>983</v>
      </c>
      <c r="H3250" t="str">
        <f>IF(ISBLANK(draft_picks[[#This Row],[drafter_id]]),"",_xlfn.XLOOKUP(draft_picks[[#This Row],[drafter_id]],drafters[id],drafters[name]))</f>
        <v>B.J. Colangelo</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x14ac:dyDescent="0.25">
      <c r="A3251" t="s">
        <v>350</v>
      </c>
      <c r="B3251" t="str">
        <f>_xlfn.XLOOKUP(draft_picks[[#This Row],[draft_id]],drafts[id],drafts[title])</f>
        <v>Classic Hammer Horror mini-Mega</v>
      </c>
      <c r="C3251" s="3">
        <v>10</v>
      </c>
      <c r="D3251">
        <f>IF(C3250&lt;draft_picks[[#This Row],[position]],1,IF(C3250&gt;draft_picks[[#This Row],[position]],D3250+1,IF(C3250=draft_picks[[#This Row],[position]],D3250+1)))</f>
        <v>4</v>
      </c>
      <c r="E3251" t="s">
        <v>3412</v>
      </c>
      <c r="F3251" t="str">
        <f>IF(ISBLANK(draft_picks[[#This Row],[movie_id]]),"",_xlfn.XLOOKUP(draft_picks[[#This Row],[movie_id]],drafts.movies[id],drafts.movies[movie_title]))</f>
        <v>The Damned</v>
      </c>
      <c r="G3251" s="3" t="s">
        <v>1015</v>
      </c>
      <c r="H3251" t="str">
        <f>IF(ISBLANK(draft_picks[[#This Row],[drafter_id]]),"",_xlfn.XLOOKUP(draft_picks[[#This Row],[drafter_id]],drafters[id],drafters[name]))</f>
        <v>Chris Hewitt</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x14ac:dyDescent="0.25">
      <c r="A3252" t="s">
        <v>350</v>
      </c>
      <c r="B3252" t="str">
        <f>_xlfn.XLOOKUP(draft_picks[[#This Row],[draft_id]],drafts[id],drafts[title])</f>
        <v>Classic Hammer Horror mini-Mega</v>
      </c>
      <c r="C3252" s="3">
        <v>9</v>
      </c>
      <c r="D3252">
        <f>IF(C3251&lt;draft_picks[[#This Row],[position]],1,IF(C3251&gt;draft_picks[[#This Row],[position]],D3251+1,IF(C3251=draft_picks[[#This Row],[position]],D3251+1)))</f>
        <v>5</v>
      </c>
      <c r="E3252" t="s">
        <v>2123</v>
      </c>
      <c r="F3252" t="str">
        <f>IF(ISBLANK(draft_picks[[#This Row],[movie_id]]),"",_xlfn.XLOOKUP(draft_picks[[#This Row],[movie_id]],drafts.movies[id],drafts.movies[movie_title]))</f>
        <v>Dr Jekyll &amp; Sister Hyde</v>
      </c>
      <c r="G3252" s="3" t="s">
        <v>789</v>
      </c>
      <c r="H3252" t="str">
        <f>IF(ISBLANK(draft_picks[[#This Row],[drafter_id]]),"",_xlfn.XLOOKUP(draft_picks[[#This Row],[drafter_id]],drafters[id],drafters[name]))</f>
        <v>Bryan Cogman</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x14ac:dyDescent="0.25">
      <c r="A3253" t="s">
        <v>350</v>
      </c>
      <c r="B3253" t="str">
        <f>_xlfn.XLOOKUP(draft_picks[[#This Row],[draft_id]],drafts[id],drafts[title])</f>
        <v>Classic Hammer Horror mini-Mega</v>
      </c>
      <c r="C3253" s="3">
        <v>8</v>
      </c>
      <c r="D3253">
        <f>IF(C3252&lt;draft_picks[[#This Row],[position]],1,IF(C3252&gt;draft_picks[[#This Row],[position]],D3252+1,IF(C3252=draft_picks[[#This Row],[position]],D3252+1)))</f>
        <v>6</v>
      </c>
      <c r="E3253" t="s">
        <v>6788</v>
      </c>
      <c r="F3253" t="str">
        <f>IF(ISBLANK(draft_picks[[#This Row],[movie_id]]),"",_xlfn.XLOOKUP(draft_picks[[#This Row],[movie_id]],drafts.movies[id],drafts.movies[movie_title]))</f>
        <v>The Vampire Lovers</v>
      </c>
      <c r="G3253" s="3" t="s">
        <v>983</v>
      </c>
      <c r="H3253" t="str">
        <f>IF(ISBLANK(draft_picks[[#This Row],[drafter_id]]),"",_xlfn.XLOOKUP(draft_picks[[#This Row],[drafter_id]],drafters[id],drafters[name]))</f>
        <v>B.J. Colangelo</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x14ac:dyDescent="0.25">
      <c r="A3254" t="s">
        <v>350</v>
      </c>
      <c r="B3254" t="str">
        <f>_xlfn.XLOOKUP(draft_picks[[#This Row],[draft_id]],drafts[id],drafts[title])</f>
        <v>Classic Hammer Horror mini-Mega</v>
      </c>
      <c r="C3254" s="3">
        <v>7</v>
      </c>
      <c r="D3254">
        <f>IF(C3253&lt;draft_picks[[#This Row],[position]],1,IF(C3253&gt;draft_picks[[#This Row],[position]],D3253+1,IF(C3253=draft_picks[[#This Row],[position]],D3253+1)))</f>
        <v>7</v>
      </c>
      <c r="E3254" t="s">
        <v>6213</v>
      </c>
      <c r="F3254" t="str">
        <f>IF(ISBLANK(draft_picks[[#This Row],[movie_id]]),"",_xlfn.XLOOKUP(draft_picks[[#This Row],[movie_id]],drafts.movies[id],drafts.movies[movie_title]))</f>
        <v>The Satanic Rites of Dracula</v>
      </c>
      <c r="G3254" s="3" t="s">
        <v>1015</v>
      </c>
      <c r="H3254" t="str">
        <f>IF(ISBLANK(draft_picks[[#This Row],[drafter_id]]),"",_xlfn.XLOOKUP(draft_picks[[#This Row],[drafter_id]],drafters[id],drafters[name]))</f>
        <v>Chris Hewitt</v>
      </c>
      <c r="J3254" t="str">
        <f>IF(ISBLANK(draft_picks[[#This Row],[drafter_team_id]]),"",_xlfn.XLOOKUP(draft_picks[[#This Row],[drafter_team_id]],drafter_teams[id],drafter_teams[name]))</f>
        <v/>
      </c>
      <c r="K3254" s="3" t="s">
        <v>15484</v>
      </c>
      <c r="L3254" t="s">
        <v>789</v>
      </c>
      <c r="M3254" t="str">
        <f>IF(OR(ISBLANK(draft_picks[[#This Row],[veto_drafter_id]]),draft_picks[[#This Row],[veto_drafter_id]]=""),"",_xlfn.XLOOKUP(draft_picks[[#This Row],[veto_drafter_id]],drafters[id],drafters[name]))</f>
        <v>Bryan Cogman</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8</v>
      </c>
      <c r="E3255" t="s">
        <v>7536</v>
      </c>
      <c r="F3255" t="str">
        <f>IF(ISBLANK(draft_picks[[#This Row],[movie_id]]),"",_xlfn.XLOOKUP(draft_picks[[#This Row],[movie_id]],drafts.movies[id],drafts.movies[movie_title]))</f>
        <v>Captain Kronos: Vampire Hunter</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983</v>
      </c>
      <c r="M3255" t="str">
        <f>IF(OR(ISBLANK(draft_picks[[#This Row],[veto_drafter_id]]),draft_picks[[#This Row],[veto_drafter_id]]=""),"",_xlfn.XLOOKUP(draft_picks[[#This Row],[veto_drafter_id]],drafters[id],drafters[name]))</f>
        <v>B.J. Colangelo</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9</v>
      </c>
      <c r="E3256" t="s">
        <v>2117</v>
      </c>
      <c r="F3256" t="str">
        <f>IF(ISBLANK(draft_picks[[#This Row],[movie_id]]),"",_xlfn.XLOOKUP(draft_picks[[#This Row],[movie_id]],drafts.movies[id],drafts.movies[movie_title]))</f>
        <v>Dracula A.D. 1972</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15497</v>
      </c>
      <c r="L3256" t="s">
        <v>15497</v>
      </c>
      <c r="M3256" t="str">
        <f>IF(OR(ISBLANK(draft_picks[[#This Row],[veto_drafter_id]]),draft_picks[[#This Row],[veto_drafter_id]]=""),"",_xlfn.XLOOKUP(draft_picks[[#This Row],[veto_drafter_id]],drafters[id],drafters[name]))</f>
        <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x14ac:dyDescent="0.25">
      <c r="A3257" t="s">
        <v>350</v>
      </c>
      <c r="B3257" t="str">
        <f>_xlfn.XLOOKUP(draft_picks[[#This Row],[draft_id]],drafts[id],drafts[title])</f>
        <v>Classic Hammer Horror mini-Mega</v>
      </c>
      <c r="C3257" s="3">
        <v>6</v>
      </c>
      <c r="D3257">
        <f>IF(C3256&lt;draft_picks[[#This Row],[position]],1,IF(C3256&gt;draft_picks[[#This Row],[position]],D3256+1,IF(C3256=draft_picks[[#This Row],[position]],D3256+1)))</f>
        <v>10</v>
      </c>
      <c r="E3257" t="s">
        <v>4056</v>
      </c>
      <c r="F3257" t="str">
        <f>IF(ISBLANK(draft_picks[[#This Row],[movie_id]]),"",_xlfn.XLOOKUP(draft_picks[[#This Row],[movie_id]],drafts.movies[id],drafts.movies[movie_title]))</f>
        <v>Twins of Evil</v>
      </c>
      <c r="G3257" s="3" t="s">
        <v>789</v>
      </c>
      <c r="H3257" t="str">
        <f>IF(ISBLANK(draft_picks[[#This Row],[drafter_id]]),"",_xlfn.XLOOKUP(draft_picks[[#This Row],[drafter_id]],drafters[id],drafters[name]))</f>
        <v>Bryan Cogman</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x14ac:dyDescent="0.25">
      <c r="A3258" t="s">
        <v>350</v>
      </c>
      <c r="B3258" t="str">
        <f>_xlfn.XLOOKUP(draft_picks[[#This Row],[draft_id]],drafts[id],drafts[title])</f>
        <v>Classic Hammer Horror mini-Mega</v>
      </c>
      <c r="C3258" s="3">
        <v>5</v>
      </c>
      <c r="D3258">
        <f>IF(C3257&lt;draft_picks[[#This Row],[position]],1,IF(C3257&gt;draft_picks[[#This Row],[position]],D3257+1,IF(C3257=draft_picks[[#This Row],[position]],D3257+1)))</f>
        <v>11</v>
      </c>
      <c r="E3258" t="s">
        <v>7315</v>
      </c>
      <c r="F3258" t="str">
        <f>IF(ISBLANK(draft_picks[[#This Row],[movie_id]]),"",_xlfn.XLOOKUP(draft_picks[[#This Row],[movie_id]],drafts.movies[id],drafts.movies[movie_title]))</f>
        <v>The Devil Rides Out</v>
      </c>
      <c r="G3258" s="3" t="s">
        <v>983</v>
      </c>
      <c r="H3258" t="str">
        <f>IF(ISBLANK(draft_picks[[#This Row],[drafter_id]]),"",_xlfn.XLOOKUP(draft_picks[[#This Row],[drafter_id]],drafters[id],drafters[name]))</f>
        <v>B.J. Colangelo</v>
      </c>
      <c r="J3258" t="str">
        <f>IF(ISBLANK(draft_picks[[#This Row],[drafter_team_id]]),"",_xlfn.XLOOKUP(draft_picks[[#This Row],[drafter_team_id]],drafter_teams[id],drafter_teams[name]))</f>
        <v/>
      </c>
      <c r="K3258" s="3" t="s">
        <v>15484</v>
      </c>
      <c r="L3258" t="s">
        <v>1015</v>
      </c>
      <c r="M3258" t="str">
        <f>IF(OR(ISBLANK(draft_picks[[#This Row],[veto_drafter_id]]),draft_picks[[#This Row],[veto_drafter_id]]=""),"",_xlfn.XLOOKUP(draft_picks[[#This Row],[veto_drafter_id]],drafters[id],drafters[name]))</f>
        <v>Chris Hewitt</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12</v>
      </c>
      <c r="E3259" t="s">
        <v>3178</v>
      </c>
      <c r="F3259" t="str">
        <f>IF(ISBLANK(draft_picks[[#This Row],[movie_id]]),"",_xlfn.XLOOKUP(draft_picks[[#This Row],[movie_id]],drafts.movies[id],drafts.movies[movie_title]))</f>
        <v>The Brides of Dracula</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15497</v>
      </c>
      <c r="L3259" t="s">
        <v>15497</v>
      </c>
      <c r="M3259" t="str">
        <f>IF(OR(ISBLANK(draft_picks[[#This Row],[veto_drafter_id]]),draft_picks[[#This Row],[veto_drafter_id]]=""),"",_xlfn.XLOOKUP(draft_picks[[#This Row],[veto_drafter_id]],drafters[id],drafters[name]))</f>
        <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x14ac:dyDescent="0.25">
      <c r="A3260" t="s">
        <v>350</v>
      </c>
      <c r="B3260" t="str">
        <f>_xlfn.XLOOKUP(draft_picks[[#This Row],[draft_id]],drafts[id],drafts[title])</f>
        <v>Classic Hammer Horror mini-Mega</v>
      </c>
      <c r="C3260" s="3">
        <v>4</v>
      </c>
      <c r="D3260">
        <f>IF(C3259&lt;draft_picks[[#This Row],[position]],1,IF(C3259&gt;draft_picks[[#This Row],[position]],D3259+1,IF(C3259=draft_picks[[#This Row],[position]],D3259+1)))</f>
        <v>13</v>
      </c>
      <c r="E3260" t="s">
        <v>2559</v>
      </c>
      <c r="F3260" t="str">
        <f>IF(ISBLANK(draft_picks[[#This Row],[movie_id]]),"",_xlfn.XLOOKUP(draft_picks[[#This Row],[movie_id]],drafts.movies[id],drafts.movies[movie_title]))</f>
        <v>Dracula</v>
      </c>
      <c r="G3260" s="3" t="s">
        <v>1015</v>
      </c>
      <c r="H3260" t="str">
        <f>IF(ISBLANK(draft_picks[[#This Row],[drafter_id]]),"",_xlfn.XLOOKUP(draft_picks[[#This Row],[drafter_id]],drafters[id],drafters[name]))</f>
        <v>Chris Hewitt</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x14ac:dyDescent="0.25">
      <c r="A3261" t="s">
        <v>350</v>
      </c>
      <c r="B3261" t="str">
        <f>_xlfn.XLOOKUP(draft_picks[[#This Row],[draft_id]],drafts[id],drafts[title])</f>
        <v>Classic Hammer Horror mini-Mega</v>
      </c>
      <c r="C3261" s="3">
        <v>3</v>
      </c>
      <c r="D3261">
        <f>IF(C3260&lt;draft_picks[[#This Row],[position]],1,IF(C3260&gt;draft_picks[[#This Row],[position]],D3260+1,IF(C3260=draft_picks[[#This Row],[position]],D3260+1)))</f>
        <v>14</v>
      </c>
      <c r="E3261" t="s">
        <v>6348</v>
      </c>
      <c r="F3261" t="str">
        <f>IF(ISBLANK(draft_picks[[#This Row],[movie_id]]),"",_xlfn.XLOOKUP(draft_picks[[#This Row],[movie_id]],drafts.movies[id],drafts.movies[movie_title]))</f>
        <v>The Curse of Frankenstein</v>
      </c>
      <c r="G3261" s="3" t="s">
        <v>789</v>
      </c>
      <c r="H3261" t="str">
        <f>IF(ISBLANK(draft_picks[[#This Row],[drafter_id]]),"",_xlfn.XLOOKUP(draft_picks[[#This Row],[drafter_id]],drafters[id],drafters[name]))</f>
        <v>Bryan Cogman</v>
      </c>
      <c r="J3261" t="str">
        <f>IF(ISBLANK(draft_picks[[#This Row],[drafter_team_id]]),"",_xlfn.XLOOKUP(draft_picks[[#This Row],[drafter_team_id]],drafter_teams[id],drafter_teams[name]))</f>
        <v/>
      </c>
      <c r="K3261" s="3" t="s">
        <v>15484</v>
      </c>
      <c r="L3261" t="s">
        <v>789</v>
      </c>
      <c r="M3261" t="str">
        <f>IF(OR(ISBLANK(draft_picks[[#This Row],[veto_drafter_id]]),draft_picks[[#This Row],[veto_drafter_id]]=""),"",_xlfn.XLOOKUP(draft_picks[[#This Row],[veto_drafter_id]],drafters[id],drafters[name]))</f>
        <v>Bryan Cogman</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15</v>
      </c>
      <c r="E3262" t="s">
        <v>2802</v>
      </c>
      <c r="F3262" t="str">
        <f>IF(ISBLANK(draft_picks[[#This Row],[movie_id]]),"",_xlfn.XLOOKUP(draft_picks[[#This Row],[movie_id]],drafts.movies[id],drafts.movies[movie_title]))</f>
        <v>Quatermass and the Pit</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15497</v>
      </c>
      <c r="L3262" t="s">
        <v>15497</v>
      </c>
      <c r="M3262" t="str">
        <f>IF(OR(ISBLANK(draft_picks[[#This Row],[veto_drafter_id]]),draft_picks[[#This Row],[veto_drafter_id]]=""),"",_xlfn.XLOOKUP(draft_picks[[#This Row],[veto_drafter_id]],drafters[id],drafters[name]))</f>
        <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x14ac:dyDescent="0.25">
      <c r="A3263" t="s">
        <v>350</v>
      </c>
      <c r="B3263" t="str">
        <f>_xlfn.XLOOKUP(draft_picks[[#This Row],[draft_id]],drafts[id],drafts[title])</f>
        <v>Classic Hammer Horror mini-Mega</v>
      </c>
      <c r="C3263" s="3">
        <v>2</v>
      </c>
      <c r="D3263">
        <f>IF(C3262&lt;draft_picks[[#This Row],[position]],1,IF(C3262&gt;draft_picks[[#This Row],[position]],D3262+1,IF(C3262=draft_picks[[#This Row],[position]],D3262+1)))</f>
        <v>16</v>
      </c>
      <c r="E3263" t="s">
        <v>2547</v>
      </c>
      <c r="F3263" t="str">
        <f>IF(ISBLANK(draft_picks[[#This Row],[movie_id]]),"",_xlfn.XLOOKUP(draft_picks[[#This Row],[movie_id]],drafts.movies[id],drafts.movies[movie_title]))</f>
        <v>Frankenstein Must Be Destroyed</v>
      </c>
      <c r="G3263" s="3" t="s">
        <v>983</v>
      </c>
      <c r="H3263" t="str">
        <f>IF(ISBLANK(draft_picks[[#This Row],[drafter_id]]),"",_xlfn.XLOOKUP(draft_picks[[#This Row],[drafter_id]],drafters[id],drafters[name]))</f>
        <v>B.J. Colangelo</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x14ac:dyDescent="0.25">
      <c r="A3264" t="s">
        <v>350</v>
      </c>
      <c r="B3264" t="str">
        <f>_xlfn.XLOOKUP(draft_picks[[#This Row],[draft_id]],drafts[id],drafts[title])</f>
        <v>Classic Hammer Horror mini-Mega</v>
      </c>
      <c r="C3264" s="3">
        <v>1</v>
      </c>
      <c r="D3264">
        <f>IF(C3263&lt;draft_picks[[#This Row],[position]],1,IF(C3263&gt;draft_picks[[#This Row],[position]],D3263+1,IF(C3263=draft_picks[[#This Row],[position]],D3263+1)))</f>
        <v>17</v>
      </c>
      <c r="E3264" t="s">
        <v>7315</v>
      </c>
      <c r="F3264" t="str">
        <f>IF(ISBLANK(draft_picks[[#This Row],[movie_id]]),"",_xlfn.XLOOKUP(draft_picks[[#This Row],[movie_id]],drafts.movies[id],drafts.movies[movie_title]))</f>
        <v>The Devil Rides Out</v>
      </c>
      <c r="G3264" s="3" t="s">
        <v>1015</v>
      </c>
      <c r="H3264" t="str">
        <f>IF(ISBLANK(draft_picks[[#This Row],[drafter_id]]),"",_xlfn.XLOOKUP(draft_picks[[#This Row],[drafter_id]],drafters[id],drafters[name]))</f>
        <v>Chris Hewitt</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x14ac:dyDescent="0.25">
      <c r="A3265" t="s">
        <v>296</v>
      </c>
      <c r="B3265" t="str">
        <f>_xlfn.XLOOKUP(draft_picks[[#This Row],[draft_id]],drafts[id],drafts[title])</f>
        <v>Alfred Hitchcock Mega Draft</v>
      </c>
      <c r="C3265" s="3">
        <v>30</v>
      </c>
      <c r="D3265">
        <f>IF(C3264&lt;draft_picks[[#This Row],[position]],1,IF(C3264&gt;draft_picks[[#This Row],[position]],D3264+1,IF(C3264=draft_picks[[#This Row],[position]],D3264+1)))</f>
        <v>1</v>
      </c>
      <c r="E3265" t="s">
        <v>2475</v>
      </c>
      <c r="F3265" t="str">
        <f>IF(ISBLANK(draft_picks[[#This Row],[movie_id]]),"",_xlfn.XLOOKUP(draft_picks[[#This Row],[movie_id]],drafts.movies[id],drafts.movies[movie_title]))</f>
        <v>Downhill</v>
      </c>
      <c r="G3265" s="3" t="s">
        <v>1023</v>
      </c>
      <c r="H3265" t="str">
        <f>IF(ISBLANK(draft_picks[[#This Row],[drafter_id]]),"",_xlfn.XLOOKUP(draft_picks[[#This Row],[drafter_id]],drafters[id],drafters[name]))</f>
        <v>Walter Chaw</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x14ac:dyDescent="0.25">
      <c r="A3266" t="s">
        <v>296</v>
      </c>
      <c r="B3266" t="str">
        <f>_xlfn.XLOOKUP(draft_picks[[#This Row],[draft_id]],drafts[id],drafts[title])</f>
        <v>Alfred Hitchcock Mega Draft</v>
      </c>
      <c r="C3266" s="3">
        <v>29</v>
      </c>
      <c r="D3266">
        <f>IF(C3265&lt;draft_picks[[#This Row],[position]],1,IF(C3265&gt;draft_picks[[#This Row],[position]],D3265+1,IF(C3265=draft_picks[[#This Row],[position]],D3265+1)))</f>
        <v>2</v>
      </c>
      <c r="E3266" t="s">
        <v>6952</v>
      </c>
      <c r="F3266" t="str">
        <f>IF(ISBLANK(draft_picks[[#This Row],[movie_id]]),"",_xlfn.XLOOKUP(draft_picks[[#This Row],[movie_id]],drafts.movies[id],drafts.movies[movie_title]))</f>
        <v>Suspicion</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15484</v>
      </c>
      <c r="L3266" t="s">
        <v>797</v>
      </c>
      <c r="M3266" t="str">
        <f>IF(OR(ISBLANK(draft_picks[[#This Row],[veto_drafter_id]]),draft_picks[[#This Row],[veto_drafter_id]]=""),"",_xlfn.XLOOKUP(draft_picks[[#This Row],[veto_drafter_id]],drafters[id],drafters[name]))</f>
        <v>William Bibbiani</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3</v>
      </c>
      <c r="E3267" t="s">
        <v>7521</v>
      </c>
      <c r="F3267" t="str">
        <f>IF(ISBLANK(draft_picks[[#This Row],[movie_id]]),"",_xlfn.XLOOKUP(draft_picks[[#This Row],[movie_id]],drafts.movies[id],drafts.movies[movie_title]))</f>
        <v>Sabotage</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15497</v>
      </c>
      <c r="L3267" t="s">
        <v>15497</v>
      </c>
      <c r="M3267" t="str">
        <f>IF(OR(ISBLANK(draft_picks[[#This Row],[veto_drafter_id]]),draft_picks[[#This Row],[veto_drafter_id]]=""),"",_xlfn.XLOOKUP(draft_picks[[#This Row],[veto_drafter_id]],drafters[id],drafters[name]))</f>
        <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x14ac:dyDescent="0.25">
      <c r="A3268" t="s">
        <v>296</v>
      </c>
      <c r="B3268" t="str">
        <f>_xlfn.XLOOKUP(draft_picks[[#This Row],[draft_id]],drafts[id],drafts[title])</f>
        <v>Alfred Hitchcock Mega Draft</v>
      </c>
      <c r="C3268" s="3">
        <v>28</v>
      </c>
      <c r="D3268">
        <f>IF(C3267&lt;draft_picks[[#This Row],[position]],1,IF(C3267&gt;draft_picks[[#This Row],[position]],D3267+1,IF(C3267=draft_picks[[#This Row],[position]],D3267+1)))</f>
        <v>4</v>
      </c>
      <c r="E3268" t="s">
        <v>4446</v>
      </c>
      <c r="F3268" t="str">
        <f>IF(ISBLANK(draft_picks[[#This Row],[movie_id]]),"",_xlfn.XLOOKUP(draft_picks[[#This Row],[movie_id]],drafts.movies[id],drafts.movies[movie_title]))</f>
        <v>Under Capricorn</v>
      </c>
      <c r="G3268" s="3" t="s">
        <v>797</v>
      </c>
      <c r="H3268" t="str">
        <f>IF(ISBLANK(draft_picks[[#This Row],[drafter_id]]),"",_xlfn.XLOOKUP(draft_picks[[#This Row],[drafter_id]],drafters[id],drafters[name]))</f>
        <v>William Bibbiani</v>
      </c>
      <c r="J3268" t="str">
        <f>IF(ISBLANK(draft_picks[[#This Row],[drafter_team_id]]),"",_xlfn.XLOOKUP(draft_picks[[#This Row],[drafter_team_id]],drafter_teams[id],drafter_teams[name]))</f>
        <v/>
      </c>
      <c r="K3268" s="3" t="s">
        <v>15484</v>
      </c>
      <c r="L3268" t="s">
        <v>1009</v>
      </c>
      <c r="M3268" t="str">
        <f>IF(OR(ISBLANK(draft_picks[[#This Row],[veto_drafter_id]]),draft_picks[[#This Row],[veto_drafter_id]]=""),"",_xlfn.XLOOKUP(draft_picks[[#This Row],[veto_drafter_id]],drafters[id],drafters[name]))</f>
        <v>Drea Clark</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5</v>
      </c>
      <c r="E3269" t="s">
        <v>5187</v>
      </c>
      <c r="F3269" t="str">
        <f>IF(ISBLANK(draft_picks[[#This Row],[movie_id]]),"",_xlfn.XLOOKUP(draft_picks[[#This Row],[movie_id]],drafts.movies[id],drafts.movies[movie_title]))</f>
        <v>Jamaica Inn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1023</v>
      </c>
      <c r="M3269" t="str">
        <f>IF(OR(ISBLANK(draft_picks[[#This Row],[veto_drafter_id]]),draft_picks[[#This Row],[veto_drafter_id]]=""),"",_xlfn.XLOOKUP(draft_picks[[#This Row],[veto_drafter_id]],drafters[id],drafters[name]))</f>
        <v>Walter Chaw</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6</v>
      </c>
      <c r="E3270" t="s">
        <v>6809</v>
      </c>
      <c r="F3270" t="str">
        <f>IF(ISBLANK(draft_picks[[#This Row],[movie_id]]),"",_xlfn.XLOOKUP(draft_picks[[#This Row],[movie_id]],drafts.movies[id],drafts.movies[movie_title]))</f>
        <v>Torn Curtain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15497</v>
      </c>
      <c r="L3270" t="s">
        <v>15497</v>
      </c>
      <c r="M3270" t="str">
        <f>IF(OR(ISBLANK(draft_picks[[#This Row],[veto_drafter_id]]),draft_picks[[#This Row],[veto_drafter_id]]=""),"",_xlfn.XLOOKUP(draft_picks[[#This Row],[veto_drafter_id]],drafters[id],drafters[name]))</f>
        <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x14ac:dyDescent="0.25">
      <c r="A3271" t="s">
        <v>296</v>
      </c>
      <c r="B3271" t="str">
        <f>_xlfn.XLOOKUP(draft_picks[[#This Row],[draft_id]],drafts[id],drafts[title])</f>
        <v>Alfred Hitchcock Mega Draft</v>
      </c>
      <c r="C3271" s="3">
        <v>27</v>
      </c>
      <c r="D3271">
        <f>IF(C3270&lt;draft_picks[[#This Row],[position]],1,IF(C3270&gt;draft_picks[[#This Row],[position]],D3270+1,IF(C3270=draft_picks[[#This Row],[position]],D3270+1)))</f>
        <v>7</v>
      </c>
      <c r="E3271" t="s">
        <v>3808</v>
      </c>
      <c r="F3271" t="str">
        <f>IF(ISBLANK(draft_picks[[#This Row],[movie_id]]),"",_xlfn.XLOOKUP(draft_picks[[#This Row],[movie_id]],drafts.movies[id],drafts.movies[movie_title]))</f>
        <v>Young and Innocent</v>
      </c>
      <c r="G3271" s="3" t="s">
        <v>1009</v>
      </c>
      <c r="H3271" t="str">
        <f>IF(ISBLANK(draft_picks[[#This Row],[drafter_id]]),"",_xlfn.XLOOKUP(draft_picks[[#This Row],[drafter_id]],drafters[id],drafters[name]))</f>
        <v>Drea Clark</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x14ac:dyDescent="0.25">
      <c r="A3272" t="s">
        <v>296</v>
      </c>
      <c r="B3272" t="str">
        <f>_xlfn.XLOOKUP(draft_picks[[#This Row],[draft_id]],drafts[id],drafts[title])</f>
        <v>Alfred Hitchcock Mega Draft</v>
      </c>
      <c r="C3272" s="3">
        <v>26</v>
      </c>
      <c r="D3272">
        <f>IF(C3271&lt;draft_picks[[#This Row],[position]],1,IF(C3271&gt;draft_picks[[#This Row],[position]],D3271+1,IF(C3271=draft_picks[[#This Row],[position]],D3271+1)))</f>
        <v>8</v>
      </c>
      <c r="E3272" t="s">
        <v>4446</v>
      </c>
      <c r="F3272" t="str">
        <f>IF(ISBLANK(draft_picks[[#This Row],[movie_id]]),"",_xlfn.XLOOKUP(draft_picks[[#This Row],[movie_id]],drafts.movies[id],drafts.movies[movie_title]))</f>
        <v>Under Capricorn</v>
      </c>
      <c r="G3272" s="3" t="s">
        <v>1023</v>
      </c>
      <c r="H3272" t="str">
        <f>IF(ISBLANK(draft_picks[[#This Row],[drafter_id]]),"",_xlfn.XLOOKUP(draft_picks[[#This Row],[drafter_id]],drafters[id],drafters[name]))</f>
        <v>Walter Chaw</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x14ac:dyDescent="0.25">
      <c r="A3273" t="s">
        <v>296</v>
      </c>
      <c r="B3273" t="str">
        <f>_xlfn.XLOOKUP(draft_picks[[#This Row],[draft_id]],drafts[id],drafts[title])</f>
        <v>Alfred Hitchcock Mega Draft</v>
      </c>
      <c r="C3273" s="3">
        <v>25</v>
      </c>
      <c r="D3273">
        <f>IF(C3272&lt;draft_picks[[#This Row],[position]],1,IF(C3272&gt;draft_picks[[#This Row],[position]],D3272+1,IF(C3272=draft_picks[[#This Row],[position]],D3272+1)))</f>
        <v>9</v>
      </c>
      <c r="E3273" t="s">
        <v>8381</v>
      </c>
      <c r="F3273" t="str">
        <f>IF(ISBLANK(draft_picks[[#This Row],[movie_id]]),"",_xlfn.XLOOKUP(draft_picks[[#This Row],[movie_id]],drafts.movies[id],drafts.movies[movie_title]))</f>
        <v>Frenzy</v>
      </c>
      <c r="G3273" s="3" t="s">
        <v>797</v>
      </c>
      <c r="H3273" t="str">
        <f>IF(ISBLANK(draft_picks[[#This Row],[drafter_id]]),"",_xlfn.XLOOKUP(draft_picks[[#This Row],[drafter_id]],drafters[id],drafters[name]))</f>
        <v>William Bibbiani</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x14ac:dyDescent="0.25">
      <c r="A3274" t="s">
        <v>296</v>
      </c>
      <c r="B3274" t="str">
        <f>_xlfn.XLOOKUP(draft_picks[[#This Row],[draft_id]],drafts[id],drafts[title])</f>
        <v>Alfred Hitchcock Mega Draft</v>
      </c>
      <c r="C3274" s="3">
        <v>24</v>
      </c>
      <c r="D3274">
        <f>IF(C3273&lt;draft_picks[[#This Row],[position]],1,IF(C3273&gt;draft_picks[[#This Row],[position]],D3273+1,IF(C3273=draft_picks[[#This Row],[position]],D3273+1)))</f>
        <v>10</v>
      </c>
      <c r="E3274" t="s">
        <v>3522</v>
      </c>
      <c r="F3274" t="str">
        <f>IF(ISBLANK(draft_picks[[#This Row],[movie_id]]),"",_xlfn.XLOOKUP(draft_picks[[#This Row],[movie_id]],drafts.movies[id],drafts.movies[movie_title]))</f>
        <v>The Lady Vanishes</v>
      </c>
      <c r="G3274" s="3" t="s">
        <v>1009</v>
      </c>
      <c r="H3274" t="str">
        <f>IF(ISBLANK(draft_picks[[#This Row],[drafter_id]]),"",_xlfn.XLOOKUP(draft_picks[[#This Row],[drafter_id]],drafters[id],drafters[name]))</f>
        <v>Drea Clark</v>
      </c>
      <c r="J3274" t="str">
        <f>IF(ISBLANK(draft_picks[[#This Row],[drafter_team_id]]),"",_xlfn.XLOOKUP(draft_picks[[#This Row],[drafter_team_id]],drafter_teams[id],drafter_teams[name]))</f>
        <v/>
      </c>
      <c r="K3274" s="3" t="s">
        <v>15484</v>
      </c>
      <c r="L3274" t="s">
        <v>797</v>
      </c>
      <c r="M3274" t="str">
        <f>IF(OR(ISBLANK(draft_picks[[#This Row],[veto_drafter_id]]),draft_picks[[#This Row],[veto_drafter_id]]=""),"",_xlfn.XLOOKUP(draft_picks[[#This Row],[veto_drafter_id]],drafters[id],drafters[name]))</f>
        <v>William Bibbiani</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11</v>
      </c>
      <c r="E3275" t="s">
        <v>3319</v>
      </c>
      <c r="F3275" t="str">
        <f>IF(ISBLANK(draft_picks[[#This Row],[movie_id]]),"",_xlfn.XLOOKUP(draft_picks[[#This Row],[movie_id]],drafts.movies[id],drafts.movies[movie_title]))</f>
        <v>The Trouble with Harry</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15497</v>
      </c>
      <c r="L3275" t="s">
        <v>15497</v>
      </c>
      <c r="M3275" t="str">
        <f>IF(OR(ISBLANK(draft_picks[[#This Row],[veto_drafter_id]]),draft_picks[[#This Row],[veto_drafter_id]]=""),"",_xlfn.XLOOKUP(draft_picks[[#This Row],[veto_drafter_id]],drafters[id],drafters[name]))</f>
        <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x14ac:dyDescent="0.25">
      <c r="A3276" t="s">
        <v>296</v>
      </c>
      <c r="B3276" t="str">
        <f>_xlfn.XLOOKUP(draft_picks[[#This Row],[draft_id]],drafts[id],drafts[title])</f>
        <v>Alfred Hitchcock Mega Draft</v>
      </c>
      <c r="C3276" s="3">
        <v>23</v>
      </c>
      <c r="D3276">
        <f>IF(C3275&lt;draft_picks[[#This Row],[position]],1,IF(C3275&gt;draft_picks[[#This Row],[position]],D3275+1,IF(C3275=draft_picks[[#This Row],[position]],D3275+1)))</f>
        <v>12</v>
      </c>
      <c r="E3276" t="s">
        <v>5504</v>
      </c>
      <c r="F3276" t="str">
        <f>IF(ISBLANK(draft_picks[[#This Row],[movie_id]]),"",_xlfn.XLOOKUP(draft_picks[[#This Row],[movie_id]],drafts.movies[id],drafts.movies[movie_title]))</f>
        <v>The Manxman</v>
      </c>
      <c r="G3276" s="3" t="s">
        <v>1023</v>
      </c>
      <c r="H3276" t="str">
        <f>IF(ISBLANK(draft_picks[[#This Row],[drafter_id]]),"",_xlfn.XLOOKUP(draft_picks[[#This Row],[drafter_id]],drafters[id],drafters[name]))</f>
        <v>Walter Chaw</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x14ac:dyDescent="0.25">
      <c r="A3277" t="s">
        <v>296</v>
      </c>
      <c r="B3277" t="str">
        <f>_xlfn.XLOOKUP(draft_picks[[#This Row],[draft_id]],drafts[id],drafts[title])</f>
        <v>Alfred Hitchcock Mega Draft</v>
      </c>
      <c r="C3277" s="3">
        <v>22</v>
      </c>
      <c r="D3277">
        <f>IF(C3276&lt;draft_picks[[#This Row],[position]],1,IF(C3276&gt;draft_picks[[#This Row],[position]],D3276+1,IF(C3276=draft_picks[[#This Row],[position]],D3276+1)))</f>
        <v>13</v>
      </c>
      <c r="E3277" t="s">
        <v>3439</v>
      </c>
      <c r="F3277" t="str">
        <f>IF(ISBLANK(draft_picks[[#This Row],[movie_id]]),"",_xlfn.XLOOKUP(draft_picks[[#This Row],[movie_id]],drafts.movies[id],drafts.movies[movie_title]))</f>
        <v>Vertigo</v>
      </c>
      <c r="G3277" s="3" t="s">
        <v>797</v>
      </c>
      <c r="H3277" t="str">
        <f>IF(ISBLANK(draft_picks[[#This Row],[drafter_id]]),"",_xlfn.XLOOKUP(draft_picks[[#This Row],[drafter_id]],drafters[id],drafters[name]))</f>
        <v>William Bibbiani</v>
      </c>
      <c r="J3277" t="str">
        <f>IF(ISBLANK(draft_picks[[#This Row],[drafter_team_id]]),"",_xlfn.XLOOKUP(draft_picks[[#This Row],[drafter_team_id]],drafter_teams[id],drafter_teams[name]))</f>
        <v/>
      </c>
      <c r="K3277" s="3" t="s">
        <v>15484</v>
      </c>
      <c r="L3277" t="s">
        <v>1009</v>
      </c>
      <c r="M3277" t="str">
        <f>IF(OR(ISBLANK(draft_picks[[#This Row],[veto_drafter_id]]),draft_picks[[#This Row],[veto_drafter_id]]=""),"",_xlfn.XLOOKUP(draft_picks[[#This Row],[veto_drafter_id]],drafters[id],drafters[name]))</f>
        <v>Drea Clark</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14</v>
      </c>
      <c r="E3278" t="s">
        <v>5522</v>
      </c>
      <c r="F3278" t="str">
        <f>IF(ISBLANK(draft_picks[[#This Row],[movie_id]]),"",_xlfn.XLOOKUP(draft_picks[[#This Row],[movie_id]],drafts.movies[id],drafts.movies[movie_title]))</f>
        <v>The Wrong Man</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15497</v>
      </c>
      <c r="L3278" t="s">
        <v>15497</v>
      </c>
      <c r="M3278" t="str">
        <f>IF(OR(ISBLANK(draft_picks[[#This Row],[veto_drafter_id]]),draft_picks[[#This Row],[veto_drafter_id]]=""),"",_xlfn.XLOOKUP(draft_picks[[#This Row],[veto_drafter_id]],drafters[id],drafters[name]))</f>
        <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x14ac:dyDescent="0.25">
      <c r="A3279" t="s">
        <v>296</v>
      </c>
      <c r="B3279" t="str">
        <f>_xlfn.XLOOKUP(draft_picks[[#This Row],[draft_id]],drafts[id],drafts[title])</f>
        <v>Alfred Hitchcock Mega Draft</v>
      </c>
      <c r="C3279" s="3">
        <v>21</v>
      </c>
      <c r="D3279">
        <f>IF(C3278&lt;draft_picks[[#This Row],[position]],1,IF(C3278&gt;draft_picks[[#This Row],[position]],D3278+1,IF(C3278=draft_picks[[#This Row],[position]],D3278+1)))</f>
        <v>15</v>
      </c>
      <c r="E3279" t="s">
        <v>8343</v>
      </c>
      <c r="F3279" t="str">
        <f>IF(ISBLANK(draft_picks[[#This Row],[movie_id]]),"",_xlfn.XLOOKUP(draft_picks[[#This Row],[movie_id]],drafts.movies[id],drafts.movies[movie_title]))</f>
        <v>Spellbound</v>
      </c>
      <c r="G3279" s="3" t="s">
        <v>1009</v>
      </c>
      <c r="H3279" t="str">
        <f>IF(ISBLANK(draft_picks[[#This Row],[drafter_id]]),"",_xlfn.XLOOKUP(draft_picks[[#This Row],[drafter_id]],drafters[id],drafters[name]))</f>
        <v>Drea Clark</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x14ac:dyDescent="0.25">
      <c r="A3280" t="s">
        <v>296</v>
      </c>
      <c r="B3280" t="str">
        <f>_xlfn.XLOOKUP(draft_picks[[#This Row],[draft_id]],drafts[id],drafts[title])</f>
        <v>Alfred Hitchcock Mega Draft</v>
      </c>
      <c r="C3280" s="3">
        <v>20</v>
      </c>
      <c r="D3280">
        <f>IF(C3279&lt;draft_picks[[#This Row],[position]],1,IF(C3279&gt;draft_picks[[#This Row],[position]],D3279+1,IF(C3279=draft_picks[[#This Row],[position]],D3279+1)))</f>
        <v>16</v>
      </c>
      <c r="E3280" t="s">
        <v>2850</v>
      </c>
      <c r="F3280" t="str">
        <f>IF(ISBLANK(draft_picks[[#This Row],[movie_id]]),"",_xlfn.XLOOKUP(draft_picks[[#This Row],[movie_id]],drafts.movies[id],drafts.movies[movie_title]))</f>
        <v>Dial M for Murder</v>
      </c>
      <c r="G3280" s="3" t="s">
        <v>781</v>
      </c>
      <c r="H3280" t="str">
        <f>IF(ISBLANK(draft_picks[[#This Row],[drafter_id]]),"",_xlfn.XLOOKUP(draft_picks[[#This Row],[drafter_id]],drafters[id],drafters[name]))</f>
        <v>Adam B. Vary</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x14ac:dyDescent="0.25">
      <c r="A3281" t="s">
        <v>296</v>
      </c>
      <c r="B3281" t="str">
        <f>_xlfn.XLOOKUP(draft_picks[[#This Row],[draft_id]],drafts[id],drafts[title])</f>
        <v>Alfred Hitchcock Mega Draft</v>
      </c>
      <c r="C3281" s="3">
        <v>19</v>
      </c>
      <c r="D3281">
        <f>IF(C3280&lt;draft_picks[[#This Row],[position]],1,IF(C3280&gt;draft_picks[[#This Row],[position]],D3280+1,IF(C3280=draft_picks[[#This Row],[position]],D3280+1)))</f>
        <v>17</v>
      </c>
      <c r="E3281" t="s">
        <v>5662</v>
      </c>
      <c r="F3281" t="str">
        <f>IF(ISBLANK(draft_picks[[#This Row],[movie_id]]),"",_xlfn.XLOOKUP(draft_picks[[#This Row],[movie_id]],drafts.movies[id],drafts.movies[movie_title]))</f>
        <v>Stage Fright</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x14ac:dyDescent="0.25">
      <c r="A3282" t="s">
        <v>296</v>
      </c>
      <c r="B3282" t="str">
        <f>_xlfn.XLOOKUP(draft_picks[[#This Row],[draft_id]],drafts[id],drafts[title])</f>
        <v>Alfred Hitchcock Mega Draft</v>
      </c>
      <c r="C3282" s="3">
        <v>18</v>
      </c>
      <c r="D3282">
        <f>IF(C3281&lt;draft_picks[[#This Row],[position]],1,IF(C3281&gt;draft_picks[[#This Row],[position]],D3281+1,IF(C3281=draft_picks[[#This Row],[position]],D3281+1)))</f>
        <v>18</v>
      </c>
      <c r="E3282" t="s">
        <v>5028</v>
      </c>
      <c r="F3282" t="str">
        <f>IF(ISBLANK(draft_picks[[#This Row],[movie_id]]),"",_xlfn.XLOOKUP(draft_picks[[#This Row],[movie_id]],drafts.movies[id],drafts.movies[movie_title]))</f>
        <v>Marnie</v>
      </c>
      <c r="G3282" s="3" t="s">
        <v>867</v>
      </c>
      <c r="H3282" t="str">
        <f>IF(ISBLANK(draft_picks[[#This Row],[drafter_id]]),"",_xlfn.XLOOKUP(draft_picks[[#This Row],[drafter_id]],drafters[id],drafters[name]))</f>
        <v>Mark Harris</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x14ac:dyDescent="0.25">
      <c r="A3283" t="s">
        <v>296</v>
      </c>
      <c r="B3283" t="str">
        <f>_xlfn.XLOOKUP(draft_picks[[#This Row],[draft_id]],drafts[id],drafts[title])</f>
        <v>Alfred Hitchcock Mega Draft</v>
      </c>
      <c r="C3283" s="3">
        <v>17</v>
      </c>
      <c r="D3283">
        <f>IF(C3282&lt;draft_picks[[#This Row],[position]],1,IF(C3282&gt;draft_picks[[#This Row],[position]],D3282+1,IF(C3282=draft_picks[[#This Row],[position]],D3282+1)))</f>
        <v>19</v>
      </c>
      <c r="E3283" t="s">
        <v>6435</v>
      </c>
      <c r="F3283" t="str">
        <f>IF(ISBLANK(draft_picks[[#This Row],[movie_id]]),"",_xlfn.XLOOKUP(draft_picks[[#This Row],[movie_id]],drafts.movies[id],drafts.movies[movie_title]))</f>
        <v>To Catch a Thief</v>
      </c>
      <c r="G3283" s="3" t="s">
        <v>1177</v>
      </c>
      <c r="H3283" t="str">
        <f>IF(ISBLANK(draft_picks[[#This Row],[drafter_id]]),"",_xlfn.XLOOKUP(draft_picks[[#This Row],[drafter_id]],drafters[id],drafters[name]))</f>
        <v>Darren Franich</v>
      </c>
      <c r="J3283" t="str">
        <f>IF(ISBLANK(draft_picks[[#This Row],[drafter_team_id]]),"",_xlfn.XLOOKUP(draft_picks[[#This Row],[drafter_team_id]],drafter_teams[id],drafter_teams[name]))</f>
        <v/>
      </c>
      <c r="K3283" s="3" t="s">
        <v>15484</v>
      </c>
      <c r="L3283" t="s">
        <v>781</v>
      </c>
      <c r="M3283" t="str">
        <f>IF(OR(ISBLANK(draft_picks[[#This Row],[veto_drafter_id]]),draft_picks[[#This Row],[veto_drafter_id]]=""),"",_xlfn.XLOOKUP(draft_picks[[#This Row],[veto_drafter_id]],drafters[id],drafters[name]))</f>
        <v>Adam B. Vary</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20</v>
      </c>
      <c r="E3284" t="s">
        <v>8083</v>
      </c>
      <c r="F3284" t="str">
        <f>IF(ISBLANK(draft_picks[[#This Row],[movie_id]]),"",_xlfn.XLOOKUP(draft_picks[[#This Row],[movie_id]],drafts.movies[id],drafts.movies[movie_title]))</f>
        <v>The Man Who Knew Too Much</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15497</v>
      </c>
      <c r="L3284" t="s">
        <v>15497</v>
      </c>
      <c r="M3284" t="str">
        <f>IF(OR(ISBLANK(draft_picks[[#This Row],[veto_drafter_id]]),draft_picks[[#This Row],[veto_drafter_id]]=""),"",_xlfn.XLOOKUP(draft_picks[[#This Row],[veto_drafter_id]],drafters[id],drafters[name]))</f>
        <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x14ac:dyDescent="0.25">
      <c r="A3285" t="s">
        <v>296</v>
      </c>
      <c r="B3285" t="str">
        <f>_xlfn.XLOOKUP(draft_picks[[#This Row],[draft_id]],drafts[id],drafts[title])</f>
        <v>Alfred Hitchcock Mega Draft</v>
      </c>
      <c r="C3285" s="3">
        <v>16</v>
      </c>
      <c r="D3285">
        <f>IF(C3284&lt;draft_picks[[#This Row],[position]],1,IF(C3284&gt;draft_picks[[#This Row],[position]],D3284+1,IF(C3284=draft_picks[[#This Row],[position]],D3284+1)))</f>
        <v>21</v>
      </c>
      <c r="E3285" t="s">
        <v>8328</v>
      </c>
      <c r="F3285" t="str">
        <f>IF(ISBLANK(draft_picks[[#This Row],[movie_id]]),"",_xlfn.XLOOKUP(draft_picks[[#This Row],[movie_id]],drafts.movies[id],drafts.movies[movie_title]))</f>
        <v>Saboteur</v>
      </c>
      <c r="G3285" s="3" t="s">
        <v>781</v>
      </c>
      <c r="H3285" t="str">
        <f>IF(ISBLANK(draft_picks[[#This Row],[drafter_id]]),"",_xlfn.XLOOKUP(draft_picks[[#This Row],[drafter_id]],drafters[id],drafters[name]))</f>
        <v>Adam B. Vary</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x14ac:dyDescent="0.25">
      <c r="A3286" t="s">
        <v>296</v>
      </c>
      <c r="B3286" t="str">
        <f>_xlfn.XLOOKUP(draft_picks[[#This Row],[draft_id]],drafts[id],drafts[title])</f>
        <v>Alfred Hitchcock Mega Draft</v>
      </c>
      <c r="C3286" s="3">
        <v>15</v>
      </c>
      <c r="D3286">
        <f>IF(C3285&lt;draft_picks[[#This Row],[position]],1,IF(C3285&gt;draft_picks[[#This Row],[position]],D3285+1,IF(C3285=draft_picks[[#This Row],[position]],D3285+1)))</f>
        <v>22</v>
      </c>
      <c r="E3286" t="s">
        <v>6952</v>
      </c>
      <c r="F3286" t="str">
        <f>IF(ISBLANK(draft_picks[[#This Row],[movie_id]]),"",_xlfn.XLOOKUP(draft_picks[[#This Row],[movie_id]],drafts.movies[id],drafts.movies[movie_title]))</f>
        <v>Suspicion</v>
      </c>
      <c r="G3286" s="3" t="s">
        <v>867</v>
      </c>
      <c r="H3286" t="str">
        <f>IF(ISBLANK(draft_picks[[#This Row],[drafter_id]]),"",_xlfn.XLOOKUP(draft_picks[[#This Row],[drafter_id]],drafters[id],drafters[name]))</f>
        <v>Mark Harris</v>
      </c>
      <c r="J3286" t="str">
        <f>IF(ISBLANK(draft_picks[[#This Row],[drafter_team_id]]),"",_xlfn.XLOOKUP(draft_picks[[#This Row],[drafter_team_id]],drafter_teams[id],drafter_teams[name]))</f>
        <v/>
      </c>
      <c r="K3286" s="3" t="s">
        <v>15484</v>
      </c>
      <c r="L3286" t="s">
        <v>1177</v>
      </c>
      <c r="M3286" t="str">
        <f>IF(OR(ISBLANK(draft_picks[[#This Row],[veto_drafter_id]]),draft_picks[[#This Row],[veto_drafter_id]]=""),"",_xlfn.XLOOKUP(draft_picks[[#This Row],[veto_drafter_id]],drafters[id],drafters[name]))</f>
        <v>Darren Franich</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23</v>
      </c>
      <c r="E3287" t="s">
        <v>3193</v>
      </c>
      <c r="F3287" t="str">
        <f>IF(ISBLANK(draft_picks[[#This Row],[movie_id]]),"",_xlfn.XLOOKUP(draft_picks[[#This Row],[movie_id]],drafts.movies[id],drafts.movies[movie_title]))</f>
        <v>Foreign Correspondent</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15497</v>
      </c>
      <c r="L3287" t="s">
        <v>15497</v>
      </c>
      <c r="M3287" t="str">
        <f>IF(OR(ISBLANK(draft_picks[[#This Row],[veto_drafter_id]]),draft_picks[[#This Row],[veto_drafter_id]]=""),"",_xlfn.XLOOKUP(draft_picks[[#This Row],[veto_drafter_id]],drafters[id],drafters[name]))</f>
        <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x14ac:dyDescent="0.25">
      <c r="A3288" t="s">
        <v>296</v>
      </c>
      <c r="B3288" t="str">
        <f>_xlfn.XLOOKUP(draft_picks[[#This Row],[draft_id]],drafts[id],drafts[title])</f>
        <v>Alfred Hitchcock Mega Draft</v>
      </c>
      <c r="C3288" s="3">
        <v>14</v>
      </c>
      <c r="D3288">
        <f>IF(C3287&lt;draft_picks[[#This Row],[position]],1,IF(C3287&gt;draft_picks[[#This Row],[position]],D3287+1,IF(C3287=draft_picks[[#This Row],[position]],D3287+1)))</f>
        <v>24</v>
      </c>
      <c r="E3288" t="s">
        <v>6540</v>
      </c>
      <c r="F3288" t="str">
        <f>IF(ISBLANK(draft_picks[[#This Row],[movie_id]]),"",_xlfn.XLOOKUP(draft_picks[[#This Row],[movie_id]],drafts.movies[id],drafts.movies[movie_title]))</f>
        <v>Rebecca</v>
      </c>
      <c r="G3288" s="3" t="s">
        <v>1177</v>
      </c>
      <c r="H3288" t="str">
        <f>IF(ISBLANK(draft_picks[[#This Row],[drafter_id]]),"",_xlfn.XLOOKUP(draft_picks[[#This Row],[drafter_id]],drafters[id],drafters[name]))</f>
        <v>Darren Franich</v>
      </c>
      <c r="J3288" t="str">
        <f>IF(ISBLANK(draft_picks[[#This Row],[drafter_team_id]]),"",_xlfn.XLOOKUP(draft_picks[[#This Row],[drafter_team_id]],drafter_teams[id],drafter_teams[name]))</f>
        <v/>
      </c>
      <c r="K3288" s="3" t="s">
        <v>15484</v>
      </c>
      <c r="L3288" t="s">
        <v>867</v>
      </c>
      <c r="M3288" t="str">
        <f>IF(OR(ISBLANK(draft_picks[[#This Row],[veto_drafter_id]]),draft_picks[[#This Row],[veto_drafter_id]]=""),"",_xlfn.XLOOKUP(draft_picks[[#This Row],[veto_drafter_id]],drafters[id],drafters[name]))</f>
        <v>Mark Harris</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25</v>
      </c>
      <c r="E3289" t="s">
        <v>7760</v>
      </c>
      <c r="F3289" t="str">
        <f>IF(ISBLANK(draft_picks[[#This Row],[movie_id]]),"",_xlfn.XLOOKUP(draft_picks[[#This Row],[movie_id]],drafts.movies[id],drafts.movies[movie_title]))</f>
        <v>Lifeboat</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15497</v>
      </c>
      <c r="L3289" t="s">
        <v>15497</v>
      </c>
      <c r="M3289" t="str">
        <f>IF(OR(ISBLANK(draft_picks[[#This Row],[veto_drafter_id]]),draft_picks[[#This Row],[veto_drafter_id]]=""),"",_xlfn.XLOOKUP(draft_picks[[#This Row],[veto_drafter_id]],drafters[id],drafters[name]))</f>
        <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x14ac:dyDescent="0.25">
      <c r="A3290" t="s">
        <v>296</v>
      </c>
      <c r="B3290" t="str">
        <f>_xlfn.XLOOKUP(draft_picks[[#This Row],[draft_id]],drafts[id],drafts[title])</f>
        <v>Alfred Hitchcock Mega Draft</v>
      </c>
      <c r="C3290" s="3">
        <v>13</v>
      </c>
      <c r="D3290">
        <f>IF(C3289&lt;draft_picks[[#This Row],[position]],1,IF(C3289&gt;draft_picks[[#This Row],[position]],D3289+1,IF(C3289=draft_picks[[#This Row],[position]],D3289+1)))</f>
        <v>26</v>
      </c>
      <c r="E3290" t="s">
        <v>8203</v>
      </c>
      <c r="F3290" t="str">
        <f>IF(ISBLANK(draft_picks[[#This Row],[movie_id]]),"",_xlfn.XLOOKUP(draft_picks[[#This Row],[movie_id]],drafts.movies[id],drafts.movies[movie_title]))</f>
        <v>Family Plot</v>
      </c>
      <c r="G3290" s="3" t="s">
        <v>781</v>
      </c>
      <c r="H3290" t="str">
        <f>IF(ISBLANK(draft_picks[[#This Row],[drafter_id]]),"",_xlfn.XLOOKUP(draft_picks[[#This Row],[drafter_id]],drafters[id],drafters[name]))</f>
        <v>Adam B. Vary</v>
      </c>
      <c r="J3290" t="str">
        <f>IF(ISBLANK(draft_picks[[#This Row],[drafter_team_id]]),"",_xlfn.XLOOKUP(draft_picks[[#This Row],[drafter_team_id]],drafter_teams[id],drafter_teams[name]))</f>
        <v/>
      </c>
      <c r="K3290" s="3" t="s">
        <v>15484</v>
      </c>
      <c r="L3290" t="s">
        <v>867</v>
      </c>
      <c r="M3290" t="str">
        <f>IF(OR(ISBLANK(draft_picks[[#This Row],[veto_drafter_id]]),draft_picks[[#This Row],[veto_drafter_id]]=""),"",_xlfn.XLOOKUP(draft_picks[[#This Row],[veto_drafter_id]],drafters[id],drafters[name]))</f>
        <v>Mark Harris</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27</v>
      </c>
      <c r="E3291" t="s">
        <v>2523</v>
      </c>
      <c r="F3291" t="str">
        <f>IF(ISBLANK(draft_picks[[#This Row],[movie_id]]),"",_xlfn.XLOOKUP(draft_picks[[#This Row],[movie_id]],drafts.movies[id],drafts.movies[movie_title]))</f>
        <v>The Lodger: A Story of the London Fog</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15497</v>
      </c>
      <c r="L3291" t="s">
        <v>15497</v>
      </c>
      <c r="M3291" t="str">
        <f>IF(OR(ISBLANK(draft_picks[[#This Row],[veto_drafter_id]]),draft_picks[[#This Row],[veto_drafter_id]]=""),"",_xlfn.XLOOKUP(draft_picks[[#This Row],[veto_drafter_id]],drafters[id],drafters[name]))</f>
        <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x14ac:dyDescent="0.25">
      <c r="A3292" t="s">
        <v>296</v>
      </c>
      <c r="B3292" t="str">
        <f>_xlfn.XLOOKUP(draft_picks[[#This Row],[draft_id]],drafts[id],drafts[title])</f>
        <v>Alfred Hitchcock Mega Draft</v>
      </c>
      <c r="C3292" s="3">
        <v>12</v>
      </c>
      <c r="D3292">
        <f>IF(C3291&lt;draft_picks[[#This Row],[position]],1,IF(C3291&gt;draft_picks[[#This Row],[position]],D3291+1,IF(C3291=draft_picks[[#This Row],[position]],D3291+1)))</f>
        <v>28</v>
      </c>
      <c r="E3292" t="s">
        <v>3166</v>
      </c>
      <c r="F3292" t="str">
        <f>IF(ISBLANK(draft_picks[[#This Row],[movie_id]]),"",_xlfn.XLOOKUP(draft_picks[[#This Row],[movie_id]],drafts.movies[id],drafts.movies[movie_title]))</f>
        <v>Rope</v>
      </c>
      <c r="G3292" s="3" t="s">
        <v>867</v>
      </c>
      <c r="H3292" t="str">
        <f>IF(ISBLANK(draft_picks[[#This Row],[drafter_id]]),"",_xlfn.XLOOKUP(draft_picks[[#This Row],[drafter_id]],drafters[id],drafters[name]))</f>
        <v>Mark Harris</v>
      </c>
      <c r="J3292" t="str">
        <f>IF(ISBLANK(draft_picks[[#This Row],[drafter_team_id]]),"",_xlfn.XLOOKUP(draft_picks[[#This Row],[drafter_team_id]],drafter_teams[id],drafter_teams[name]))</f>
        <v/>
      </c>
      <c r="K3292" s="3" t="s">
        <v>15484</v>
      </c>
      <c r="L3292" t="s">
        <v>1177</v>
      </c>
      <c r="M3292" t="str">
        <f>IF(OR(ISBLANK(draft_picks[[#This Row],[veto_drafter_id]]),draft_picks[[#This Row],[veto_drafter_id]]=""),"",_xlfn.XLOOKUP(draft_picks[[#This Row],[veto_drafter_id]],drafters[id],drafters[name]))</f>
        <v>Darren Franich</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29</v>
      </c>
      <c r="E3293" t="s">
        <v>6540</v>
      </c>
      <c r="F3293" t="str">
        <f>IF(ISBLANK(draft_picks[[#This Row],[movie_id]]),"",_xlfn.XLOOKUP(draft_picks[[#This Row],[movie_id]],drafts.movies[id],drafts.movies[movie_title]))</f>
        <v>Rebecca</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15497</v>
      </c>
      <c r="L3293" t="s">
        <v>15497</v>
      </c>
      <c r="M3293" t="str">
        <f>IF(OR(ISBLANK(draft_picks[[#This Row],[veto_drafter_id]]),draft_picks[[#This Row],[veto_drafter_id]]=""),"",_xlfn.XLOOKUP(draft_picks[[#This Row],[veto_drafter_id]],drafters[id],drafters[name]))</f>
        <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x14ac:dyDescent="0.25">
      <c r="A3294" t="s">
        <v>296</v>
      </c>
      <c r="B3294" t="str">
        <f>_xlfn.XLOOKUP(draft_picks[[#This Row],[draft_id]],drafts[id],drafts[title])</f>
        <v>Alfred Hitchcock Mega Draft</v>
      </c>
      <c r="C3294" s="3">
        <v>11</v>
      </c>
      <c r="D3294">
        <f>IF(C3293&lt;draft_picks[[#This Row],[position]],1,IF(C3293&gt;draft_picks[[#This Row],[position]],D3293+1,IF(C3293=draft_picks[[#This Row],[position]],D3293+1)))</f>
        <v>30</v>
      </c>
      <c r="E3294" t="s">
        <v>7420</v>
      </c>
      <c r="F3294" t="str">
        <f>IF(ISBLANK(draft_picks[[#This Row],[movie_id]]),"",_xlfn.XLOOKUP(draft_picks[[#This Row],[movie_id]],drafts.movies[id],drafts.movies[movie_title]))</f>
        <v>North by Northwest</v>
      </c>
      <c r="G3294" s="3" t="s">
        <v>1177</v>
      </c>
      <c r="H3294" t="str">
        <f>IF(ISBLANK(draft_picks[[#This Row],[drafter_id]]),"",_xlfn.XLOOKUP(draft_picks[[#This Row],[drafter_id]],drafters[id],drafters[name]))</f>
        <v>Darren Franich</v>
      </c>
      <c r="J3294" t="str">
        <f>IF(ISBLANK(draft_picks[[#This Row],[drafter_team_id]]),"",_xlfn.XLOOKUP(draft_picks[[#This Row],[drafter_team_id]],drafter_teams[id],drafter_teams[name]))</f>
        <v/>
      </c>
      <c r="K3294" s="3" t="s">
        <v>15484</v>
      </c>
      <c r="L3294" t="s">
        <v>781</v>
      </c>
      <c r="M3294" t="str">
        <f>IF(OR(ISBLANK(draft_picks[[#This Row],[veto_drafter_id]]),draft_picks[[#This Row],[veto_drafter_id]]=""),"",_xlfn.XLOOKUP(draft_picks[[#This Row],[veto_drafter_id]],drafters[id],drafters[name]))</f>
        <v>Adam B. Vary</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31</v>
      </c>
      <c r="E3295" t="s">
        <v>2183</v>
      </c>
      <c r="F3295" t="str">
        <f>IF(ISBLANK(draft_picks[[#This Row],[movie_id]]),"",_xlfn.XLOOKUP(draft_picks[[#This Row],[movie_id]],drafts.movies[id],drafts.movies[movie_title]))</f>
        <v>The 39 Steps</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15497</v>
      </c>
      <c r="L3295" t="s">
        <v>15497</v>
      </c>
      <c r="M3295" t="str">
        <f>IF(OR(ISBLANK(draft_picks[[#This Row],[veto_drafter_id]]),draft_picks[[#This Row],[veto_drafter_id]]=""),"",_xlfn.XLOOKUP(draft_picks[[#This Row],[veto_drafter_id]],drafters[id],drafters[name]))</f>
        <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x14ac:dyDescent="0.25">
      <c r="A3296" t="s">
        <v>296</v>
      </c>
      <c r="B3296" t="str">
        <f>_xlfn.XLOOKUP(draft_picks[[#This Row],[draft_id]],drafts[id],drafts[title])</f>
        <v>Alfred Hitchcock Mega Draft</v>
      </c>
      <c r="C3296" s="3">
        <v>10</v>
      </c>
      <c r="D3296">
        <f>IF(C3295&lt;draft_picks[[#This Row],[position]],1,IF(C3295&gt;draft_picks[[#This Row],[position]],D3295+1,IF(C3295=draft_picks[[#This Row],[position]],D3295+1)))</f>
        <v>32</v>
      </c>
      <c r="E3296" t="s">
        <v>3522</v>
      </c>
      <c r="F3296" t="str">
        <f>IF(ISBLANK(draft_picks[[#This Row],[movie_id]]),"",_xlfn.XLOOKUP(draft_picks[[#This Row],[movie_id]],drafts.movies[id],drafts.movies[movie_title]))</f>
        <v>The Lady Vanishes</v>
      </c>
      <c r="G3296" s="3" t="s">
        <v>1133</v>
      </c>
      <c r="H3296" t="str">
        <f>IF(ISBLANK(draft_picks[[#This Row],[drafter_id]]),"",_xlfn.XLOOKUP(draft_picks[[#This Row],[drafter_id]],drafters[id],drafters[name]))</f>
        <v>Oriana Nudo</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x14ac:dyDescent="0.25">
      <c r="A3297" t="s">
        <v>296</v>
      </c>
      <c r="B3297" t="str">
        <f>_xlfn.XLOOKUP(draft_picks[[#This Row],[draft_id]],drafts[id],drafts[title])</f>
        <v>Alfred Hitchcock Mega Draft</v>
      </c>
      <c r="C3297" s="3">
        <v>9</v>
      </c>
      <c r="D3297">
        <f>IF(C3296&lt;draft_picks[[#This Row],[position]],1,IF(C3296&gt;draft_picks[[#This Row],[position]],D3296+1,IF(C3296=draft_picks[[#This Row],[position]],D3296+1)))</f>
        <v>33</v>
      </c>
      <c r="E3297" t="s">
        <v>3166</v>
      </c>
      <c r="F3297" t="str">
        <f>IF(ISBLANK(draft_picks[[#This Row],[movie_id]]),"",_xlfn.XLOOKUP(draft_picks[[#This Row],[movie_id]],drafts.movies[id],drafts.movies[movie_title]))</f>
        <v>Rope</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x14ac:dyDescent="0.25">
      <c r="A3298" t="s">
        <v>296</v>
      </c>
      <c r="B3298" t="str">
        <f>_xlfn.XLOOKUP(draft_picks[[#This Row],[draft_id]],drafts[id],drafts[title])</f>
        <v>Alfred Hitchcock Mega Draft</v>
      </c>
      <c r="C3298" s="3">
        <v>8</v>
      </c>
      <c r="D3298">
        <f>IF(C3297&lt;draft_picks[[#This Row],[position]],1,IF(C3297&gt;draft_picks[[#This Row],[position]],D3297+1,IF(C3297=draft_picks[[#This Row],[position]],D3297+1)))</f>
        <v>34</v>
      </c>
      <c r="E3298" t="s">
        <v>3439</v>
      </c>
      <c r="F3298" t="str">
        <f>IF(ISBLANK(draft_picks[[#This Row],[movie_id]]),"",_xlfn.XLOOKUP(draft_picks[[#This Row],[movie_id]],drafts.movies[id],drafts.movies[movie_title]))</f>
        <v>Vertigo</v>
      </c>
      <c r="G3298" s="3" t="s">
        <v>973</v>
      </c>
      <c r="H3298" t="str">
        <f>IF(ISBLANK(draft_picks[[#This Row],[drafter_id]]),"",_xlfn.XLOOKUP(draft_picks[[#This Row],[drafter_id]],drafters[id],drafters[name]))</f>
        <v>Ben Mankiewicz</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x14ac:dyDescent="0.25">
      <c r="A3299" t="s">
        <v>296</v>
      </c>
      <c r="B3299" t="str">
        <f>_xlfn.XLOOKUP(draft_picks[[#This Row],[draft_id]],drafts[id],drafts[title])</f>
        <v>Alfred Hitchcock Mega Draft</v>
      </c>
      <c r="C3299" s="3">
        <v>7</v>
      </c>
      <c r="D3299">
        <f>IF(C3298&lt;draft_picks[[#This Row],[position]],1,IF(C3298&gt;draft_picks[[#This Row],[position]],D3298+1,IF(C3298=draft_picks[[#This Row],[position]],D3298+1)))</f>
        <v>35</v>
      </c>
      <c r="E3299" t="s">
        <v>2243</v>
      </c>
      <c r="F3299" t="str">
        <f>IF(ISBLANK(draft_picks[[#This Row],[movie_id]]),"",_xlfn.XLOOKUP(draft_picks[[#This Row],[movie_id]],drafts.movies[id],drafts.movies[movie_title]))</f>
        <v>The Birds</v>
      </c>
      <c r="G3299" s="3" t="s">
        <v>951</v>
      </c>
      <c r="H3299" t="str">
        <f>IF(ISBLANK(draft_picks[[#This Row],[drafter_id]]),"",_xlfn.XLOOKUP(draft_picks[[#This Row],[drafter_id]],drafters[id],drafters[name]))</f>
        <v>Maureen Lee Lenker</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x14ac:dyDescent="0.25">
      <c r="A3300" t="s">
        <v>296</v>
      </c>
      <c r="B3300" t="str">
        <f>_xlfn.XLOOKUP(draft_picks[[#This Row],[draft_id]],drafts[id],drafts[title])</f>
        <v>Alfred Hitchcock Mega Draft</v>
      </c>
      <c r="C3300" s="3">
        <v>6</v>
      </c>
      <c r="D3300">
        <f>IF(C3299&lt;draft_picks[[#This Row],[position]],1,IF(C3299&gt;draft_picks[[#This Row],[position]],D3299+1,IF(C3299=draft_picks[[#This Row],[position]],D3299+1)))</f>
        <v>36</v>
      </c>
      <c r="E3300" t="s">
        <v>5671</v>
      </c>
      <c r="F3300" t="str">
        <f>IF(ISBLANK(draft_picks[[#This Row],[movie_id]]),"",_xlfn.XLOOKUP(draft_picks[[#This Row],[movie_id]],drafts.movies[id],drafts.movies[movie_title]))</f>
        <v>Shadow of a Doubt</v>
      </c>
      <c r="G3300" s="3" t="s">
        <v>1133</v>
      </c>
      <c r="H3300" t="str">
        <f>IF(ISBLANK(draft_picks[[#This Row],[drafter_id]]),"",_xlfn.XLOOKUP(draft_picks[[#This Row],[drafter_id]],drafters[id],drafters[name]))</f>
        <v>Oriana Nudo</v>
      </c>
      <c r="J3300" t="str">
        <f>IF(ISBLANK(draft_picks[[#This Row],[drafter_team_id]]),"",_xlfn.XLOOKUP(draft_picks[[#This Row],[drafter_team_id]],drafter_teams[id],drafter_teams[name]))</f>
        <v/>
      </c>
      <c r="K3300" s="3" t="s">
        <v>15484</v>
      </c>
      <c r="L3300" t="s">
        <v>973</v>
      </c>
      <c r="M3300" t="str">
        <f>IF(OR(ISBLANK(draft_picks[[#This Row],[veto_drafter_id]]),draft_picks[[#This Row],[veto_drafter_id]]=""),"",_xlfn.XLOOKUP(draft_picks[[#This Row],[veto_drafter_id]],drafters[id],drafters[name]))</f>
        <v>Ben Mankiewicz</v>
      </c>
      <c r="N3300" t="s">
        <v>15497</v>
      </c>
      <c r="O3300" t="str">
        <f>IF(OR(ISBLANK(draft_picks[[#This Row],[veto_drafter_team_id]]),draft_picks[[#This Row],[veto_drafter_team_id]]=""),"",_xlfn.XLOOKUP(draft_picks[[#This Row],[veto_drafter_team_id]],drafter_teams[id],drafter_teams[name]))</f>
        <v/>
      </c>
      <c r="P3300" t="b">
        <v>1</v>
      </c>
      <c r="Q3300" t="s">
        <v>951</v>
      </c>
      <c r="R3300" t="str">
        <f>IF(OR(ISBLANK(draft_picks[[#This Row],[veto_override_drafter_id]]),draft_picks[[#This Row],[veto_override_drafter_id]]=""),"",_xlfn.XLOOKUP(draft_picks[[#This Row],[veto_override_drafter_id]],drafters[id],drafters[name]))</f>
        <v>Maureen Lee Lenker</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5</v>
      </c>
      <c r="D3301">
        <f>IF(C3300&lt;draft_picks[[#This Row],[position]],1,IF(C3300&gt;draft_picks[[#This Row],[position]],D3300+1,IF(C3300=draft_picks[[#This Row],[position]],D3300+1)))</f>
        <v>37</v>
      </c>
      <c r="E3301" t="s">
        <v>3939</v>
      </c>
      <c r="F3301" t="str">
        <f>IF(ISBLANK(draft_picks[[#This Row],[movie_id]]),"",_xlfn.XLOOKUP(draft_picks[[#This Row],[movie_id]],drafts.movies[id],drafts.movies[movie_title]))</f>
        <v>Notorious</v>
      </c>
      <c r="G3301" s="3" t="s">
        <v>973</v>
      </c>
      <c r="H3301" t="str">
        <f>IF(ISBLANK(draft_picks[[#This Row],[drafter_id]]),"",_xlfn.XLOOKUP(draft_picks[[#This Row],[drafter_id]],drafters[id],drafters[name]))</f>
        <v>Ben Mankiewicz</v>
      </c>
      <c r="J3301" t="str">
        <f>IF(ISBLANK(draft_picks[[#This Row],[drafter_team_id]]),"",_xlfn.XLOOKUP(draft_picks[[#This Row],[drafter_team_id]],drafter_teams[id],drafter_teams[name]))</f>
        <v/>
      </c>
      <c r="K3301" s="3" t="s">
        <v>15484</v>
      </c>
      <c r="L3301" t="s">
        <v>951</v>
      </c>
      <c r="M3301" t="str">
        <f>IF(OR(ISBLANK(draft_picks[[#This Row],[veto_drafter_id]]),draft_picks[[#This Row],[veto_drafter_id]]=""),"",_xlfn.XLOOKUP(draft_picks[[#This Row],[veto_drafter_id]],drafters[id],drafters[name]))</f>
        <v>Maureen Lee Lenker</v>
      </c>
      <c r="N3301" t="s">
        <v>15497</v>
      </c>
      <c r="O3301" t="str">
        <f>IF(OR(ISBLANK(draft_picks[[#This Row],[veto_drafter_team_id]]),draft_picks[[#This Row],[veto_drafter_team_id]]=""),"",_xlfn.XLOOKUP(draft_picks[[#This Row],[veto_drafter_team_id]],drafter_teams[id],drafter_teams[name]))</f>
        <v/>
      </c>
      <c r="Q3301" t="s">
        <v>15497</v>
      </c>
      <c r="R3301" t="str">
        <f>IF(OR(ISBLANK(draft_picks[[#This Row],[veto_override_drafter_id]]),draft_picks[[#This Row],[veto_override_drafter_id]]=""),"",_xlfn.XLOOKUP(draft_picks[[#This Row],[veto_override_drafter_id]],drafters[id],drafters[name]))</f>
        <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38</v>
      </c>
      <c r="E3302" t="s">
        <v>1380</v>
      </c>
      <c r="F3302" t="str">
        <f>IF(ISBLANK(draft_picks[[#This Row],[movie_id]]),"",_xlfn.XLOOKUP(draft_picks[[#This Row],[movie_id]],drafts.movies[id],drafts.movies[movie_title]))</f>
        <v>Strangers on a Train</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15497</v>
      </c>
      <c r="L3302" t="s">
        <v>15497</v>
      </c>
      <c r="M3302" t="str">
        <f>IF(OR(ISBLANK(draft_picks[[#This Row],[veto_drafter_id]]),draft_picks[[#This Row],[veto_drafter_id]]=""),"",_xlfn.XLOOKUP(draft_picks[[#This Row],[veto_drafter_id]],drafters[id],drafters[name]))</f>
        <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x14ac:dyDescent="0.25">
      <c r="A3303" t="s">
        <v>296</v>
      </c>
      <c r="B3303" t="str">
        <f>_xlfn.XLOOKUP(draft_picks[[#This Row],[draft_id]],drafts[id],drafts[title])</f>
        <v>Alfred Hitchcock Mega Draft</v>
      </c>
      <c r="C3303" s="3">
        <v>4</v>
      </c>
      <c r="D3303">
        <f>IF(C3302&lt;draft_picks[[#This Row],[position]],1,IF(C3302&gt;draft_picks[[#This Row],[position]],D3302+1,IF(C3302=draft_picks[[#This Row],[position]],D3302+1)))</f>
        <v>39</v>
      </c>
      <c r="E3303" t="s">
        <v>6144</v>
      </c>
      <c r="F3303" t="str">
        <f>IF(ISBLANK(draft_picks[[#This Row],[movie_id]]),"",_xlfn.XLOOKUP(draft_picks[[#This Row],[movie_id]],drafts.movies[id],drafts.movies[movie_title]))</f>
        <v>Psycho</v>
      </c>
      <c r="G3303" s="3" t="s">
        <v>951</v>
      </c>
      <c r="H3303" t="str">
        <f>IF(ISBLANK(draft_picks[[#This Row],[drafter_id]]),"",_xlfn.XLOOKUP(draft_picks[[#This Row],[drafter_id]],drafters[id],drafters[name]))</f>
        <v>Maureen Lee Lenker</v>
      </c>
      <c r="J3303" t="str">
        <f>IF(ISBLANK(draft_picks[[#This Row],[drafter_team_id]]),"",_xlfn.XLOOKUP(draft_picks[[#This Row],[drafter_team_id]],drafter_teams[id],drafter_teams[name]))</f>
        <v/>
      </c>
      <c r="K3303" s="3" t="s">
        <v>15484</v>
      </c>
      <c r="L3303" t="s">
        <v>1133</v>
      </c>
      <c r="M3303" t="str">
        <f>IF(OR(ISBLANK(draft_picks[[#This Row],[veto_drafter_id]]),draft_picks[[#This Row],[veto_drafter_id]]=""),"",_xlfn.XLOOKUP(draft_picks[[#This Row],[veto_drafter_id]],drafters[id],drafters[name]))</f>
        <v>Oriana Nudo</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40</v>
      </c>
      <c r="E3304" t="s">
        <v>5910</v>
      </c>
      <c r="F3304" t="str">
        <f>IF(ISBLANK(draft_picks[[#This Row],[movie_id]]),"",_xlfn.XLOOKUP(draft_picks[[#This Row],[movie_id]],drafts.movies[id],drafts.movies[movie_title]))</f>
        <v>Rear Window</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857</v>
      </c>
      <c r="M3304" t="str">
        <f>IF(OR(ISBLANK(draft_picks[[#This Row],[veto_drafter_id]]),draft_picks[[#This Row],[veto_drafter_id]]=""),"",_xlfn.XLOOKUP(draft_picks[[#This Row],[veto_drafter_id]],drafters[id],drafters[name]))</f>
        <v>Patreon Members</v>
      </c>
      <c r="N3304" t="s">
        <v>15497</v>
      </c>
      <c r="O3304" t="str">
        <f>IF(OR(ISBLANK(draft_picks[[#This Row],[veto_drafter_team_id]]),draft_picks[[#This Row],[veto_drafter_team_id]]=""),"",_xlfn.XLOOKUP(draft_picks[[#This Row],[veto_drafter_team_id]],drafter_teams[id],drafter_teams[name]))</f>
        <v/>
      </c>
      <c r="P3304" t="b">
        <v>1</v>
      </c>
      <c r="Q3304" t="s">
        <v>1133</v>
      </c>
      <c r="R3304" t="str">
        <f>IF(OR(ISBLANK(draft_picks[[#This Row],[veto_override_drafter_id]]),draft_picks[[#This Row],[veto_override_drafter_id]]=""),"",_xlfn.XLOOKUP(draft_picks[[#This Row],[veto_override_drafter_id]],drafters[id],drafters[name]))</f>
        <v>Oriana Nudo</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3</v>
      </c>
      <c r="D3305">
        <f>IF(C3304&lt;draft_picks[[#This Row],[position]],1,IF(C3304&gt;draft_picks[[#This Row],[position]],D3304+1,IF(C3304=draft_picks[[#This Row],[position]],D3304+1)))</f>
        <v>41</v>
      </c>
      <c r="E3305" t="s">
        <v>7420</v>
      </c>
      <c r="F3305" t="str">
        <f>IF(ISBLANK(draft_picks[[#This Row],[movie_id]]),"",_xlfn.XLOOKUP(draft_picks[[#This Row],[movie_id]],drafts.movies[id],drafts.movies[movie_title]))</f>
        <v>North by Northwest</v>
      </c>
      <c r="G3305" s="3" t="s">
        <v>1133</v>
      </c>
      <c r="H3305" t="str">
        <f>IF(ISBLANK(draft_picks[[#This Row],[drafter_id]]),"",_xlfn.XLOOKUP(draft_picks[[#This Row],[drafter_id]],drafters[id],drafters[name]))</f>
        <v>Oriana Nudo</v>
      </c>
      <c r="J3305" t="str">
        <f>IF(ISBLANK(draft_picks[[#This Row],[drafter_team_id]]),"",_xlfn.XLOOKUP(draft_picks[[#This Row],[drafter_team_id]],drafter_teams[id],drafter_teams[name]))</f>
        <v/>
      </c>
      <c r="K3305" s="3" t="s">
        <v>15497</v>
      </c>
      <c r="L3305" t="s">
        <v>15497</v>
      </c>
      <c r="M3305" t="str">
        <f>IF(OR(ISBLANK(draft_picks[[#This Row],[veto_drafter_id]]),draft_picks[[#This Row],[veto_drafter_id]]=""),"",_xlfn.XLOOKUP(draft_picks[[#This Row],[veto_drafter_id]],drafters[id],drafters[name]))</f>
        <v/>
      </c>
      <c r="N3305" t="s">
        <v>15497</v>
      </c>
      <c r="O3305" t="str">
        <f>IF(OR(ISBLANK(draft_picks[[#This Row],[veto_drafter_team_id]]),draft_picks[[#This Row],[veto_drafter_team_id]]=""),"",_xlfn.XLOOKUP(draft_picks[[#This Row],[veto_drafter_team_id]],drafter_teams[id],drafter_teams[name]))</f>
        <v/>
      </c>
      <c r="Q3305" t="s">
        <v>15497</v>
      </c>
      <c r="R3305" t="str">
        <f>IF(OR(ISBLANK(draft_picks[[#This Row],[veto_override_drafter_id]]),draft_picks[[#This Row],[veto_override_drafter_id]]=""),"",_xlfn.XLOOKUP(draft_picks[[#This Row],[veto_override_drafter_id]],drafters[id],drafters[name]))</f>
        <v/>
      </c>
      <c r="S3305" t="s">
        <v>15497</v>
      </c>
      <c r="T3305" t="str">
        <f>IF(OR(ISBLANK(draft_picks[[#This Row],[veto_override_team_id]]),draft_picks[[#This Row],[veto_override_team_id]]=""),"",_xlfn.XLOOKUP(draft_picks[[#This Row],[veto_override_team_id]],drafter_teams[id],drafter_teams[name]))</f>
        <v/>
      </c>
    </row>
    <row r="3306" spans="1:20" x14ac:dyDescent="0.25">
      <c r="A3306" t="s">
        <v>296</v>
      </c>
      <c r="B3306" t="str">
        <f>_xlfn.XLOOKUP(draft_picks[[#This Row],[draft_id]],drafts[id],drafts[title])</f>
        <v>Alfred Hitchcock Mega Draft</v>
      </c>
      <c r="C3306" s="3">
        <v>2</v>
      </c>
      <c r="D3306">
        <f>IF(C3305&lt;draft_picks[[#This Row],[position]],1,IF(C3305&gt;draft_picks[[#This Row],[position]],D3305+1,IF(C3305=draft_picks[[#This Row],[position]],D3305+1)))</f>
        <v>42</v>
      </c>
      <c r="E3306" t="s">
        <v>3939</v>
      </c>
      <c r="F3306" t="str">
        <f>IF(ISBLANK(draft_picks[[#This Row],[movie_id]]),"",_xlfn.XLOOKUP(draft_picks[[#This Row],[movie_id]],drafts.movies[id],drafts.movies[movie_title]))</f>
        <v>Notorious</v>
      </c>
      <c r="G3306" s="3" t="s">
        <v>973</v>
      </c>
      <c r="H3306" t="str">
        <f>IF(ISBLANK(draft_picks[[#This Row],[drafter_id]]),"",_xlfn.XLOOKUP(draft_picks[[#This Row],[drafter_id]],drafters[id],drafters[name]))</f>
        <v>Ben Mankiewicz</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x14ac:dyDescent="0.25">
      <c r="A3307" t="s">
        <v>296</v>
      </c>
      <c r="B3307" t="str">
        <f>_xlfn.XLOOKUP(draft_picks[[#This Row],[draft_id]],drafts[id],drafts[title])</f>
        <v>Alfred Hitchcock Mega Draft</v>
      </c>
      <c r="C3307" s="3">
        <v>1</v>
      </c>
      <c r="D3307">
        <f>IF(C3306&lt;draft_picks[[#This Row],[position]],1,IF(C3306&gt;draft_picks[[#This Row],[position]],D3306+1,IF(C3306=draft_picks[[#This Row],[position]],D3306+1)))</f>
        <v>43</v>
      </c>
      <c r="E3307" t="s">
        <v>6144</v>
      </c>
      <c r="F3307" t="str">
        <f>IF(ISBLANK(draft_picks[[#This Row],[movie_id]]),"",_xlfn.XLOOKUP(draft_picks[[#This Row],[movie_id]],drafts.movies[id],drafts.movies[movie_title]))</f>
        <v>Psycho</v>
      </c>
      <c r="G3307" s="3" t="s">
        <v>951</v>
      </c>
      <c r="H3307" t="str">
        <f>IF(ISBLANK(draft_picks[[#This Row],[drafter_id]]),"",_xlfn.XLOOKUP(draft_picks[[#This Row],[drafter_id]],drafters[id],drafters[name]))</f>
        <v>Maureen Lee Lenker</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x14ac:dyDescent="0.25">
      <c r="A3308" t="s">
        <v>616</v>
      </c>
      <c r="B3308" t="str">
        <f>_xlfn.XLOOKUP(draft_picks[[#This Row],[draft_id]],drafts[id],drafts[title])</f>
        <v>François Truffaut Super Draft</v>
      </c>
      <c r="C3308" s="3">
        <v>21</v>
      </c>
      <c r="D3308">
        <f>IF(C3307&lt;draft_picks[[#This Row],[position]],1,IF(C3307&gt;draft_picks[[#This Row],[position]],D3307+1,IF(C3307=draft_picks[[#This Row],[position]],D3307+1)))</f>
        <v>1</v>
      </c>
      <c r="E3308" t="s">
        <v>6321</v>
      </c>
      <c r="F3308" t="str">
        <f>IF(ISBLANK(draft_picks[[#This Row],[movie_id]]),"",_xlfn.XLOOKUP(draft_picks[[#This Row],[movie_id]],drafts.movies[id],drafts.movies[movie_title]))</f>
        <v>Confidentially Yours</v>
      </c>
      <c r="G3308" s="3" t="s">
        <v>1237</v>
      </c>
      <c r="H3308" t="str">
        <f>IF(ISBLANK(draft_picks[[#This Row],[drafter_id]]),"",_xlfn.XLOOKUP(draft_picks[[#This Row],[drafter_id]],drafters[id],drafters[name]))</f>
        <v>Clay Keller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x14ac:dyDescent="0.25">
      <c r="A3309" t="s">
        <v>616</v>
      </c>
      <c r="B3309" t="str">
        <f>_xlfn.XLOOKUP(draft_picks[[#This Row],[draft_id]],drafts[id],drafts[title])</f>
        <v>François Truffaut Super Draft</v>
      </c>
      <c r="C3309" s="3">
        <v>20</v>
      </c>
      <c r="D3309">
        <f>IF(C3308&lt;draft_picks[[#This Row],[position]],1,IF(C3308&gt;draft_picks[[#This Row],[position]],D3308+1,IF(C3308=draft_picks[[#This Row],[position]],D3308+1)))</f>
        <v>2</v>
      </c>
      <c r="E3309" t="s">
        <v>2000</v>
      </c>
      <c r="F3309" t="str">
        <f>IF(ISBLANK(draft_picks[[#This Row],[movie_id]]),"",_xlfn.XLOOKUP(draft_picks[[#This Row],[movie_id]],drafts.movies[id],drafts.movies[movie_title]))</f>
        <v>A Gorgeous Girl Like Me</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x14ac:dyDescent="0.25">
      <c r="A3310" t="s">
        <v>616</v>
      </c>
      <c r="B3310" t="str">
        <f>_xlfn.XLOOKUP(draft_picks[[#This Row],[draft_id]],drafts[id],drafts[title])</f>
        <v>François Truffaut Super Draft</v>
      </c>
      <c r="C3310" s="3">
        <v>19</v>
      </c>
      <c r="D3310">
        <f>IF(C3309&lt;draft_picks[[#This Row],[position]],1,IF(C3309&gt;draft_picks[[#This Row],[position]],D3309+1,IF(C3309=draft_picks[[#This Row],[position]],D3309+1)))</f>
        <v>3</v>
      </c>
      <c r="E3310" t="s">
        <v>5471</v>
      </c>
      <c r="F3310" t="str">
        <f>IF(ISBLANK(draft_picks[[#This Row],[movie_id]]),"",_xlfn.XLOOKUP(draft_picks[[#This Row],[movie_id]],drafts.movies[id],drafts.movies[movie_title]))</f>
        <v>The Green Room</v>
      </c>
      <c r="G3310" s="3" t="s">
        <v>921</v>
      </c>
      <c r="H3310" t="str">
        <f>IF(ISBLANK(draft_picks[[#This Row],[drafter_id]]),"",_xlfn.XLOOKUP(draft_picks[[#This Row],[drafter_id]],drafters[id],drafters[name]))</f>
        <v>Marya Gates</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x14ac:dyDescent="0.25">
      <c r="A3311" t="s">
        <v>616</v>
      </c>
      <c r="B3311" t="str">
        <f>_xlfn.XLOOKUP(draft_picks[[#This Row],[draft_id]],drafts[id],drafts[title])</f>
        <v>François Truffaut Super Draft</v>
      </c>
      <c r="C3311" s="3">
        <v>18</v>
      </c>
      <c r="D3311">
        <f>IF(C3310&lt;draft_picks[[#This Row],[position]],1,IF(C3310&gt;draft_picks[[#This Row],[position]],D3310+1,IF(C3310=draft_picks[[#This Row],[position]],D3310+1)))</f>
        <v>4</v>
      </c>
      <c r="E3311" t="s">
        <v>1490</v>
      </c>
      <c r="F3311" t="str">
        <f>IF(ISBLANK(draft_picks[[#This Row],[movie_id]]),"",_xlfn.XLOOKUP(draft_picks[[#This Row],[movie_id]],drafts.movies[id],drafts.movies[movie_title]))</f>
        <v>Fahrenheit 451</v>
      </c>
      <c r="G3311" s="3" t="s">
        <v>1115</v>
      </c>
      <c r="H3311" t="str">
        <f>IF(ISBLANK(draft_picks[[#This Row],[drafter_id]]),"",_xlfn.XLOOKUP(draft_picks[[#This Row],[drafter_id]],drafters[id],drafters[name]))</f>
        <v>Ryan Marker</v>
      </c>
      <c r="J3311" t="str">
        <f>IF(ISBLANK(draft_picks[[#This Row],[drafter_team_id]]),"",_xlfn.XLOOKUP(draft_picks[[#This Row],[drafter_team_id]],drafter_teams[id],drafter_teams[name]))</f>
        <v/>
      </c>
      <c r="K3311" s="3" t="s">
        <v>15484</v>
      </c>
      <c r="L3311" t="s">
        <v>921</v>
      </c>
      <c r="M3311" t="str">
        <f>IF(OR(ISBLANK(draft_picks[[#This Row],[veto_drafter_id]]),draft_picks[[#This Row],[veto_drafter_id]]=""),"",_xlfn.XLOOKUP(draft_picks[[#This Row],[veto_drafter_id]],drafters[id],drafters[name]))</f>
        <v>Marya Gates</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5</v>
      </c>
      <c r="E3312" t="s">
        <v>4404</v>
      </c>
      <c r="F3312" t="str">
        <f>IF(ISBLANK(draft_picks[[#This Row],[movie_id]]),"",_xlfn.XLOOKUP(draft_picks[[#This Row],[movie_id]],drafts.movies[id],drafts.movies[movie_title]))</f>
        <v>Bed &amp; Board</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15497</v>
      </c>
      <c r="L3312" t="s">
        <v>15497</v>
      </c>
      <c r="M3312" t="str">
        <f>IF(OR(ISBLANK(draft_picks[[#This Row],[veto_drafter_id]]),draft_picks[[#This Row],[veto_drafter_id]]=""),"",_xlfn.XLOOKUP(draft_picks[[#This Row],[veto_drafter_id]],drafters[id],drafters[name]))</f>
        <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x14ac:dyDescent="0.25">
      <c r="A3313" t="s">
        <v>616</v>
      </c>
      <c r="B3313" t="str">
        <f>_xlfn.XLOOKUP(draft_picks[[#This Row],[draft_id]],drafts[id],drafts[title])</f>
        <v>François Truffaut Super Draft</v>
      </c>
      <c r="C3313" s="3">
        <v>17</v>
      </c>
      <c r="D3313">
        <f>IF(C3312&lt;draft_picks[[#This Row],[position]],1,IF(C3312&gt;draft_picks[[#This Row],[position]],D3312+1,IF(C3312=draft_picks[[#This Row],[position]],D3312+1)))</f>
        <v>6</v>
      </c>
      <c r="E3313" t="s">
        <v>3056</v>
      </c>
      <c r="F3313" t="str">
        <f>IF(ISBLANK(draft_picks[[#This Row],[movie_id]]),"",_xlfn.XLOOKUP(draft_picks[[#This Row],[movie_id]],drafts.movies[id],drafts.movies[movie_title]))</f>
        <v>The Woman Next Door</v>
      </c>
      <c r="G3313" s="3" t="s">
        <v>1237</v>
      </c>
      <c r="H3313" t="str">
        <f>IF(ISBLANK(draft_picks[[#This Row],[drafter_id]]),"",_xlfn.XLOOKUP(draft_picks[[#This Row],[drafter_id]],drafters[id],drafters[name]))</f>
        <v>Clay Keller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x14ac:dyDescent="0.25">
      <c r="A3314" t="s">
        <v>616</v>
      </c>
      <c r="B3314" t="str">
        <f>_xlfn.XLOOKUP(draft_picks[[#This Row],[draft_id]],drafts[id],drafts[title])</f>
        <v>François Truffaut Super Draft</v>
      </c>
      <c r="C3314" s="3">
        <v>16</v>
      </c>
      <c r="D3314">
        <f>IF(C3313&lt;draft_picks[[#This Row],[position]],1,IF(C3313&gt;draft_picks[[#This Row],[position]],D3313+1,IF(C3313=draft_picks[[#This Row],[position]],D3313+1)))</f>
        <v>7</v>
      </c>
      <c r="E3314" t="s">
        <v>6839</v>
      </c>
      <c r="F3314" t="str">
        <f>IF(ISBLANK(draft_picks[[#This Row],[movie_id]]),"",_xlfn.XLOOKUP(draft_picks[[#This Row],[movie_id]],drafts.movies[id],drafts.movies[movie_title]))</f>
        <v>The Soft Skin</v>
      </c>
      <c r="G3314" s="3" t="s">
        <v>921</v>
      </c>
      <c r="H3314" t="str">
        <f>IF(ISBLANK(draft_picks[[#This Row],[drafter_id]]),"",_xlfn.XLOOKUP(draft_picks[[#This Row],[drafter_id]],drafters[id],drafters[name]))</f>
        <v>Marya Gates</v>
      </c>
      <c r="J3314" t="str">
        <f>IF(ISBLANK(draft_picks[[#This Row],[drafter_team_id]]),"",_xlfn.XLOOKUP(draft_picks[[#This Row],[drafter_team_id]],drafter_teams[id],drafter_teams[name]))</f>
        <v/>
      </c>
      <c r="K3314" s="3" t="s">
        <v>15484</v>
      </c>
      <c r="L3314" t="s">
        <v>1237</v>
      </c>
      <c r="M3314" t="str">
        <f>IF(OR(ISBLANK(draft_picks[[#This Row],[veto_drafter_id]]),draft_picks[[#This Row],[veto_drafter_id]]=""),"",_xlfn.XLOOKUP(draft_picks[[#This Row],[veto_drafter_id]],drafters[id],drafters[name]))</f>
        <v>Clay Keller</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8</v>
      </c>
      <c r="E3315" t="s">
        <v>6608</v>
      </c>
      <c r="F3315" t="str">
        <f>IF(ISBLANK(draft_picks[[#This Row],[movie_id]]),"",_xlfn.XLOOKUP(draft_picks[[#This Row],[movie_id]],drafts.movies[id],drafts.movies[movie_title]))</f>
        <v>The Bride Wore Black</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15497</v>
      </c>
      <c r="L3315" t="s">
        <v>15497</v>
      </c>
      <c r="M3315" t="str">
        <f>IF(OR(ISBLANK(draft_picks[[#This Row],[veto_drafter_id]]),draft_picks[[#This Row],[veto_drafter_id]]=""),"",_xlfn.XLOOKUP(draft_picks[[#This Row],[veto_drafter_id]],drafters[id],drafters[name]))</f>
        <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x14ac:dyDescent="0.25">
      <c r="A3316" t="s">
        <v>616</v>
      </c>
      <c r="B3316" t="str">
        <f>_xlfn.XLOOKUP(draft_picks[[#This Row],[draft_id]],drafts[id],drafts[title])</f>
        <v>François Truffaut Super Draft</v>
      </c>
      <c r="C3316" s="3">
        <v>15</v>
      </c>
      <c r="D3316">
        <f>IF(C3315&lt;draft_picks[[#This Row],[position]],1,IF(C3315&gt;draft_picks[[#This Row],[position]],D3315+1,IF(C3315=draft_picks[[#This Row],[position]],D3315+1)))</f>
        <v>9</v>
      </c>
      <c r="E3316" t="s">
        <v>1490</v>
      </c>
      <c r="F3316" t="str">
        <f>IF(ISBLANK(draft_picks[[#This Row],[movie_id]]),"",_xlfn.XLOOKUP(draft_picks[[#This Row],[movie_id]],drafts.movies[id],drafts.movies[movie_title]))</f>
        <v>Fahrenheit 451</v>
      </c>
      <c r="G3316" s="3" t="s">
        <v>1115</v>
      </c>
      <c r="H3316" t="str">
        <f>IF(ISBLANK(draft_picks[[#This Row],[drafter_id]]),"",_xlfn.XLOOKUP(draft_picks[[#This Row],[drafter_id]],drafters[id],drafters[name]))</f>
        <v>Ryan Marker</v>
      </c>
      <c r="J3316" t="str">
        <f>IF(ISBLANK(draft_picks[[#This Row],[drafter_team_id]]),"",_xlfn.XLOOKUP(draft_picks[[#This Row],[drafter_team_id]],drafter_teams[id],drafter_teams[name]))</f>
        <v/>
      </c>
      <c r="K3316" s="3" t="s">
        <v>15484</v>
      </c>
      <c r="L3316" t="s">
        <v>921</v>
      </c>
      <c r="M3316" t="str">
        <f>IF(OR(ISBLANK(draft_picks[[#This Row],[veto_drafter_id]]),draft_picks[[#This Row],[veto_drafter_id]]=""),"",_xlfn.XLOOKUP(draft_picks[[#This Row],[veto_drafter_id]],drafters[id],drafters[name]))</f>
        <v>Marya Gates</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10</v>
      </c>
      <c r="E3317" t="s">
        <v>3609</v>
      </c>
      <c r="F3317" t="str">
        <f>IF(ISBLANK(draft_picks[[#This Row],[movie_id]]),"",_xlfn.XLOOKUP(draft_picks[[#This Row],[movie_id]],drafts.movies[id],drafts.movies[movie_title]))</f>
        <v>The Story of Adele H</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15497</v>
      </c>
      <c r="L3317" t="s">
        <v>15497</v>
      </c>
      <c r="M3317" t="str">
        <f>IF(OR(ISBLANK(draft_picks[[#This Row],[veto_drafter_id]]),draft_picks[[#This Row],[veto_drafter_id]]=""),"",_xlfn.XLOOKUP(draft_picks[[#This Row],[veto_drafter_id]],drafters[id],drafters[name]))</f>
        <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x14ac:dyDescent="0.25">
      <c r="A3318" t="s">
        <v>616</v>
      </c>
      <c r="B3318" t="str">
        <f>_xlfn.XLOOKUP(draft_picks[[#This Row],[draft_id]],drafts[id],drafts[title])</f>
        <v>François Truffaut Super Draft</v>
      </c>
      <c r="C3318" s="3">
        <v>14</v>
      </c>
      <c r="D3318">
        <f>IF(C3317&lt;draft_picks[[#This Row],[position]],1,IF(C3317&gt;draft_picks[[#This Row],[position]],D3317+1,IF(C3317=draft_picks[[#This Row],[position]],D3317+1)))</f>
        <v>11</v>
      </c>
      <c r="E3318" t="s">
        <v>1464</v>
      </c>
      <c r="F3318" t="str">
        <f>IF(ISBLANK(draft_picks[[#This Row],[movie_id]]),"",_xlfn.XLOOKUP(draft_picks[[#This Row],[movie_id]],drafts.movies[id],drafts.movies[movie_title]))</f>
        <v>The Wild Child</v>
      </c>
      <c r="G3318" s="3" t="s">
        <v>1237</v>
      </c>
      <c r="H3318" t="str">
        <f>IF(ISBLANK(draft_picks[[#This Row],[drafter_id]]),"",_xlfn.XLOOKUP(draft_picks[[#This Row],[drafter_id]],drafters[id],drafters[name]))</f>
        <v>Clay Keller</v>
      </c>
      <c r="J3318" t="str">
        <f>IF(ISBLANK(draft_picks[[#This Row],[drafter_team_id]]),"",_xlfn.XLOOKUP(draft_picks[[#This Row],[drafter_team_id]],drafter_teams[id],drafter_teams[name]))</f>
        <v/>
      </c>
      <c r="K3318" s="3" t="s">
        <v>15484</v>
      </c>
      <c r="L3318" t="s">
        <v>1115</v>
      </c>
      <c r="M3318" t="str">
        <f>IF(OR(ISBLANK(draft_picks[[#This Row],[veto_drafter_id]]),draft_picks[[#This Row],[veto_drafter_id]]=""),"",_xlfn.XLOOKUP(draft_picks[[#This Row],[veto_drafter_id]],drafters[id],drafters[name]))</f>
        <v>Ryan Marker</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12</v>
      </c>
      <c r="E3319" t="s">
        <v>4097</v>
      </c>
      <c r="F3319" t="str">
        <f>IF(ISBLANK(draft_picks[[#This Row],[movie_id]]),"",_xlfn.XLOOKUP(draft_picks[[#This Row],[movie_id]],drafts.movies[id],drafts.movies[movie_title]))</f>
        <v>The Man Who Loved Women</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15497</v>
      </c>
      <c r="L3319" t="s">
        <v>15497</v>
      </c>
      <c r="M3319" t="str">
        <f>IF(OR(ISBLANK(draft_picks[[#This Row],[veto_drafter_id]]),draft_picks[[#This Row],[veto_drafter_id]]=""),"",_xlfn.XLOOKUP(draft_picks[[#This Row],[veto_drafter_id]],drafters[id],drafters[name]))</f>
        <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x14ac:dyDescent="0.25">
      <c r="A3320" t="s">
        <v>616</v>
      </c>
      <c r="B3320" t="str">
        <f>_xlfn.XLOOKUP(draft_picks[[#This Row],[draft_id]],drafts[id],drafts[title])</f>
        <v>François Truffaut Super Draft</v>
      </c>
      <c r="C3320" s="3">
        <v>13</v>
      </c>
      <c r="D3320">
        <f>IF(C3319&lt;draft_picks[[#This Row],[position]],1,IF(C3319&gt;draft_picks[[#This Row],[position]],D3319+1,IF(C3319=draft_picks[[#This Row],[position]],D3319+1)))</f>
        <v>13</v>
      </c>
      <c r="E3320" t="s">
        <v>2210</v>
      </c>
      <c r="F3320" t="str">
        <f>IF(ISBLANK(draft_picks[[#This Row],[movie_id]]),"",_xlfn.XLOOKUP(draft_picks[[#This Row],[movie_id]],drafts.movies[id],drafts.movies[movie_title]))</f>
        <v>Mississippi Mermaid</v>
      </c>
      <c r="G3320" s="3" t="s">
        <v>921</v>
      </c>
      <c r="H3320" t="str">
        <f>IF(ISBLANK(draft_picks[[#This Row],[drafter_id]]),"",_xlfn.XLOOKUP(draft_picks[[#This Row],[drafter_id]],drafters[id],drafters[name]))</f>
        <v>Marya Gates</v>
      </c>
      <c r="J3320" t="str">
        <f>IF(ISBLANK(draft_picks[[#This Row],[drafter_team_id]]),"",_xlfn.XLOOKUP(draft_picks[[#This Row],[drafter_team_id]],drafter_teams[id],drafter_teams[name]))</f>
        <v/>
      </c>
      <c r="K3320" s="3" t="s">
        <v>15484</v>
      </c>
      <c r="L3320" t="s">
        <v>1115</v>
      </c>
      <c r="M3320" t="str">
        <f>IF(OR(ISBLANK(draft_picks[[#This Row],[veto_drafter_id]]),draft_picks[[#This Row],[veto_drafter_id]]=""),"",_xlfn.XLOOKUP(draft_picks[[#This Row],[veto_drafter_id]],drafters[id],drafters[name]))</f>
        <v>Ryan Marker</v>
      </c>
      <c r="N3320" t="s">
        <v>15497</v>
      </c>
      <c r="O3320" t="str">
        <f>IF(OR(ISBLANK(draft_picks[[#This Row],[veto_drafter_team_id]]),draft_picks[[#This Row],[veto_drafter_team_id]]=""),"",_xlfn.XLOOKUP(draft_picks[[#This Row],[veto_drafter_team_id]],drafter_teams[id],drafter_teams[name]))</f>
        <v/>
      </c>
      <c r="P3320" t="b">
        <v>1</v>
      </c>
      <c r="Q3320" t="s">
        <v>1237</v>
      </c>
      <c r="R3320" t="str">
        <f>IF(OR(ISBLANK(draft_picks[[#This Row],[veto_override_drafter_id]]),draft_picks[[#This Row],[veto_override_drafter_id]]=""),"",_xlfn.XLOOKUP(draft_picks[[#This Row],[veto_override_drafter_id]],drafters[id],drafters[name]))</f>
        <v>Clay Keller</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12</v>
      </c>
      <c r="D3321">
        <f>IF(C3320&lt;draft_picks[[#This Row],[position]],1,IF(C3320&gt;draft_picks[[#This Row],[position]],D3320+1,IF(C3320=draft_picks[[#This Row],[position]],D3320+1)))</f>
        <v>14</v>
      </c>
      <c r="E3321" t="s">
        <v>1490</v>
      </c>
      <c r="F3321" t="str">
        <f>IF(ISBLANK(draft_picks[[#This Row],[movie_id]]),"",_xlfn.XLOOKUP(draft_picks[[#This Row],[movie_id]],drafts.movies[id],drafts.movies[movie_title]))</f>
        <v>Fahrenheit 451</v>
      </c>
      <c r="G3321" s="3" t="s">
        <v>1115</v>
      </c>
      <c r="H3321" t="str">
        <f>IF(ISBLANK(draft_picks[[#This Row],[drafter_id]]),"",_xlfn.XLOOKUP(draft_picks[[#This Row],[drafter_id]],drafters[id],drafters[name]))</f>
        <v>Ryan Marker</v>
      </c>
      <c r="J3321" t="str">
        <f>IF(ISBLANK(draft_picks[[#This Row],[drafter_team_id]]),"",_xlfn.XLOOKUP(draft_picks[[#This Row],[drafter_team_id]],drafter_teams[id],drafter_teams[name]))</f>
        <v/>
      </c>
      <c r="K3321" s="3" t="s">
        <v>15497</v>
      </c>
      <c r="L3321" t="s">
        <v>15497</v>
      </c>
      <c r="M3321" t="str">
        <f>IF(OR(ISBLANK(draft_picks[[#This Row],[veto_drafter_id]]),draft_picks[[#This Row],[veto_drafter_id]]=""),"",_xlfn.XLOOKUP(draft_picks[[#This Row],[veto_drafter_id]],drafters[id],drafters[name]))</f>
        <v/>
      </c>
      <c r="N3321" t="s">
        <v>15497</v>
      </c>
      <c r="O3321" t="str">
        <f>IF(OR(ISBLANK(draft_picks[[#This Row],[veto_drafter_team_id]]),draft_picks[[#This Row],[veto_drafter_team_id]]=""),"",_xlfn.XLOOKUP(draft_picks[[#This Row],[veto_drafter_team_id]],drafter_teams[id],drafter_teams[name]))</f>
        <v/>
      </c>
      <c r="Q3321" t="s">
        <v>15497</v>
      </c>
      <c r="R3321" t="str">
        <f>IF(OR(ISBLANK(draft_picks[[#This Row],[veto_override_drafter_id]]),draft_picks[[#This Row],[veto_override_drafter_id]]=""),"",_xlfn.XLOOKUP(draft_picks[[#This Row],[veto_override_drafter_id]],drafters[id],drafters[name]))</f>
        <v/>
      </c>
      <c r="S3321" t="s">
        <v>15497</v>
      </c>
      <c r="T3321" t="str">
        <f>IF(OR(ISBLANK(draft_picks[[#This Row],[veto_override_team_id]]),draft_picks[[#This Row],[veto_override_team_id]]=""),"",_xlfn.XLOOKUP(draft_picks[[#This Row],[veto_override_team_id]],drafter_teams[id],drafter_teams[name]))</f>
        <v/>
      </c>
    </row>
    <row r="3322" spans="1:20" x14ac:dyDescent="0.25">
      <c r="A3322" t="s">
        <v>616</v>
      </c>
      <c r="B3322" t="str">
        <f>_xlfn.XLOOKUP(draft_picks[[#This Row],[draft_id]],drafts[id],drafts[title])</f>
        <v>François Truffaut Super Draft</v>
      </c>
      <c r="C3322" s="3">
        <v>11</v>
      </c>
      <c r="D3322">
        <f>IF(C3321&lt;draft_picks[[#This Row],[position]],1,IF(C3321&gt;draft_picks[[#This Row],[position]],D3321+1,IF(C3321=draft_picks[[#This Row],[position]],D3321+1)))</f>
        <v>15</v>
      </c>
      <c r="E3322" t="s">
        <v>7697</v>
      </c>
      <c r="F3322" t="str">
        <f>IF(ISBLANK(draft_picks[[#This Row],[movie_id]]),"",_xlfn.XLOOKUP(draft_picks[[#This Row],[movie_id]],drafts.movies[id],drafts.movies[movie_title]))</f>
        <v>Love on the Run</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x14ac:dyDescent="0.25">
      <c r="A3323" t="s">
        <v>616</v>
      </c>
      <c r="B3323" t="str">
        <f>_xlfn.XLOOKUP(draft_picks[[#This Row],[draft_id]],drafts[id],drafts[title])</f>
        <v>François Truffaut Super Draft</v>
      </c>
      <c r="C3323" s="3">
        <v>10</v>
      </c>
      <c r="D3323">
        <f>IF(C3322&lt;draft_picks[[#This Row],[position]],1,IF(C3322&gt;draft_picks[[#This Row],[position]],D3322+1,IF(C3322=draft_picks[[#This Row],[position]],D3322+1)))</f>
        <v>16</v>
      </c>
      <c r="E3323" t="s">
        <v>1464</v>
      </c>
      <c r="F3323" t="str">
        <f>IF(ISBLANK(draft_picks[[#This Row],[movie_id]]),"",_xlfn.XLOOKUP(draft_picks[[#This Row],[movie_id]],drafts.movies[id],drafts.movies[movie_title]))</f>
        <v>The Wild Child</v>
      </c>
      <c r="G3323" s="3" t="s">
        <v>1237</v>
      </c>
      <c r="H3323" t="str">
        <f>IF(ISBLANK(draft_picks[[#This Row],[drafter_id]]),"",_xlfn.XLOOKUP(draft_picks[[#This Row],[drafter_id]],drafters[id],drafters[name]))</f>
        <v>Clay Keller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x14ac:dyDescent="0.25">
      <c r="A3324" t="s">
        <v>616</v>
      </c>
      <c r="B3324" t="str">
        <f>_xlfn.XLOOKUP(draft_picks[[#This Row],[draft_id]],drafts[id],drafts[title])</f>
        <v>François Truffaut Super Draft</v>
      </c>
      <c r="C3324" s="3">
        <v>9</v>
      </c>
      <c r="D3324">
        <f>IF(C3323&lt;draft_picks[[#This Row],[position]],1,IF(C3323&gt;draft_picks[[#This Row],[position]],D3323+1,IF(C3323=draft_picks[[#This Row],[position]],D3323+1)))</f>
        <v>17</v>
      </c>
      <c r="E3324" t="s">
        <v>6839</v>
      </c>
      <c r="F3324" t="str">
        <f>IF(ISBLANK(draft_picks[[#This Row],[movie_id]]),"",_xlfn.XLOOKUP(draft_picks[[#This Row],[movie_id]],drafts.movies[id],drafts.movies[movie_title]))</f>
        <v>The Soft Skin</v>
      </c>
      <c r="G3324" s="3" t="s">
        <v>921</v>
      </c>
      <c r="H3324" t="str">
        <f>IF(ISBLANK(draft_picks[[#This Row],[drafter_id]]),"",_xlfn.XLOOKUP(draft_picks[[#This Row],[drafter_id]],drafters[id],drafters[name]))</f>
        <v>Marya Gates</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x14ac:dyDescent="0.25">
      <c r="A3325" t="s">
        <v>616</v>
      </c>
      <c r="B3325" t="str">
        <f>_xlfn.XLOOKUP(draft_picks[[#This Row],[draft_id]],drafts[id],drafts[title])</f>
        <v>François Truffaut Super Draft</v>
      </c>
      <c r="C3325" s="3">
        <v>8</v>
      </c>
      <c r="D3325">
        <f>IF(C3324&lt;draft_picks[[#This Row],[position]],1,IF(C3324&gt;draft_picks[[#This Row],[position]],D3324+1,IF(C3324=draft_picks[[#This Row],[position]],D3324+1)))</f>
        <v>18</v>
      </c>
      <c r="E3325" t="s">
        <v>6045</v>
      </c>
      <c r="F3325" t="str">
        <f>IF(ISBLANK(draft_picks[[#This Row],[movie_id]]),"",_xlfn.XLOOKUP(draft_picks[[#This Row],[movie_id]],drafts.movies[id],drafts.movies[movie_title]))</f>
        <v>Two English Girls</v>
      </c>
      <c r="G3325" s="3" t="s">
        <v>1115</v>
      </c>
      <c r="H3325" t="str">
        <f>IF(ISBLANK(draft_picks[[#This Row],[drafter_id]]),"",_xlfn.XLOOKUP(draft_picks[[#This Row],[drafter_id]],drafters[id],drafters[name]))</f>
        <v>Ryan Marker</v>
      </c>
      <c r="J3325" t="str">
        <f>IF(ISBLANK(draft_picks[[#This Row],[drafter_team_id]]),"",_xlfn.XLOOKUP(draft_picks[[#This Row],[drafter_team_id]],drafter_teams[id],drafter_teams[name]))</f>
        <v/>
      </c>
      <c r="K3325" s="3" t="s">
        <v>15484</v>
      </c>
      <c r="L3325" t="s">
        <v>921</v>
      </c>
      <c r="M3325" t="str">
        <f>IF(OR(ISBLANK(draft_picks[[#This Row],[veto_drafter_id]]),draft_picks[[#This Row],[veto_drafter_id]]=""),"",_xlfn.XLOOKUP(draft_picks[[#This Row],[veto_drafter_id]],drafters[id],drafters[name]))</f>
        <v>Marya Gates</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19</v>
      </c>
      <c r="E3326" t="s">
        <v>6961</v>
      </c>
      <c r="F3326" t="str">
        <f>IF(ISBLANK(draft_picks[[#This Row],[movie_id]]),"",_xlfn.XLOOKUP(draft_picks[[#This Row],[movie_id]],drafts.movies[id],drafts.movies[movie_title]))</f>
        <v>Day for Night</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15497</v>
      </c>
      <c r="L3326" t="s">
        <v>15497</v>
      </c>
      <c r="M3326" t="str">
        <f>IF(OR(ISBLANK(draft_picks[[#This Row],[veto_drafter_id]]),draft_picks[[#This Row],[veto_drafter_id]]=""),"",_xlfn.XLOOKUP(draft_picks[[#This Row],[veto_drafter_id]],drafters[id],drafters[name]))</f>
        <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x14ac:dyDescent="0.25">
      <c r="A3327" t="s">
        <v>616</v>
      </c>
      <c r="B3327" t="str">
        <f>_xlfn.XLOOKUP(draft_picks[[#This Row],[draft_id]],drafts[id],drafts[title])</f>
        <v>François Truffaut Super Draft</v>
      </c>
      <c r="C3327" s="3">
        <v>7</v>
      </c>
      <c r="D3327">
        <f>IF(C3326&lt;draft_picks[[#This Row],[position]],1,IF(C3326&gt;draft_picks[[#This Row],[position]],D3326+1,IF(C3326=draft_picks[[#This Row],[position]],D3326+1)))</f>
        <v>20</v>
      </c>
      <c r="E3327" t="s">
        <v>6045</v>
      </c>
      <c r="F3327" t="str">
        <f>IF(ISBLANK(draft_picks[[#This Row],[movie_id]]),"",_xlfn.XLOOKUP(draft_picks[[#This Row],[movie_id]],drafts.movies[id],drafts.movies[movie_title]))</f>
        <v>Two English Girls</v>
      </c>
      <c r="G3327" s="3" t="s">
        <v>1237</v>
      </c>
      <c r="H3327" t="str">
        <f>IF(ISBLANK(draft_picks[[#This Row],[drafter_id]]),"",_xlfn.XLOOKUP(draft_picks[[#This Row],[drafter_id]],drafters[id],drafters[name]))</f>
        <v>Clay Keller</v>
      </c>
      <c r="J3327" t="str">
        <f>IF(ISBLANK(draft_picks[[#This Row],[drafter_team_id]]),"",_xlfn.XLOOKUP(draft_picks[[#This Row],[drafter_team_id]],drafter_teams[id],drafter_teams[name]))</f>
        <v/>
      </c>
      <c r="K3327" s="3" t="s">
        <v>15484</v>
      </c>
      <c r="L3327" t="s">
        <v>921</v>
      </c>
      <c r="M3327" t="str">
        <f>IF(OR(ISBLANK(draft_picks[[#This Row],[veto_drafter_id]]),draft_picks[[#This Row],[veto_drafter_id]]=""),"",_xlfn.XLOOKUP(draft_picks[[#This Row],[veto_drafter_id]],drafters[id],drafters[name]))</f>
        <v>Marya Gates</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21</v>
      </c>
      <c r="E3328" t="s">
        <v>1685</v>
      </c>
      <c r="F3328" t="str">
        <f>IF(ISBLANK(draft_picks[[#This Row],[movie_id]]),"",_xlfn.XLOOKUP(draft_picks[[#This Row],[movie_id]],drafts.movies[id],drafts.movies[movie_title]))</f>
        <v>Jules and Jim</v>
      </c>
      <c r="G3328" s="3" t="s">
        <v>857</v>
      </c>
      <c r="H3328" t="str">
        <f>IF(ISBLANK(draft_picks[[#This Row],[drafter_id]]),"",_xlfn.XLOOKUP(draft_picks[[#This Row],[drafter_id]],drafters[id],drafters[name]))</f>
        <v>Patreon Members</v>
      </c>
      <c r="J3328" t="str">
        <f>IF(ISBLANK(draft_picks[[#This Row],[drafter_team_id]]),"",_xlfn.XLOOKUP(draft_picks[[#This Row],[drafter_team_id]],drafter_teams[id],drafter_teams[name]))</f>
        <v/>
      </c>
      <c r="K3328" s="3" t="s">
        <v>15497</v>
      </c>
      <c r="L3328" t="s">
        <v>15497</v>
      </c>
      <c r="M3328" t="str">
        <f>IF(OR(ISBLANK(draft_picks[[#This Row],[veto_drafter_id]]),draft_picks[[#This Row],[veto_drafter_id]]=""),"",_xlfn.XLOOKUP(draft_picks[[#This Row],[veto_drafter_id]],drafters[id],drafters[name]))</f>
        <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22</v>
      </c>
      <c r="E3329" t="s">
        <v>2679</v>
      </c>
      <c r="F3329" t="str">
        <f>IF(ISBLANK(draft_picks[[#This Row],[movie_id]]),"",_xlfn.XLOOKUP(draft_picks[[#This Row],[movie_id]],drafts.movies[id],drafts.movies[movie_title]))</f>
        <v>Small Change</v>
      </c>
      <c r="G3329" s="3" t="s">
        <v>1237</v>
      </c>
      <c r="H3329" t="str">
        <f>IF(ISBLANK(draft_picks[[#This Row],[drafter_id]]),"",_xlfn.XLOOKUP(draft_picks[[#This Row],[drafter_id]],drafters[id],drafters[name]))</f>
        <v>Clay Keller</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x14ac:dyDescent="0.25">
      <c r="A3330" t="s">
        <v>616</v>
      </c>
      <c r="B3330" t="str">
        <f>_xlfn.XLOOKUP(draft_picks[[#This Row],[draft_id]],drafts[id],drafts[title])</f>
        <v>François Truffaut Super Draft</v>
      </c>
      <c r="C3330" s="3">
        <v>6</v>
      </c>
      <c r="D3330">
        <f>IF(C3329&lt;draft_picks[[#This Row],[position]],1,IF(C3329&gt;draft_picks[[#This Row],[position]],D3329+1,IF(C3329=draft_picks[[#This Row],[position]],D3329+1)))</f>
        <v>23</v>
      </c>
      <c r="E3330" t="s">
        <v>2571</v>
      </c>
      <c r="F3330" t="str">
        <f>IF(ISBLANK(draft_picks[[#This Row],[movie_id]]),"",_xlfn.XLOOKUP(draft_picks[[#This Row],[movie_id]],drafts.movies[id],drafts.movies[movie_title]))</f>
        <v>Stolen Kisses</v>
      </c>
      <c r="G3330" s="3" t="s">
        <v>921</v>
      </c>
      <c r="H3330" t="str">
        <f>IF(ISBLANK(draft_picks[[#This Row],[drafter_id]]),"",_xlfn.XLOOKUP(draft_picks[[#This Row],[drafter_id]],drafters[id],drafters[name]))</f>
        <v>Marya Gates</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x14ac:dyDescent="0.25">
      <c r="A3331" t="s">
        <v>616</v>
      </c>
      <c r="B3331" t="str">
        <f>_xlfn.XLOOKUP(draft_picks[[#This Row],[draft_id]],drafts[id],drafts[title])</f>
        <v>François Truffaut Super Draft</v>
      </c>
      <c r="C3331" s="3">
        <v>5</v>
      </c>
      <c r="D3331">
        <f>IF(C3330&lt;draft_picks[[#This Row],[position]],1,IF(C3330&gt;draft_picks[[#This Row],[position]],D3330+1,IF(C3330=draft_picks[[#This Row],[position]],D3330+1)))</f>
        <v>24</v>
      </c>
      <c r="E3331" t="s">
        <v>6045</v>
      </c>
      <c r="F3331" t="str">
        <f>IF(ISBLANK(draft_picks[[#This Row],[movie_id]]),"",_xlfn.XLOOKUP(draft_picks[[#This Row],[movie_id]],drafts.movies[id],drafts.movies[movie_title]))</f>
        <v>Two English Girls</v>
      </c>
      <c r="G3331" s="3" t="s">
        <v>1115</v>
      </c>
      <c r="H3331" t="str">
        <f>IF(ISBLANK(draft_picks[[#This Row],[drafter_id]]),"",_xlfn.XLOOKUP(draft_picks[[#This Row],[drafter_id]],drafters[id],drafters[name]))</f>
        <v>Ryan Marker</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x14ac:dyDescent="0.25">
      <c r="A3332" t="s">
        <v>616</v>
      </c>
      <c r="B3332" t="str">
        <f>_xlfn.XLOOKUP(draft_picks[[#This Row],[draft_id]],drafts[id],drafts[title])</f>
        <v>François Truffaut Super Draft</v>
      </c>
      <c r="C3332" s="3">
        <v>4</v>
      </c>
      <c r="D3332">
        <f>IF(C3331&lt;draft_picks[[#This Row],[position]],1,IF(C3331&gt;draft_picks[[#This Row],[position]],D3331+1,IF(C3331=draft_picks[[#This Row],[position]],D3331+1)))</f>
        <v>25</v>
      </c>
      <c r="E3332" t="s">
        <v>1685</v>
      </c>
      <c r="F3332" t="str">
        <f>IF(ISBLANK(draft_picks[[#This Row],[movie_id]]),"",_xlfn.XLOOKUP(draft_picks[[#This Row],[movie_id]],drafts.movies[id],drafts.movies[movie_title]))</f>
        <v>Jules and Jim</v>
      </c>
      <c r="G3332" s="3" t="s">
        <v>857</v>
      </c>
      <c r="H3332" t="str">
        <f>IF(ISBLANK(draft_picks[[#This Row],[drafter_id]]),"",_xlfn.XLOOKUP(draft_picks[[#This Row],[drafter_id]],drafters[id],drafters[name]))</f>
        <v>Patreon Members</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x14ac:dyDescent="0.25">
      <c r="A3333" t="s">
        <v>616</v>
      </c>
      <c r="B3333" t="str">
        <f>_xlfn.XLOOKUP(draft_picks[[#This Row],[draft_id]],drafts[id],drafts[title])</f>
        <v>François Truffaut Super Draft</v>
      </c>
      <c r="C3333" s="3">
        <v>3</v>
      </c>
      <c r="D3333">
        <f>IF(C3332&lt;draft_picks[[#This Row],[position]],1,IF(C3332&gt;draft_picks[[#This Row],[position]],D3332+1,IF(C3332=draft_picks[[#This Row],[position]],D3332+1)))</f>
        <v>26</v>
      </c>
      <c r="E3333" t="s">
        <v>1664</v>
      </c>
      <c r="F3333" t="str">
        <f>IF(ISBLANK(draft_picks[[#This Row],[movie_id]]),"",_xlfn.XLOOKUP(draft_picks[[#This Row],[movie_id]],drafts.movies[id],drafts.movies[movie_title]))</f>
        <v>The Last Metro</v>
      </c>
      <c r="G3333" s="3" t="s">
        <v>1237</v>
      </c>
      <c r="H3333" t="str">
        <f>IF(ISBLANK(draft_picks[[#This Row],[drafter_id]]),"",_xlfn.XLOOKUP(draft_picks[[#This Row],[drafter_id]],drafters[id],drafters[name]))</f>
        <v>Clay Keller</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x14ac:dyDescent="0.25">
      <c r="A3334" t="s">
        <v>616</v>
      </c>
      <c r="B3334" t="str">
        <f>_xlfn.XLOOKUP(draft_picks[[#This Row],[draft_id]],drafts[id],drafts[title])</f>
        <v>François Truffaut Super Draft</v>
      </c>
      <c r="C3334" s="3">
        <v>2</v>
      </c>
      <c r="D3334">
        <f>IF(C3333&lt;draft_picks[[#This Row],[position]],1,IF(C3333&gt;draft_picks[[#This Row],[position]],D3333+1,IF(C3333=draft_picks[[#This Row],[position]],D3333+1)))</f>
        <v>27</v>
      </c>
      <c r="E3334" t="s">
        <v>3298</v>
      </c>
      <c r="F3334" t="str">
        <f>IF(ISBLANK(draft_picks[[#This Row],[movie_id]]),"",_xlfn.XLOOKUP(draft_picks[[#This Row],[movie_id]],drafts.movies[id],drafts.movies[movie_title]))</f>
        <v>Shoot the Piano Player</v>
      </c>
      <c r="G3334" s="3" t="s">
        <v>921</v>
      </c>
      <c r="H3334" t="str">
        <f>IF(ISBLANK(draft_picks[[#This Row],[drafter_id]]),"",_xlfn.XLOOKUP(draft_picks[[#This Row],[drafter_id]],drafters[id],drafters[name]))</f>
        <v>Marya Gates</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x14ac:dyDescent="0.25">
      <c r="A3335" t="s">
        <v>616</v>
      </c>
      <c r="B3335" t="str">
        <f>_xlfn.XLOOKUP(draft_picks[[#This Row],[draft_id]],drafts[id],drafts[title])</f>
        <v>François Truffaut Super Draft</v>
      </c>
      <c r="C3335" s="3">
        <v>1</v>
      </c>
      <c r="D3335">
        <f>IF(C3334&lt;draft_picks[[#This Row],[position]],1,IF(C3334&gt;draft_picks[[#This Row],[position]],D3334+1,IF(C3334=draft_picks[[#This Row],[position]],D3334+1)))</f>
        <v>28</v>
      </c>
      <c r="E3335" t="s">
        <v>3448</v>
      </c>
      <c r="F3335" t="str">
        <f>IF(ISBLANK(draft_picks[[#This Row],[movie_id]]),"",_xlfn.XLOOKUP(draft_picks[[#This Row],[movie_id]],drafts.movies[id],drafts.movies[movie_title]))</f>
        <v>The 400 Blows</v>
      </c>
      <c r="G3335" s="3" t="s">
        <v>1115</v>
      </c>
      <c r="H3335" t="str">
        <f>IF(ISBLANK(draft_picks[[#This Row],[drafter_id]]),"",_xlfn.XLOOKUP(draft_picks[[#This Row],[drafter_id]],drafters[id],drafters[name]))</f>
        <v>Ryan Marker</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x14ac:dyDescent="0.25">
      <c r="A3336" t="s">
        <v>540</v>
      </c>
      <c r="B3336" t="str">
        <f>_xlfn.XLOOKUP(draft_picks[[#This Row],[draft_id]],drafts[id],drafts[title])</f>
        <v>Holiday Horror (Non Christmas &amp; Halloween)</v>
      </c>
      <c r="C3336" s="3">
        <v>7</v>
      </c>
      <c r="D3336">
        <f>IF(C3335&lt;draft_picks[[#This Row],[position]],1,IF(C3335&gt;draft_picks[[#This Row],[position]],D3335+1,IF(C3335=draft_picks[[#This Row],[position]],D3335+1)))</f>
        <v>1</v>
      </c>
      <c r="E3336" t="s">
        <v>7249</v>
      </c>
      <c r="F3336" t="str">
        <f>IF(ISBLANK(draft_picks[[#This Row],[movie_id]]),"",_xlfn.XLOOKUP(draft_picks[[#This Row],[movie_id]],drafts.movies[id],drafts.movies[movie_title]))</f>
        <v>Holidays</v>
      </c>
      <c r="G3336" s="3" t="s">
        <v>793</v>
      </c>
      <c r="H3336" t="str">
        <f>IF(ISBLANK(draft_picks[[#This Row],[drafter_id]]),"",_xlfn.XLOOKUP(draft_picks[[#This Row],[drafter_id]],drafters[id],drafters[name]))</f>
        <v>Clarke Wolfe</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x14ac:dyDescent="0.25">
      <c r="A3337" t="s">
        <v>540</v>
      </c>
      <c r="B3337" t="str">
        <f>_xlfn.XLOOKUP(draft_picks[[#This Row],[draft_id]],drafts[id],drafts[title])</f>
        <v>Holiday Horror (Non Christmas &amp; Halloween)</v>
      </c>
      <c r="C3337" s="3">
        <v>6</v>
      </c>
      <c r="D3337">
        <f>IF(C3336&lt;draft_picks[[#This Row],[position]],1,IF(C3336&gt;draft_picks[[#This Row],[position]],D3336+1,IF(C3336=draft_picks[[#This Row],[position]],D3336+1)))</f>
        <v>2</v>
      </c>
      <c r="E3337" t="s">
        <v>7649</v>
      </c>
      <c r="F3337" t="str">
        <f>IF(ISBLANK(draft_picks[[#This Row],[movie_id]]),"",_xlfn.XLOOKUP(draft_picks[[#This Row],[movie_id]],drafts.movies[id],drafts.movies[movie_title]))</f>
        <v>The Blackening</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x14ac:dyDescent="0.25">
      <c r="A3338" t="s">
        <v>540</v>
      </c>
      <c r="B3338" t="str">
        <f>_xlfn.XLOOKUP(draft_picks[[#This Row],[draft_id]],drafts[id],drafts[title])</f>
        <v>Holiday Horror (Non Christmas &amp; Halloween)</v>
      </c>
      <c r="C3338" s="3">
        <v>5</v>
      </c>
      <c r="D3338">
        <f>IF(C3337&lt;draft_picks[[#This Row],[position]],1,IF(C3337&gt;draft_picks[[#This Row],[position]],D3337+1,IF(C3337=draft_picks[[#This Row],[position]],D3337+1)))</f>
        <v>3</v>
      </c>
      <c r="E3338" t="s">
        <v>3948</v>
      </c>
      <c r="F3338" t="str">
        <f>IF(ISBLANK(draft_picks[[#This Row],[movie_id]]),"",_xlfn.XLOOKUP(draft_picks[[#This Row],[movie_id]],drafts.movies[id],drafts.movies[movie_title]))</f>
        <v>Thanksgiving</v>
      </c>
      <c r="G3338" s="3" t="s">
        <v>873</v>
      </c>
      <c r="H3338" t="str">
        <f>IF(ISBLANK(draft_picks[[#This Row],[drafter_id]]),"",_xlfn.XLOOKUP(draft_picks[[#This Row],[drafter_id]],drafters[id],drafters[name]))</f>
        <v>Samm Levine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x14ac:dyDescent="0.25">
      <c r="A3339" t="s">
        <v>540</v>
      </c>
      <c r="B3339" t="str">
        <f>_xlfn.XLOOKUP(draft_picks[[#This Row],[draft_id]],drafts[id],drafts[title])</f>
        <v>Holiday Horror (Non Christmas &amp; Halloween)</v>
      </c>
      <c r="C3339" s="3">
        <v>4</v>
      </c>
      <c r="D3339">
        <f>IF(C3338&lt;draft_picks[[#This Row],[position]],1,IF(C3338&gt;draft_picks[[#This Row],[position]],D3338+1,IF(C3338=draft_picks[[#This Row],[position]],D3338+1)))</f>
        <v>4</v>
      </c>
      <c r="E3339" t="s">
        <v>2886</v>
      </c>
      <c r="F3339" t="str">
        <f>IF(ISBLANK(draft_picks[[#This Row],[movie_id]]),"",_xlfn.XLOOKUP(draft_picks[[#This Row],[movie_id]],drafts.movies[id],drafts.movies[movie_title]))</f>
        <v>Midsommar</v>
      </c>
      <c r="G3339" s="3" t="s">
        <v>793</v>
      </c>
      <c r="H3339" t="str">
        <f>IF(ISBLANK(draft_picks[[#This Row],[drafter_id]]),"",_xlfn.XLOOKUP(draft_picks[[#This Row],[drafter_id]],drafters[id],drafters[name]))</f>
        <v>Clarke Wolfe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x14ac:dyDescent="0.25">
      <c r="A3340" t="s">
        <v>540</v>
      </c>
      <c r="B3340" t="str">
        <f>_xlfn.XLOOKUP(draft_picks[[#This Row],[draft_id]],drafts[id],drafts[title])</f>
        <v>Holiday Horror (Non Christmas &amp; Halloween)</v>
      </c>
      <c r="C3340" s="3">
        <v>3</v>
      </c>
      <c r="D3340">
        <f>IF(C3339&lt;draft_picks[[#This Row],[position]],1,IF(C3339&gt;draft_picks[[#This Row],[position]],D3339+1,IF(C3339=draft_picks[[#This Row],[position]],D3339+1)))</f>
        <v>5</v>
      </c>
      <c r="E3340" t="s">
        <v>7922</v>
      </c>
      <c r="F3340" t="str">
        <f>IF(ISBLANK(draft_picks[[#This Row],[movie_id]]),"",_xlfn.XLOOKUP(draft_picks[[#This Row],[movie_id]],drafts.movies[id],drafts.movies[movie_title]))</f>
        <v>It</v>
      </c>
      <c r="G3340" s="3" t="s">
        <v>873</v>
      </c>
      <c r="H3340" t="str">
        <f>IF(ISBLANK(draft_picks[[#This Row],[drafter_id]]),"",_xlfn.XLOOKUP(draft_picks[[#This Row],[drafter_id]],drafters[id],drafters[name]))</f>
        <v>Samm Levine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x14ac:dyDescent="0.25">
      <c r="A3341" t="s">
        <v>540</v>
      </c>
      <c r="B3341" t="str">
        <f>_xlfn.XLOOKUP(draft_picks[[#This Row],[draft_id]],drafts[id],drafts[title])</f>
        <v>Holiday Horror (Non Christmas &amp; Halloween)</v>
      </c>
      <c r="C3341" s="3">
        <v>2</v>
      </c>
      <c r="D3341">
        <f>IF(C3340&lt;draft_picks[[#This Row],[position]],1,IF(C3340&gt;draft_picks[[#This Row],[position]],D3340+1,IF(C3340=draft_picks[[#This Row],[position]],D3340+1)))</f>
        <v>6</v>
      </c>
      <c r="E3341" t="s">
        <v>2454</v>
      </c>
      <c r="F3341" t="str">
        <f>IF(ISBLANK(draft_picks[[#This Row],[movie_id]]),"",_xlfn.XLOOKUP(draft_picks[[#This Row],[movie_id]],drafts.movies[id],drafts.movies[movie_title]))</f>
        <v>My Bloody Valentine</v>
      </c>
      <c r="G3341" s="3" t="s">
        <v>793</v>
      </c>
      <c r="H3341" t="str">
        <f>IF(ISBLANK(draft_picks[[#This Row],[drafter_id]]),"",_xlfn.XLOOKUP(draft_picks[[#This Row],[drafter_id]],drafters[id],drafters[name]))</f>
        <v>Clarke Wolfe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x14ac:dyDescent="0.25">
      <c r="A3342" t="s">
        <v>540</v>
      </c>
      <c r="B3342" t="str">
        <f>_xlfn.XLOOKUP(draft_picks[[#This Row],[draft_id]],drafts[id],drafts[title])</f>
        <v>Holiday Horror (Non Christmas &amp; Halloween)</v>
      </c>
      <c r="C3342" s="3">
        <v>1</v>
      </c>
      <c r="D3342">
        <f>IF(C3341&lt;draft_picks[[#This Row],[position]],1,IF(C3341&gt;draft_picks[[#This Row],[position]],D3341+1,IF(C3341=draft_picks[[#This Row],[position]],D3341+1)))</f>
        <v>7</v>
      </c>
      <c r="E3342" t="s">
        <v>5160</v>
      </c>
      <c r="F3342" t="str">
        <f>IF(ISBLANK(draft_picks[[#This Row],[movie_id]]),"",_xlfn.XLOOKUP(draft_picks[[#This Row],[movie_id]],drafts.movies[id],drafts.movies[movie_title]))</f>
        <v>Jaws</v>
      </c>
      <c r="G3342" s="3" t="s">
        <v>873</v>
      </c>
      <c r="H3342" t="str">
        <f>IF(ISBLANK(draft_picks[[#This Row],[drafter_id]]),"",_xlfn.XLOOKUP(draft_picks[[#This Row],[drafter_id]],drafters[id],drafters[name]))</f>
        <v>Samm Levine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x14ac:dyDescent="0.25">
      <c r="A3343" t="s">
        <v>238</v>
      </c>
      <c r="B3343" t="str">
        <f>_xlfn.XLOOKUP(draft_picks[[#This Row],[draft_id]],drafts[id],drafts[title])</f>
        <v>Charlie Kaufman Super Draft</v>
      </c>
      <c r="C3343" s="3">
        <v>9</v>
      </c>
      <c r="D3343">
        <f>IF(C3342&lt;draft_picks[[#This Row],[position]],1,IF(C3342&gt;draft_picks[[#This Row],[position]],D3342+1,IF(C3342=draft_picks[[#This Row],[position]],D3342+1)))</f>
        <v>1</v>
      </c>
      <c r="E3343" t="s">
        <v>3781</v>
      </c>
      <c r="F3343" t="str">
        <f>IF(ISBLANK(draft_picks[[#This Row],[movie_id]]),"",_xlfn.XLOOKUP(draft_picks[[#This Row],[movie_id]],drafts.movies[id],drafts.movies[movie_title]))</f>
        <v>Human Nature</v>
      </c>
      <c r="G3343" s="3" t="s">
        <v>1033</v>
      </c>
      <c r="H3343" t="str">
        <f>IF(ISBLANK(draft_picks[[#This Row],[drafter_id]]),"",_xlfn.XLOOKUP(draft_picks[[#This Row],[drafter_id]],drafters[id],drafters[name]))</f>
        <v>Liz Shannon Miller</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x14ac:dyDescent="0.25">
      <c r="A3344" t="s">
        <v>238</v>
      </c>
      <c r="B3344" t="str">
        <f>_xlfn.XLOOKUP(draft_picks[[#This Row],[draft_id]],drafts[id],drafts[title])</f>
        <v>Charlie Kaufman Super Draft</v>
      </c>
      <c r="C3344" s="3">
        <v>8</v>
      </c>
      <c r="D3344">
        <f>IF(C3343&lt;draft_picks[[#This Row],[position]],1,IF(C3343&gt;draft_picks[[#This Row],[position]],D3343+1,IF(C3343=draft_picks[[#This Row],[position]],D3343+1)))</f>
        <v>2</v>
      </c>
      <c r="E3344" t="s">
        <v>6039</v>
      </c>
      <c r="F3344" t="str">
        <f>IF(ISBLANK(draft_picks[[#This Row],[movie_id]]),"",_xlfn.XLOOKUP(draft_picks[[#This Row],[movie_id]],drafts.movies[id],drafts.movies[movie_title]))</f>
        <v>Confessions of a Dangerous Mind</v>
      </c>
      <c r="G3344" s="3" t="s">
        <v>859</v>
      </c>
      <c r="H3344" t="str">
        <f>IF(ISBLANK(draft_picks[[#This Row],[drafter_id]]),"",_xlfn.XLOOKUP(draft_picks[[#This Row],[drafter_id]],drafters[id],drafters[name]))</f>
        <v>Angie Han</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x14ac:dyDescent="0.25">
      <c r="A3345" t="s">
        <v>238</v>
      </c>
      <c r="B3345" t="str">
        <f>_xlfn.XLOOKUP(draft_picks[[#This Row],[draft_id]],drafts[id],drafts[title])</f>
        <v>Charlie Kaufman Super Draft</v>
      </c>
      <c r="C3345" s="3">
        <v>7</v>
      </c>
      <c r="D3345">
        <f>IF(C3344&lt;draft_picks[[#This Row],[position]],1,IF(C3344&gt;draft_picks[[#This Row],[position]],D3344+1,IF(C3344=draft_picks[[#This Row],[position]],D3344+1)))</f>
        <v>3</v>
      </c>
      <c r="E3345" t="s">
        <v>2511</v>
      </c>
      <c r="F3345" t="str">
        <f>IF(ISBLANK(draft_picks[[#This Row],[movie_id]]),"",_xlfn.XLOOKUP(draft_picks[[#This Row],[movie_id]],drafts.movies[id],drafts.movies[movie_title]))</f>
        <v>Orion and the Dark</v>
      </c>
      <c r="G3345" s="3" t="s">
        <v>1033</v>
      </c>
      <c r="H3345" t="str">
        <f>IF(ISBLANK(draft_picks[[#This Row],[drafter_id]]),"",_xlfn.XLOOKUP(draft_picks[[#This Row],[drafter_id]],drafters[id],drafters[name]))</f>
        <v>Liz Shannon Miller</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x14ac:dyDescent="0.25">
      <c r="A3346" t="s">
        <v>238</v>
      </c>
      <c r="B3346" t="str">
        <f>_xlfn.XLOOKUP(draft_picks[[#This Row],[draft_id]],drafts[id],drafts[title])</f>
        <v>Charlie Kaufman Super Draft</v>
      </c>
      <c r="C3346" s="3">
        <v>6</v>
      </c>
      <c r="D3346">
        <f>IF(C3345&lt;draft_picks[[#This Row],[position]],1,IF(C3345&gt;draft_picks[[#This Row],[position]],D3345+1,IF(C3345=draft_picks[[#This Row],[position]],D3345+1)))</f>
        <v>4</v>
      </c>
      <c r="E3346" t="s">
        <v>1820</v>
      </c>
      <c r="F3346" t="str">
        <f>IF(ISBLANK(draft_picks[[#This Row],[movie_id]]),"",_xlfn.XLOOKUP(draft_picks[[#This Row],[movie_id]],drafts.movies[id],drafts.movies[movie_title]))</f>
        <v>Anomalisa</v>
      </c>
      <c r="G3346" s="3" t="s">
        <v>859</v>
      </c>
      <c r="H3346" t="str">
        <f>IF(ISBLANK(draft_picks[[#This Row],[drafter_id]]),"",_xlfn.XLOOKUP(draft_picks[[#This Row],[drafter_id]],drafters[id],drafters[name]))</f>
        <v>Angie Han</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x14ac:dyDescent="0.25">
      <c r="A3347" t="s">
        <v>238</v>
      </c>
      <c r="B3347" t="str">
        <f>_xlfn.XLOOKUP(draft_picks[[#This Row],[draft_id]],drafts[id],drafts[title])</f>
        <v>Charlie Kaufman Super Draft</v>
      </c>
      <c r="C3347" s="3">
        <v>5</v>
      </c>
      <c r="D3347">
        <f>IF(C3346&lt;draft_picks[[#This Row],[position]],1,IF(C3346&gt;draft_picks[[#This Row],[position]],D3346+1,IF(C3346=draft_picks[[#This Row],[position]],D3346+1)))</f>
        <v>5</v>
      </c>
      <c r="E3347" t="s">
        <v>6342</v>
      </c>
      <c r="F3347" t="str">
        <f>IF(ISBLANK(draft_picks[[#This Row],[movie_id]]),"",_xlfn.XLOOKUP(draft_picks[[#This Row],[movie_id]],drafts.movies[id],drafts.movies[movie_title]))</f>
        <v>I'm Thinking of Ending Things</v>
      </c>
      <c r="G3347" s="3" t="s">
        <v>1033</v>
      </c>
      <c r="H3347" t="str">
        <f>IF(ISBLANK(draft_picks[[#This Row],[drafter_id]]),"",_xlfn.XLOOKUP(draft_picks[[#This Row],[drafter_id]],drafters[id],drafters[name]))</f>
        <v>Liz Shannon Miller</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x14ac:dyDescent="0.25">
      <c r="A3348" t="s">
        <v>238</v>
      </c>
      <c r="B3348" t="str">
        <f>_xlfn.XLOOKUP(draft_picks[[#This Row],[draft_id]],drafts[id],drafts[title])</f>
        <v>Charlie Kaufman Super Draft</v>
      </c>
      <c r="C3348" s="3">
        <v>4</v>
      </c>
      <c r="D3348">
        <f>IF(C3347&lt;draft_picks[[#This Row],[position]],1,IF(C3347&gt;draft_picks[[#This Row],[position]],D3347+1,IF(C3347=draft_picks[[#This Row],[position]],D3347+1)))</f>
        <v>6</v>
      </c>
      <c r="E3348" t="s">
        <v>2985</v>
      </c>
      <c r="F3348" t="str">
        <f>IF(ISBLANK(draft_picks[[#This Row],[movie_id]]),"",_xlfn.XLOOKUP(draft_picks[[#This Row],[movie_id]],drafts.movies[id],drafts.movies[movie_title]))</f>
        <v>Adaptation.</v>
      </c>
      <c r="G3348" s="3" t="s">
        <v>859</v>
      </c>
      <c r="H3348" t="str">
        <f>IF(ISBLANK(draft_picks[[#This Row],[drafter_id]]),"",_xlfn.XLOOKUP(draft_picks[[#This Row],[drafter_id]],drafters[id],drafters[name]))</f>
        <v>Angie Han</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x14ac:dyDescent="0.25">
      <c r="A3349" t="s">
        <v>238</v>
      </c>
      <c r="B3349" t="str">
        <f>_xlfn.XLOOKUP(draft_picks[[#This Row],[draft_id]],drafts[id],drafts[title])</f>
        <v>Charlie Kaufman Super Draft</v>
      </c>
      <c r="C3349" s="3">
        <v>3</v>
      </c>
      <c r="D3349">
        <f>IF(C3348&lt;draft_picks[[#This Row],[position]],1,IF(C3348&gt;draft_picks[[#This Row],[position]],D3348+1,IF(C3348=draft_picks[[#This Row],[position]],D3348+1)))</f>
        <v>7</v>
      </c>
      <c r="E3349" t="s">
        <v>6084</v>
      </c>
      <c r="F3349" t="str">
        <f>IF(ISBLANK(draft_picks[[#This Row],[movie_id]]),"",_xlfn.XLOOKUP(draft_picks[[#This Row],[movie_id]],drafts.movies[id],drafts.movies[movie_title]))</f>
        <v>Synecdoche, New York</v>
      </c>
      <c r="G3349" s="3" t="s">
        <v>1033</v>
      </c>
      <c r="H3349" t="str">
        <f>IF(ISBLANK(draft_picks[[#This Row],[drafter_id]]),"",_xlfn.XLOOKUP(draft_picks[[#This Row],[drafter_id]],drafters[id],drafters[name]))</f>
        <v>Liz Shannon Miller</v>
      </c>
      <c r="J3349" t="str">
        <f>IF(ISBLANK(draft_picks[[#This Row],[drafter_team_id]]),"",_xlfn.XLOOKUP(draft_picks[[#This Row],[drafter_team_id]],drafter_teams[id],drafter_teams[name]))</f>
        <v/>
      </c>
      <c r="K3349" s="3" t="s">
        <v>15484</v>
      </c>
      <c r="L3349" t="s">
        <v>859</v>
      </c>
      <c r="M3349" t="str">
        <f>IF(OR(ISBLANK(draft_picks[[#This Row],[veto_drafter_id]]),draft_picks[[#This Row],[veto_drafter_id]]=""),"",_xlfn.XLOOKUP(draft_picks[[#This Row],[veto_drafter_id]],drafters[id],drafters[name]))</f>
        <v>Angie Han</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8</v>
      </c>
      <c r="E3350" t="s">
        <v>8074</v>
      </c>
      <c r="F3350" t="str">
        <f>IF(ISBLANK(draft_picks[[#This Row],[movie_id]]),"",_xlfn.XLOOKUP(draft_picks[[#This Row],[movie_id]],drafts.movies[id],drafts.movies[movie_title]))</f>
        <v>Being John Malkovich</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15497</v>
      </c>
      <c r="L3350" t="s">
        <v>15497</v>
      </c>
      <c r="M3350" t="str">
        <f>IF(OR(ISBLANK(draft_picks[[#This Row],[veto_drafter_id]]),draft_picks[[#This Row],[veto_drafter_id]]=""),"",_xlfn.XLOOKUP(draft_picks[[#This Row],[veto_drafter_id]],drafters[id],drafters[name]))</f>
        <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x14ac:dyDescent="0.25">
      <c r="A3351" t="s">
        <v>238</v>
      </c>
      <c r="B3351" t="str">
        <f>_xlfn.XLOOKUP(draft_picks[[#This Row],[draft_id]],drafts[id],drafts[title])</f>
        <v>Charlie Kaufman Super Draft</v>
      </c>
      <c r="C3351" s="3">
        <v>2</v>
      </c>
      <c r="D3351">
        <f>IF(C3350&lt;draft_picks[[#This Row],[position]],1,IF(C3350&gt;draft_picks[[#This Row],[position]],D3350+1,IF(C3350=draft_picks[[#This Row],[position]],D3350+1)))</f>
        <v>9</v>
      </c>
      <c r="E3351" t="s">
        <v>5558</v>
      </c>
      <c r="F3351" t="str">
        <f>IF(ISBLANK(draft_picks[[#This Row],[movie_id]]),"",_xlfn.XLOOKUP(draft_picks[[#This Row],[movie_id]],drafts.movies[id],drafts.movies[movie_title]))</f>
        <v>Eternal Sunshine of the Spotless Mind</v>
      </c>
      <c r="G3351" s="3" t="s">
        <v>859</v>
      </c>
      <c r="H3351" t="str">
        <f>IF(ISBLANK(draft_picks[[#This Row],[drafter_id]]),"",_xlfn.XLOOKUP(draft_picks[[#This Row],[drafter_id]],drafters[id],drafters[name]))</f>
        <v>Angie Han</v>
      </c>
      <c r="J3351" t="str">
        <f>IF(ISBLANK(draft_picks[[#This Row],[drafter_team_id]]),"",_xlfn.XLOOKUP(draft_picks[[#This Row],[drafter_team_id]],drafter_teams[id],drafter_teams[name]))</f>
        <v/>
      </c>
      <c r="K3351" s="3" t="s">
        <v>15484</v>
      </c>
      <c r="L3351" t="s">
        <v>1033</v>
      </c>
      <c r="M3351" t="str">
        <f>IF(OR(ISBLANK(draft_picks[[#This Row],[veto_drafter_id]]),draft_picks[[#This Row],[veto_drafter_id]]=""),"",_xlfn.XLOOKUP(draft_picks[[#This Row],[veto_drafter_id]],drafters[id],drafters[name]))</f>
        <v>Liz Shannon Miller</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10</v>
      </c>
      <c r="E3352" t="s">
        <v>6084</v>
      </c>
      <c r="F3352" t="str">
        <f>IF(ISBLANK(draft_picks[[#This Row],[movie_id]]),"",_xlfn.XLOOKUP(draft_picks[[#This Row],[movie_id]],drafts.movies[id],drafts.movies[movie_title]))</f>
        <v>Synecdoche, New York</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15497</v>
      </c>
      <c r="L3352" t="s">
        <v>15497</v>
      </c>
      <c r="M3352" t="str">
        <f>IF(OR(ISBLANK(draft_picks[[#This Row],[veto_drafter_id]]),draft_picks[[#This Row],[veto_drafter_id]]=""),"",_xlfn.XLOOKUP(draft_picks[[#This Row],[veto_drafter_id]],drafters[id],drafters[name]))</f>
        <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x14ac:dyDescent="0.25">
      <c r="A3353" t="s">
        <v>238</v>
      </c>
      <c r="B3353" t="str">
        <f>_xlfn.XLOOKUP(draft_picks[[#This Row],[draft_id]],drafts[id],drafts[title])</f>
        <v>Charlie Kaufman Super Draft</v>
      </c>
      <c r="C3353" s="3">
        <v>1</v>
      </c>
      <c r="D3353">
        <f>IF(C3352&lt;draft_picks[[#This Row],[position]],1,IF(C3352&gt;draft_picks[[#This Row],[position]],D3352+1,IF(C3352=draft_picks[[#This Row],[position]],D3352+1)))</f>
        <v>11</v>
      </c>
      <c r="E3353" t="s">
        <v>5558</v>
      </c>
      <c r="F3353" t="str">
        <f>IF(ISBLANK(draft_picks[[#This Row],[movie_id]]),"",_xlfn.XLOOKUP(draft_picks[[#This Row],[movie_id]],drafts.movies[id],drafts.movies[movie_title]))</f>
        <v>Eternal Sunshine of the Spotless Mind</v>
      </c>
      <c r="G3353" s="3" t="s">
        <v>1033</v>
      </c>
      <c r="H3353" t="str">
        <f>IF(ISBLANK(draft_picks[[#This Row],[drafter_id]]),"",_xlfn.XLOOKUP(draft_picks[[#This Row],[drafter_id]],drafters[id],drafters[name]))</f>
        <v>Liz Shannon Miller</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x14ac:dyDescent="0.25">
      <c r="A3354" t="s">
        <v>469</v>
      </c>
      <c r="B3354" t="str">
        <f>_xlfn.XLOOKUP(draft_picks[[#This Row],[draft_id]],drafts[id],drafts[title])</f>
        <v>Whit Stillman mini-Super Draft</v>
      </c>
      <c r="C3354" s="3">
        <v>5</v>
      </c>
      <c r="D3354">
        <f>IF(C3353&lt;draft_picks[[#This Row],[position]],1,IF(C3353&gt;draft_picks[[#This Row],[position]],D3353+1,IF(C3353=draft_picks[[#This Row],[position]],D3353+1)))</f>
        <v>1</v>
      </c>
      <c r="E3354" t="s">
        <v>3561</v>
      </c>
      <c r="F3354" t="str">
        <f>IF(ISBLANK(draft_picks[[#This Row],[movie_id]]),"",_xlfn.XLOOKUP(draft_picks[[#This Row],[movie_id]],drafts.movies[id],drafts.movies[movie_title]))</f>
        <v>Damsels in Distress</v>
      </c>
      <c r="G3354" s="3" t="s">
        <v>1115</v>
      </c>
      <c r="H3354" t="str">
        <f>IF(ISBLANK(draft_picks[[#This Row],[drafter_id]]),"",_xlfn.XLOOKUP(draft_picks[[#This Row],[drafter_id]],drafters[id],drafters[name]))</f>
        <v>Ryan Marker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x14ac:dyDescent="0.25">
      <c r="A3355" t="s">
        <v>469</v>
      </c>
      <c r="B3355" t="str">
        <f>_xlfn.XLOOKUP(draft_picks[[#This Row],[draft_id]],drafts[id],drafts[title])</f>
        <v>Whit Stillman mini-Super Draft</v>
      </c>
      <c r="C3355" s="3">
        <v>4</v>
      </c>
      <c r="D3355">
        <f>IF(C3354&lt;draft_picks[[#This Row],[position]],1,IF(C3354&gt;draft_picks[[#This Row],[position]],D3354+1,IF(C3354=draft_picks[[#This Row],[position]],D3354+1)))</f>
        <v>2</v>
      </c>
      <c r="E3355" t="s">
        <v>1703</v>
      </c>
      <c r="F3355" t="str">
        <f>IF(ISBLANK(draft_picks[[#This Row],[movie_id]]),"",_xlfn.XLOOKUP(draft_picks[[#This Row],[movie_id]],drafts.movies[id],drafts.movies[movie_title]))</f>
        <v>Barcelona</v>
      </c>
      <c r="G3355" s="3" t="s">
        <v>1237</v>
      </c>
      <c r="H3355" t="str">
        <f>IF(ISBLANK(draft_picks[[#This Row],[drafter_id]]),"",_xlfn.XLOOKUP(draft_picks[[#This Row],[drafter_id]],drafters[id],drafters[name]))</f>
        <v>Clay Keller</v>
      </c>
      <c r="J3355" t="str">
        <f>IF(ISBLANK(draft_picks[[#This Row],[drafter_team_id]]),"",_xlfn.XLOOKUP(draft_picks[[#This Row],[drafter_team_id]],drafter_teams[id],drafter_teams[name]))</f>
        <v/>
      </c>
      <c r="K3355" s="3" t="s">
        <v>15484</v>
      </c>
      <c r="L3355" t="s">
        <v>1115</v>
      </c>
      <c r="M3355" t="str">
        <f>IF(OR(ISBLANK(draft_picks[[#This Row],[veto_drafter_id]]),draft_picks[[#This Row],[veto_drafter_id]]=""),"",_xlfn.XLOOKUP(draft_picks[[#This Row],[veto_drafter_id]],drafters[id],drafters[name]))</f>
        <v>Ryan Marker</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3</v>
      </c>
      <c r="E3356" t="s">
        <v>3660</v>
      </c>
      <c r="F3356" t="str">
        <f>IF(ISBLANK(draft_picks[[#This Row],[movie_id]]),"",_xlfn.XLOOKUP(draft_picks[[#This Row],[movie_id]],drafts.movies[id],drafts.movies[movie_title]))</f>
        <v>Love &amp; Friendship</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15497</v>
      </c>
      <c r="L3356" t="s">
        <v>15497</v>
      </c>
      <c r="M3356" t="str">
        <f>IF(OR(ISBLANK(draft_picks[[#This Row],[veto_drafter_id]]),draft_picks[[#This Row],[veto_drafter_id]]=""),"",_xlfn.XLOOKUP(draft_picks[[#This Row],[veto_drafter_id]],drafters[id],drafters[name]))</f>
        <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x14ac:dyDescent="0.25">
      <c r="A3357" t="s">
        <v>469</v>
      </c>
      <c r="B3357" t="str">
        <f>_xlfn.XLOOKUP(draft_picks[[#This Row],[draft_id]],drafts[id],drafts[title])</f>
        <v>Whit Stillman mini-Super Draft</v>
      </c>
      <c r="C3357" s="3">
        <v>3</v>
      </c>
      <c r="D3357">
        <f>IF(C3356&lt;draft_picks[[#This Row],[position]],1,IF(C3356&gt;draft_picks[[#This Row],[position]],D3356+1,IF(C3356=draft_picks[[#This Row],[position]],D3356+1)))</f>
        <v>4</v>
      </c>
      <c r="E3357" t="s">
        <v>1703</v>
      </c>
      <c r="F3357" t="str">
        <f>IF(ISBLANK(draft_picks[[#This Row],[movie_id]]),"",_xlfn.XLOOKUP(draft_picks[[#This Row],[movie_id]],drafts.movies[id],drafts.movies[movie_title]))</f>
        <v>Barcelona</v>
      </c>
      <c r="G3357" s="3" t="s">
        <v>1115</v>
      </c>
      <c r="H3357" t="str">
        <f>IF(ISBLANK(draft_picks[[#This Row],[drafter_id]]),"",_xlfn.XLOOKUP(draft_picks[[#This Row],[drafter_id]],drafters[id],drafters[name]))</f>
        <v>Ryan Marker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x14ac:dyDescent="0.25">
      <c r="A3358" t="s">
        <v>469</v>
      </c>
      <c r="B3358" t="str">
        <f>_xlfn.XLOOKUP(draft_picks[[#This Row],[draft_id]],drafts[id],drafts[title])</f>
        <v>Whit Stillman mini-Super Draft</v>
      </c>
      <c r="C3358" s="3">
        <v>2</v>
      </c>
      <c r="D3358">
        <f>IF(C3357&lt;draft_picks[[#This Row],[position]],1,IF(C3357&gt;draft_picks[[#This Row],[position]],D3357+1,IF(C3357=draft_picks[[#This Row],[position]],D3357+1)))</f>
        <v>5</v>
      </c>
      <c r="E3358" t="s">
        <v>5773</v>
      </c>
      <c r="F3358" t="str">
        <f>IF(ISBLANK(draft_picks[[#This Row],[movie_id]]),"",_xlfn.XLOOKUP(draft_picks[[#This Row],[movie_id]],drafts.movies[id],drafts.movies[movie_title]))</f>
        <v>Metropolitan</v>
      </c>
      <c r="G3358" s="3" t="s">
        <v>1237</v>
      </c>
      <c r="H3358" t="str">
        <f>IF(ISBLANK(draft_picks[[#This Row],[drafter_id]]),"",_xlfn.XLOOKUP(draft_picks[[#This Row],[drafter_id]],drafters[id],drafters[name]))</f>
        <v>Clay Keller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x14ac:dyDescent="0.25">
      <c r="A3359" t="s">
        <v>469</v>
      </c>
      <c r="B3359" t="str">
        <f>_xlfn.XLOOKUP(draft_picks[[#This Row],[draft_id]],drafts[id],drafts[title])</f>
        <v>Whit Stillman mini-Super Draft</v>
      </c>
      <c r="C3359" s="3">
        <v>1</v>
      </c>
      <c r="D3359">
        <f>IF(C3358&lt;draft_picks[[#This Row],[position]],1,IF(C3358&gt;draft_picks[[#This Row],[position]],D3358+1,IF(C3358=draft_picks[[#This Row],[position]],D3358+1)))</f>
        <v>6</v>
      </c>
      <c r="E3359" t="s">
        <v>3699</v>
      </c>
      <c r="F3359" t="str">
        <f>IF(ISBLANK(draft_picks[[#This Row],[movie_id]]),"",_xlfn.XLOOKUP(draft_picks[[#This Row],[movie_id]],drafts.movies[id],drafts.movies[movie_title]))</f>
        <v>The Last Days of Disco</v>
      </c>
      <c r="G3359" s="3" t="s">
        <v>1115</v>
      </c>
      <c r="H3359" t="str">
        <f>IF(ISBLANK(draft_picks[[#This Row],[drafter_id]]),"",_xlfn.XLOOKUP(draft_picks[[#This Row],[drafter_id]],drafters[id],drafters[name]))</f>
        <v>Ryan Marker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x14ac:dyDescent="0.25">
      <c r="A3360" t="s">
        <v>381</v>
      </c>
      <c r="B3360" t="str">
        <f>_xlfn.XLOOKUP(draft_picks[[#This Row],[draft_id]],drafts[id],drafts[title])</f>
        <v>1999 mini-Mega</v>
      </c>
      <c r="C3360" s="3">
        <v>13</v>
      </c>
      <c r="D3360">
        <f>IF(C3359&lt;draft_picks[[#This Row],[position]],1,IF(C3359&gt;draft_picks[[#This Row],[position]],D3359+1,IF(C3359=draft_picks[[#This Row],[position]],D3359+1)))</f>
        <v>1</v>
      </c>
      <c r="E3360" t="s">
        <v>7480</v>
      </c>
      <c r="F3360" t="str">
        <f>IF(ISBLANK(draft_picks[[#This Row],[movie_id]]),"",_xlfn.XLOOKUP(draft_picks[[#This Row],[movie_id]],drafts.movies[id],drafts.movies[movie_title]))</f>
        <v>American Movie</v>
      </c>
      <c r="G3360" s="3" t="s">
        <v>905</v>
      </c>
      <c r="H3360" t="str">
        <f>IF(ISBLANK(draft_picks[[#This Row],[drafter_id]]),"",_xlfn.XLOOKUP(draft_picks[[#This Row],[drafter_id]],drafters[id],drafters[name]))</f>
        <v>Phil Iscove</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x14ac:dyDescent="0.25">
      <c r="A3361" t="s">
        <v>381</v>
      </c>
      <c r="B3361" t="str">
        <f>_xlfn.XLOOKUP(draft_picks[[#This Row],[draft_id]],drafts[id],drafts[title])</f>
        <v>1999 mini-Mega</v>
      </c>
      <c r="C3361" s="3">
        <v>12</v>
      </c>
      <c r="D3361">
        <f>IF(C3360&lt;draft_picks[[#This Row],[position]],1,IF(C3360&gt;draft_picks[[#This Row],[position]],D3360+1,IF(C3360=draft_picks[[#This Row],[position]],D3360+1)))</f>
        <v>2</v>
      </c>
      <c r="E3361" t="s">
        <v>5716</v>
      </c>
      <c r="F3361" t="str">
        <f>IF(ISBLANK(draft_picks[[#This Row],[movie_id]]),"",_xlfn.XLOOKUP(draft_picks[[#This Row],[movie_id]],drafts.movies[id],drafts.movies[movie_title]))</f>
        <v>Boys Don't Cry</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x14ac:dyDescent="0.25">
      <c r="A3362" t="s">
        <v>381</v>
      </c>
      <c r="B3362" t="str">
        <f>_xlfn.XLOOKUP(draft_picks[[#This Row],[draft_id]],drafts[id],drafts[title])</f>
        <v>1999 mini-Mega</v>
      </c>
      <c r="C3362" s="3">
        <v>11</v>
      </c>
      <c r="D3362">
        <f>IF(C3361&lt;draft_picks[[#This Row],[position]],1,IF(C3361&gt;draft_picks[[#This Row],[position]],D3361+1,IF(C3361=draft_picks[[#This Row],[position]],D3361+1)))</f>
        <v>3</v>
      </c>
      <c r="E3362" t="s">
        <v>6880</v>
      </c>
      <c r="F3362" t="str">
        <f>IF(ISBLANK(draft_picks[[#This Row],[movie_id]]),"",_xlfn.XLOOKUP(draft_picks[[#This Row],[movie_id]],drafts.movies[id],drafts.movies[movie_title]))</f>
        <v>The Iron Giant</v>
      </c>
      <c r="G3362" s="3" t="s">
        <v>1091</v>
      </c>
      <c r="H3362" t="str">
        <f>IF(ISBLANK(draft_picks[[#This Row],[drafter_id]]),"",_xlfn.XLOOKUP(draft_picks[[#This Row],[drafter_id]],drafters[id],drafters[name]))</f>
        <v>Carrie Wittmer</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x14ac:dyDescent="0.25">
      <c r="A3363" t="s">
        <v>381</v>
      </c>
      <c r="B3363" t="str">
        <f>_xlfn.XLOOKUP(draft_picks[[#This Row],[draft_id]],drafts[id],drafts[title])</f>
        <v>1999 mini-Mega</v>
      </c>
      <c r="C3363" s="3">
        <v>10</v>
      </c>
      <c r="D3363">
        <f>IF(C3362&lt;draft_picks[[#This Row],[position]],1,IF(C3362&gt;draft_picks[[#This Row],[position]],D3362+1,IF(C3362=draft_picks[[#This Row],[position]],D3362+1)))</f>
        <v>4</v>
      </c>
      <c r="E3363" t="s">
        <v>5561</v>
      </c>
      <c r="F3363" t="str">
        <f>IF(ISBLANK(draft_picks[[#This Row],[movie_id]]),"",_xlfn.XLOOKUP(draft_picks[[#This Row],[movie_id]],drafts.movies[id],drafts.movies[movie_title]))</f>
        <v>Felicia's Journey</v>
      </c>
      <c r="G3363" s="3" t="s">
        <v>1115</v>
      </c>
      <c r="H3363" t="str">
        <f>IF(ISBLANK(draft_picks[[#This Row],[drafter_id]]),"",_xlfn.XLOOKUP(draft_picks[[#This Row],[drafter_id]],drafters[id],drafters[name]))</f>
        <v>Ryan Marker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x14ac:dyDescent="0.25">
      <c r="A3364" t="s">
        <v>381</v>
      </c>
      <c r="B3364" t="str">
        <f>_xlfn.XLOOKUP(draft_picks[[#This Row],[draft_id]],drafts[id],drafts[title])</f>
        <v>1999 mini-Mega</v>
      </c>
      <c r="C3364" s="3">
        <v>9</v>
      </c>
      <c r="D3364">
        <f>IF(C3363&lt;draft_picks[[#This Row],[position]],1,IF(C3363&gt;draft_picks[[#This Row],[position]],D3363+1,IF(C3363=draft_picks[[#This Row],[position]],D3363+1)))</f>
        <v>5</v>
      </c>
      <c r="E3364" t="s">
        <v>1967</v>
      </c>
      <c r="F3364" t="str">
        <f>IF(ISBLANK(draft_picks[[#This Row],[movie_id]]),"",_xlfn.XLOOKUP(draft_picks[[#This Row],[movie_id]],drafts.movies[id],drafts.movies[movie_title]))</f>
        <v>Last Night</v>
      </c>
      <c r="G3364" s="3" t="s">
        <v>825</v>
      </c>
      <c r="H3364" t="str">
        <f>IF(ISBLANK(draft_picks[[#This Row],[drafter_id]]),"",_xlfn.XLOOKUP(draft_picks[[#This Row],[drafter_id]],drafters[id],drafters[name]))</f>
        <v>Kenny Neibart</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x14ac:dyDescent="0.25">
      <c r="A3365" t="s">
        <v>381</v>
      </c>
      <c r="B3365" t="str">
        <f>_xlfn.XLOOKUP(draft_picks[[#This Row],[draft_id]],drafts[id],drafts[title])</f>
        <v>1999 mini-Mega</v>
      </c>
      <c r="C3365" s="3">
        <v>8</v>
      </c>
      <c r="D3365">
        <f>IF(C3364&lt;draft_picks[[#This Row],[position]],1,IF(C3364&gt;draft_picks[[#This Row],[position]],D3364+1,IF(C3364=draft_picks[[#This Row],[position]],D3364+1)))</f>
        <v>6</v>
      </c>
      <c r="E3365" t="s">
        <v>6462</v>
      </c>
      <c r="F3365" t="str">
        <f>IF(ISBLANK(draft_picks[[#This Row],[movie_id]]),"",_xlfn.XLOOKUP(draft_picks[[#This Row],[movie_id]],drafts.movies[id],drafts.movies[movie_title]))</f>
        <v>The Insider</v>
      </c>
      <c r="G3365" s="3" t="s">
        <v>905</v>
      </c>
      <c r="H3365" t="str">
        <f>IF(ISBLANK(draft_picks[[#This Row],[drafter_id]]),"",_xlfn.XLOOKUP(draft_picks[[#This Row],[drafter_id]],drafters[id],drafters[name]))</f>
        <v>Phil Iscove</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x14ac:dyDescent="0.25">
      <c r="A3366" t="s">
        <v>381</v>
      </c>
      <c r="B3366" t="str">
        <f>_xlfn.XLOOKUP(draft_picks[[#This Row],[draft_id]],drafts[id],drafts[title])</f>
        <v>1999 mini-Mega</v>
      </c>
      <c r="C3366" s="3">
        <v>7</v>
      </c>
      <c r="D3366">
        <f>IF(C3365&lt;draft_picks[[#This Row],[position]],1,IF(C3365&gt;draft_picks[[#This Row],[position]],D3365+1,IF(C3365=draft_picks[[#This Row],[position]],D3365+1)))</f>
        <v>7</v>
      </c>
      <c r="E3366" t="s">
        <v>4953</v>
      </c>
      <c r="F3366" t="str">
        <f>IF(ISBLANK(draft_picks[[#This Row],[movie_id]]),"",_xlfn.XLOOKUP(draft_picks[[#This Row],[movie_id]],drafts.movies[id],drafts.movies[movie_title]))</f>
        <v>Eyes Wide Shut</v>
      </c>
      <c r="G3366" s="3" t="s">
        <v>1091</v>
      </c>
      <c r="H3366" t="str">
        <f>IF(ISBLANK(draft_picks[[#This Row],[drafter_id]]),"",_xlfn.XLOOKUP(draft_picks[[#This Row],[drafter_id]],drafters[id],drafters[name]))</f>
        <v>Carrie Wittmer</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x14ac:dyDescent="0.25">
      <c r="A3367" t="s">
        <v>381</v>
      </c>
      <c r="B3367" t="str">
        <f>_xlfn.XLOOKUP(draft_picks[[#This Row],[draft_id]],drafts[id],drafts[title])</f>
        <v>1999 mini-Mega</v>
      </c>
      <c r="C3367" s="3">
        <v>6</v>
      </c>
      <c r="D3367">
        <f>IF(C3366&lt;draft_picks[[#This Row],[position]],1,IF(C3366&gt;draft_picks[[#This Row],[position]],D3366+1,IF(C3366=draft_picks[[#This Row],[position]],D3366+1)))</f>
        <v>8</v>
      </c>
      <c r="E3367" t="s">
        <v>6740</v>
      </c>
      <c r="F3367" t="str">
        <f>IF(ISBLANK(draft_picks[[#This Row],[movie_id]]),"",_xlfn.XLOOKUP(draft_picks[[#This Row],[movie_id]],drafts.movies[id],drafts.movies[movie_title]))</f>
        <v>All About My Mother</v>
      </c>
      <c r="G3367" s="3" t="s">
        <v>1115</v>
      </c>
      <c r="H3367" t="str">
        <f>IF(ISBLANK(draft_picks[[#This Row],[drafter_id]]),"",_xlfn.XLOOKUP(draft_picks[[#This Row],[drafter_id]],drafters[id],drafters[name]))</f>
        <v>Ryan Marker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x14ac:dyDescent="0.25">
      <c r="A3368" t="s">
        <v>381</v>
      </c>
      <c r="B3368" t="str">
        <f>_xlfn.XLOOKUP(draft_picks[[#This Row],[draft_id]],drafts[id],drafts[title])</f>
        <v>1999 mini-Mega</v>
      </c>
      <c r="C3368" s="3">
        <v>5</v>
      </c>
      <c r="D3368">
        <f>IF(C3367&lt;draft_picks[[#This Row],[position]],1,IF(C3367&gt;draft_picks[[#This Row],[position]],D3367+1,IF(C3367=draft_picks[[#This Row],[position]],D3367+1)))</f>
        <v>9</v>
      </c>
      <c r="E3368" t="s">
        <v>5025</v>
      </c>
      <c r="F3368" t="str">
        <f>IF(ISBLANK(draft_picks[[#This Row],[movie_id]]),"",_xlfn.XLOOKUP(draft_picks[[#This Row],[movie_id]],drafts.movies[id],drafts.movies[movie_title]))</f>
        <v>Notting Hill</v>
      </c>
      <c r="G3368" s="3" t="s">
        <v>825</v>
      </c>
      <c r="H3368" t="str">
        <f>IF(ISBLANK(draft_picks[[#This Row],[drafter_id]]),"",_xlfn.XLOOKUP(draft_picks[[#This Row],[drafter_id]],drafters[id],drafters[name]))</f>
        <v>Kenny Neibart</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x14ac:dyDescent="0.25">
      <c r="A3369" t="s">
        <v>381</v>
      </c>
      <c r="B3369" t="str">
        <f>_xlfn.XLOOKUP(draft_picks[[#This Row],[draft_id]],drafts[id],drafts[title])</f>
        <v>1999 mini-Mega</v>
      </c>
      <c r="C3369" s="3">
        <v>4</v>
      </c>
      <c r="D3369">
        <f>IF(C3368&lt;draft_picks[[#This Row],[position]],1,IF(C3368&gt;draft_picks[[#This Row],[position]],D3368+1,IF(C3368=draft_picks[[#This Row],[position]],D3368+1)))</f>
        <v>10</v>
      </c>
      <c r="E3369" t="s">
        <v>1718</v>
      </c>
      <c r="F3369" t="str">
        <f>IF(ISBLANK(draft_picks[[#This Row],[movie_id]]),"",_xlfn.XLOOKUP(draft_picks[[#This Row],[movie_id]],drafts.movies[id],drafts.movies[movie_title]))</f>
        <v>Bringing Out the Dead</v>
      </c>
      <c r="G3369" s="3" t="s">
        <v>905</v>
      </c>
      <c r="H3369" t="str">
        <f>IF(ISBLANK(draft_picks[[#This Row],[drafter_id]]),"",_xlfn.XLOOKUP(draft_picks[[#This Row],[drafter_id]],drafters[id],drafters[name]))</f>
        <v>Phil Iscove</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x14ac:dyDescent="0.25">
      <c r="A3370" t="s">
        <v>381</v>
      </c>
      <c r="B3370" t="str">
        <f>_xlfn.XLOOKUP(draft_picks[[#This Row],[draft_id]],drafts[id],drafts[title])</f>
        <v>1999 mini-Mega</v>
      </c>
      <c r="C3370" s="3">
        <v>3</v>
      </c>
      <c r="D3370">
        <f>IF(C3369&lt;draft_picks[[#This Row],[position]],1,IF(C3369&gt;draft_picks[[#This Row],[position]],D3369+1,IF(C3369=draft_picks[[#This Row],[position]],D3369+1)))</f>
        <v>11</v>
      </c>
      <c r="E3370" t="s">
        <v>6895</v>
      </c>
      <c r="F3370" t="str">
        <f>IF(ISBLANK(draft_picks[[#This Row],[movie_id]]),"",_xlfn.XLOOKUP(draft_picks[[#This Row],[movie_id]],drafts.movies[id],drafts.movies[movie_title]))</f>
        <v>The Talented Mr. Ripley</v>
      </c>
      <c r="G3370" s="3" t="s">
        <v>1091</v>
      </c>
      <c r="H3370" t="str">
        <f>IF(ISBLANK(draft_picks[[#This Row],[drafter_id]]),"",_xlfn.XLOOKUP(draft_picks[[#This Row],[drafter_id]],drafters[id],drafters[name]))</f>
        <v>Carrie Wittmer</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x14ac:dyDescent="0.25">
      <c r="A3371" t="s">
        <v>381</v>
      </c>
      <c r="B3371" t="str">
        <f>_xlfn.XLOOKUP(draft_picks[[#This Row],[draft_id]],drafts[id],drafts[title])</f>
        <v>1999 mini-Mega</v>
      </c>
      <c r="C3371" s="3">
        <v>2</v>
      </c>
      <c r="D3371">
        <f>IF(C3370&lt;draft_picks[[#This Row],[position]],1,IF(C3370&gt;draft_picks[[#This Row],[position]],D3370+1,IF(C3370=draft_picks[[#This Row],[position]],D3370+1)))</f>
        <v>12</v>
      </c>
      <c r="E3371" t="s">
        <v>2189</v>
      </c>
      <c r="F3371" t="str">
        <f>IF(ISBLANK(draft_picks[[#This Row],[movie_id]]),"",_xlfn.XLOOKUP(draft_picks[[#This Row],[movie_id]],drafts.movies[id],drafts.movies[movie_title]))</f>
        <v>The Straight Story</v>
      </c>
      <c r="G3371" s="3" t="s">
        <v>1115</v>
      </c>
      <c r="H3371" t="str">
        <f>IF(ISBLANK(draft_picks[[#This Row],[drafter_id]]),"",_xlfn.XLOOKUP(draft_picks[[#This Row],[drafter_id]],drafters[id],drafters[name]))</f>
        <v>Ryan Marker</v>
      </c>
      <c r="J3371" t="str">
        <f>IF(ISBLANK(draft_picks[[#This Row],[drafter_team_id]]),"",_xlfn.XLOOKUP(draft_picks[[#This Row],[drafter_team_id]],drafter_teams[id],drafter_teams[name]))</f>
        <v/>
      </c>
      <c r="K3371" s="3" t="s">
        <v>15484</v>
      </c>
      <c r="L3371" t="s">
        <v>825</v>
      </c>
      <c r="M3371" t="str">
        <f>IF(OR(ISBLANK(draft_picks[[#This Row],[veto_drafter_id]]),draft_picks[[#This Row],[veto_drafter_id]]=""),"",_xlfn.XLOOKUP(draft_picks[[#This Row],[veto_drafter_id]],drafters[id],drafters[name]))</f>
        <v>Kenny Neibart</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13</v>
      </c>
      <c r="E3372" t="s">
        <v>3567</v>
      </c>
      <c r="F3372" t="str">
        <f>IF(ISBLANK(draft_picks[[#This Row],[movie_id]]),"",_xlfn.XLOOKUP(draft_picks[[#This Row],[movie_id]],drafts.movies[id],drafts.movies[movie_title]))</f>
        <v>Ghost Dog: The Way of the Samurai</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905</v>
      </c>
      <c r="M3372" t="str">
        <f>IF(OR(ISBLANK(draft_picks[[#This Row],[veto_drafter_id]]),draft_picks[[#This Row],[veto_drafter_id]]=""),"",_xlfn.XLOOKUP(draft_picks[[#This Row],[veto_drafter_id]],drafters[id],drafters[name]))</f>
        <v>Phil Iscove</v>
      </c>
      <c r="N3372" t="s">
        <v>15497</v>
      </c>
      <c r="O3372" t="str">
        <f>IF(OR(ISBLANK(draft_picks[[#This Row],[veto_drafter_team_id]]),draft_picks[[#This Row],[veto_drafter_team_id]]=""),"",_xlfn.XLOOKUP(draft_picks[[#This Row],[veto_drafter_team_id]],drafter_teams[id],drafter_teams[name]))</f>
        <v/>
      </c>
      <c r="P3372" t="b">
        <v>1</v>
      </c>
      <c r="Q3372" t="s">
        <v>1091</v>
      </c>
      <c r="R3372" t="str">
        <f>IF(OR(ISBLANK(draft_picks[[#This Row],[veto_override_drafter_id]]),draft_picks[[#This Row],[veto_override_drafter_id]]=""),"",_xlfn.XLOOKUP(draft_picks[[#This Row],[veto_override_drafter_id]],drafters[id],drafters[name]))</f>
        <v>Carrie Wittmer</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1</v>
      </c>
      <c r="D3373">
        <f>IF(C3372&lt;draft_picks[[#This Row],[position]],1,IF(C3372&gt;draft_picks[[#This Row],[position]],D3372+1,IF(C3372=draft_picks[[#This Row],[position]],D3372+1)))</f>
        <v>14</v>
      </c>
      <c r="E3373" t="s">
        <v>5955</v>
      </c>
      <c r="F3373" t="str">
        <f>IF(ISBLANK(draft_picks[[#This Row],[movie_id]]),"",_xlfn.XLOOKUP(draft_picks[[#This Row],[movie_id]],drafts.movies[id],drafts.movies[movie_title]))</f>
        <v>Magnolia</v>
      </c>
      <c r="G3373" s="3" t="s">
        <v>825</v>
      </c>
      <c r="H3373" t="str">
        <f>IF(ISBLANK(draft_picks[[#This Row],[drafter_id]]),"",_xlfn.XLOOKUP(draft_picks[[#This Row],[drafter_id]],drafters[id],drafters[name]))</f>
        <v>Kenny Neibart</v>
      </c>
      <c r="J3373" t="str">
        <f>IF(ISBLANK(draft_picks[[#This Row],[drafter_team_id]]),"",_xlfn.XLOOKUP(draft_picks[[#This Row],[drafter_team_id]],drafter_teams[id],drafter_teams[name]))</f>
        <v/>
      </c>
      <c r="K3373" s="3" t="s">
        <v>15497</v>
      </c>
      <c r="L3373" t="s">
        <v>15497</v>
      </c>
      <c r="M3373" t="str">
        <f>IF(OR(ISBLANK(draft_picks[[#This Row],[veto_drafter_id]]),draft_picks[[#This Row],[veto_drafter_id]]=""),"",_xlfn.XLOOKUP(draft_picks[[#This Row],[veto_drafter_id]],drafters[id],drafters[name]))</f>
        <v/>
      </c>
      <c r="N3373" t="s">
        <v>15497</v>
      </c>
      <c r="O3373" t="str">
        <f>IF(OR(ISBLANK(draft_picks[[#This Row],[veto_drafter_team_id]]),draft_picks[[#This Row],[veto_drafter_team_id]]=""),"",_xlfn.XLOOKUP(draft_picks[[#This Row],[veto_drafter_team_id]],drafter_teams[id],drafter_teams[name]))</f>
        <v/>
      </c>
      <c r="Q3373" t="s">
        <v>15497</v>
      </c>
      <c r="R3373" t="str">
        <f>IF(OR(ISBLANK(draft_picks[[#This Row],[veto_override_drafter_id]]),draft_picks[[#This Row],[veto_override_drafter_id]]=""),"",_xlfn.XLOOKUP(draft_picks[[#This Row],[veto_override_drafter_id]],drafters[id],drafters[name]))</f>
        <v/>
      </c>
      <c r="S3373" t="s">
        <v>15497</v>
      </c>
      <c r="T3373" t="str">
        <f>IF(OR(ISBLANK(draft_picks[[#This Row],[veto_override_team_id]]),draft_picks[[#This Row],[veto_override_team_id]]=""),"",_xlfn.XLOOKUP(draft_picks[[#This Row],[veto_override_team_id]],drafter_teams[id],drafter_teams[name]))</f>
        <v/>
      </c>
    </row>
    <row r="3374" spans="1:20" x14ac:dyDescent="0.25">
      <c r="A3374" t="s">
        <v>163</v>
      </c>
      <c r="B3374" t="str">
        <f>_xlfn.XLOOKUP(draft_picks[[#This Row],[draft_id]],drafts[id],drafts[title])</f>
        <v>Sofia Coppola Super Draft</v>
      </c>
      <c r="C3374" s="3">
        <v>8</v>
      </c>
      <c r="D3374">
        <f>IF(C3373&lt;draft_picks[[#This Row],[position]],1,IF(C3373&gt;draft_picks[[#This Row],[position]],D3373+1,IF(C3373=draft_picks[[#This Row],[position]],D3373+1)))</f>
        <v>1</v>
      </c>
      <c r="E3374" t="s">
        <v>8263</v>
      </c>
      <c r="F3374" t="str">
        <f>IF(ISBLANK(draft_picks[[#This Row],[movie_id]]),"",_xlfn.XLOOKUP(draft_picks[[#This Row],[movie_id]],drafts.movies[id],drafts.movies[movie_title]))</f>
        <v>On the Rocks</v>
      </c>
      <c r="G3374" s="3" t="s">
        <v>831</v>
      </c>
      <c r="H3374" t="str">
        <f>IF(ISBLANK(draft_picks[[#This Row],[drafter_id]]),"",_xlfn.XLOOKUP(draft_picks[[#This Row],[drafter_id]],drafters[id],drafters[name]))</f>
        <v>Dane McDonald</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x14ac:dyDescent="0.25">
      <c r="A3375" t="s">
        <v>163</v>
      </c>
      <c r="B3375" t="str">
        <f>_xlfn.XLOOKUP(draft_picks[[#This Row],[draft_id]],drafts[id],drafts[title])</f>
        <v>Sofia Coppola Super Draft</v>
      </c>
      <c r="C3375" s="3">
        <v>7</v>
      </c>
      <c r="D3375">
        <f>IF(C3374&lt;draft_picks[[#This Row],[position]],1,IF(C3374&gt;draft_picks[[#This Row],[position]],D3374+1,IF(C3374=draft_picks[[#This Row],[position]],D3374+1)))</f>
        <v>2</v>
      </c>
      <c r="E3375" t="s">
        <v>6351</v>
      </c>
      <c r="F3375" t="str">
        <f>IF(ISBLANK(draft_picks[[#This Row],[movie_id]]),"",_xlfn.XLOOKUP(draft_picks[[#This Row],[movie_id]],drafts.movies[id],drafts.movies[movie_title]))</f>
        <v>Priscilla</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x14ac:dyDescent="0.25">
      <c r="A3376" t="s">
        <v>163</v>
      </c>
      <c r="B3376" t="str">
        <f>_xlfn.XLOOKUP(draft_picks[[#This Row],[draft_id]],drafts[id],drafts[title])</f>
        <v>Sofia Coppola Super Draft</v>
      </c>
      <c r="C3376" s="3">
        <v>6</v>
      </c>
      <c r="D3376">
        <f>IF(C3375&lt;draft_picks[[#This Row],[position]],1,IF(C3375&gt;draft_picks[[#This Row],[position]],D3375+1,IF(C3375=draft_picks[[#This Row],[position]],D3375+1)))</f>
        <v>3</v>
      </c>
      <c r="E3376" t="s">
        <v>7153</v>
      </c>
      <c r="F3376" t="str">
        <f>IF(ISBLANK(draft_picks[[#This Row],[movie_id]]),"",_xlfn.XLOOKUP(draft_picks[[#This Row],[movie_id]],drafts.movies[id],drafts.movies[movie_title]))</f>
        <v>The Beguiled</v>
      </c>
      <c r="G3376" s="3" t="s">
        <v>1133</v>
      </c>
      <c r="H3376" t="str">
        <f>IF(ISBLANK(draft_picks[[#This Row],[drafter_id]]),"",_xlfn.XLOOKUP(draft_picks[[#This Row],[drafter_id]],drafters[id],drafters[name]))</f>
        <v>Oriana Nudo</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x14ac:dyDescent="0.25">
      <c r="A3377" t="s">
        <v>163</v>
      </c>
      <c r="B3377" t="str">
        <f>_xlfn.XLOOKUP(draft_picks[[#This Row],[draft_id]],drafts[id],drafts[title])</f>
        <v>Sofia Coppola Super Draft</v>
      </c>
      <c r="C3377" s="3">
        <v>5</v>
      </c>
      <c r="D3377">
        <f>IF(C3376&lt;draft_picks[[#This Row],[position]],1,IF(C3376&gt;draft_picks[[#This Row],[position]],D3376+1,IF(C3376=draft_picks[[#This Row],[position]],D3376+1)))</f>
        <v>4</v>
      </c>
      <c r="E3377" t="s">
        <v>4833</v>
      </c>
      <c r="F3377" t="str">
        <f>IF(ISBLANK(draft_picks[[#This Row],[movie_id]]),"",_xlfn.XLOOKUP(draft_picks[[#This Row],[movie_id]],drafts.movies[id],drafts.movies[movie_title]))</f>
        <v>Lost in Translation</v>
      </c>
      <c r="G3377" s="3" t="s">
        <v>831</v>
      </c>
      <c r="H3377" t="str">
        <f>IF(ISBLANK(draft_picks[[#This Row],[drafter_id]]),"",_xlfn.XLOOKUP(draft_picks[[#This Row],[drafter_id]],drafters[id],drafters[name]))</f>
        <v>Dane McDonald</v>
      </c>
      <c r="J3377" t="str">
        <f>IF(ISBLANK(draft_picks[[#This Row],[drafter_team_id]]),"",_xlfn.XLOOKUP(draft_picks[[#This Row],[drafter_team_id]],drafter_teams[id],drafter_teams[name]))</f>
        <v/>
      </c>
      <c r="K3377" s="3" t="s">
        <v>15484</v>
      </c>
      <c r="L3377" t="s">
        <v>857</v>
      </c>
      <c r="M3377" t="str">
        <f>IF(OR(ISBLANK(draft_picks[[#This Row],[veto_drafter_id]]),draft_picks[[#This Row],[veto_drafter_id]]=""),"",_xlfn.XLOOKUP(draft_picks[[#This Row],[veto_drafter_id]],drafters[id],drafters[name]))</f>
        <v>Patreon Members</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5</v>
      </c>
      <c r="E3378" t="s">
        <v>2341</v>
      </c>
      <c r="F3378" t="str">
        <f>IF(ISBLANK(draft_picks[[#This Row],[movie_id]]),"",_xlfn.XLOOKUP(draft_picks[[#This Row],[movie_id]],drafts.movies[id],drafts.movies[movie_title]))</f>
        <v>The Bling Ring</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15497</v>
      </c>
      <c r="L3378" t="s">
        <v>15497</v>
      </c>
      <c r="M3378" t="str">
        <f>IF(OR(ISBLANK(draft_picks[[#This Row],[veto_drafter_id]]),draft_picks[[#This Row],[veto_drafter_id]]=""),"",_xlfn.XLOOKUP(draft_picks[[#This Row],[veto_drafter_id]],drafters[id],drafters[name]))</f>
        <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x14ac:dyDescent="0.25">
      <c r="A3379" t="s">
        <v>163</v>
      </c>
      <c r="B3379" t="str">
        <f>_xlfn.XLOOKUP(draft_picks[[#This Row],[draft_id]],drafts[id],drafts[title])</f>
        <v>Sofia Coppola Super Draft</v>
      </c>
      <c r="C3379" s="3">
        <v>4</v>
      </c>
      <c r="D3379">
        <f>IF(C3378&lt;draft_picks[[#This Row],[position]],1,IF(C3378&gt;draft_picks[[#This Row],[position]],D3378+1,IF(C3378=draft_picks[[#This Row],[position]],D3378+1)))</f>
        <v>6</v>
      </c>
      <c r="E3379" t="s">
        <v>4833</v>
      </c>
      <c r="F3379" t="str">
        <f>IF(ISBLANK(draft_picks[[#This Row],[movie_id]]),"",_xlfn.XLOOKUP(draft_picks[[#This Row],[movie_id]],drafts.movies[id],drafts.movies[movie_title]))</f>
        <v>Lost in Translation</v>
      </c>
      <c r="G3379" s="3" t="s">
        <v>1133</v>
      </c>
      <c r="H3379" t="str">
        <f>IF(ISBLANK(draft_picks[[#This Row],[drafter_id]]),"",_xlfn.XLOOKUP(draft_picks[[#This Row],[drafter_id]],drafters[id],drafters[name]))</f>
        <v>Oriana Nudo</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x14ac:dyDescent="0.25">
      <c r="A3380" t="s">
        <v>163</v>
      </c>
      <c r="B3380" t="str">
        <f>_xlfn.XLOOKUP(draft_picks[[#This Row],[draft_id]],drafts[id],drafts[title])</f>
        <v>Sofia Coppola Super Draft</v>
      </c>
      <c r="C3380" s="3">
        <v>3</v>
      </c>
      <c r="D3380">
        <f>IF(C3379&lt;draft_picks[[#This Row],[position]],1,IF(C3379&gt;draft_picks[[#This Row],[position]],D3379+1,IF(C3379=draft_picks[[#This Row],[position]],D3379+1)))</f>
        <v>7</v>
      </c>
      <c r="E3380" t="s">
        <v>7715</v>
      </c>
      <c r="F3380" t="str">
        <f>IF(ISBLANK(draft_picks[[#This Row],[movie_id]]),"",_xlfn.XLOOKUP(draft_picks[[#This Row],[movie_id]],drafts.movies[id],drafts.movies[movie_title]))</f>
        <v>The Virgin Suicides</v>
      </c>
      <c r="G3380" s="3" t="s">
        <v>831</v>
      </c>
      <c r="H3380" t="str">
        <f>IF(ISBLANK(draft_picks[[#This Row],[drafter_id]]),"",_xlfn.XLOOKUP(draft_picks[[#This Row],[drafter_id]],drafters[id],drafters[name]))</f>
        <v>Dane McDonald</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x14ac:dyDescent="0.25">
      <c r="A3381" t="s">
        <v>163</v>
      </c>
      <c r="B3381" t="str">
        <f>_xlfn.XLOOKUP(draft_picks[[#This Row],[draft_id]],drafts[id],drafts[title])</f>
        <v>Sofia Coppola Super Draft</v>
      </c>
      <c r="C3381" s="3">
        <v>2</v>
      </c>
      <c r="D3381">
        <f>IF(C3380&lt;draft_picks[[#This Row],[position]],1,IF(C3380&gt;draft_picks[[#This Row],[position]],D3380+1,IF(C3380=draft_picks[[#This Row],[position]],D3380+1)))</f>
        <v>8</v>
      </c>
      <c r="E3381" t="s">
        <v>6222</v>
      </c>
      <c r="F3381" t="str">
        <f>IF(ISBLANK(draft_picks[[#This Row],[movie_id]]),"",_xlfn.XLOOKUP(draft_picks[[#This Row],[movie_id]],drafts.movies[id],drafts.movies[movie_title]))</f>
        <v>Somewhere</v>
      </c>
      <c r="G3381" s="3" t="s">
        <v>1133</v>
      </c>
      <c r="H3381" t="str">
        <f>IF(ISBLANK(draft_picks[[#This Row],[drafter_id]]),"",_xlfn.XLOOKUP(draft_picks[[#This Row],[drafter_id]],drafters[id],drafters[name]))</f>
        <v>Oriana Nudo</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x14ac:dyDescent="0.25">
      <c r="A3382" t="s">
        <v>163</v>
      </c>
      <c r="B3382" t="str">
        <f>_xlfn.XLOOKUP(draft_picks[[#This Row],[draft_id]],drafts[id],drafts[title])</f>
        <v>Sofia Coppola Super Draft</v>
      </c>
      <c r="C3382" s="3">
        <v>1</v>
      </c>
      <c r="D3382">
        <f>IF(C3381&lt;draft_picks[[#This Row],[position]],1,IF(C3381&gt;draft_picks[[#This Row],[position]],D3381+1,IF(C3381=draft_picks[[#This Row],[position]],D3381+1)))</f>
        <v>9</v>
      </c>
      <c r="E3382" t="s">
        <v>8227</v>
      </c>
      <c r="F3382" t="str">
        <f>IF(ISBLANK(draft_picks[[#This Row],[movie_id]]),"",_xlfn.XLOOKUP(draft_picks[[#This Row],[movie_id]],drafts.movies[id],drafts.movies[movie_title]))</f>
        <v>Marie Antoinette</v>
      </c>
      <c r="G3382" s="3" t="s">
        <v>831</v>
      </c>
      <c r="H3382" t="str">
        <f>IF(ISBLANK(draft_picks[[#This Row],[drafter_id]]),"",_xlfn.XLOOKUP(draft_picks[[#This Row],[drafter_id]],drafters[id],drafters[name]))</f>
        <v>Dane McDonald</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x14ac:dyDescent="0.25">
      <c r="A3383" t="s">
        <v>685</v>
      </c>
      <c r="B3383" t="str">
        <f>_xlfn.XLOOKUP(draft_picks[[#This Row],[draft_id]],drafts[id],drafts[title])</f>
        <v>Francis Ford Coppola Super Draft</v>
      </c>
      <c r="C3383" s="3">
        <v>24</v>
      </c>
      <c r="D3383">
        <f>IF(C3382&lt;draft_picks[[#This Row],[position]],1,IF(C3382&gt;draft_picks[[#This Row],[position]],D3382+1,IF(C3382=draft_picks[[#This Row],[position]],D3382+1)))</f>
        <v>1</v>
      </c>
      <c r="E3383" t="s">
        <v>5537</v>
      </c>
      <c r="F3383" t="str">
        <f>IF(ISBLANK(draft_picks[[#This Row],[movie_id]]),"",_xlfn.XLOOKUP(draft_picks[[#This Row],[movie_id]],drafts.movies[id],drafts.movies[movie_title]))</f>
        <v>Captain EO</v>
      </c>
      <c r="G3383" s="3" t="s">
        <v>1073</v>
      </c>
      <c r="H3383" t="str">
        <f>IF(ISBLANK(draft_picks[[#This Row],[drafter_id]]),"",_xlfn.XLOOKUP(draft_picks[[#This Row],[drafter_id]],drafters[id],drafters[name]))</f>
        <v>Mitchell Beaupre</v>
      </c>
      <c r="J3383" t="str">
        <f>IF(ISBLANK(draft_picks[[#This Row],[drafter_team_id]]),"",_xlfn.XLOOKUP(draft_picks[[#This Row],[drafter_team_id]],drafter_teams[id],drafter_teams[name]))</f>
        <v/>
      </c>
      <c r="K3383" s="3" t="s">
        <v>15484</v>
      </c>
      <c r="L3383" t="s">
        <v>1115</v>
      </c>
      <c r="M3383" t="str">
        <f>IF(OR(ISBLANK(draft_picks[[#This Row],[veto_drafter_id]]),draft_picks[[#This Row],[veto_drafter_id]]=""),"",_xlfn.XLOOKUP(draft_picks[[#This Row],[veto_drafter_id]],drafters[id],drafters[name]))</f>
        <v>Ryan Marker</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2</v>
      </c>
      <c r="E3384" t="s">
        <v>5064</v>
      </c>
      <c r="F3384" t="str">
        <f>IF(ISBLANK(draft_picks[[#This Row],[movie_id]]),"",_xlfn.XLOOKUP(draft_picks[[#This Row],[movie_id]],drafts.movies[id],drafts.movies[movie_title]))</f>
        <v>Finian's Rainbow</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15497</v>
      </c>
      <c r="L3384" t="s">
        <v>15497</v>
      </c>
      <c r="M3384" t="str">
        <f>IF(OR(ISBLANK(draft_picks[[#This Row],[veto_drafter_id]]),draft_picks[[#This Row],[veto_drafter_id]]=""),"",_xlfn.XLOOKUP(draft_picks[[#This Row],[veto_drafter_id]],drafters[id],drafters[name]))</f>
        <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x14ac:dyDescent="0.25">
      <c r="A3385" t="s">
        <v>685</v>
      </c>
      <c r="B3385" t="str">
        <f>_xlfn.XLOOKUP(draft_picks[[#This Row],[draft_id]],drafts[id],drafts[title])</f>
        <v>Francis Ford Coppola Super Draft</v>
      </c>
      <c r="C3385" s="3">
        <v>23</v>
      </c>
      <c r="D3385">
        <f>IF(C3384&lt;draft_picks[[#This Row],[position]],1,IF(C3384&gt;draft_picks[[#This Row],[position]],D3384+1,IF(C3384=draft_picks[[#This Row],[position]],D3384+1)))</f>
        <v>3</v>
      </c>
      <c r="E3385" t="s">
        <v>1754</v>
      </c>
      <c r="F3385" t="str">
        <f>IF(ISBLANK(draft_picks[[#This Row],[movie_id]]),"",_xlfn.XLOOKUP(draft_picks[[#This Row],[movie_id]],drafts.movies[id],drafts.movies[movie_title]))</f>
        <v>You're a Big Boy Now</v>
      </c>
      <c r="G3385" s="3" t="s">
        <v>1221</v>
      </c>
      <c r="H3385" t="str">
        <f>IF(ISBLANK(draft_picks[[#This Row],[drafter_id]]),"",_xlfn.XLOOKUP(draft_picks[[#This Row],[drafter_id]],drafters[id],drafters[name]))</f>
        <v>Roxana Hadadi</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x14ac:dyDescent="0.25">
      <c r="A3386" t="s">
        <v>685</v>
      </c>
      <c r="B3386" t="str">
        <f>_xlfn.XLOOKUP(draft_picks[[#This Row],[draft_id]],drafts[id],drafts[title])</f>
        <v>Francis Ford Coppola Super Draft</v>
      </c>
      <c r="C3386" s="3">
        <v>22</v>
      </c>
      <c r="D3386">
        <f>IF(C3385&lt;draft_picks[[#This Row],[position]],1,IF(C3385&gt;draft_picks[[#This Row],[position]],D3385+1,IF(C3385=draft_picks[[#This Row],[position]],D3385+1)))</f>
        <v>4</v>
      </c>
      <c r="E3386" t="s">
        <v>7637</v>
      </c>
      <c r="F3386" t="str">
        <f>IF(ISBLANK(draft_picks[[#This Row],[movie_id]]),"",_xlfn.XLOOKUP(draft_picks[[#This Row],[movie_id]],drafts.movies[id],drafts.movies[movie_title]))</f>
        <v>Jack</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x14ac:dyDescent="0.25">
      <c r="A3387" t="s">
        <v>685</v>
      </c>
      <c r="B3387" t="str">
        <f>_xlfn.XLOOKUP(draft_picks[[#This Row],[draft_id]],drafts[id],drafts[title])</f>
        <v>Francis Ford Coppola Super Draft</v>
      </c>
      <c r="C3387" s="3">
        <v>21</v>
      </c>
      <c r="D3387">
        <f>IF(C3386&lt;draft_picks[[#This Row],[position]],1,IF(C3386&gt;draft_picks[[#This Row],[position]],D3386+1,IF(C3386=draft_picks[[#This Row],[position]],D3386+1)))</f>
        <v>5</v>
      </c>
      <c r="E3387" t="s">
        <v>5537</v>
      </c>
      <c r="F3387" t="str">
        <f>IF(ISBLANK(draft_picks[[#This Row],[movie_id]]),"",_xlfn.XLOOKUP(draft_picks[[#This Row],[movie_id]],drafts.movies[id],drafts.movies[movie_title]))</f>
        <v>Captain EO</v>
      </c>
      <c r="G3387" s="3" t="s">
        <v>1219</v>
      </c>
      <c r="H3387" t="str">
        <f>IF(ISBLANK(draft_picks[[#This Row],[drafter_id]]),"",_xlfn.XLOOKUP(draft_picks[[#This Row],[drafter_id]],drafters[id],drafters[name]))</f>
        <v>Blake Howard</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x14ac:dyDescent="0.25">
      <c r="A3388" t="s">
        <v>685</v>
      </c>
      <c r="B3388" t="str">
        <f>_xlfn.XLOOKUP(draft_picks[[#This Row],[draft_id]],drafts[id],drafts[title])</f>
        <v>Francis Ford Coppola Super Draft</v>
      </c>
      <c r="C3388" s="3">
        <v>20</v>
      </c>
      <c r="D3388">
        <f>IF(C3387&lt;draft_picks[[#This Row],[position]],1,IF(C3387&gt;draft_picks[[#This Row],[position]],D3387+1,IF(C3387=draft_picks[[#This Row],[position]],D3387+1)))</f>
        <v>6</v>
      </c>
      <c r="E3388" t="s">
        <v>6856</v>
      </c>
      <c r="F3388" t="str">
        <f>IF(ISBLANK(draft_picks[[#This Row],[movie_id]]),"",_xlfn.XLOOKUP(draft_picks[[#This Row],[movie_id]],drafts.movies[id],drafts.movies[movie_title]))</f>
        <v>Tucker: The Man and His Dream</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15484</v>
      </c>
      <c r="L3388" t="s">
        <v>1115</v>
      </c>
      <c r="M3388" t="str">
        <f>IF(OR(ISBLANK(draft_picks[[#This Row],[veto_drafter_id]]),draft_picks[[#This Row],[veto_drafter_id]]=""),"",_xlfn.XLOOKUP(draft_picks[[#This Row],[veto_drafter_id]],drafters[id],drafters[name]))</f>
        <v>Ryan Marker</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7</v>
      </c>
      <c r="E3389" t="s">
        <v>3000</v>
      </c>
      <c r="F3389" t="str">
        <f>IF(ISBLANK(draft_picks[[#This Row],[movie_id]]),"",_xlfn.XLOOKUP(draft_picks[[#This Row],[movie_id]],drafts.movies[id],drafts.movies[movie_title]))</f>
        <v>Dementia 13</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15497</v>
      </c>
      <c r="L3389" t="s">
        <v>15497</v>
      </c>
      <c r="M3389" t="str">
        <f>IF(OR(ISBLANK(draft_picks[[#This Row],[veto_drafter_id]]),draft_picks[[#This Row],[veto_drafter_id]]=""),"",_xlfn.XLOOKUP(draft_picks[[#This Row],[veto_drafter_id]],drafters[id],drafters[name]))</f>
        <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x14ac:dyDescent="0.25">
      <c r="A3390" t="s">
        <v>685</v>
      </c>
      <c r="B3390" t="str">
        <f>_xlfn.XLOOKUP(draft_picks[[#This Row],[draft_id]],drafts[id],drafts[title])</f>
        <v>Francis Ford Coppola Super Draft</v>
      </c>
      <c r="C3390" s="3">
        <v>19</v>
      </c>
      <c r="D3390">
        <f>IF(C3389&lt;draft_picks[[#This Row],[position]],1,IF(C3389&gt;draft_picks[[#This Row],[position]],D3389+1,IF(C3389=draft_picks[[#This Row],[position]],D3389+1)))</f>
        <v>8</v>
      </c>
      <c r="E3390" t="s">
        <v>2742</v>
      </c>
      <c r="F3390" t="str">
        <f>IF(ISBLANK(draft_picks[[#This Row],[movie_id]]),"",_xlfn.XLOOKUP(draft_picks[[#This Row],[movie_id]],drafts.movies[id],drafts.movies[movie_title]))</f>
        <v>Gardens of Stone</v>
      </c>
      <c r="G3390" s="3" t="s">
        <v>1115</v>
      </c>
      <c r="H3390" t="str">
        <f>IF(ISBLANK(draft_picks[[#This Row],[drafter_id]]),"",_xlfn.XLOOKUP(draft_picks[[#This Row],[drafter_id]],drafters[id],drafters[name]))</f>
        <v>Ryan Marker</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x14ac:dyDescent="0.25">
      <c r="A3391" t="s">
        <v>685</v>
      </c>
      <c r="B3391" t="str">
        <f>_xlfn.XLOOKUP(draft_picks[[#This Row],[draft_id]],drafts[id],drafts[title])</f>
        <v>Francis Ford Coppola Super Draft</v>
      </c>
      <c r="C3391" s="3">
        <v>18</v>
      </c>
      <c r="D3391">
        <f>IF(C3390&lt;draft_picks[[#This Row],[position]],1,IF(C3390&gt;draft_picks[[#This Row],[position]],D3390+1,IF(C3390=draft_picks[[#This Row],[position]],D3390+1)))</f>
        <v>9</v>
      </c>
      <c r="E3391" t="s">
        <v>2964</v>
      </c>
      <c r="F3391" t="str">
        <f>IF(ISBLANK(draft_picks[[#This Row],[movie_id]]),"",_xlfn.XLOOKUP(draft_picks[[#This Row],[movie_id]],drafts.movies[id],drafts.movies[movie_title]))</f>
        <v>B'Twixt Now and Sunrise</v>
      </c>
      <c r="G3391" s="3" t="s">
        <v>1221</v>
      </c>
      <c r="H3391" t="str">
        <f>IF(ISBLANK(draft_picks[[#This Row],[drafter_id]]),"",_xlfn.XLOOKUP(draft_picks[[#This Row],[drafter_id]],drafters[id],drafters[name]))</f>
        <v>Roxana Hadadi</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x14ac:dyDescent="0.25">
      <c r="A3392" t="s">
        <v>685</v>
      </c>
      <c r="B3392" t="str">
        <f>_xlfn.XLOOKUP(draft_picks[[#This Row],[draft_id]],drafts[id],drafts[title])</f>
        <v>Francis Ford Coppola Super Draft</v>
      </c>
      <c r="C3392" s="3">
        <v>17</v>
      </c>
      <c r="D3392">
        <f>IF(C3391&lt;draft_picks[[#This Row],[position]],1,IF(C3391&gt;draft_picks[[#This Row],[position]],D3391+1,IF(C3391=draft_picks[[#This Row],[position]],D3391+1)))</f>
        <v>10</v>
      </c>
      <c r="E3392" t="s">
        <v>5875</v>
      </c>
      <c r="F3392" t="str">
        <f>IF(ISBLANK(draft_picks[[#This Row],[movie_id]]),"",_xlfn.XLOOKUP(draft_picks[[#This Row],[movie_id]],drafts.movies[id],drafts.movies[movie_title]))</f>
        <v>Youth Without Youth</v>
      </c>
      <c r="G3392" s="3" t="s">
        <v>1219</v>
      </c>
      <c r="H3392" t="str">
        <f>IF(ISBLANK(draft_picks[[#This Row],[drafter_id]]),"",_xlfn.XLOOKUP(draft_picks[[#This Row],[drafter_id]],drafters[id],drafters[name]))</f>
        <v>Blake Howard</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x14ac:dyDescent="0.25">
      <c r="A3393" t="s">
        <v>685</v>
      </c>
      <c r="B3393" t="str">
        <f>_xlfn.XLOOKUP(draft_picks[[#This Row],[draft_id]],drafts[id],drafts[title])</f>
        <v>Francis Ford Coppola Super Draft</v>
      </c>
      <c r="C3393" s="3">
        <v>16</v>
      </c>
      <c r="D3393">
        <f>IF(C3392&lt;draft_picks[[#This Row],[position]],1,IF(C3392&gt;draft_picks[[#This Row],[position]],D3392+1,IF(C3392=draft_picks[[#This Row],[position]],D3392+1)))</f>
        <v>11</v>
      </c>
      <c r="E3393" t="s">
        <v>3990</v>
      </c>
      <c r="F3393" t="str">
        <f>IF(ISBLANK(draft_picks[[#This Row],[movie_id]]),"",_xlfn.XLOOKUP(draft_picks[[#This Row],[movie_id]],drafts.movies[id],drafts.movies[movie_title]))</f>
        <v>The Rainmaker</v>
      </c>
      <c r="G3393" s="3" t="s">
        <v>1115</v>
      </c>
      <c r="H3393" t="str">
        <f>IF(ISBLANK(draft_picks[[#This Row],[drafter_id]]),"",_xlfn.XLOOKUP(draft_picks[[#This Row],[drafter_id]],drafters[id],drafters[name]))</f>
        <v>Ryan Marker</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x14ac:dyDescent="0.25">
      <c r="A3394" t="s">
        <v>685</v>
      </c>
      <c r="B3394" t="str">
        <f>_xlfn.XLOOKUP(draft_picks[[#This Row],[draft_id]],drafts[id],drafts[title])</f>
        <v>Francis Ford Coppola Super Draft</v>
      </c>
      <c r="C3394" s="3">
        <v>15</v>
      </c>
      <c r="D3394">
        <f>IF(C3393&lt;draft_picks[[#This Row],[position]],1,IF(C3393&gt;draft_picks[[#This Row],[position]],D3393+1,IF(C3393=draft_picks[[#This Row],[position]],D3393+1)))</f>
        <v>12</v>
      </c>
      <c r="E3394" t="s">
        <v>3211</v>
      </c>
      <c r="F3394" t="str">
        <f>IF(ISBLANK(draft_picks[[#This Row],[movie_id]]),"",_xlfn.XLOOKUP(draft_picks[[#This Row],[movie_id]],drafts.movies[id],drafts.movies[movie_title]))</f>
        <v>One from the Heart</v>
      </c>
      <c r="G3394" s="3" t="s">
        <v>1221</v>
      </c>
      <c r="H3394" t="str">
        <f>IF(ISBLANK(draft_picks[[#This Row],[drafter_id]]),"",_xlfn.XLOOKUP(draft_picks[[#This Row],[drafter_id]],drafters[id],drafters[name]))</f>
        <v>Roxana Hadadi</v>
      </c>
      <c r="J3394" t="str">
        <f>IF(ISBLANK(draft_picks[[#This Row],[drafter_team_id]]),"",_xlfn.XLOOKUP(draft_picks[[#This Row],[drafter_team_id]],drafter_teams[id],drafter_teams[name]))</f>
        <v/>
      </c>
      <c r="K3394" s="3" t="s">
        <v>15484</v>
      </c>
      <c r="L3394" t="s">
        <v>1115</v>
      </c>
      <c r="M3394" t="str">
        <f>IF(OR(ISBLANK(draft_picks[[#This Row],[veto_drafter_id]]),draft_picks[[#This Row],[veto_drafter_id]]=""),"",_xlfn.XLOOKUP(draft_picks[[#This Row],[veto_drafter_id]],drafters[id],drafters[name]))</f>
        <v>Ryan Marker</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13</v>
      </c>
      <c r="E3395" t="s">
        <v>6856</v>
      </c>
      <c r="F3395" t="str">
        <f>IF(ISBLANK(draft_picks[[#This Row],[movie_id]]),"",_xlfn.XLOOKUP(draft_picks[[#This Row],[movie_id]],drafts.movies[id],drafts.movies[movie_title]))</f>
        <v>Tucker: The Man and His Dream</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15497</v>
      </c>
      <c r="L3395" t="s">
        <v>15497</v>
      </c>
      <c r="M3395" t="str">
        <f>IF(OR(ISBLANK(draft_picks[[#This Row],[veto_drafter_id]]),draft_picks[[#This Row],[veto_drafter_id]]=""),"",_xlfn.XLOOKUP(draft_picks[[#This Row],[veto_drafter_id]],drafters[id],drafters[name]))</f>
        <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x14ac:dyDescent="0.25">
      <c r="A3396" t="s">
        <v>685</v>
      </c>
      <c r="B3396" t="str">
        <f>_xlfn.XLOOKUP(draft_picks[[#This Row],[draft_id]],drafts[id],drafts[title])</f>
        <v>Francis Ford Coppola Super Draft</v>
      </c>
      <c r="C3396" s="3">
        <v>14</v>
      </c>
      <c r="D3396">
        <f>IF(C3395&lt;draft_picks[[#This Row],[position]],1,IF(C3395&gt;draft_picks[[#This Row],[position]],D3395+1,IF(C3395=draft_picks[[#This Row],[position]],D3395+1)))</f>
        <v>14</v>
      </c>
      <c r="E3396" t="s">
        <v>3211</v>
      </c>
      <c r="F3396" t="str">
        <f>IF(ISBLANK(draft_picks[[#This Row],[movie_id]]),"",_xlfn.XLOOKUP(draft_picks[[#This Row],[movie_id]],drafts.movies[id],drafts.movies[movie_title]))</f>
        <v>One from the Heart</v>
      </c>
      <c r="G3396" s="3" t="s">
        <v>1219</v>
      </c>
      <c r="H3396" t="str">
        <f>IF(ISBLANK(draft_picks[[#This Row],[drafter_id]]),"",_xlfn.XLOOKUP(draft_picks[[#This Row],[drafter_id]],drafters[id],drafters[name]))</f>
        <v>Blake Howard</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x14ac:dyDescent="0.25">
      <c r="A3397" t="s">
        <v>685</v>
      </c>
      <c r="B3397" t="str">
        <f>_xlfn.XLOOKUP(draft_picks[[#This Row],[draft_id]],drafts[id],drafts[title])</f>
        <v>Francis Ford Coppola Super Draft</v>
      </c>
      <c r="C3397" s="3">
        <v>13</v>
      </c>
      <c r="D3397">
        <f>IF(C3396&lt;draft_picks[[#This Row],[position]],1,IF(C3396&gt;draft_picks[[#This Row],[position]],D3396+1,IF(C3396=draft_picks[[#This Row],[position]],D3396+1)))</f>
        <v>15</v>
      </c>
      <c r="E3397" t="s">
        <v>5313</v>
      </c>
      <c r="F3397" t="str">
        <f>IF(ISBLANK(draft_picks[[#This Row],[movie_id]]),"",_xlfn.XLOOKUP(draft_picks[[#This Row],[movie_id]],drafts.movies[id],drafts.movies[movie_title]))</f>
        <v>The Cotton Club</v>
      </c>
      <c r="G3397" s="3" t="s">
        <v>1115</v>
      </c>
      <c r="H3397" t="str">
        <f>IF(ISBLANK(draft_picks[[#This Row],[drafter_id]]),"",_xlfn.XLOOKUP(draft_picks[[#This Row],[drafter_id]],drafters[id],drafters[name]))</f>
        <v>Ryan Marker</v>
      </c>
      <c r="J3397" t="str">
        <f>IF(ISBLANK(draft_picks[[#This Row],[drafter_team_id]]),"",_xlfn.XLOOKUP(draft_picks[[#This Row],[drafter_team_id]],drafter_teams[id],drafter_teams[name]))</f>
        <v/>
      </c>
      <c r="K3397" s="3" t="s">
        <v>15484</v>
      </c>
      <c r="L3397" t="s">
        <v>1221</v>
      </c>
      <c r="M3397" t="str">
        <f>IF(OR(ISBLANK(draft_picks[[#This Row],[veto_drafter_id]]),draft_picks[[#This Row],[veto_drafter_id]]=""),"",_xlfn.XLOOKUP(draft_picks[[#This Row],[veto_drafter_id]],drafters[id],drafters[name]))</f>
        <v>Roxana Hadadi</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16</v>
      </c>
      <c r="E3398" t="s">
        <v>5244</v>
      </c>
      <c r="F3398" t="str">
        <f>IF(ISBLANK(draft_picks[[#This Row],[movie_id]]),"",_xlfn.XLOOKUP(draft_picks[[#This Row],[movie_id]],drafts.movies[id],drafts.movies[movie_title]))</f>
        <v>The Rain People</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17</v>
      </c>
      <c r="E3399" t="s">
        <v>3531</v>
      </c>
      <c r="F3399" t="str">
        <f>IF(ISBLANK(draft_picks[[#This Row],[movie_id]]),"",_xlfn.XLOOKUP(draft_picks[[#This Row],[movie_id]],drafts.movies[id],drafts.movies[movie_title]))</f>
        <v>Peggy Sue Got Married</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15497</v>
      </c>
      <c r="L3399" t="s">
        <v>15497</v>
      </c>
      <c r="M3399" t="str">
        <f>IF(OR(ISBLANK(draft_picks[[#This Row],[veto_drafter_id]]),draft_picks[[#This Row],[veto_drafter_id]]=""),"",_xlfn.XLOOKUP(draft_picks[[#This Row],[veto_drafter_id]],drafters[id],drafters[name]))</f>
        <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x14ac:dyDescent="0.25">
      <c r="A3400" t="s">
        <v>685</v>
      </c>
      <c r="B3400" t="str">
        <f>_xlfn.XLOOKUP(draft_picks[[#This Row],[draft_id]],drafts[id],drafts[title])</f>
        <v>Francis Ford Coppola Super Draft</v>
      </c>
      <c r="C3400" s="3">
        <v>12</v>
      </c>
      <c r="D3400">
        <f>IF(C3399&lt;draft_picks[[#This Row],[position]],1,IF(C3399&gt;draft_picks[[#This Row],[position]],D3399+1,IF(C3399=draft_picks[[#This Row],[position]],D3399+1)))</f>
        <v>18</v>
      </c>
      <c r="E3400" t="s">
        <v>8337</v>
      </c>
      <c r="F3400" t="str">
        <f>IF(ISBLANK(draft_picks[[#This Row],[movie_id]]),"",_xlfn.XLOOKUP(draft_picks[[#This Row],[movie_id]],drafts.movies[id],drafts.movies[movie_title]))</f>
        <v>Megalopolis</v>
      </c>
      <c r="G3400" s="3" t="s">
        <v>883</v>
      </c>
      <c r="H3400" t="str">
        <f>IF(ISBLANK(draft_picks[[#This Row],[drafter_id]]),"",_xlfn.XLOOKUP(draft_picks[[#This Row],[drafter_id]],drafters[id],drafters[name]))</f>
        <v>Joanna Robinson</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x14ac:dyDescent="0.25">
      <c r="A3401" t="s">
        <v>685</v>
      </c>
      <c r="B3401" t="str">
        <f>_xlfn.XLOOKUP(draft_picks[[#This Row],[draft_id]],drafts[id],drafts[title])</f>
        <v>Francis Ford Coppola Super Draft</v>
      </c>
      <c r="C3401" s="3">
        <v>11</v>
      </c>
      <c r="D3401">
        <f>IF(C3400&lt;draft_picks[[#This Row],[position]],1,IF(C3400&gt;draft_picks[[#This Row],[position]],D3400+1,IF(C3400=draft_picks[[#This Row],[position]],D3400+1)))</f>
        <v>19</v>
      </c>
      <c r="E3401" t="s">
        <v>5244</v>
      </c>
      <c r="F3401" t="str">
        <f>IF(ISBLANK(draft_picks[[#This Row],[movie_id]]),"",_xlfn.XLOOKUP(draft_picks[[#This Row],[movie_id]],drafts.movies[id],drafts.movies[movie_title]))</f>
        <v>The Rain People</v>
      </c>
      <c r="G3401" s="3" t="s">
        <v>789</v>
      </c>
      <c r="H3401" t="str">
        <f>IF(ISBLANK(draft_picks[[#This Row],[drafter_id]]),"",_xlfn.XLOOKUP(draft_picks[[#This Row],[drafter_id]],drafters[id],drafters[name]))</f>
        <v>Bryan Cogman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x14ac:dyDescent="0.25">
      <c r="A3402" t="s">
        <v>685</v>
      </c>
      <c r="B3402" t="str">
        <f>_xlfn.XLOOKUP(draft_picks[[#This Row],[draft_id]],drafts[id],drafts[title])</f>
        <v>Francis Ford Coppola Super Draft</v>
      </c>
      <c r="C3402" s="3">
        <v>10</v>
      </c>
      <c r="D3402">
        <f>IF(C3401&lt;draft_picks[[#This Row],[position]],1,IF(C3401&gt;draft_picks[[#This Row],[position]],D3401+1,IF(C3401=draft_picks[[#This Row],[position]],D3401+1)))</f>
        <v>20</v>
      </c>
      <c r="E3402" t="s">
        <v>5031</v>
      </c>
      <c r="F3402" t="str">
        <f>IF(ISBLANK(draft_picks[[#This Row],[movie_id]]),"",_xlfn.XLOOKUP(draft_picks[[#This Row],[movie_id]],drafts.movies[id],drafts.movies[movie_title]))</f>
        <v>Tetro</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15484</v>
      </c>
      <c r="L3402" t="s">
        <v>1051</v>
      </c>
      <c r="M3402" t="str">
        <f>IF(OR(ISBLANK(draft_picks[[#This Row],[veto_drafter_id]]),draft_picks[[#This Row],[veto_drafter_id]]=""),"",_xlfn.XLOOKUP(draft_picks[[#This Row],[veto_drafter_id]],drafters[id],drafters[name]))</f>
        <v>Drew McWeeny</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21</v>
      </c>
      <c r="E3403" t="s">
        <v>8408</v>
      </c>
      <c r="F3403" t="str">
        <f>IF(ISBLANK(draft_picks[[#This Row],[movie_id]]),"",_xlfn.XLOOKUP(draft_picks[[#This Row],[movie_id]],drafts.movies[id],drafts.movies[movie_title]))</f>
        <v>The Outsiders</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15497</v>
      </c>
      <c r="L3403" t="s">
        <v>15497</v>
      </c>
      <c r="M3403" t="str">
        <f>IF(OR(ISBLANK(draft_picks[[#This Row],[veto_drafter_id]]),draft_picks[[#This Row],[veto_drafter_id]]=""),"",_xlfn.XLOOKUP(draft_picks[[#This Row],[veto_drafter_id]],drafters[id],drafters[name]))</f>
        <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x14ac:dyDescent="0.25">
      <c r="A3404" t="s">
        <v>685</v>
      </c>
      <c r="B3404" t="str">
        <f>_xlfn.XLOOKUP(draft_picks[[#This Row],[draft_id]],drafts[id],drafts[title])</f>
        <v>Francis Ford Coppola Super Draft</v>
      </c>
      <c r="C3404" s="3">
        <v>9</v>
      </c>
      <c r="D3404">
        <f>IF(C3403&lt;draft_picks[[#This Row],[position]],1,IF(C3403&gt;draft_picks[[#This Row],[position]],D3403+1,IF(C3403=draft_picks[[#This Row],[position]],D3403+1)))</f>
        <v>22</v>
      </c>
      <c r="E3404" t="s">
        <v>5519</v>
      </c>
      <c r="F3404" t="str">
        <f>IF(ISBLANK(draft_picks[[#This Row],[movie_id]]),"",_xlfn.XLOOKUP(draft_picks[[#This Row],[movie_id]],drafts.movies[id],drafts.movies[movie_title]))</f>
        <v>The Godfather Part III</v>
      </c>
      <c r="G3404" s="3" t="s">
        <v>1051</v>
      </c>
      <c r="H3404" t="str">
        <f>IF(ISBLANK(draft_picks[[#This Row],[drafter_id]]),"",_xlfn.XLOOKUP(draft_picks[[#This Row],[drafter_id]],drafters[id],drafters[name]))</f>
        <v>Drew McWeeny</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x14ac:dyDescent="0.25">
      <c r="A3405" t="s">
        <v>685</v>
      </c>
      <c r="B3405" t="str">
        <f>_xlfn.XLOOKUP(draft_picks[[#This Row],[draft_id]],drafts[id],drafts[title])</f>
        <v>Francis Ford Coppola Super Draft</v>
      </c>
      <c r="C3405" s="3">
        <v>8</v>
      </c>
      <c r="D3405">
        <f>IF(C3404&lt;draft_picks[[#This Row],[position]],1,IF(C3404&gt;draft_picks[[#This Row],[position]],D3404+1,IF(C3404=draft_picks[[#This Row],[position]],D3404+1)))</f>
        <v>23</v>
      </c>
      <c r="E3405" t="s">
        <v>5313</v>
      </c>
      <c r="F3405" t="str">
        <f>IF(ISBLANK(draft_picks[[#This Row],[movie_id]]),"",_xlfn.XLOOKUP(draft_picks[[#This Row],[movie_id]],drafts.movies[id],drafts.movies[movie_title]))</f>
        <v>The Cotton Club</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x14ac:dyDescent="0.25">
      <c r="A3406" t="s">
        <v>685</v>
      </c>
      <c r="B3406" t="str">
        <f>_xlfn.XLOOKUP(draft_picks[[#This Row],[draft_id]],drafts[id],drafts[title])</f>
        <v>Francis Ford Coppola Super Draft</v>
      </c>
      <c r="C3406" s="3">
        <v>7</v>
      </c>
      <c r="D3406">
        <f>IF(C3405&lt;draft_picks[[#This Row],[position]],1,IF(C3405&gt;draft_picks[[#This Row],[position]],D3405+1,IF(C3405=draft_picks[[#This Row],[position]],D3405+1)))</f>
        <v>24</v>
      </c>
      <c r="E3406" t="s">
        <v>5031</v>
      </c>
      <c r="F3406" t="str">
        <f>IF(ISBLANK(draft_picks[[#This Row],[movie_id]]),"",_xlfn.XLOOKUP(draft_picks[[#This Row],[movie_id]],drafts.movies[id],drafts.movies[movie_title]))</f>
        <v>Tetro</v>
      </c>
      <c r="G3406" s="3" t="s">
        <v>883</v>
      </c>
      <c r="H3406" t="str">
        <f>IF(ISBLANK(draft_picks[[#This Row],[drafter_id]]),"",_xlfn.XLOOKUP(draft_picks[[#This Row],[drafter_id]],drafters[id],drafters[name]))</f>
        <v>Joanna Robinson</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x14ac:dyDescent="0.25">
      <c r="A3407" t="s">
        <v>685</v>
      </c>
      <c r="B3407" t="str">
        <f>_xlfn.XLOOKUP(draft_picks[[#This Row],[draft_id]],drafts[id],drafts[title])</f>
        <v>Francis Ford Coppola Super Draft</v>
      </c>
      <c r="C3407" s="3">
        <v>6</v>
      </c>
      <c r="D3407">
        <f>IF(C3406&lt;draft_picks[[#This Row],[position]],1,IF(C3406&gt;draft_picks[[#This Row],[position]],D3406+1,IF(C3406=draft_picks[[#This Row],[position]],D3406+1)))</f>
        <v>25</v>
      </c>
      <c r="E3407" t="s">
        <v>2448</v>
      </c>
      <c r="F3407" t="str">
        <f>IF(ISBLANK(draft_picks[[#This Row],[movie_id]]),"",_xlfn.XLOOKUP(draft_picks[[#This Row],[movie_id]],drafts.movies[id],drafts.movies[movie_title]))</f>
        <v>Rumble Fish</v>
      </c>
      <c r="G3407" s="3" t="s">
        <v>789</v>
      </c>
      <c r="H3407" t="str">
        <f>IF(ISBLANK(draft_picks[[#This Row],[drafter_id]]),"",_xlfn.XLOOKUP(draft_picks[[#This Row],[drafter_id]],drafters[id],drafters[name]))</f>
        <v>Bryan Cogman</v>
      </c>
      <c r="J3407" t="str">
        <f>IF(ISBLANK(draft_picks[[#This Row],[drafter_team_id]]),"",_xlfn.XLOOKUP(draft_picks[[#This Row],[drafter_team_id]],drafter_teams[id],drafter_teams[name]))</f>
        <v/>
      </c>
      <c r="K3407" s="3" t="s">
        <v>15484</v>
      </c>
      <c r="L3407" t="s">
        <v>883</v>
      </c>
      <c r="M3407" t="str">
        <f>IF(OR(ISBLANK(draft_picks[[#This Row],[veto_drafter_id]]),draft_picks[[#This Row],[veto_drafter_id]]=""),"",_xlfn.XLOOKUP(draft_picks[[#This Row],[veto_drafter_id]],drafters[id],drafters[name]))</f>
        <v>Joanna Robinson</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26</v>
      </c>
      <c r="E3408" t="s">
        <v>1679</v>
      </c>
      <c r="F3408" t="str">
        <f>IF(ISBLANK(draft_picks[[#This Row],[movie_id]]),"",_xlfn.XLOOKUP(draft_picks[[#This Row],[movie_id]],drafts.movies[id],drafts.movies[movie_title]))</f>
        <v>Bram Stoker's Dracula</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15497</v>
      </c>
      <c r="L3408" t="s">
        <v>15497</v>
      </c>
      <c r="M3408" t="str">
        <f>IF(OR(ISBLANK(draft_picks[[#This Row],[veto_drafter_id]]),draft_picks[[#This Row],[veto_drafter_id]]=""),"",_xlfn.XLOOKUP(draft_picks[[#This Row],[veto_drafter_id]],drafters[id],drafters[name]))</f>
        <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x14ac:dyDescent="0.25">
      <c r="A3409" t="s">
        <v>685</v>
      </c>
      <c r="B3409" t="str">
        <f>_xlfn.XLOOKUP(draft_picks[[#This Row],[draft_id]],drafts[id],drafts[title])</f>
        <v>Francis Ford Coppola Super Draft</v>
      </c>
      <c r="C3409" s="3">
        <v>5</v>
      </c>
      <c r="D3409">
        <f>IF(C3408&lt;draft_picks[[#This Row],[position]],1,IF(C3408&gt;draft_picks[[#This Row],[position]],D3408+1,IF(C3408=draft_picks[[#This Row],[position]],D3408+1)))</f>
        <v>27</v>
      </c>
      <c r="E3409" t="s">
        <v>2448</v>
      </c>
      <c r="F3409" t="str">
        <f>IF(ISBLANK(draft_picks[[#This Row],[movie_id]]),"",_xlfn.XLOOKUP(draft_picks[[#This Row],[movie_id]],drafts.movies[id],drafts.movies[movie_title]))</f>
        <v>Rumble Fish</v>
      </c>
      <c r="G3409" s="3" t="s">
        <v>1051</v>
      </c>
      <c r="H3409" t="str">
        <f>IF(ISBLANK(draft_picks[[#This Row],[drafter_id]]),"",_xlfn.XLOOKUP(draft_picks[[#This Row],[drafter_id]],drafters[id],drafters[name]))</f>
        <v>Drew McWeeny</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x14ac:dyDescent="0.25">
      <c r="A3410" t="s">
        <v>685</v>
      </c>
      <c r="B3410" t="str">
        <f>_xlfn.XLOOKUP(draft_picks[[#This Row],[draft_id]],drafts[id],drafts[title])</f>
        <v>Francis Ford Coppola Super Draft</v>
      </c>
      <c r="C3410" s="3">
        <v>4</v>
      </c>
      <c r="D3410">
        <f>IF(C3409&lt;draft_picks[[#This Row],[position]],1,IF(C3409&gt;draft_picks[[#This Row],[position]],D3409+1,IF(C3409=draft_picks[[#This Row],[position]],D3409+1)))</f>
        <v>28</v>
      </c>
      <c r="E3410" t="s">
        <v>2649</v>
      </c>
      <c r="F3410" t="str">
        <f>IF(ISBLANK(draft_picks[[#This Row],[movie_id]]),"",_xlfn.XLOOKUP(draft_picks[[#This Row],[movie_id]],drafts.movies[id],drafts.movies[movie_title]))</f>
        <v>The Conversation</v>
      </c>
      <c r="G3410" s="3" t="s">
        <v>883</v>
      </c>
      <c r="H3410" t="str">
        <f>IF(ISBLANK(draft_picks[[#This Row],[drafter_id]]),"",_xlfn.XLOOKUP(draft_picks[[#This Row],[drafter_id]],drafters[id],drafters[name]))</f>
        <v>Joanna Robinson</v>
      </c>
      <c r="J3410" t="str">
        <f>IF(ISBLANK(draft_picks[[#This Row],[drafter_team_id]]),"",_xlfn.XLOOKUP(draft_picks[[#This Row],[drafter_team_id]],drafter_teams[id],drafter_teams[name]))</f>
        <v/>
      </c>
      <c r="K3410" s="3" t="s">
        <v>15484</v>
      </c>
      <c r="L3410" t="s">
        <v>1051</v>
      </c>
      <c r="M3410" t="str">
        <f>IF(OR(ISBLANK(draft_picks[[#This Row],[veto_drafter_id]]),draft_picks[[#This Row],[veto_drafter_id]]=""),"",_xlfn.XLOOKUP(draft_picks[[#This Row],[veto_drafter_id]],drafters[id],drafters[name]))</f>
        <v>Drew McWeeny</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29</v>
      </c>
      <c r="E3411" t="s">
        <v>2853</v>
      </c>
      <c r="F3411" t="str">
        <f>IF(ISBLANK(draft_picks[[#This Row],[movie_id]]),"",_xlfn.XLOOKUP(draft_picks[[#This Row],[movie_id]],drafts.movies[id],drafts.movies[movie_title]))</f>
        <v>Apocalypse Now</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789</v>
      </c>
      <c r="M3411" t="str">
        <f>IF(OR(ISBLANK(draft_picks[[#This Row],[veto_drafter_id]]),draft_picks[[#This Row],[veto_drafter_id]]=""),"",_xlfn.XLOOKUP(draft_picks[[#This Row],[veto_drafter_id]],drafters[id],drafters[name]))</f>
        <v>Bryan Cogman</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30</v>
      </c>
      <c r="E3412" t="s">
        <v>6003</v>
      </c>
      <c r="F3412" t="str">
        <f>IF(ISBLANK(draft_picks[[#This Row],[movie_id]]),"",_xlfn.XLOOKUP(draft_picks[[#This Row],[movie_id]],drafts.movies[id],drafts.movies[movie_title]))</f>
        <v>The Godfather</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857</v>
      </c>
      <c r="M3412" t="str">
        <f>IF(OR(ISBLANK(draft_picks[[#This Row],[veto_drafter_id]]),draft_picks[[#This Row],[veto_drafter_id]]=""),"",_xlfn.XLOOKUP(draft_picks[[#This Row],[veto_drafter_id]],drafters[id],drafters[name]))</f>
        <v>Patreon Members</v>
      </c>
      <c r="N3412" t="s">
        <v>15497</v>
      </c>
      <c r="O3412" t="str">
        <f>IF(OR(ISBLANK(draft_picks[[#This Row],[veto_drafter_team_id]]),draft_picks[[#This Row],[veto_drafter_team_id]]=""),"",_xlfn.XLOOKUP(draft_picks[[#This Row],[veto_drafter_team_id]],drafter_teams[id],drafter_teams[name]))</f>
        <v/>
      </c>
      <c r="P3412" t="b">
        <v>1</v>
      </c>
      <c r="Q3412" t="s">
        <v>789</v>
      </c>
      <c r="R3412" t="str">
        <f>IF(OR(ISBLANK(draft_picks[[#This Row],[veto_override_drafter_id]]),draft_picks[[#This Row],[veto_override_drafter_id]]=""),"",_xlfn.XLOOKUP(draft_picks[[#This Row],[veto_override_drafter_id]],drafters[id],drafters[name]))</f>
        <v>Bryan Cogman</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3</v>
      </c>
      <c r="D3413">
        <f>IF(C3412&lt;draft_picks[[#This Row],[position]],1,IF(C3412&gt;draft_picks[[#This Row],[position]],D3412+1,IF(C3412=draft_picks[[#This Row],[position]],D3412+1)))</f>
        <v>31</v>
      </c>
      <c r="E3413" t="s">
        <v>2649</v>
      </c>
      <c r="F3413" t="str">
        <f>IF(ISBLANK(draft_picks[[#This Row],[movie_id]]),"",_xlfn.XLOOKUP(draft_picks[[#This Row],[movie_id]],drafts.movies[id],drafts.movies[movie_title]))</f>
        <v>The Conversation</v>
      </c>
      <c r="G3413" s="3" t="s">
        <v>789</v>
      </c>
      <c r="H3413" t="str">
        <f>IF(ISBLANK(draft_picks[[#This Row],[drafter_id]]),"",_xlfn.XLOOKUP(draft_picks[[#This Row],[drafter_id]],drafters[id],drafters[name]))</f>
        <v>Bryan Cogman</v>
      </c>
      <c r="J3413" t="str">
        <f>IF(ISBLANK(draft_picks[[#This Row],[drafter_team_id]]),"",_xlfn.XLOOKUP(draft_picks[[#This Row],[drafter_team_id]],drafter_teams[id],drafter_teams[name]))</f>
        <v/>
      </c>
      <c r="K3413" s="3" t="s">
        <v>15497</v>
      </c>
      <c r="L3413" t="s">
        <v>15497</v>
      </c>
      <c r="M3413" t="str">
        <f>IF(OR(ISBLANK(draft_picks[[#This Row],[veto_drafter_id]]),draft_picks[[#This Row],[veto_drafter_id]]=""),"",_xlfn.XLOOKUP(draft_picks[[#This Row],[veto_drafter_id]],drafters[id],drafters[name]))</f>
        <v/>
      </c>
      <c r="N3413" t="s">
        <v>15497</v>
      </c>
      <c r="O3413" t="str">
        <f>IF(OR(ISBLANK(draft_picks[[#This Row],[veto_drafter_team_id]]),draft_picks[[#This Row],[veto_drafter_team_id]]=""),"",_xlfn.XLOOKUP(draft_picks[[#This Row],[veto_drafter_team_id]],drafter_teams[id],drafter_teams[name]))</f>
        <v/>
      </c>
      <c r="Q3413" t="s">
        <v>15497</v>
      </c>
      <c r="R3413" t="str">
        <f>IF(OR(ISBLANK(draft_picks[[#This Row],[veto_override_drafter_id]]),draft_picks[[#This Row],[veto_override_drafter_id]]=""),"",_xlfn.XLOOKUP(draft_picks[[#This Row],[veto_override_drafter_id]],drafters[id],drafters[name]))</f>
        <v/>
      </c>
      <c r="S3413" t="s">
        <v>15497</v>
      </c>
      <c r="T3413" t="str">
        <f>IF(OR(ISBLANK(draft_picks[[#This Row],[veto_override_team_id]]),draft_picks[[#This Row],[veto_override_team_id]]=""),"",_xlfn.XLOOKUP(draft_picks[[#This Row],[veto_override_team_id]],drafter_teams[id],drafter_teams[name]))</f>
        <v/>
      </c>
    </row>
    <row r="3414" spans="1:20" x14ac:dyDescent="0.25">
      <c r="A3414" t="s">
        <v>685</v>
      </c>
      <c r="B3414" t="str">
        <f>_xlfn.XLOOKUP(draft_picks[[#This Row],[draft_id]],drafts[id],drafts[title])</f>
        <v>Francis Ford Coppola Super Draft</v>
      </c>
      <c r="C3414" s="3">
        <v>2</v>
      </c>
      <c r="D3414">
        <f>IF(C3413&lt;draft_picks[[#This Row],[position]],1,IF(C3413&gt;draft_picks[[#This Row],[position]],D3413+1,IF(C3413=draft_picks[[#This Row],[position]],D3413+1)))</f>
        <v>32</v>
      </c>
      <c r="E3414" t="s">
        <v>2853</v>
      </c>
      <c r="F3414" t="str">
        <f>IF(ISBLANK(draft_picks[[#This Row],[movie_id]]),"",_xlfn.XLOOKUP(draft_picks[[#This Row],[movie_id]],drafts.movies[id],drafts.movies[movie_title]))</f>
        <v>Apocalypse Now</v>
      </c>
      <c r="G3414" s="3" t="s">
        <v>1051</v>
      </c>
      <c r="H3414" t="str">
        <f>IF(ISBLANK(draft_picks[[#This Row],[drafter_id]]),"",_xlfn.XLOOKUP(draft_picks[[#This Row],[drafter_id]],drafters[id],drafters[name]))</f>
        <v>Drew McWeeny</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x14ac:dyDescent="0.25">
      <c r="A3415" t="s">
        <v>685</v>
      </c>
      <c r="B3415" t="str">
        <f>_xlfn.XLOOKUP(draft_picks[[#This Row],[draft_id]],drafts[id],drafts[title])</f>
        <v>Francis Ford Coppola Super Draft</v>
      </c>
      <c r="C3415" s="3">
        <v>1</v>
      </c>
      <c r="D3415">
        <f>IF(C3414&lt;draft_picks[[#This Row],[position]],1,IF(C3414&gt;draft_picks[[#This Row],[position]],D3414+1,IF(C3414=draft_picks[[#This Row],[position]],D3414+1)))</f>
        <v>33</v>
      </c>
      <c r="E3415" t="s">
        <v>6964</v>
      </c>
      <c r="F3415" t="str">
        <f>IF(ISBLANK(draft_picks[[#This Row],[movie_id]]),"",_xlfn.XLOOKUP(draft_picks[[#This Row],[movie_id]],drafts.movies[id],drafts.movies[movie_title]))</f>
        <v>The Godfather Part II</v>
      </c>
      <c r="G3415" s="3" t="s">
        <v>883</v>
      </c>
      <c r="H3415" t="str">
        <f>IF(ISBLANK(draft_picks[[#This Row],[drafter_id]]),"",_xlfn.XLOOKUP(draft_picks[[#This Row],[drafter_id]],drafters[id],drafters[name]))</f>
        <v>Joanna Robinson</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x14ac:dyDescent="0.25">
      <c r="A3416" t="s">
        <v>262</v>
      </c>
      <c r="B3416" t="str">
        <f>_xlfn.XLOOKUP(draft_picks[[#This Row],[draft_id]],drafts[id],drafts[title])</f>
        <v>American Zoetrope</v>
      </c>
      <c r="C3416" s="3">
        <v>7</v>
      </c>
      <c r="D3416">
        <f>IF(C3415&lt;draft_picks[[#This Row],[position]],1,IF(C3415&gt;draft_picks[[#This Row],[position]],D3415+1,IF(C3415=draft_picks[[#This Row],[position]],D3415+1)))</f>
        <v>1</v>
      </c>
      <c r="E3416" t="s">
        <v>3549</v>
      </c>
      <c r="F3416" t="str">
        <f>IF(ISBLANK(draft_picks[[#This Row],[movie_id]]),"",_xlfn.XLOOKUP(draft_picks[[#This Row],[movie_id]],drafts.movies[id],drafts.movies[movie_title]))</f>
        <v>Kinsey</v>
      </c>
      <c r="G3416" s="3" t="s">
        <v>915</v>
      </c>
      <c r="H3416" t="str">
        <f>IF(ISBLANK(draft_picks[[#This Row],[drafter_id]]),"",_xlfn.XLOOKUP(draft_picks[[#This Row],[drafter_id]],drafters[id],drafters[name]))</f>
        <v>Billy Ray Brewton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x14ac:dyDescent="0.25">
      <c r="A3417" t="s">
        <v>262</v>
      </c>
      <c r="B3417" t="str">
        <f>_xlfn.XLOOKUP(draft_picks[[#This Row],[draft_id]],drafts[id],drafts[title])</f>
        <v>American Zoetrope</v>
      </c>
      <c r="C3417" s="3">
        <v>6</v>
      </c>
      <c r="D3417">
        <f>IF(C3416&lt;draft_picks[[#This Row],[position]],1,IF(C3416&gt;draft_picks[[#This Row],[position]],D3416+1,IF(C3416=draft_picks[[#This Row],[position]],D3416+1)))</f>
        <v>2</v>
      </c>
      <c r="E3417" t="s">
        <v>6438</v>
      </c>
      <c r="F3417" t="str">
        <f>IF(ISBLANK(draft_picks[[#This Row],[movie_id]]),"",_xlfn.XLOOKUP(draft_picks[[#This Row],[movie_id]],drafts.movies[id],drafts.movies[movie_title]))</f>
        <v>Koyaanisqatsi</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x14ac:dyDescent="0.25">
      <c r="A3418" t="s">
        <v>262</v>
      </c>
      <c r="B3418" t="str">
        <f>_xlfn.XLOOKUP(draft_picks[[#This Row],[draft_id]],drafts[id],drafts[title])</f>
        <v>American Zoetrope</v>
      </c>
      <c r="C3418" s="3">
        <v>5</v>
      </c>
      <c r="D3418">
        <f>IF(C3417&lt;draft_picks[[#This Row],[position]],1,IF(C3417&gt;draft_picks[[#This Row],[position]],D3417+1,IF(C3417=draft_picks[[#This Row],[position]],D3417+1)))</f>
        <v>3</v>
      </c>
      <c r="E3418" t="s">
        <v>7201</v>
      </c>
      <c r="F3418" t="str">
        <f>IF(ISBLANK(draft_picks[[#This Row],[movie_id]]),"",_xlfn.XLOOKUP(draft_picks[[#This Row],[movie_id]],drafts.movies[id],drafts.movies[movie_title]))</f>
        <v>The Secret Garden</v>
      </c>
      <c r="G3418" s="3" t="s">
        <v>1115</v>
      </c>
      <c r="H3418" t="str">
        <f>IF(ISBLANK(draft_picks[[#This Row],[drafter_id]]),"",_xlfn.XLOOKUP(draft_picks[[#This Row],[drafter_id]],drafters[id],drafters[name]))</f>
        <v>Ryan Marker</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x14ac:dyDescent="0.25">
      <c r="A3419" t="s">
        <v>262</v>
      </c>
      <c r="B3419" t="str">
        <f>_xlfn.XLOOKUP(draft_picks[[#This Row],[draft_id]],drafts[id],drafts[title])</f>
        <v>American Zoetrope</v>
      </c>
      <c r="C3419" s="3">
        <v>4</v>
      </c>
      <c r="D3419">
        <f>IF(C3418&lt;draft_picks[[#This Row],[position]],1,IF(C3418&gt;draft_picks[[#This Row],[position]],D3418+1,IF(C3418=draft_picks[[#This Row],[position]],D3418+1)))</f>
        <v>4</v>
      </c>
      <c r="E3419" t="s">
        <v>3924</v>
      </c>
      <c r="F3419" t="str">
        <f>IF(ISBLANK(draft_picks[[#This Row],[movie_id]]),"",_xlfn.XLOOKUP(draft_picks[[#This Row],[movie_id]],drafts.movies[id],drafts.movies[movie_title]))</f>
        <v>Hearts of Darkness: A Filmmaker's Apocalypse</v>
      </c>
      <c r="G3419" s="3" t="s">
        <v>915</v>
      </c>
      <c r="H3419" t="str">
        <f>IF(ISBLANK(draft_picks[[#This Row],[drafter_id]]),"",_xlfn.XLOOKUP(draft_picks[[#This Row],[drafter_id]],drafters[id],drafters[name]))</f>
        <v>Billy Ray Brewton</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x14ac:dyDescent="0.25">
      <c r="A3420" t="s">
        <v>262</v>
      </c>
      <c r="B3420" t="str">
        <f>_xlfn.XLOOKUP(draft_picks[[#This Row],[draft_id]],drafts[id],drafts[title])</f>
        <v>American Zoetrope</v>
      </c>
      <c r="C3420" s="3">
        <v>3</v>
      </c>
      <c r="D3420">
        <f>IF(C3419&lt;draft_picks[[#This Row],[position]],1,IF(C3419&gt;draft_picks[[#This Row],[position]],D3419+1,IF(C3419=draft_picks[[#This Row],[position]],D3419+1)))</f>
        <v>5</v>
      </c>
      <c r="E3420" t="s">
        <v>6737</v>
      </c>
      <c r="F3420" t="str">
        <f>IF(ISBLANK(draft_picks[[#This Row],[movie_id]]),"",_xlfn.XLOOKUP(draft_picks[[#This Row],[movie_id]],drafts.movies[id],drafts.movies[movie_title]))</f>
        <v>Mishima: A Life in Four Chapters</v>
      </c>
      <c r="G3420" s="3" t="s">
        <v>1115</v>
      </c>
      <c r="H3420" t="str">
        <f>IF(ISBLANK(draft_picks[[#This Row],[drafter_id]]),"",_xlfn.XLOOKUP(draft_picks[[#This Row],[drafter_id]],drafters[id],drafters[name]))</f>
        <v>Ryan Marker</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x14ac:dyDescent="0.25">
      <c r="A3421" t="s">
        <v>262</v>
      </c>
      <c r="B3421" t="str">
        <f>_xlfn.XLOOKUP(draft_picks[[#This Row],[draft_id]],drafts[id],drafts[title])</f>
        <v>American Zoetrope</v>
      </c>
      <c r="C3421" s="3">
        <v>2</v>
      </c>
      <c r="D3421">
        <f>IF(C3420&lt;draft_picks[[#This Row],[position]],1,IF(C3420&gt;draft_picks[[#This Row],[position]],D3420+1,IF(C3420=draft_picks[[#This Row],[position]],D3420+1)))</f>
        <v>6</v>
      </c>
      <c r="E3421" t="s">
        <v>5001</v>
      </c>
      <c r="F3421" t="str">
        <f>IF(ISBLANK(draft_picks[[#This Row],[movie_id]]),"",_xlfn.XLOOKUP(draft_picks[[#This Row],[movie_id]],drafts.movies[id],drafts.movies[movie_title]))</f>
        <v>American Graffiti</v>
      </c>
      <c r="G3421" s="3" t="s">
        <v>915</v>
      </c>
      <c r="H3421" t="str">
        <f>IF(ISBLANK(draft_picks[[#This Row],[drafter_id]]),"",_xlfn.XLOOKUP(draft_picks[[#This Row],[drafter_id]],drafters[id],drafters[name]))</f>
        <v>Billy Ray Brewton</v>
      </c>
      <c r="J3421" t="str">
        <f>IF(ISBLANK(draft_picks[[#This Row],[drafter_team_id]]),"",_xlfn.XLOOKUP(draft_picks[[#This Row],[drafter_team_id]],drafter_teams[id],drafter_teams[name]))</f>
        <v/>
      </c>
      <c r="K3421" s="3" t="s">
        <v>15484</v>
      </c>
      <c r="L3421" t="s">
        <v>1115</v>
      </c>
      <c r="M3421" t="str">
        <f>IF(OR(ISBLANK(draft_picks[[#This Row],[veto_drafter_id]]),draft_picks[[#This Row],[veto_drafter_id]]=""),"",_xlfn.XLOOKUP(draft_picks[[#This Row],[veto_drafter_id]],drafters[id],drafters[name]))</f>
        <v>Ryan Marker</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7</v>
      </c>
      <c r="E3422" t="s">
        <v>7312</v>
      </c>
      <c r="F3422" t="str">
        <f>IF(ISBLANK(draft_picks[[#This Row],[movie_id]]),"",_xlfn.XLOOKUP(draft_picks[[#This Row],[movie_id]],drafts.movies[id],drafts.movies[movie_title]))</f>
        <v>Kagemusha: The Shadow Warrior</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15497</v>
      </c>
      <c r="L3422" t="s">
        <v>15497</v>
      </c>
      <c r="M3422" t="str">
        <f>IF(OR(ISBLANK(draft_picks[[#This Row],[veto_drafter_id]]),draft_picks[[#This Row],[veto_drafter_id]]=""),"",_xlfn.XLOOKUP(draft_picks[[#This Row],[veto_drafter_id]],drafters[id],drafters[name]))</f>
        <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x14ac:dyDescent="0.25">
      <c r="A3423" t="s">
        <v>262</v>
      </c>
      <c r="B3423" t="str">
        <f>_xlfn.XLOOKUP(draft_picks[[#This Row],[draft_id]],drafts[id],drafts[title])</f>
        <v>American Zoetrope</v>
      </c>
      <c r="C3423" s="3">
        <v>1</v>
      </c>
      <c r="D3423">
        <f>IF(C3422&lt;draft_picks[[#This Row],[position]],1,IF(C3422&gt;draft_picks[[#This Row],[position]],D3422+1,IF(C3422=draft_picks[[#This Row],[position]],D3422+1)))</f>
        <v>8</v>
      </c>
      <c r="E3423" t="s">
        <v>5001</v>
      </c>
      <c r="F3423" t="str">
        <f>IF(ISBLANK(draft_picks[[#This Row],[movie_id]]),"",_xlfn.XLOOKUP(draft_picks[[#This Row],[movie_id]],drafts.movies[id],drafts.movies[movie_title]))</f>
        <v>American Graffiti</v>
      </c>
      <c r="G3423" s="3" t="s">
        <v>1115</v>
      </c>
      <c r="H3423" t="str">
        <f>IF(ISBLANK(draft_picks[[#This Row],[drafter_id]]),"",_xlfn.XLOOKUP(draft_picks[[#This Row],[drafter_id]],drafters[id],drafters[name]))</f>
        <v>Ryan Marker</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x14ac:dyDescent="0.25">
      <c r="A3424" t="s">
        <v>439</v>
      </c>
      <c r="B3424" t="str">
        <f>_xlfn.XLOOKUP(draft_picks[[#This Row],[draft_id]],drafts[id],drafts[title])</f>
        <v>Internet Horror</v>
      </c>
      <c r="C3424" s="3">
        <v>7</v>
      </c>
      <c r="D3424">
        <f>IF(C3423&lt;draft_picks[[#This Row],[position]],1,IF(C3423&gt;draft_picks[[#This Row],[position]],D3423+1,IF(C3423=draft_picks[[#This Row],[position]],D3423+1)))</f>
        <v>1</v>
      </c>
      <c r="E3424" t="s">
        <v>4854</v>
      </c>
      <c r="F3424" t="str">
        <f>IF(ISBLANK(draft_picks[[#This Row],[movie_id]]),"",_xlfn.XLOOKUP(draft_picks[[#This Row],[movie_id]],drafts.movies[id],drafts.movies[movie_title]))</f>
        <v>My Little Eye</v>
      </c>
      <c r="G3424" s="3" t="s">
        <v>845</v>
      </c>
      <c r="H3424" t="str">
        <f>IF(ISBLANK(draft_picks[[#This Row],[drafter_id]]),"",_xlfn.XLOOKUP(draft_picks[[#This Row],[drafter_id]],drafters[id],drafters[name]))</f>
        <v>Rebekah McKendry</v>
      </c>
      <c r="J3424" t="str">
        <f>IF(ISBLANK(draft_picks[[#This Row],[drafter_team_id]]),"",_xlfn.XLOOKUP(draft_picks[[#This Row],[drafter_team_id]],drafter_teams[id],drafter_teams[name]))</f>
        <v/>
      </c>
      <c r="K3424" s="3" t="s">
        <v>15484</v>
      </c>
      <c r="L3424" t="s">
        <v>805</v>
      </c>
      <c r="M3424" t="str">
        <f>IF(OR(ISBLANK(draft_picks[[#This Row],[veto_drafter_id]]),draft_picks[[#This Row],[veto_drafter_id]]=""),"",_xlfn.XLOOKUP(draft_picks[[#This Row],[veto_drafter_id]],drafters[id],drafters[name]))</f>
        <v>Elric Kane</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2</v>
      </c>
      <c r="E3425" t="s">
        <v>5417</v>
      </c>
      <c r="F3425" t="str">
        <f>IF(ISBLANK(draft_picks[[#This Row],[movie_id]]),"",_xlfn.XLOOKUP(draft_picks[[#This Row],[movie_id]],drafts.movies[id],drafts.movies[movie_title]))</f>
        <v>Cam</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15497</v>
      </c>
      <c r="L3425" t="s">
        <v>15497</v>
      </c>
      <c r="M3425" t="str">
        <f>IF(OR(ISBLANK(draft_picks[[#This Row],[veto_drafter_id]]),draft_picks[[#This Row],[veto_drafter_id]]=""),"",_xlfn.XLOOKUP(draft_picks[[#This Row],[veto_drafter_id]],drafters[id],drafters[name]))</f>
        <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x14ac:dyDescent="0.25">
      <c r="A3426" t="s">
        <v>439</v>
      </c>
      <c r="B3426" t="str">
        <f>_xlfn.XLOOKUP(draft_picks[[#This Row],[draft_id]],drafts[id],drafts[title])</f>
        <v>Internet Horror</v>
      </c>
      <c r="C3426" s="3">
        <v>6</v>
      </c>
      <c r="D3426">
        <f>IF(C3425&lt;draft_picks[[#This Row],[position]],1,IF(C3425&gt;draft_picks[[#This Row],[position]],D3425+1,IF(C3425=draft_picks[[#This Row],[position]],D3425+1)))</f>
        <v>3</v>
      </c>
      <c r="E3426" t="s">
        <v>2610</v>
      </c>
      <c r="F3426" t="str">
        <f>IF(ISBLANK(draft_picks[[#This Row],[movie_id]]),"",_xlfn.XLOOKUP(draft_picks[[#This Row],[movie_id]],drafts.movies[id],drafts.movies[movie_title]))</f>
        <v>Perfect Blue</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x14ac:dyDescent="0.25">
      <c r="A3427" t="s">
        <v>439</v>
      </c>
      <c r="B3427" t="str">
        <f>_xlfn.XLOOKUP(draft_picks[[#This Row],[draft_id]],drafts[id],drafts[title])</f>
        <v>Internet Horror</v>
      </c>
      <c r="C3427" s="3">
        <v>5</v>
      </c>
      <c r="D3427">
        <f>IF(C3426&lt;draft_picks[[#This Row],[position]],1,IF(C3426&gt;draft_picks[[#This Row],[position]],D3426+1,IF(C3426=draft_picks[[#This Row],[position]],D3426+1)))</f>
        <v>4</v>
      </c>
      <c r="E3427" t="s">
        <v>2772</v>
      </c>
      <c r="F3427" t="str">
        <f>IF(ISBLANK(draft_picks[[#This Row],[movie_id]]),"",_xlfn.XLOOKUP(draft_picks[[#This Row],[movie_id]],drafts.movies[id],drafts.movies[movie_title]))</f>
        <v>We're All Going to the World's Fair</v>
      </c>
      <c r="G3427" s="3" t="s">
        <v>805</v>
      </c>
      <c r="H3427" t="str">
        <f>IF(ISBLANK(draft_picks[[#This Row],[drafter_id]]),"",_xlfn.XLOOKUP(draft_picks[[#This Row],[drafter_id]],drafters[id],drafters[name]))</f>
        <v>Elric Kane</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x14ac:dyDescent="0.25">
      <c r="A3428" t="s">
        <v>439</v>
      </c>
      <c r="B3428" t="str">
        <f>_xlfn.XLOOKUP(draft_picks[[#This Row],[draft_id]],drafts[id],drafts[title])</f>
        <v>Internet Horror</v>
      </c>
      <c r="C3428" s="3">
        <v>4</v>
      </c>
      <c r="D3428">
        <f>IF(C3427&lt;draft_picks[[#This Row],[position]],1,IF(C3427&gt;draft_picks[[#This Row],[position]],D3427+1,IF(C3427=draft_picks[[#This Row],[position]],D3427+1)))</f>
        <v>5</v>
      </c>
      <c r="E3428" t="s">
        <v>7572</v>
      </c>
      <c r="F3428" t="str">
        <f>IF(ISBLANK(draft_picks[[#This Row],[movie_id]]),"",_xlfn.XLOOKUP(draft_picks[[#This Row],[movie_id]],drafts.movies[id],drafts.movies[movie_title]))</f>
        <v>Unfriended: Dark Web</v>
      </c>
      <c r="G3428" s="3" t="s">
        <v>845</v>
      </c>
      <c r="H3428" t="str">
        <f>IF(ISBLANK(draft_picks[[#This Row],[drafter_id]]),"",_xlfn.XLOOKUP(draft_picks[[#This Row],[drafter_id]],drafters[id],drafters[name]))</f>
        <v>Rebekah McKendry</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x14ac:dyDescent="0.25">
      <c r="A3429" t="s">
        <v>439</v>
      </c>
      <c r="B3429" t="str">
        <f>_xlfn.XLOOKUP(draft_picks[[#This Row],[draft_id]],drafts[id],drafts[title])</f>
        <v>Internet Horror</v>
      </c>
      <c r="C3429" s="3">
        <v>3</v>
      </c>
      <c r="D3429">
        <f>IF(C3428&lt;draft_picks[[#This Row],[position]],1,IF(C3428&gt;draft_picks[[#This Row],[position]],D3428+1,IF(C3428=draft_picks[[#This Row],[position]],D3428+1)))</f>
        <v>6</v>
      </c>
      <c r="E3429" t="s">
        <v>1682</v>
      </c>
      <c r="F3429" t="str">
        <f>IF(ISBLANK(draft_picks[[#This Row],[movie_id]]),"",_xlfn.XLOOKUP(draft_picks[[#This Row],[movie_id]],drafts.movies[id],drafts.movies[movie_title]))</f>
        <v>Red Rooms</v>
      </c>
      <c r="G3429" s="3" t="s">
        <v>805</v>
      </c>
      <c r="H3429" t="str">
        <f>IF(ISBLANK(draft_picks[[#This Row],[drafter_id]]),"",_xlfn.XLOOKUP(draft_picks[[#This Row],[drafter_id]],drafters[id],drafters[name]))</f>
        <v>Elric Kane</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x14ac:dyDescent="0.25">
      <c r="A3430" t="s">
        <v>439</v>
      </c>
      <c r="B3430" t="str">
        <f>_xlfn.XLOOKUP(draft_picks[[#This Row],[draft_id]],drafts[id],drafts[title])</f>
        <v>Internet Horror</v>
      </c>
      <c r="C3430" s="3">
        <v>2</v>
      </c>
      <c r="D3430">
        <f>IF(C3429&lt;draft_picks[[#This Row],[position]],1,IF(C3429&gt;draft_picks[[#This Row],[position]],D3429+1,IF(C3429=draft_picks[[#This Row],[position]],D3429+1)))</f>
        <v>7</v>
      </c>
      <c r="E3430" t="s">
        <v>1676</v>
      </c>
      <c r="F3430" t="str">
        <f>IF(ISBLANK(draft_picks[[#This Row],[movie_id]]),"",_xlfn.XLOOKUP(draft_picks[[#This Row],[movie_id]],drafts.movies[id],drafts.movies[movie_title]))</f>
        <v>Host</v>
      </c>
      <c r="G3430" s="3" t="s">
        <v>845</v>
      </c>
      <c r="H3430" t="str">
        <f>IF(ISBLANK(draft_picks[[#This Row],[drafter_id]]),"",_xlfn.XLOOKUP(draft_picks[[#This Row],[drafter_id]],drafters[id],drafters[name]))</f>
        <v>Rebekah McKendry</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x14ac:dyDescent="0.25">
      <c r="A3431" t="s">
        <v>439</v>
      </c>
      <c r="B3431" t="str">
        <f>_xlfn.XLOOKUP(draft_picks[[#This Row],[draft_id]],drafts[id],drafts[title])</f>
        <v>Internet Horror</v>
      </c>
      <c r="C3431" s="3">
        <v>1</v>
      </c>
      <c r="D3431">
        <f>IF(C3430&lt;draft_picks[[#This Row],[position]],1,IF(C3430&gt;draft_picks[[#This Row],[position]],D3430+1,IF(C3430=draft_picks[[#This Row],[position]],D3430+1)))</f>
        <v>8</v>
      </c>
      <c r="E3431" t="s">
        <v>7907</v>
      </c>
      <c r="F3431" t="str">
        <f>IF(ISBLANK(draft_picks[[#This Row],[movie_id]]),"",_xlfn.XLOOKUP(draft_picks[[#This Row],[movie_id]],drafts.movies[id],drafts.movies[movie_title]))</f>
        <v>Pulse</v>
      </c>
      <c r="G3431" s="3" t="s">
        <v>805</v>
      </c>
      <c r="H3431" t="str">
        <f>IF(ISBLANK(draft_picks[[#This Row],[drafter_id]]),"",_xlfn.XLOOKUP(draft_picks[[#This Row],[drafter_id]],drafters[id],drafters[name]))</f>
        <v>Elric Kane</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x14ac:dyDescent="0.25">
      <c r="A3432" t="s">
        <v>96</v>
      </c>
      <c r="B3432" t="str">
        <f>_xlfn.XLOOKUP(draft_picks[[#This Row],[draft_id]],drafts[id],drafts[title])</f>
        <v>Vincente Minnelli</v>
      </c>
      <c r="C3432" s="3">
        <v>7</v>
      </c>
      <c r="D3432">
        <f>IF(C3431&lt;draft_picks[[#This Row],[position]],1,IF(C3431&gt;draft_picks[[#This Row],[position]],D3431+1,IF(C3431=draft_picks[[#This Row],[position]],D3431+1)))</f>
        <v>1</v>
      </c>
      <c r="E3432" t="s">
        <v>3094</v>
      </c>
      <c r="F3432" t="str">
        <f>IF(ISBLANK(draft_picks[[#This Row],[movie_id]]),"",_xlfn.XLOOKUP(draft_picks[[#This Row],[movie_id]],drafts.movies[id],drafts.movies[movie_title]))</f>
        <v>Bells Are Ringing</v>
      </c>
      <c r="G3432" s="3" t="s">
        <v>1095</v>
      </c>
      <c r="H3432" t="str">
        <f>IF(ISBLANK(draft_picks[[#This Row],[drafter_id]]),"",_xlfn.XLOOKUP(draft_picks[[#This Row],[drafter_id]],drafters[id],drafters[name]))</f>
        <v>Katey Rich</v>
      </c>
      <c r="J3432" t="str">
        <f>IF(ISBLANK(draft_picks[[#This Row],[drafter_team_id]]),"",_xlfn.XLOOKUP(draft_picks[[#This Row],[drafter_team_id]],drafter_teams[id],drafter_teams[name]))</f>
        <v/>
      </c>
      <c r="K3432" s="3" t="s">
        <v>15484</v>
      </c>
      <c r="L3432" t="s">
        <v>957</v>
      </c>
      <c r="M3432" t="str">
        <f>IF(OR(ISBLANK(draft_picks[[#This Row],[veto_drafter_id]]),draft_picks[[#This Row],[veto_drafter_id]]=""),"",_xlfn.XLOOKUP(draft_picks[[#This Row],[veto_drafter_id]],drafters[id],drafters[name]))</f>
        <v>Chris Feil</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2</v>
      </c>
      <c r="E3433" t="s">
        <v>2171</v>
      </c>
      <c r="F3433" t="str">
        <f>IF(ISBLANK(draft_picks[[#This Row],[movie_id]]),"",_xlfn.XLOOKUP(draft_picks[[#This Row],[movie_id]],drafts.movies[id],drafts.movies[movie_title]))</f>
        <v>Tea and Sympathy</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15497</v>
      </c>
      <c r="L3433" t="s">
        <v>15497</v>
      </c>
      <c r="M3433" t="str">
        <f>IF(OR(ISBLANK(draft_picks[[#This Row],[veto_drafter_id]]),draft_picks[[#This Row],[veto_drafter_id]]=""),"",_xlfn.XLOOKUP(draft_picks[[#This Row],[veto_drafter_id]],drafters[id],drafters[name]))</f>
        <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x14ac:dyDescent="0.25">
      <c r="A3434" t="s">
        <v>96</v>
      </c>
      <c r="B3434" t="str">
        <f>_xlfn.XLOOKUP(draft_picks[[#This Row],[draft_id]],drafts[id],drafts[title])</f>
        <v>Vincente Minnelli</v>
      </c>
      <c r="C3434" s="3">
        <v>6</v>
      </c>
      <c r="D3434">
        <f>IF(C3433&lt;draft_picks[[#This Row],[position]],1,IF(C3433&gt;draft_picks[[#This Row],[position]],D3433+1,IF(C3433=draft_picks[[#This Row],[position]],D3433+1)))</f>
        <v>3</v>
      </c>
      <c r="E3434" t="s">
        <v>4449</v>
      </c>
      <c r="F3434" t="str">
        <f>IF(ISBLANK(draft_picks[[#This Row],[movie_id]]),"",_xlfn.XLOOKUP(draft_picks[[#This Row],[movie_id]],drafts.movies[id],drafts.movies[movie_title]))</f>
        <v>The Band Wagon</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x14ac:dyDescent="0.25">
      <c r="A3435" t="s">
        <v>96</v>
      </c>
      <c r="B3435" t="str">
        <f>_xlfn.XLOOKUP(draft_picks[[#This Row],[draft_id]],drafts[id],drafts[title])</f>
        <v>Vincente Minnelli</v>
      </c>
      <c r="C3435" s="3">
        <v>5</v>
      </c>
      <c r="D3435">
        <f>IF(C3434&lt;draft_picks[[#This Row],[position]],1,IF(C3434&gt;draft_picks[[#This Row],[position]],D3434+1,IF(C3434=draft_picks[[#This Row],[position]],D3434+1)))</f>
        <v>4</v>
      </c>
      <c r="E3435" t="s">
        <v>6622</v>
      </c>
      <c r="F3435" t="str">
        <f>IF(ISBLANK(draft_picks[[#This Row],[movie_id]]),"",_xlfn.XLOOKUP(draft_picks[[#This Row],[movie_id]],drafts.movies[id],drafts.movies[movie_title]))</f>
        <v>An American in Paris</v>
      </c>
      <c r="G3435" s="3" t="s">
        <v>957</v>
      </c>
      <c r="H3435" t="str">
        <f>IF(ISBLANK(draft_picks[[#This Row],[drafter_id]]),"",_xlfn.XLOOKUP(draft_picks[[#This Row],[drafter_id]],drafters[id],drafters[name]))</f>
        <v>Chris Feil</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x14ac:dyDescent="0.25">
      <c r="A3436" t="s">
        <v>96</v>
      </c>
      <c r="B3436" t="str">
        <f>_xlfn.XLOOKUP(draft_picks[[#This Row],[draft_id]],drafts[id],drafts[title])</f>
        <v>Vincente Minnelli</v>
      </c>
      <c r="C3436" s="3">
        <v>4</v>
      </c>
      <c r="D3436">
        <f>IF(C3435&lt;draft_picks[[#This Row],[position]],1,IF(C3435&gt;draft_picks[[#This Row],[position]],D3435+1,IF(C3435=draft_picks[[#This Row],[position]],D3435+1)))</f>
        <v>5</v>
      </c>
      <c r="E3436" t="s">
        <v>2781</v>
      </c>
      <c r="F3436" t="str">
        <f>IF(ISBLANK(draft_picks[[#This Row],[movie_id]]),"",_xlfn.XLOOKUP(draft_picks[[#This Row],[movie_id]],drafts.movies[id],drafts.movies[movie_title]))</f>
        <v>The Clock</v>
      </c>
      <c r="G3436" s="3" t="s">
        <v>1095</v>
      </c>
      <c r="H3436" t="str">
        <f>IF(ISBLANK(draft_picks[[#This Row],[drafter_id]]),"",_xlfn.XLOOKUP(draft_picks[[#This Row],[drafter_id]],drafters[id],drafters[name]))</f>
        <v>Katey Rich</v>
      </c>
      <c r="J3436" t="str">
        <f>IF(ISBLANK(draft_picks[[#This Row],[drafter_team_id]]),"",_xlfn.XLOOKUP(draft_picks[[#This Row],[drafter_team_id]],drafter_teams[id],drafter_teams[name]))</f>
        <v/>
      </c>
      <c r="K3436" s="3" t="s">
        <v>15484</v>
      </c>
      <c r="L3436" t="s">
        <v>957</v>
      </c>
      <c r="M3436" t="str">
        <f>IF(OR(ISBLANK(draft_picks[[#This Row],[veto_drafter_id]]),draft_picks[[#This Row],[veto_drafter_id]]=""),"",_xlfn.XLOOKUP(draft_picks[[#This Row],[veto_drafter_id]],drafters[id],drafters[name]))</f>
        <v>Chris Feil</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6</v>
      </c>
      <c r="E3437" t="s">
        <v>3059</v>
      </c>
      <c r="F3437" t="str">
        <f>IF(ISBLANK(draft_picks[[#This Row],[movie_id]]),"",_xlfn.XLOOKUP(draft_picks[[#This Row],[movie_id]],drafts.movies[id],drafts.movies[movie_title]))</f>
        <v>Some Came Running</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15497</v>
      </c>
      <c r="L3437" t="s">
        <v>15497</v>
      </c>
      <c r="M3437" t="str">
        <f>IF(OR(ISBLANK(draft_picks[[#This Row],[veto_drafter_id]]),draft_picks[[#This Row],[veto_drafter_id]]=""),"",_xlfn.XLOOKUP(draft_picks[[#This Row],[veto_drafter_id]],drafters[id],drafters[name]))</f>
        <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x14ac:dyDescent="0.25">
      <c r="A3438" t="s">
        <v>96</v>
      </c>
      <c r="B3438" t="str">
        <f>_xlfn.XLOOKUP(draft_picks[[#This Row],[draft_id]],drafts[id],drafts[title])</f>
        <v>Vincente Minnelli</v>
      </c>
      <c r="C3438" s="3">
        <v>3</v>
      </c>
      <c r="D3438">
        <f>IF(C3437&lt;draft_picks[[#This Row],[position]],1,IF(C3437&gt;draft_picks[[#This Row],[position]],D3437+1,IF(C3437=draft_picks[[#This Row],[position]],D3437+1)))</f>
        <v>7</v>
      </c>
      <c r="E3438" t="s">
        <v>7474</v>
      </c>
      <c r="F3438" t="str">
        <f>IF(ISBLANK(draft_picks[[#This Row],[movie_id]]),"",_xlfn.XLOOKUP(draft_picks[[#This Row],[movie_id]],drafts.movies[id],drafts.movies[movie_title]))</f>
        <v>Home from the Hill</v>
      </c>
      <c r="G3438" s="3" t="s">
        <v>957</v>
      </c>
      <c r="H3438" t="str">
        <f>IF(ISBLANK(draft_picks[[#This Row],[drafter_id]]),"",_xlfn.XLOOKUP(draft_picks[[#This Row],[drafter_id]],drafters[id],drafters[name]))</f>
        <v>Chris Feil</v>
      </c>
      <c r="J3438" t="str">
        <f>IF(ISBLANK(draft_picks[[#This Row],[drafter_team_id]]),"",_xlfn.XLOOKUP(draft_picks[[#This Row],[drafter_team_id]],drafter_teams[id],drafter_teams[name]))</f>
        <v/>
      </c>
      <c r="K3438" s="3" t="s">
        <v>15484</v>
      </c>
      <c r="L3438" t="s">
        <v>1095</v>
      </c>
      <c r="M3438" t="str">
        <f>IF(OR(ISBLANK(draft_picks[[#This Row],[veto_drafter_id]]),draft_picks[[#This Row],[veto_drafter_id]]=""),"",_xlfn.XLOOKUP(draft_picks[[#This Row],[veto_drafter_id]],drafters[id],drafters[name]))</f>
        <v>Katey Rich</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8</v>
      </c>
      <c r="E3439" t="s">
        <v>4356</v>
      </c>
      <c r="F3439" t="str">
        <f>IF(ISBLANK(draft_picks[[#This Row],[movie_id]]),"",_xlfn.XLOOKUP(draft_picks[[#This Row],[movie_id]],drafts.movies[id],drafts.movies[movie_title]))</f>
        <v>The Bad and the Beautiful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15497</v>
      </c>
      <c r="L3439" t="s">
        <v>15497</v>
      </c>
      <c r="M3439" t="str">
        <f>IF(OR(ISBLANK(draft_picks[[#This Row],[veto_drafter_id]]),draft_picks[[#This Row],[veto_drafter_id]]=""),"",_xlfn.XLOOKUP(draft_picks[[#This Row],[veto_drafter_id]],drafters[id],drafters[name]))</f>
        <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x14ac:dyDescent="0.25">
      <c r="A3440" t="s">
        <v>96</v>
      </c>
      <c r="B3440" t="str">
        <f>_xlfn.XLOOKUP(draft_picks[[#This Row],[draft_id]],drafts[id],drafts[title])</f>
        <v>Vincente Minnelli</v>
      </c>
      <c r="C3440" s="3">
        <v>2</v>
      </c>
      <c r="D3440">
        <f>IF(C3439&lt;draft_picks[[#This Row],[position]],1,IF(C3439&gt;draft_picks[[#This Row],[position]],D3439+1,IF(C3439=draft_picks[[#This Row],[position]],D3439+1)))</f>
        <v>9</v>
      </c>
      <c r="E3440" t="s">
        <v>2781</v>
      </c>
      <c r="F3440" t="str">
        <f>IF(ISBLANK(draft_picks[[#This Row],[movie_id]]),"",_xlfn.XLOOKUP(draft_picks[[#This Row],[movie_id]],drafts.movies[id],drafts.movies[movie_title]))</f>
        <v>The Clock</v>
      </c>
      <c r="G3440" s="3" t="s">
        <v>1095</v>
      </c>
      <c r="H3440" t="str">
        <f>IF(ISBLANK(draft_picks[[#This Row],[drafter_id]]),"",_xlfn.XLOOKUP(draft_picks[[#This Row],[drafter_id]],drafters[id],drafters[name]))</f>
        <v>Katey Rich</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x14ac:dyDescent="0.25">
      <c r="A3441" t="s">
        <v>96</v>
      </c>
      <c r="B3441" t="str">
        <f>_xlfn.XLOOKUP(draft_picks[[#This Row],[draft_id]],drafts[id],drafts[title])</f>
        <v>Vincente Minnelli</v>
      </c>
      <c r="C3441" s="3">
        <v>1</v>
      </c>
      <c r="D3441">
        <f>IF(C3440&lt;draft_picks[[#This Row],[position]],1,IF(C3440&gt;draft_picks[[#This Row],[position]],D3440+1,IF(C3440=draft_picks[[#This Row],[position]],D3440+1)))</f>
        <v>10</v>
      </c>
      <c r="E3441" t="s">
        <v>8302</v>
      </c>
      <c r="F3441" t="str">
        <f>IF(ISBLANK(draft_picks[[#This Row],[movie_id]]),"",_xlfn.XLOOKUP(draft_picks[[#This Row],[movie_id]],drafts.movies[id],drafts.movies[movie_title]))</f>
        <v>Meet Me in St. Louis</v>
      </c>
      <c r="G3441" s="3" t="s">
        <v>957</v>
      </c>
      <c r="H3441" t="str">
        <f>IF(ISBLANK(draft_picks[[#This Row],[drafter_id]]),"",_xlfn.XLOOKUP(draft_picks[[#This Row],[drafter_id]],drafters[id],drafters[name]))</f>
        <v>Chris Feil</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x14ac:dyDescent="0.25">
      <c r="A3442" t="s">
        <v>120</v>
      </c>
      <c r="B3442" t="str">
        <f>_xlfn.XLOOKUP(draft_picks[[#This Row],[draft_id]],drafts[id],drafts[title])</f>
        <v>2024 Mega Draft</v>
      </c>
      <c r="C3442" s="3">
        <v>20</v>
      </c>
      <c r="D3442">
        <f>IF(C3441&lt;draft_picks[[#This Row],[position]],1,IF(C3441&gt;draft_picks[[#This Row],[position]],D3441+1,IF(C3441=draft_picks[[#This Row],[position]],D3441+1)))</f>
        <v>1</v>
      </c>
      <c r="E3442" t="s">
        <v>4470</v>
      </c>
      <c r="F3442" t="str">
        <f>IF(ISBLANK(draft_picks[[#This Row],[movie_id]]),"",_xlfn.XLOOKUP(draft_picks[[#This Row],[movie_id]],drafts.movies[id],drafts.movies[movie_title]))</f>
        <v>Kraven the Hunter</v>
      </c>
      <c r="G3442" s="3" t="s">
        <v>1115</v>
      </c>
      <c r="H3442" t="str">
        <f>IF(ISBLANK(draft_picks[[#This Row],[drafter_id]]),"",_xlfn.XLOOKUP(draft_picks[[#This Row],[drafter_id]],drafters[id],drafters[name]))</f>
        <v>Ryan Marker</v>
      </c>
      <c r="J3442" t="str">
        <f>IF(ISBLANK(draft_picks[[#This Row],[drafter_team_id]]),"",_xlfn.XLOOKUP(draft_picks[[#This Row],[drafter_team_id]],drafter_teams[id],drafter_teams[name]))</f>
        <v/>
      </c>
      <c r="K3442" s="3" t="s">
        <v>15484</v>
      </c>
      <c r="L3442" t="s">
        <v>1009</v>
      </c>
      <c r="M3442" t="str">
        <f>IF(OR(ISBLANK(draft_picks[[#This Row],[veto_drafter_id]]),draft_picks[[#This Row],[veto_drafter_id]]=""),"",_xlfn.XLOOKUP(draft_picks[[#This Row],[veto_drafter_id]],drafters[id],drafters[name]))</f>
        <v>Drea Clark</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2</v>
      </c>
      <c r="E3443" t="s">
        <v>1532</v>
      </c>
      <c r="F3443" t="str">
        <f>IF(ISBLANK(draft_picks[[#This Row],[movie_id]]),"",_xlfn.XLOOKUP(draft_picks[[#This Row],[movie_id]],drafts.movies[id],drafts.movies[movie_title]))</f>
        <v>Here</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985</v>
      </c>
      <c r="M3443" t="str">
        <f>IF(OR(ISBLANK(draft_picks[[#This Row],[veto_drafter_id]]),draft_picks[[#This Row],[veto_drafter_id]]=""),"",_xlfn.XLOOKUP(draft_picks[[#This Row],[veto_drafter_id]],drafters[id],drafters[name]))</f>
        <v>Alonso Duralde</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3</v>
      </c>
      <c r="E3444" t="s">
        <v>5647</v>
      </c>
      <c r="F3444" t="str">
        <f>IF(ISBLANK(draft_picks[[#This Row],[movie_id]]),"",_xlfn.XLOOKUP(draft_picks[[#This Row],[movie_id]],drafts.movies[id],drafts.movies[movie_title]))</f>
        <v>The Fall Guy</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15497</v>
      </c>
      <c r="L3444" t="s">
        <v>15497</v>
      </c>
      <c r="M3444" t="str">
        <f>IF(OR(ISBLANK(draft_picks[[#This Row],[veto_drafter_id]]),draft_picks[[#This Row],[veto_drafter_id]]=""),"",_xlfn.XLOOKUP(draft_picks[[#This Row],[veto_drafter_id]],drafters[id],drafters[name]))</f>
        <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x14ac:dyDescent="0.25">
      <c r="A3445" t="s">
        <v>120</v>
      </c>
      <c r="B3445" t="str">
        <f>_xlfn.XLOOKUP(draft_picks[[#This Row],[draft_id]],drafts[id],drafts[title])</f>
        <v>2024 Mega Draft</v>
      </c>
      <c r="C3445" s="3">
        <v>19</v>
      </c>
      <c r="D3445">
        <f>IF(C3444&lt;draft_picks[[#This Row],[position]],1,IF(C3444&gt;draft_picks[[#This Row],[position]],D3444+1,IF(C3444=draft_picks[[#This Row],[position]],D3444+1)))</f>
        <v>4</v>
      </c>
      <c r="E3445" t="s">
        <v>3014</v>
      </c>
      <c r="F3445" t="str">
        <f>IF(ISBLANK(draft_picks[[#This Row],[movie_id]]),"",_xlfn.XLOOKUP(draft_picks[[#This Row],[movie_id]],drafts.movies[id],drafts.movies[movie_title]))</f>
        <v>Fancy Dance</v>
      </c>
      <c r="G3445" s="3" t="s">
        <v>915</v>
      </c>
      <c r="H3445" t="str">
        <f>IF(ISBLANK(draft_picks[[#This Row],[drafter_id]]),"",_xlfn.XLOOKUP(draft_picks[[#This Row],[drafter_id]],drafters[id],drafters[name]))</f>
        <v>Billy Ray Brewton</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x14ac:dyDescent="0.25">
      <c r="A3446" t="s">
        <v>120</v>
      </c>
      <c r="B3446" t="str">
        <f>_xlfn.XLOOKUP(draft_picks[[#This Row],[draft_id]],drafts[id],drafts[title])</f>
        <v>2024 Mega Draft</v>
      </c>
      <c r="C3446" s="3">
        <v>18</v>
      </c>
      <c r="D3446">
        <f>IF(C3445&lt;draft_picks[[#This Row],[position]],1,IF(C3445&gt;draft_picks[[#This Row],[position]],D3445+1,IF(C3445=draft_picks[[#This Row],[position]],D3445+1)))</f>
        <v>5</v>
      </c>
      <c r="E3446" t="s">
        <v>1709</v>
      </c>
      <c r="F3446" t="str">
        <f>IF(ISBLANK(draft_picks[[#This Row],[movie_id]]),"",_xlfn.XLOOKUP(draft_picks[[#This Row],[movie_id]],drafts.movies[id],drafts.movies[movie_title]))</f>
        <v>Ghostlight</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x14ac:dyDescent="0.25">
      <c r="A3447" t="s">
        <v>120</v>
      </c>
      <c r="B3447" t="str">
        <f>_xlfn.XLOOKUP(draft_picks[[#This Row],[draft_id]],drafts[id],drafts[title])</f>
        <v>2024 Mega Draft</v>
      </c>
      <c r="C3447" s="3">
        <v>17</v>
      </c>
      <c r="D3447">
        <f>IF(C3446&lt;draft_picks[[#This Row],[position]],1,IF(C3446&gt;draft_picks[[#This Row],[position]],D3446+1,IF(C3446=draft_picks[[#This Row],[position]],D3446+1)))</f>
        <v>6</v>
      </c>
      <c r="E3447" t="s">
        <v>2784</v>
      </c>
      <c r="F3447" t="str">
        <f>IF(ISBLANK(draft_picks[[#This Row],[movie_id]]),"",_xlfn.XLOOKUP(draft_picks[[#This Row],[movie_id]],drafts.movies[id],drafts.movies[movie_title]))</f>
        <v>Big Boys</v>
      </c>
      <c r="G3447" s="3" t="s">
        <v>985</v>
      </c>
      <c r="H3447" t="str">
        <f>IF(ISBLANK(draft_picks[[#This Row],[drafter_id]]),"",_xlfn.XLOOKUP(draft_picks[[#This Row],[drafter_id]],drafters[id],drafters[name]))</f>
        <v>Alonso Duralde</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x14ac:dyDescent="0.25">
      <c r="A3448" t="s">
        <v>120</v>
      </c>
      <c r="B3448" t="str">
        <f>_xlfn.XLOOKUP(draft_picks[[#This Row],[draft_id]],drafts[id],drafts[title])</f>
        <v>2024 Mega Draft</v>
      </c>
      <c r="C3448" s="3">
        <v>16</v>
      </c>
      <c r="D3448">
        <f>IF(C3447&lt;draft_picks[[#This Row],[position]],1,IF(C3447&gt;draft_picks[[#This Row],[position]],D3447+1,IF(C3447=draft_picks[[#This Row],[position]],D3447+1)))</f>
        <v>7</v>
      </c>
      <c r="E3448" t="s">
        <v>4584</v>
      </c>
      <c r="F3448" t="str">
        <f>IF(ISBLANK(draft_picks[[#This Row],[movie_id]]),"",_xlfn.XLOOKUP(draft_picks[[#This Row],[movie_id]],drafts.movies[id],drafts.movies[movie_title]))</f>
        <v>Thelma</v>
      </c>
      <c r="G3448" s="3" t="s">
        <v>1115</v>
      </c>
      <c r="H3448" t="str">
        <f>IF(ISBLANK(draft_picks[[#This Row],[drafter_id]]),"",_xlfn.XLOOKUP(draft_picks[[#This Row],[drafter_id]],drafters[id],drafters[name]))</f>
        <v>Ryan Marker</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x14ac:dyDescent="0.25">
      <c r="A3449" t="s">
        <v>120</v>
      </c>
      <c r="B3449" t="str">
        <f>_xlfn.XLOOKUP(draft_picks[[#This Row],[draft_id]],drafts[id],drafts[title])</f>
        <v>2024 Mega Draft</v>
      </c>
      <c r="C3449" s="3">
        <v>15</v>
      </c>
      <c r="D3449">
        <f>IF(C3448&lt;draft_picks[[#This Row],[position]],1,IF(C3448&gt;draft_picks[[#This Row],[position]],D3448+1,IF(C3448=draft_picks[[#This Row],[position]],D3448+1)))</f>
        <v>8</v>
      </c>
      <c r="E3449" t="s">
        <v>5049</v>
      </c>
      <c r="F3449" t="str">
        <f>IF(ISBLANK(draft_picks[[#This Row],[movie_id]]),"",_xlfn.XLOOKUP(draft_picks[[#This Row],[movie_id]],drafts.movies[id],drafts.movies[movie_title]))</f>
        <v>Tuesday</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x14ac:dyDescent="0.25">
      <c r="A3450" t="s">
        <v>120</v>
      </c>
      <c r="B3450" t="str">
        <f>_xlfn.XLOOKUP(draft_picks[[#This Row],[draft_id]],drafts[id],drafts[title])</f>
        <v>2024 Mega Draft</v>
      </c>
      <c r="C3450" s="3">
        <v>14</v>
      </c>
      <c r="D3450">
        <f>IF(C3449&lt;draft_picks[[#This Row],[position]],1,IF(C3449&gt;draft_picks[[#This Row],[position]],D3449+1,IF(C3449=draft_picks[[#This Row],[position]],D3449+1)))</f>
        <v>9</v>
      </c>
      <c r="E3450" t="s">
        <v>1610</v>
      </c>
      <c r="F3450" t="str">
        <f>IF(ISBLANK(draft_picks[[#This Row],[movie_id]]),"",_xlfn.XLOOKUP(draft_picks[[#This Row],[movie_id]],drafts.movies[id],drafts.movies[movie_title]))</f>
        <v>My Old Ass</v>
      </c>
      <c r="G3450" s="3" t="s">
        <v>1009</v>
      </c>
      <c r="H3450" t="str">
        <f>IF(ISBLANK(draft_picks[[#This Row],[drafter_id]]),"",_xlfn.XLOOKUP(draft_picks[[#This Row],[drafter_id]],drafters[id],drafters[name]))</f>
        <v>Drea Clark</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x14ac:dyDescent="0.25">
      <c r="A3451" t="s">
        <v>120</v>
      </c>
      <c r="B3451" t="str">
        <f>_xlfn.XLOOKUP(draft_picks[[#This Row],[draft_id]],drafts[id],drafts[title])</f>
        <v>2024 Mega Draft</v>
      </c>
      <c r="C3451" s="3">
        <v>13</v>
      </c>
      <c r="D3451">
        <f>IF(C3450&lt;draft_picks[[#This Row],[position]],1,IF(C3450&gt;draft_picks[[#This Row],[position]],D3450+1,IF(C3450=draft_picks[[#This Row],[position]],D3450+1)))</f>
        <v>10</v>
      </c>
      <c r="E3451" t="s">
        <v>3930</v>
      </c>
      <c r="F3451" t="str">
        <f>IF(ISBLANK(draft_picks[[#This Row],[movie_id]]),"",_xlfn.XLOOKUP(draft_picks[[#This Row],[movie_id]],drafts.movies[id],drafts.movies[movie_title]))</f>
        <v>In the Summers</v>
      </c>
      <c r="G3451" s="3" t="s">
        <v>985</v>
      </c>
      <c r="H3451" t="str">
        <f>IF(ISBLANK(draft_picks[[#This Row],[drafter_id]]),"",_xlfn.XLOOKUP(draft_picks[[#This Row],[drafter_id]],drafters[id],drafters[name]))</f>
        <v>Alonso Duralde</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x14ac:dyDescent="0.25">
      <c r="A3452" t="s">
        <v>120</v>
      </c>
      <c r="B3452" t="str">
        <f>_xlfn.XLOOKUP(draft_picks[[#This Row],[draft_id]],drafts[id],drafts[title])</f>
        <v>2024 Mega Draft</v>
      </c>
      <c r="C3452" s="3">
        <v>12</v>
      </c>
      <c r="D3452">
        <f>IF(C3451&lt;draft_picks[[#This Row],[position]],1,IF(C3451&gt;draft_picks[[#This Row],[position]],D3451+1,IF(C3451=draft_picks[[#This Row],[position]],D3451+1)))</f>
        <v>11</v>
      </c>
      <c r="E3452" t="s">
        <v>8429</v>
      </c>
      <c r="F3452" t="str">
        <f>IF(ISBLANK(draft_picks[[#This Row],[movie_id]]),"",_xlfn.XLOOKUP(draft_picks[[#This Row],[movie_id]],drafts.movies[id],drafts.movies[movie_title]))</f>
        <v>Flow</v>
      </c>
      <c r="G3452" s="3" t="s">
        <v>1115</v>
      </c>
      <c r="H3452" t="str">
        <f>IF(ISBLANK(draft_picks[[#This Row],[drafter_id]]),"",_xlfn.XLOOKUP(draft_picks[[#This Row],[drafter_id]],drafters[id],drafters[name]))</f>
        <v>Ryan Marker</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x14ac:dyDescent="0.25">
      <c r="A3453" t="s">
        <v>120</v>
      </c>
      <c r="B3453" t="str">
        <f>_xlfn.XLOOKUP(draft_picks[[#This Row],[draft_id]],drafts[id],drafts[title])</f>
        <v>2024 Mega Draft</v>
      </c>
      <c r="C3453" s="3">
        <v>11</v>
      </c>
      <c r="D3453">
        <f>IF(C3452&lt;draft_picks[[#This Row],[position]],1,IF(C3452&gt;draft_picks[[#This Row],[position]],D3452+1,IF(C3452=draft_picks[[#This Row],[position]],D3452+1)))</f>
        <v>12</v>
      </c>
      <c r="E3453" t="s">
        <v>6836</v>
      </c>
      <c r="F3453" t="str">
        <f>IF(ISBLANK(draft_picks[[#This Row],[movie_id]]),"",_xlfn.XLOOKUP(draft_picks[[#This Row],[movie_id]],drafts.movies[id],drafts.movies[movie_title]))</f>
        <v>The Piano Lesson</v>
      </c>
      <c r="G3453" s="3" t="s">
        <v>915</v>
      </c>
      <c r="H3453" t="str">
        <f>IF(ISBLANK(draft_picks[[#This Row],[drafter_id]]),"",_xlfn.XLOOKUP(draft_picks[[#This Row],[drafter_id]],drafters[id],drafters[name]))</f>
        <v>Billy Ray Brewton</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x14ac:dyDescent="0.25">
      <c r="A3454" t="s">
        <v>120</v>
      </c>
      <c r="B3454" t="str">
        <f>_xlfn.XLOOKUP(draft_picks[[#This Row],[draft_id]],drafts[id],drafts[title])</f>
        <v>2024 Mega Draft</v>
      </c>
      <c r="C3454" s="3">
        <v>10</v>
      </c>
      <c r="D3454">
        <f>IF(C3453&lt;draft_picks[[#This Row],[position]],1,IF(C3453&gt;draft_picks[[#This Row],[position]],D3453+1,IF(C3453=draft_picks[[#This Row],[position]],D3453+1)))</f>
        <v>13</v>
      </c>
      <c r="E3454" t="s">
        <v>6833</v>
      </c>
      <c r="F3454" t="str">
        <f>IF(ISBLANK(draft_picks[[#This Row],[movie_id]]),"",_xlfn.XLOOKUP(draft_picks[[#This Row],[movie_id]],drafts.movies[id],drafts.movies[movie_title]))</f>
        <v>A Different Man</v>
      </c>
      <c r="G3454" s="3" t="s">
        <v>1009</v>
      </c>
      <c r="H3454" t="str">
        <f>IF(ISBLANK(draft_picks[[#This Row],[drafter_id]]),"",_xlfn.XLOOKUP(draft_picks[[#This Row],[drafter_id]],drafters[id],drafters[name]))</f>
        <v>Drea Clark</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x14ac:dyDescent="0.25">
      <c r="A3455" t="s">
        <v>120</v>
      </c>
      <c r="B3455" t="str">
        <f>_xlfn.XLOOKUP(draft_picks[[#This Row],[draft_id]],drafts[id],drafts[title])</f>
        <v>2024 Mega Draft</v>
      </c>
      <c r="C3455" s="3">
        <v>9</v>
      </c>
      <c r="D3455">
        <f>IF(C3454&lt;draft_picks[[#This Row],[position]],1,IF(C3454&gt;draft_picks[[#This Row],[position]],D3454+1,IF(C3454=draft_picks[[#This Row],[position]],D3454+1)))</f>
        <v>14</v>
      </c>
      <c r="E3455" t="s">
        <v>5043</v>
      </c>
      <c r="F3455" t="str">
        <f>IF(ISBLANK(draft_picks[[#This Row],[movie_id]]),"",_xlfn.XLOOKUP(draft_picks[[#This Row],[movie_id]],drafts.movies[id],drafts.movies[movie_title]))</f>
        <v>Challengers</v>
      </c>
      <c r="G3455" s="3" t="s">
        <v>985</v>
      </c>
      <c r="H3455" t="str">
        <f>IF(ISBLANK(draft_picks[[#This Row],[drafter_id]]),"",_xlfn.XLOOKUP(draft_picks[[#This Row],[drafter_id]],drafters[id],drafters[name]))</f>
        <v>Alonso Duralde</v>
      </c>
      <c r="J3455" t="str">
        <f>IF(ISBLANK(draft_picks[[#This Row],[drafter_team_id]]),"",_xlfn.XLOOKUP(draft_picks[[#This Row],[drafter_team_id]],drafter_teams[id],drafter_teams[name]))</f>
        <v/>
      </c>
      <c r="K3455" s="3" t="s">
        <v>15484</v>
      </c>
      <c r="L3455" t="s">
        <v>915</v>
      </c>
      <c r="M3455" t="str">
        <f>IF(OR(ISBLANK(draft_picks[[#This Row],[veto_drafter_id]]),draft_picks[[#This Row],[veto_drafter_id]]=""),"",_xlfn.XLOOKUP(draft_picks[[#This Row],[veto_drafter_id]],drafters[id],drafters[name]))</f>
        <v>Billy Ray Brewton</v>
      </c>
      <c r="N3455" t="s">
        <v>15497</v>
      </c>
      <c r="O3455" t="str">
        <f>IF(OR(ISBLANK(draft_picks[[#This Row],[veto_drafter_team_id]]),draft_picks[[#This Row],[veto_drafter_team_id]]=""),"",_xlfn.XLOOKUP(draft_picks[[#This Row],[veto_drafter_team_id]],drafter_teams[id],drafter_teams[name]))</f>
        <v/>
      </c>
      <c r="P3455" t="b">
        <v>1</v>
      </c>
      <c r="Q3455" t="s">
        <v>1115</v>
      </c>
      <c r="R3455" t="str">
        <f>IF(OR(ISBLANK(draft_picks[[#This Row],[veto_override_drafter_id]]),draft_picks[[#This Row],[veto_override_drafter_id]]=""),"",_xlfn.XLOOKUP(draft_picks[[#This Row],[veto_override_drafter_id]],drafters[id],drafters[name]))</f>
        <v>Ryan Marker</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8</v>
      </c>
      <c r="D3456">
        <f>IF(C3455&lt;draft_picks[[#This Row],[position]],1,IF(C3455&gt;draft_picks[[#This Row],[position]],D3455+1,IF(C3455=draft_picks[[#This Row],[position]],D3455+1)))</f>
        <v>15</v>
      </c>
      <c r="E3456" t="s">
        <v>8420</v>
      </c>
      <c r="F3456" t="str">
        <f>IF(ISBLANK(draft_picks[[#This Row],[movie_id]]),"",_xlfn.XLOOKUP(draft_picks[[#This Row],[movie_id]],drafts.movies[id],drafts.movies[movie_title]))</f>
        <v>The Apprentice</v>
      </c>
      <c r="G3456" s="3" t="s">
        <v>1115</v>
      </c>
      <c r="H3456" t="str">
        <f>IF(ISBLANK(draft_picks[[#This Row],[drafter_id]]),"",_xlfn.XLOOKUP(draft_picks[[#This Row],[drafter_id]],drafters[id],drafters[name]))</f>
        <v>Ryan Marker</v>
      </c>
      <c r="J3456" t="str">
        <f>IF(ISBLANK(draft_picks[[#This Row],[drafter_team_id]]),"",_xlfn.XLOOKUP(draft_picks[[#This Row],[drafter_team_id]],drafter_teams[id],drafter_teams[name]))</f>
        <v/>
      </c>
      <c r="K3456" s="3" t="s">
        <v>15497</v>
      </c>
      <c r="L3456" t="s">
        <v>15497</v>
      </c>
      <c r="M3456" t="str">
        <f>IF(OR(ISBLANK(draft_picks[[#This Row],[veto_drafter_id]]),draft_picks[[#This Row],[veto_drafter_id]]=""),"",_xlfn.XLOOKUP(draft_picks[[#This Row],[veto_drafter_id]],drafters[id],drafters[name]))</f>
        <v/>
      </c>
      <c r="N3456" t="s">
        <v>15497</v>
      </c>
      <c r="O3456" t="str">
        <f>IF(OR(ISBLANK(draft_picks[[#This Row],[veto_drafter_team_id]]),draft_picks[[#This Row],[veto_drafter_team_id]]=""),"",_xlfn.XLOOKUP(draft_picks[[#This Row],[veto_drafter_team_id]],drafter_teams[id],drafter_teams[name]))</f>
        <v/>
      </c>
      <c r="Q3456" t="s">
        <v>15497</v>
      </c>
      <c r="R3456" t="str">
        <f>IF(OR(ISBLANK(draft_picks[[#This Row],[veto_override_drafter_id]]),draft_picks[[#This Row],[veto_override_drafter_id]]=""),"",_xlfn.XLOOKUP(draft_picks[[#This Row],[veto_override_drafter_id]],drafters[id],drafters[name]))</f>
        <v/>
      </c>
      <c r="S3456" t="s">
        <v>15497</v>
      </c>
      <c r="T3456" t="str">
        <f>IF(OR(ISBLANK(draft_picks[[#This Row],[veto_override_team_id]]),draft_picks[[#This Row],[veto_override_team_id]]=""),"",_xlfn.XLOOKUP(draft_picks[[#This Row],[veto_override_team_id]],drafter_teams[id],drafter_teams[name]))</f>
        <v/>
      </c>
    </row>
    <row r="3457" spans="1:20" x14ac:dyDescent="0.25">
      <c r="A3457" t="s">
        <v>120</v>
      </c>
      <c r="B3457" t="str">
        <f>_xlfn.XLOOKUP(draft_picks[[#This Row],[draft_id]],drafts[id],drafts[title])</f>
        <v>2024 Mega Draft</v>
      </c>
      <c r="C3457" s="3">
        <v>7</v>
      </c>
      <c r="D3457">
        <f>IF(C3456&lt;draft_picks[[#This Row],[position]],1,IF(C3456&gt;draft_picks[[#This Row],[position]],D3456+1,IF(C3456=draft_picks[[#This Row],[position]],D3456+1)))</f>
        <v>16</v>
      </c>
      <c r="E3457" t="s">
        <v>6904</v>
      </c>
      <c r="F3457" t="str">
        <f>IF(ISBLANK(draft_picks[[#This Row],[movie_id]]),"",_xlfn.XLOOKUP(draft_picks[[#This Row],[movie_id]],drafts.movies[id],drafts.movies[movie_title]))</f>
        <v>I Saw the TV Glow</v>
      </c>
      <c r="G3457" s="3" t="s">
        <v>915</v>
      </c>
      <c r="H3457" t="str">
        <f>IF(ISBLANK(draft_picks[[#This Row],[drafter_id]]),"",_xlfn.XLOOKUP(draft_picks[[#This Row],[drafter_id]],drafters[id],drafters[name]))</f>
        <v>Billy Ray Brewton</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x14ac:dyDescent="0.25">
      <c r="A3458" t="s">
        <v>120</v>
      </c>
      <c r="B3458" t="str">
        <f>_xlfn.XLOOKUP(draft_picks[[#This Row],[draft_id]],drafts[id],drafts[title])</f>
        <v>2024 Mega Draft</v>
      </c>
      <c r="C3458" s="3">
        <v>6</v>
      </c>
      <c r="D3458">
        <f>IF(C3457&lt;draft_picks[[#This Row],[position]],1,IF(C3457&gt;draft_picks[[#This Row],[position]],D3457+1,IF(C3457=draft_picks[[#This Row],[position]],D3457+1)))</f>
        <v>17</v>
      </c>
      <c r="E3458" t="s">
        <v>2901</v>
      </c>
      <c r="F3458" t="str">
        <f>IF(ISBLANK(draft_picks[[#This Row],[movie_id]]),"",_xlfn.XLOOKUP(draft_picks[[#This Row],[movie_id]],drafts.movies[id],drafts.movies[movie_title]))</f>
        <v>Sing Sing</v>
      </c>
      <c r="G3458" s="3" t="s">
        <v>1009</v>
      </c>
      <c r="H3458" t="str">
        <f>IF(ISBLANK(draft_picks[[#This Row],[drafter_id]]),"",_xlfn.XLOOKUP(draft_picks[[#This Row],[drafter_id]],drafters[id],drafters[name]))</f>
        <v>Drea Clark</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x14ac:dyDescent="0.25">
      <c r="A3459" t="s">
        <v>120</v>
      </c>
      <c r="B3459" t="str">
        <f>_xlfn.XLOOKUP(draft_picks[[#This Row],[draft_id]],drafts[id],drafts[title])</f>
        <v>2024 Mega Draft</v>
      </c>
      <c r="C3459" s="3">
        <v>5</v>
      </c>
      <c r="D3459">
        <f>IF(C3458&lt;draft_picks[[#This Row],[position]],1,IF(C3458&gt;draft_picks[[#This Row],[position]],D3458+1,IF(C3458=draft_picks[[#This Row],[position]],D3458+1)))</f>
        <v>18</v>
      </c>
      <c r="E3459" t="s">
        <v>6528</v>
      </c>
      <c r="F3459" t="str">
        <f>IF(ISBLANK(draft_picks[[#This Row],[movie_id]]),"",_xlfn.XLOOKUP(draft_picks[[#This Row],[movie_id]],drafts.movies[id],drafts.movies[movie_title]))</f>
        <v>Hundreds of Beavers</v>
      </c>
      <c r="G3459" s="3" t="s">
        <v>985</v>
      </c>
      <c r="H3459" t="str">
        <f>IF(ISBLANK(draft_picks[[#This Row],[drafter_id]]),"",_xlfn.XLOOKUP(draft_picks[[#This Row],[drafter_id]],drafters[id],drafters[name]))</f>
        <v>Alonso Duralde</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x14ac:dyDescent="0.25">
      <c r="A3460" t="s">
        <v>120</v>
      </c>
      <c r="B3460" t="str">
        <f>_xlfn.XLOOKUP(draft_picks[[#This Row],[draft_id]],drafts[id],drafts[title])</f>
        <v>2024 Mega Draft</v>
      </c>
      <c r="C3460" s="3">
        <v>4</v>
      </c>
      <c r="D3460">
        <f>IF(C3459&lt;draft_picks[[#This Row],[position]],1,IF(C3459&gt;draft_picks[[#This Row],[position]],D3459+1,IF(C3459=draft_picks[[#This Row],[position]],D3459+1)))</f>
        <v>19</v>
      </c>
      <c r="E3460" t="s">
        <v>8331</v>
      </c>
      <c r="F3460" t="str">
        <f>IF(ISBLANK(draft_picks[[#This Row],[movie_id]]),"",_xlfn.XLOOKUP(draft_picks[[#This Row],[movie_id]],drafts.movies[id],drafts.movies[movie_title]))</f>
        <v>Christmas Eve in Miller's Point</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x14ac:dyDescent="0.25">
      <c r="A3461" t="s">
        <v>120</v>
      </c>
      <c r="B3461" t="str">
        <f>_xlfn.XLOOKUP(draft_picks[[#This Row],[draft_id]],drafts[id],drafts[title])</f>
        <v>2024 Mega Draft</v>
      </c>
      <c r="C3461" s="3">
        <v>3</v>
      </c>
      <c r="D3461">
        <f>IF(C3460&lt;draft_picks[[#This Row],[position]],1,IF(C3460&gt;draft_picks[[#This Row],[position]],D3460+1,IF(C3460=draft_picks[[#This Row],[position]],D3460+1)))</f>
        <v>20</v>
      </c>
      <c r="E3461" t="s">
        <v>7658</v>
      </c>
      <c r="F3461" t="str">
        <f>IF(ISBLANK(draft_picks[[#This Row],[movie_id]]),"",_xlfn.XLOOKUP(draft_picks[[#This Row],[movie_id]],drafts.movies[id],drafts.movies[movie_title]))</f>
        <v>Anora</v>
      </c>
      <c r="G3461" s="3" t="s">
        <v>1115</v>
      </c>
      <c r="H3461" t="str">
        <f>IF(ISBLANK(draft_picks[[#This Row],[drafter_id]]),"",_xlfn.XLOOKUP(draft_picks[[#This Row],[drafter_id]],drafters[id],drafters[name]))</f>
        <v>Ryan Marker</v>
      </c>
      <c r="J3461" t="str">
        <f>IF(ISBLANK(draft_picks[[#This Row],[drafter_team_id]]),"",_xlfn.XLOOKUP(draft_picks[[#This Row],[drafter_team_id]],drafter_teams[id],drafter_teams[name]))</f>
        <v/>
      </c>
      <c r="K3461" s="3" t="s">
        <v>15484</v>
      </c>
      <c r="L3461" t="s">
        <v>1009</v>
      </c>
      <c r="M3461" t="str">
        <f>IF(OR(ISBLANK(draft_picks[[#This Row],[veto_drafter_id]]),draft_picks[[#This Row],[veto_drafter_id]]=""),"",_xlfn.XLOOKUP(draft_picks[[#This Row],[veto_drafter_id]],drafters[id],drafters[name]))</f>
        <v>Drea Clark</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21</v>
      </c>
      <c r="E3462" t="s">
        <v>4287</v>
      </c>
      <c r="F3462" t="str">
        <f>IF(ISBLANK(draft_picks[[#This Row],[movie_id]]),"",_xlfn.XLOOKUP(draft_picks[[#This Row],[movie_id]],drafts.movies[id],drafts.movies[movie_title]))</f>
        <v>All We Imagine as Light</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15497</v>
      </c>
      <c r="L3462" t="s">
        <v>15497</v>
      </c>
      <c r="M3462" t="str">
        <f>IF(OR(ISBLANK(draft_picks[[#This Row],[veto_drafter_id]]),draft_picks[[#This Row],[veto_drafter_id]]=""),"",_xlfn.XLOOKUP(draft_picks[[#This Row],[veto_drafter_id]],drafters[id],drafters[name]))</f>
        <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x14ac:dyDescent="0.25">
      <c r="A3463" t="s">
        <v>120</v>
      </c>
      <c r="B3463" t="str">
        <f>_xlfn.XLOOKUP(draft_picks[[#This Row],[draft_id]],drafts[id],drafts[title])</f>
        <v>2024 Mega Draft</v>
      </c>
      <c r="C3463" s="3">
        <v>2</v>
      </c>
      <c r="D3463">
        <f>IF(C3462&lt;draft_picks[[#This Row],[position]],1,IF(C3462&gt;draft_picks[[#This Row],[position]],D3462+1,IF(C3462=draft_picks[[#This Row],[position]],D3462+1)))</f>
        <v>22</v>
      </c>
      <c r="E3463" t="s">
        <v>4377</v>
      </c>
      <c r="F3463" t="str">
        <f>IF(ISBLANK(draft_picks[[#This Row],[movie_id]]),"",_xlfn.XLOOKUP(draft_picks[[#This Row],[movie_id]],drafts.movies[id],drafts.movies[movie_title]))</f>
        <v>The First Omen</v>
      </c>
      <c r="G3463" s="3" t="s">
        <v>915</v>
      </c>
      <c r="H3463" t="str">
        <f>IF(ISBLANK(draft_picks[[#This Row],[drafter_id]]),"",_xlfn.XLOOKUP(draft_picks[[#This Row],[drafter_id]],drafters[id],drafters[name]))</f>
        <v>Billy Ray Brewton</v>
      </c>
      <c r="J3463" t="str">
        <f>IF(ISBLANK(draft_picks[[#This Row],[drafter_team_id]]),"",_xlfn.XLOOKUP(draft_picks[[#This Row],[drafter_team_id]],drafter_teams[id],drafter_teams[name]))</f>
        <v/>
      </c>
      <c r="K3463" s="3" t="s">
        <v>15484</v>
      </c>
      <c r="L3463" t="s">
        <v>1115</v>
      </c>
      <c r="M3463" t="str">
        <f>IF(OR(ISBLANK(draft_picks[[#This Row],[veto_drafter_id]]),draft_picks[[#This Row],[veto_drafter_id]]=""),"",_xlfn.XLOOKUP(draft_picks[[#This Row],[veto_drafter_id]],drafters[id],drafters[name]))</f>
        <v>Ryan Marker</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23</v>
      </c>
      <c r="E3464" t="s">
        <v>6669</v>
      </c>
      <c r="F3464" t="str">
        <f>IF(ISBLANK(draft_picks[[#This Row],[movie_id]]),"",_xlfn.XLOOKUP(draft_picks[[#This Row],[movie_id]],drafts.movies[id],drafts.movies[movie_title]))</f>
        <v>A Quiet Place: Day One</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15497</v>
      </c>
      <c r="L3464" t="s">
        <v>15497</v>
      </c>
      <c r="M3464" t="str">
        <f>IF(OR(ISBLANK(draft_picks[[#This Row],[veto_drafter_id]]),draft_picks[[#This Row],[veto_drafter_id]]=""),"",_xlfn.XLOOKUP(draft_picks[[#This Row],[veto_drafter_id]],drafters[id],drafters[name]))</f>
        <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x14ac:dyDescent="0.25">
      <c r="A3465" t="s">
        <v>120</v>
      </c>
      <c r="B3465" t="str">
        <f>_xlfn.XLOOKUP(draft_picks[[#This Row],[draft_id]],drafts[id],drafts[title])</f>
        <v>2024 Mega Draft</v>
      </c>
      <c r="C3465" s="3">
        <v>1</v>
      </c>
      <c r="D3465">
        <f>IF(C3464&lt;draft_picks[[#This Row],[position]],1,IF(C3464&gt;draft_picks[[#This Row],[position]],D3464+1,IF(C3464=draft_picks[[#This Row],[position]],D3464+1)))</f>
        <v>24</v>
      </c>
      <c r="E3465" t="s">
        <v>7658</v>
      </c>
      <c r="F3465" t="str">
        <f>IF(ISBLANK(draft_picks[[#This Row],[movie_id]]),"",_xlfn.XLOOKUP(draft_picks[[#This Row],[movie_id]],drafts.movies[id],drafts.movies[movie_title]))</f>
        <v>Anora</v>
      </c>
      <c r="G3465" s="3" t="s">
        <v>1009</v>
      </c>
      <c r="H3465" t="str">
        <f>IF(ISBLANK(draft_picks[[#This Row],[drafter_id]]),"",_xlfn.XLOOKUP(draft_picks[[#This Row],[drafter_id]],drafters[id],drafters[name]))</f>
        <v>Drea Clark</v>
      </c>
      <c r="J3465" t="str">
        <f>IF(ISBLANK(draft_picks[[#This Row],[drafter_team_id]]),"",_xlfn.XLOOKUP(draft_picks[[#This Row],[drafter_team_id]],drafter_teams[id],drafter_teams[name]))</f>
        <v/>
      </c>
      <c r="K3465" s="3" t="s">
        <v>15484</v>
      </c>
      <c r="L3465" t="s">
        <v>915</v>
      </c>
      <c r="M3465" t="str">
        <f>IF(OR(ISBLANK(draft_picks[[#This Row],[veto_drafter_id]]),draft_picks[[#This Row],[veto_drafter_id]]=""),"",_xlfn.XLOOKUP(draft_picks[[#This Row],[veto_drafter_id]],drafters[id],drafters[name]))</f>
        <v>Billy Ray Brewton</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25</v>
      </c>
      <c r="E3466" t="s">
        <v>3817</v>
      </c>
      <c r="F3466" t="str">
        <f>IF(ISBLANK(draft_picks[[#This Row],[movie_id]]),"",_xlfn.XLOOKUP(draft_picks[[#This Row],[movie_id]],drafts.movies[id],drafts.movies[movie_title]))</f>
        <v>No Other Land</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15497</v>
      </c>
      <c r="L3466" t="s">
        <v>15497</v>
      </c>
      <c r="M3466" t="str">
        <f>IF(OR(ISBLANK(draft_picks[[#This Row],[veto_drafter_id]]),draft_picks[[#This Row],[veto_drafter_id]]=""),"",_xlfn.XLOOKUP(draft_picks[[#This Row],[veto_drafter_id]],drafters[id],drafters[name]))</f>
        <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x14ac:dyDescent="0.25">
      <c r="A3467" t="s">
        <v>544</v>
      </c>
      <c r="B3467" t="str">
        <f>_xlfn.XLOOKUP(draft_picks[[#This Row],[draft_id]],drafts[id],drafts[title])</f>
        <v>Vacation Horror</v>
      </c>
      <c r="C3467">
        <v>7</v>
      </c>
      <c r="D3467">
        <f>IF(C3466&lt;draft_picks[[#This Row],[position]],1,IF(C3466&gt;draft_picks[[#This Row],[position]],D3466+1,IF(C3466=draft_picks[[#This Row],[position]],D3466+1)))</f>
        <v>1</v>
      </c>
      <c r="E3467" t="s">
        <v>16060</v>
      </c>
      <c r="F3467" t="str">
        <f>IF(ISBLANK(draft_picks[[#This Row],[movie_id]]),"",_xlfn.XLOOKUP(draft_picks[[#This Row],[movie_id]],drafts.movies[id],drafts.movies[movie_title]))</f>
        <v>Influencer</v>
      </c>
      <c r="G3467" t="s">
        <v>977</v>
      </c>
      <c r="H3467" t="str">
        <f>IF(ISBLANK(draft_picks[[#This Row],[drafter_id]]),"",_xlfn.XLOOKUP(draft_picks[[#This Row],[drafter_id]],drafters[id],drafters[name]))</f>
        <v>Louis Peitzman</v>
      </c>
      <c r="J3467" t="str">
        <f>IF(ISBLANK(draft_picks[[#This Row],[drafter_team_id]]),"",_xlfn.XLOOKUP(draft_picks[[#This Row],[drafter_team_id]],drafter_teams[id],drafter_teams[name]))</f>
        <v/>
      </c>
      <c r="M3467" t="str">
        <f>IF(OR(ISBLANK(draft_picks[[#This Row],[veto_drafter_id]]),draft_picks[[#This Row],[veto_drafter_id]]=""),"",_xlfn.XLOOKUP(draft_picks[[#This Row],[veto_drafter_id]],drafters[id],drafters[name]))</f>
        <v/>
      </c>
      <c r="O3467" t="str">
        <f>IF(OR(ISBLANK(draft_picks[[#This Row],[veto_drafter_team_id]]),draft_picks[[#This Row],[veto_drafter_team_id]]=""),"",_xlfn.XLOOKUP(draft_picks[[#This Row],[veto_drafter_team_id]],drafter_teams[id],drafter_teams[name]))</f>
        <v/>
      </c>
      <c r="R3467" t="str">
        <f>IF(OR(ISBLANK(draft_picks[[#This Row],[veto_override_drafter_id]]),draft_picks[[#This Row],[veto_override_drafter_id]]=""),"",_xlfn.XLOOKUP(draft_picks[[#This Row],[veto_override_drafter_id]],drafters[id],drafters[name]))</f>
        <v/>
      </c>
      <c r="T3467" t="str">
        <f>IF(OR(ISBLANK(draft_picks[[#This Row],[veto_override_team_id]]),draft_picks[[#This Row],[veto_override_team_id]]=""),"",_xlfn.XLOOKUP(draft_picks[[#This Row],[veto_override_team_id]],drafter_teams[id],drafter_teams[name]))</f>
        <v/>
      </c>
    </row>
    <row r="3468" spans="1:20" x14ac:dyDescent="0.25">
      <c r="A3468" t="s">
        <v>544</v>
      </c>
      <c r="B3468" t="str">
        <f>_xlfn.XLOOKUP(draft_picks[[#This Row],[draft_id]],drafts[id],drafts[title])</f>
        <v>Vacation Horror</v>
      </c>
      <c r="C3468">
        <v>6</v>
      </c>
      <c r="D3468">
        <f>IF(C3467&lt;draft_picks[[#This Row],[position]],1,IF(C3467&gt;draft_picks[[#This Row],[position]],D3467+1,IF(C3467=draft_picks[[#This Row],[position]],D3467+1)))</f>
        <v>2</v>
      </c>
      <c r="E3468" t="s">
        <v>16063</v>
      </c>
      <c r="F3468" t="str">
        <f>IF(ISBLANK(draft_picks[[#This Row],[movie_id]]),"",_xlfn.XLOOKUP(draft_picks[[#This Row],[movie_id]],drafts.movies[id],drafts.movies[movie_title]))</f>
        <v>Infinity Pool</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x14ac:dyDescent="0.25">
      <c r="A3469" t="s">
        <v>544</v>
      </c>
      <c r="B3469" t="str">
        <f>_xlfn.XLOOKUP(draft_picks[[#This Row],[draft_id]],drafts[id],drafts[title])</f>
        <v>Vacation Horror</v>
      </c>
      <c r="C3469">
        <v>5</v>
      </c>
      <c r="D3469">
        <f>IF(C3468&lt;draft_picks[[#This Row],[position]],1,IF(C3468&gt;draft_picks[[#This Row],[position]],D3468+1,IF(C3468=draft_picks[[#This Row],[position]],D3468+1)))</f>
        <v>3</v>
      </c>
      <c r="E3469" t="s">
        <v>3187</v>
      </c>
      <c r="F3469" t="str">
        <f>IF(ISBLANK(draft_picks[[#This Row],[movie_id]]),"",_xlfn.XLOOKUP(draft_picks[[#This Row],[movie_id]],drafts.movies[id],drafts.movies[movie_title]))</f>
        <v>The Descent</v>
      </c>
      <c r="G3469" t="s">
        <v>1231</v>
      </c>
      <c r="H3469" t="str">
        <f>IF(ISBLANK(draft_picks[[#This Row],[drafter_id]]),"",_xlfn.XLOOKUP(draft_picks[[#This Row],[drafter_id]],drafters[id],drafters[name]))</f>
        <v>Alison Willmore</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x14ac:dyDescent="0.25">
      <c r="A3470" t="s">
        <v>544</v>
      </c>
      <c r="B3470" t="str">
        <f>_xlfn.XLOOKUP(draft_picks[[#This Row],[draft_id]],drafts[id],drafts[title])</f>
        <v>Vacation Horror</v>
      </c>
      <c r="C3470">
        <v>4</v>
      </c>
      <c r="D3470">
        <f>IF(C3469&lt;draft_picks[[#This Row],[position]],1,IF(C3469&gt;draft_picks[[#This Row],[position]],D3469+1,IF(C3469=draft_picks[[#This Row],[position]],D3469+1)))</f>
        <v>4</v>
      </c>
      <c r="E3470" t="s">
        <v>16066</v>
      </c>
      <c r="F3470" t="str">
        <f>IF(ISBLANK(draft_picks[[#This Row],[movie_id]]),"",_xlfn.XLOOKUP(draft_picks[[#This Row],[movie_id]],drafts.movies[id],drafts.movies[movie_title]))</f>
        <v>Hostel: Part II</v>
      </c>
      <c r="G3470" t="s">
        <v>977</v>
      </c>
      <c r="H3470" t="str">
        <f>IF(ISBLANK(draft_picks[[#This Row],[drafter_id]]),"",_xlfn.XLOOKUP(draft_picks[[#This Row],[drafter_id]],drafters[id],drafters[name]))</f>
        <v>Louis Peitzman</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x14ac:dyDescent="0.25">
      <c r="A3471" t="s">
        <v>544</v>
      </c>
      <c r="B3471" t="str">
        <f>_xlfn.XLOOKUP(draft_picks[[#This Row],[draft_id]],drafts[id],drafts[title])</f>
        <v>Vacation Horror</v>
      </c>
      <c r="C3471">
        <v>3</v>
      </c>
      <c r="D3471">
        <f>IF(C3470&lt;draft_picks[[#This Row],[position]],1,IF(C3470&gt;draft_picks[[#This Row],[position]],D3470+1,IF(C3470=draft_picks[[#This Row],[position]],D3470+1)))</f>
        <v>5</v>
      </c>
      <c r="E3471" t="s">
        <v>2311</v>
      </c>
      <c r="F3471" t="str">
        <f>IF(ISBLANK(draft_picks[[#This Row],[movie_id]]),"",_xlfn.XLOOKUP(draft_picks[[#This Row],[movie_id]],drafts.movies[id],drafts.movies[movie_title]))</f>
        <v>An American Werewolf in London</v>
      </c>
      <c r="G3471" t="s">
        <v>1231</v>
      </c>
      <c r="H3471" t="str">
        <f>IF(ISBLANK(draft_picks[[#This Row],[drafter_id]]),"",_xlfn.XLOOKUP(draft_picks[[#This Row],[drafter_id]],drafters[id],drafters[name]))</f>
        <v>Alison Willmore</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x14ac:dyDescent="0.25">
      <c r="A3472" t="s">
        <v>544</v>
      </c>
      <c r="B3472" t="str">
        <f>_xlfn.XLOOKUP(draft_picks[[#This Row],[draft_id]],drafts[id],drafts[title])</f>
        <v>Vacation Horror</v>
      </c>
      <c r="C3472">
        <v>2</v>
      </c>
      <c r="D3472">
        <f>IF(C3471&lt;draft_picks[[#This Row],[position]],1,IF(C3471&gt;draft_picks[[#This Row],[position]],D3471+1,IF(C3471=draft_picks[[#This Row],[position]],D3471+1)))</f>
        <v>6</v>
      </c>
      <c r="E3472" t="s">
        <v>16069</v>
      </c>
      <c r="F3472" t="str">
        <f>IF(ISBLANK(draft_picks[[#This Row],[movie_id]]),"",_xlfn.XLOOKUP(draft_picks[[#This Row],[movie_id]],drafts.movies[id],drafts.movies[movie_title]))</f>
        <v>The Ruins</v>
      </c>
      <c r="G3472" t="s">
        <v>977</v>
      </c>
      <c r="H3472" t="str">
        <f>IF(ISBLANK(draft_picks[[#This Row],[drafter_id]]),"",_xlfn.XLOOKUP(draft_picks[[#This Row],[drafter_id]],drafters[id],drafters[name]))</f>
        <v>Louis Peitzman</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x14ac:dyDescent="0.25">
      <c r="A3473" t="s">
        <v>544</v>
      </c>
      <c r="B3473" t="str">
        <f>_xlfn.XLOOKUP(draft_picks[[#This Row],[draft_id]],drafts[id],drafts[title])</f>
        <v>Vacation Horror</v>
      </c>
      <c r="C3473">
        <v>1</v>
      </c>
      <c r="D3473">
        <f>IF(C3472&lt;draft_picks[[#This Row],[position]],1,IF(C3472&gt;draft_picks[[#This Row],[position]],D3472+1,IF(C3472=draft_picks[[#This Row],[position]],D3472+1)))</f>
        <v>7</v>
      </c>
      <c r="E3473" t="s">
        <v>16072</v>
      </c>
      <c r="F3473" t="str">
        <f>IF(ISBLANK(draft_picks[[#This Row],[movie_id]]),"",_xlfn.XLOOKUP(draft_picks[[#This Row],[movie_id]],drafts.movies[id],drafts.movies[movie_title]))</f>
        <v>The Vanishing</v>
      </c>
      <c r="G3473" t="s">
        <v>1231</v>
      </c>
      <c r="H3473" t="str">
        <f>IF(ISBLANK(draft_picks[[#This Row],[drafter_id]]),"",_xlfn.XLOOKUP(draft_picks[[#This Row],[drafter_id]],drafters[id],drafters[name]))</f>
        <v>Alison Willmore</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x14ac:dyDescent="0.25">
      <c r="A3474" s="4" t="s">
        <v>15657</v>
      </c>
      <c r="B3474" t="str">
        <f>_xlfn.XLOOKUP(draft_picks[[#This Row],[draft_id]],drafts[id],drafts[title])</f>
        <v>Texas Chainsaw Massacre Super Draft</v>
      </c>
      <c r="C3474">
        <v>9</v>
      </c>
      <c r="D3474">
        <f>IF(C3473&lt;draft_picks[[#This Row],[position]],1,IF(C3473&gt;draft_picks[[#This Row],[position]],D3473+1,IF(C3473=draft_picks[[#This Row],[position]],D3473+1)))</f>
        <v>1</v>
      </c>
      <c r="E3474" t="s">
        <v>16078</v>
      </c>
      <c r="F3474" t="str">
        <f>IF(ISBLANK(draft_picks[[#This Row],[movie_id]]),"",_xlfn.XLOOKUP(draft_picks[[#This Row],[movie_id]],drafts.movies[id],drafts.movies[movie_title]))</f>
        <v>Leatherface</v>
      </c>
      <c r="G3474" t="s">
        <v>1255</v>
      </c>
      <c r="H3474" t="str">
        <f>IF(ISBLANK(draft_picks[[#This Row],[drafter_id]]),"",_xlfn.XLOOKUP(draft_picks[[#This Row],[drafter_id]],drafters[id],drafters[name]))</f>
        <v>Jill Gevargizian</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x14ac:dyDescent="0.25">
      <c r="A3475" s="4" t="s">
        <v>15657</v>
      </c>
      <c r="B3475" t="str">
        <f>_xlfn.XLOOKUP(draft_picks[[#This Row],[draft_id]],drafts[id],drafts[title])</f>
        <v>Texas Chainsaw Massacre Super Draft</v>
      </c>
      <c r="C3475">
        <v>8</v>
      </c>
      <c r="D3475">
        <f>IF(C3474&lt;draft_picks[[#This Row],[position]],1,IF(C3474&gt;draft_picks[[#This Row],[position]],D3474+1,IF(C3474=draft_picks[[#This Row],[position]],D3474+1)))</f>
        <v>2</v>
      </c>
      <c r="E3475" t="s">
        <v>16081</v>
      </c>
      <c r="F3475" t="str">
        <f>IF(ISBLANK(draft_picks[[#This Row],[movie_id]]),"",_xlfn.XLOOKUP(draft_picks[[#This Row],[movie_id]],drafts.movies[id],drafts.movies[movie_title]))</f>
        <v>The Texas Chainsaw Massacre: The Beginning</v>
      </c>
      <c r="G3475" t="s">
        <v>969</v>
      </c>
      <c r="H3475" t="str">
        <f>IF(ISBLANK(draft_picks[[#This Row],[drafter_id]]),"",_xlfn.XLOOKUP(draft_picks[[#This Row],[drafter_id]],drafters[id],drafters[name]))</f>
        <v>Graham Skipper</v>
      </c>
      <c r="J3475" t="str">
        <f>IF(ISBLANK(draft_picks[[#This Row],[drafter_team_id]]),"",_xlfn.XLOOKUP(draft_picks[[#This Row],[drafter_team_id]],drafter_teams[id],drafter_teams[name]))</f>
        <v/>
      </c>
      <c r="K3475" t="s">
        <v>15484</v>
      </c>
      <c r="L3475" t="s">
        <v>1255</v>
      </c>
      <c r="M3475" t="str">
        <f>IF(OR(ISBLANK(draft_picks[[#This Row],[veto_drafter_id]]),draft_picks[[#This Row],[veto_drafter_id]]=""),"",_xlfn.XLOOKUP(draft_picks[[#This Row],[veto_drafter_id]],drafters[id],drafters[name]))</f>
        <v>Jill Gevargizian</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15657</v>
      </c>
      <c r="B3476" t="str">
        <f>_xlfn.XLOOKUP(draft_picks[[#This Row],[draft_id]],drafts[id],drafts[title])</f>
        <v>Texas Chainsaw Massacre Super Draft</v>
      </c>
      <c r="C3476">
        <v>8</v>
      </c>
      <c r="D3476">
        <f>IF(C3475&lt;draft_picks[[#This Row],[position]],1,IF(C3475&gt;draft_picks[[#This Row],[position]],D3475+1,IF(C3475=draft_picks[[#This Row],[position]],D3475+1)))</f>
        <v>3</v>
      </c>
      <c r="E3476" t="s">
        <v>16084</v>
      </c>
      <c r="F3476" t="str">
        <f>IF(ISBLANK(draft_picks[[#This Row],[movie_id]]),"",_xlfn.XLOOKUP(draft_picks[[#This Row],[movie_id]],drafts.movies[id],drafts.movies[movie_title]))</f>
        <v>Texas Chainsaw Massacre</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M3476" t="str">
        <f>IF(OR(ISBLANK(draft_picks[[#This Row],[veto_drafter_id]]),draft_picks[[#This Row],[veto_drafter_id]]=""),"",_xlfn.XLOOKUP(draft_picks[[#This Row],[veto_drafter_id]],drafters[id],drafters[name]))</f>
        <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x14ac:dyDescent="0.25">
      <c r="A3477" s="4" t="s">
        <v>15657</v>
      </c>
      <c r="B3477" t="str">
        <f>_xlfn.XLOOKUP(draft_picks[[#This Row],[draft_id]],drafts[id],drafts[title])</f>
        <v>Texas Chainsaw Massacre Super Draft</v>
      </c>
      <c r="C3477">
        <v>7</v>
      </c>
      <c r="D3477">
        <f>IF(C3476&lt;draft_picks[[#This Row],[position]],1,IF(C3476&gt;draft_picks[[#This Row],[position]],D3476+1,IF(C3476=draft_picks[[#This Row],[position]],D3476+1)))</f>
        <v>4</v>
      </c>
      <c r="E3477" t="s">
        <v>16087</v>
      </c>
      <c r="F3477" t="str">
        <f>IF(ISBLANK(draft_picks[[#This Row],[movie_id]]),"",_xlfn.XLOOKUP(draft_picks[[#This Row],[movie_id]],drafts.movies[id],drafts.movies[movie_title]))</f>
        <v>Texas Chainsaw</v>
      </c>
      <c r="G3477" t="s">
        <v>1255</v>
      </c>
      <c r="H3477" t="str">
        <f>IF(ISBLANK(draft_picks[[#This Row],[drafter_id]]),"",_xlfn.XLOOKUP(draft_picks[[#This Row],[drafter_id]],drafters[id],drafters[name]))</f>
        <v>Jill Gevargizian</v>
      </c>
      <c r="J3477" t="str">
        <f>IF(ISBLANK(draft_picks[[#This Row],[drafter_team_id]]),"",_xlfn.XLOOKUP(draft_picks[[#This Row],[drafter_team_id]],drafter_teams[id],drafter_teams[name]))</f>
        <v/>
      </c>
      <c r="K3477" t="s">
        <v>15484</v>
      </c>
      <c r="L3477" t="s">
        <v>969</v>
      </c>
      <c r="M3477" t="str">
        <f>IF(OR(ISBLANK(draft_picks[[#This Row],[veto_drafter_id]]),draft_picks[[#This Row],[veto_drafter_id]]=""),"",_xlfn.XLOOKUP(draft_picks[[#This Row],[veto_drafter_id]],drafters[id],drafters[name]))</f>
        <v>Graham Skipper</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15657</v>
      </c>
      <c r="B3478" t="str">
        <f>_xlfn.XLOOKUP(draft_picks[[#This Row],[draft_id]],drafts[id],drafts[title])</f>
        <v>Texas Chainsaw Massacre Super Draft</v>
      </c>
      <c r="C3478">
        <v>7</v>
      </c>
      <c r="D3478">
        <f>IF(C3477&lt;draft_picks[[#This Row],[position]],1,IF(C3477&gt;draft_picks[[#This Row],[position]],D3477+1,IF(C3477=draft_picks[[#This Row],[position]],D3477+1)))</f>
        <v>5</v>
      </c>
      <c r="E3478" t="s">
        <v>16090</v>
      </c>
      <c r="F3478" t="str">
        <f>IF(ISBLANK(draft_picks[[#This Row],[movie_id]]),"",_xlfn.XLOOKUP(draft_picks[[#This Row],[movie_id]],drafts.movies[id],drafts.movies[movie_title]))</f>
        <v>Texas Chainsaw Massacre: The Next Generation</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M3478" t="str">
        <f>IF(OR(ISBLANK(draft_picks[[#This Row],[veto_drafter_id]]),draft_picks[[#This Row],[veto_drafter_id]]=""),"",_xlfn.XLOOKUP(draft_picks[[#This Row],[veto_drafter_id]],drafters[id],drafters[name]))</f>
        <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x14ac:dyDescent="0.25">
      <c r="A3479" s="4" t="s">
        <v>15657</v>
      </c>
      <c r="B3479" t="str">
        <f>_xlfn.XLOOKUP(draft_picks[[#This Row],[draft_id]],drafts[id],drafts[title])</f>
        <v>Texas Chainsaw Massacre Super Draft</v>
      </c>
      <c r="C3479">
        <v>6</v>
      </c>
      <c r="D3479">
        <f>IF(C3478&lt;draft_picks[[#This Row],[position]],1,IF(C3478&gt;draft_picks[[#This Row],[position]],D3478+1,IF(C3478=draft_picks[[#This Row],[position]],D3478+1)))</f>
        <v>6</v>
      </c>
      <c r="E3479" t="s">
        <v>16081</v>
      </c>
      <c r="F3479" t="str">
        <f>IF(ISBLANK(draft_picks[[#This Row],[movie_id]]),"",_xlfn.XLOOKUP(draft_picks[[#This Row],[movie_id]],drafts.movies[id],drafts.movies[movie_title]))</f>
        <v>The Texas Chainsaw Massacre: The Beginning</v>
      </c>
      <c r="G3479" t="s">
        <v>969</v>
      </c>
      <c r="H3479" t="str">
        <f>IF(ISBLANK(draft_picks[[#This Row],[drafter_id]]),"",_xlfn.XLOOKUP(draft_picks[[#This Row],[drafter_id]],drafters[id],drafters[name]))</f>
        <v>Graham Skipper</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x14ac:dyDescent="0.25">
      <c r="A3480" s="4" t="s">
        <v>15657</v>
      </c>
      <c r="B3480" t="str">
        <f>_xlfn.XLOOKUP(draft_picks[[#This Row],[draft_id]],drafts[id],drafts[title])</f>
        <v>Texas Chainsaw Massacre Super Draft</v>
      </c>
      <c r="C3480">
        <v>5</v>
      </c>
      <c r="D3480">
        <f>IF(C3479&lt;draft_picks[[#This Row],[position]],1,IF(C3479&gt;draft_picks[[#This Row],[position]],D3479+1,IF(C3479=draft_picks[[#This Row],[position]],D3479+1)))</f>
        <v>7</v>
      </c>
      <c r="E3480" t="s">
        <v>16087</v>
      </c>
      <c r="F3480" t="str">
        <f>IF(ISBLANK(draft_picks[[#This Row],[movie_id]]),"",_xlfn.XLOOKUP(draft_picks[[#This Row],[movie_id]],drafts.movies[id],drafts.movies[movie_title]))</f>
        <v>Texas Chainsaw</v>
      </c>
      <c r="G3480" t="s">
        <v>1255</v>
      </c>
      <c r="H3480" t="str">
        <f>IF(ISBLANK(draft_picks[[#This Row],[drafter_id]]),"",_xlfn.XLOOKUP(draft_picks[[#This Row],[drafter_id]],drafters[id],drafters[name]))</f>
        <v>Jill Gevargizian</v>
      </c>
      <c r="J3480" t="str">
        <f>IF(ISBLANK(draft_picks[[#This Row],[drafter_team_id]]),"",_xlfn.XLOOKUP(draft_picks[[#This Row],[drafter_team_id]],drafter_teams[id],drafter_teams[name]))</f>
        <v/>
      </c>
      <c r="K3480" t="s">
        <v>15484</v>
      </c>
      <c r="L3480" t="s">
        <v>969</v>
      </c>
      <c r="M3480" t="str">
        <f>IF(OR(ISBLANK(draft_picks[[#This Row],[veto_drafter_id]]),draft_picks[[#This Row],[veto_drafter_id]]=""),"",_xlfn.XLOOKUP(draft_picks[[#This Row],[veto_drafter_id]],drafters[id],drafters[name]))</f>
        <v>Graham Skipper</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15657</v>
      </c>
      <c r="B3481" t="str">
        <f>_xlfn.XLOOKUP(draft_picks[[#This Row],[draft_id]],drafts[id],drafts[title])</f>
        <v>Texas Chainsaw Massacre Super Draft</v>
      </c>
      <c r="C3481">
        <v>5</v>
      </c>
      <c r="D3481">
        <f>IF(C3480&lt;draft_picks[[#This Row],[position]],1,IF(C3480&gt;draft_picks[[#This Row],[position]],D3480+1,IF(C3480=draft_picks[[#This Row],[position]],D3480+1)))</f>
        <v>8</v>
      </c>
      <c r="E3481" t="s">
        <v>1482</v>
      </c>
      <c r="F3481" t="str">
        <f>IF(ISBLANK(draft_picks[[#This Row],[movie_id]]),"",_xlfn.XLOOKUP(draft_picks[[#This Row],[movie_id]],drafts.movies[id],drafts.movies[movie_title]))</f>
        <v>The Texas Chainsaw Massacre</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M3481" t="str">
        <f>IF(OR(ISBLANK(draft_picks[[#This Row],[veto_drafter_id]]),draft_picks[[#This Row],[veto_drafter_id]]=""),"",_xlfn.XLOOKUP(draft_picks[[#This Row],[veto_drafter_id]],drafters[id],drafters[name]))</f>
        <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x14ac:dyDescent="0.25">
      <c r="A3482" s="4" t="s">
        <v>15657</v>
      </c>
      <c r="B3482" t="str">
        <f>_xlfn.XLOOKUP(draft_picks[[#This Row],[draft_id]],drafts[id],drafts[title])</f>
        <v>Texas Chainsaw Massacre Super Draft</v>
      </c>
      <c r="C3482">
        <v>4</v>
      </c>
      <c r="D3482">
        <f>IF(C3481&lt;draft_picks[[#This Row],[position]],1,IF(C3481&gt;draft_picks[[#This Row],[position]],D3481+1,IF(C3481=draft_picks[[#This Row],[position]],D3481+1)))</f>
        <v>9</v>
      </c>
      <c r="E3482" t="s">
        <v>16093</v>
      </c>
      <c r="F3482" t="str">
        <f>IF(ISBLANK(draft_picks[[#This Row],[movie_id]]),"",_xlfn.XLOOKUP(draft_picks[[#This Row],[movie_id]],drafts.movies[id],drafts.movies[movie_title]))</f>
        <v>Leatherface: Texas Chainsaw Massacre III</v>
      </c>
      <c r="G3482" t="s">
        <v>969</v>
      </c>
      <c r="H3482" t="str">
        <f>IF(ISBLANK(draft_picks[[#This Row],[drafter_id]]),"",_xlfn.XLOOKUP(draft_picks[[#This Row],[drafter_id]],drafters[id],drafters[name]))</f>
        <v>Graham Skipper</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x14ac:dyDescent="0.25">
      <c r="A3483" s="4" t="s">
        <v>15657</v>
      </c>
      <c r="B3483" t="str">
        <f>_xlfn.XLOOKUP(draft_picks[[#This Row],[draft_id]],drafts[id],drafts[title])</f>
        <v>Texas Chainsaw Massacre Super Draft</v>
      </c>
      <c r="C3483">
        <v>3</v>
      </c>
      <c r="D3483">
        <f>IF(C3482&lt;draft_picks[[#This Row],[position]],1,IF(C3482&gt;draft_picks[[#This Row],[position]],D3482+1,IF(C3482=draft_picks[[#This Row],[position]],D3482+1)))</f>
        <v>10</v>
      </c>
      <c r="E3483" t="s">
        <v>16087</v>
      </c>
      <c r="F3483" t="str">
        <f>IF(ISBLANK(draft_picks[[#This Row],[movie_id]]),"",_xlfn.XLOOKUP(draft_picks[[#This Row],[movie_id]],drafts.movies[id],drafts.movies[movie_title]))</f>
        <v>Texas Chainsaw</v>
      </c>
      <c r="G3483" t="s">
        <v>1255</v>
      </c>
      <c r="H3483" t="str">
        <f>IF(ISBLANK(draft_picks[[#This Row],[drafter_id]]),"",_xlfn.XLOOKUP(draft_picks[[#This Row],[drafter_id]],drafters[id],drafters[name]))</f>
        <v>Jill Gevargizian</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x14ac:dyDescent="0.25">
      <c r="A3484" s="4" t="s">
        <v>15657</v>
      </c>
      <c r="B3484" t="str">
        <f>_xlfn.XLOOKUP(draft_picks[[#This Row],[draft_id]],drafts[id],drafts[title])</f>
        <v>Texas Chainsaw Massacre Super Draft</v>
      </c>
      <c r="C3484">
        <v>2</v>
      </c>
      <c r="D3484">
        <f>IF(C3483&lt;draft_picks[[#This Row],[position]],1,IF(C3483&gt;draft_picks[[#This Row],[position]],D3483+1,IF(C3483=draft_picks[[#This Row],[position]],D3483+1)))</f>
        <v>11</v>
      </c>
      <c r="E3484" t="s">
        <v>3823</v>
      </c>
      <c r="F3484" t="str">
        <f>IF(ISBLANK(draft_picks[[#This Row],[movie_id]]),"",_xlfn.XLOOKUP(draft_picks[[#This Row],[movie_id]],drafts.movies[id],drafts.movies[movie_title]))</f>
        <v>The Texas Chainsaw Massacre 2</v>
      </c>
      <c r="G3484" t="s">
        <v>969</v>
      </c>
      <c r="H3484" t="str">
        <f>IF(ISBLANK(draft_picks[[#This Row],[drafter_id]]),"",_xlfn.XLOOKUP(draft_picks[[#This Row],[drafter_id]],drafters[id],drafters[name]))</f>
        <v>Graham Skipper</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x14ac:dyDescent="0.25">
      <c r="A3485" s="4" t="s">
        <v>15657</v>
      </c>
      <c r="B3485" t="str">
        <f>_xlfn.XLOOKUP(draft_picks[[#This Row],[draft_id]],drafts[id],drafts[title])</f>
        <v>Texas Chainsaw Massacre Super Draft</v>
      </c>
      <c r="C3485">
        <v>1</v>
      </c>
      <c r="D3485">
        <f>IF(C3484&lt;draft_picks[[#This Row],[position]],1,IF(C3484&gt;draft_picks[[#This Row],[position]],D3484+1,IF(C3484=draft_picks[[#This Row],[position]],D3484+1)))</f>
        <v>12</v>
      </c>
      <c r="E3485" t="s">
        <v>16075</v>
      </c>
      <c r="F3485" t="str">
        <f>IF(ISBLANK(draft_picks[[#This Row],[movie_id]]),"",_xlfn.XLOOKUP(draft_picks[[#This Row],[movie_id]],drafts.movies[id],drafts.movies[movie_title]))</f>
        <v>The Texas Chain Saw Massacre</v>
      </c>
      <c r="G3485" t="s">
        <v>1255</v>
      </c>
      <c r="H3485" t="str">
        <f>IF(ISBLANK(draft_picks[[#This Row],[drafter_id]]),"",_xlfn.XLOOKUP(draft_picks[[#This Row],[drafter_id]],drafters[id],drafters[name]))</f>
        <v>Jill Gevargizian</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x14ac:dyDescent="0.25">
      <c r="A3486" t="s">
        <v>171</v>
      </c>
      <c r="B3486" t="str">
        <f>_xlfn.XLOOKUP(draft_picks[[#This Row],[draft_id]],drafts[id],drafts[title])</f>
        <v>Timothée Chalamet</v>
      </c>
      <c r="C3486">
        <v>7</v>
      </c>
      <c r="D3486">
        <f>IF(C3485&lt;draft_picks[[#This Row],[position]],1,IF(C3485&gt;draft_picks[[#This Row],[position]],D3485+1,IF(C3485=draft_picks[[#This Row],[position]],D3485+1)))</f>
        <v>1</v>
      </c>
      <c r="E3486" t="s">
        <v>16096</v>
      </c>
      <c r="F3486" t="str">
        <f>IF(ISBLANK(draft_picks[[#This Row],[movie_id]]),"",_xlfn.XLOOKUP(draft_picks[[#This Row],[movie_id]],drafts.movies[id],drafts.movies[movie_title]))</f>
        <v>Miss Stevens</v>
      </c>
      <c r="G3486" t="s">
        <v>831</v>
      </c>
      <c r="H3486" t="str">
        <f>IF(ISBLANK(draft_picks[[#This Row],[drafter_id]]),"",_xlfn.XLOOKUP(draft_picks[[#This Row],[drafter_id]],drafters[id],drafters[name]))</f>
        <v>Dane McDonald</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x14ac:dyDescent="0.25">
      <c r="A3487" t="s">
        <v>171</v>
      </c>
      <c r="B3487" t="str">
        <f>_xlfn.XLOOKUP(draft_picks[[#This Row],[draft_id]],drafts[id],drafts[title])</f>
        <v>Timothée Chalamet</v>
      </c>
      <c r="C3487">
        <v>6</v>
      </c>
      <c r="D3487">
        <f>IF(C3486&lt;draft_picks[[#This Row],[position]],1,IF(C3486&gt;draft_picks[[#This Row],[position]],D3486+1,IF(C3486=draft_picks[[#This Row],[position]],D3486+1)))</f>
        <v>2</v>
      </c>
      <c r="E3487" t="s">
        <v>16099</v>
      </c>
      <c r="F3487" t="str">
        <f>IF(ISBLANK(draft_picks[[#This Row],[movie_id]]),"",_xlfn.XLOOKUP(draft_picks[[#This Row],[movie_id]],drafts.movies[id],drafts.movies[movie_title]))</f>
        <v>Dune: Part One</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x14ac:dyDescent="0.25">
      <c r="A3488" t="s">
        <v>171</v>
      </c>
      <c r="B3488" t="str">
        <f>_xlfn.XLOOKUP(draft_picks[[#This Row],[draft_id]],drafts[id],drafts[title])</f>
        <v>Timothée Chalamet</v>
      </c>
      <c r="C3488">
        <v>5</v>
      </c>
      <c r="D3488">
        <f>IF(C3487&lt;draft_picks[[#This Row],[position]],1,IF(C3487&gt;draft_picks[[#This Row],[position]],D3487+1,IF(C3487=draft_picks[[#This Row],[position]],D3487+1)))</f>
        <v>3</v>
      </c>
      <c r="E3488" t="s">
        <v>2778</v>
      </c>
      <c r="F3488" t="str">
        <f>IF(ISBLANK(draft_picks[[#This Row],[movie_id]]),"",_xlfn.XLOOKUP(draft_picks[[#This Row],[movie_id]],drafts.movies[id],drafts.movies[movie_title]))</f>
        <v>Lady Bird</v>
      </c>
      <c r="G3488" t="s">
        <v>841</v>
      </c>
      <c r="H3488" t="str">
        <f>IF(ISBLANK(draft_picks[[#This Row],[drafter_id]]),"",_xlfn.XLOOKUP(draft_picks[[#This Row],[drafter_id]],drafters[id],drafters[name]))</f>
        <v>Katie Walsh</v>
      </c>
      <c r="J3488" t="str">
        <f>IF(ISBLANK(draft_picks[[#This Row],[drafter_team_id]]),"",_xlfn.XLOOKUP(draft_picks[[#This Row],[drafter_team_id]],drafter_teams[id],drafter_teams[name]))</f>
        <v/>
      </c>
      <c r="K3488" t="s">
        <v>15484</v>
      </c>
      <c r="L3488" t="s">
        <v>831</v>
      </c>
      <c r="M3488" t="str">
        <f>IF(OR(ISBLANK(draft_picks[[#This Row],[veto_drafter_id]]),draft_picks[[#This Row],[veto_drafter_id]]=""),"",_xlfn.XLOOKUP(draft_picks[[#This Row],[veto_drafter_id]],drafters[id],drafters[name]))</f>
        <v>Dane McDonald</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4</v>
      </c>
      <c r="E3489" t="s">
        <v>16102</v>
      </c>
      <c r="F3489" t="str">
        <f>IF(ISBLANK(draft_picks[[#This Row],[movie_id]]),"",_xlfn.XLOOKUP(draft_picks[[#This Row],[movie_id]],drafts.movies[id],drafts.movies[movie_title]))</f>
        <v>Dune: Part Two</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M3489" t="str">
        <f>IF(OR(ISBLANK(draft_picks[[#This Row],[veto_drafter_id]]),draft_picks[[#This Row],[veto_drafter_id]]=""),"",_xlfn.XLOOKUP(draft_picks[[#This Row],[veto_drafter_id]],drafters[id],drafters[name]))</f>
        <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x14ac:dyDescent="0.25">
      <c r="A3490" t="s">
        <v>171</v>
      </c>
      <c r="B3490" t="str">
        <f>_xlfn.XLOOKUP(draft_picks[[#This Row],[draft_id]],drafts[id],drafts[title])</f>
        <v>Timothée Chalamet</v>
      </c>
      <c r="C3490">
        <v>4</v>
      </c>
      <c r="D3490">
        <f>IF(C3489&lt;draft_picks[[#This Row],[position]],1,IF(C3489&gt;draft_picks[[#This Row],[position]],D3489+1,IF(C3489=draft_picks[[#This Row],[position]],D3489+1)))</f>
        <v>5</v>
      </c>
      <c r="E3490" t="s">
        <v>16105</v>
      </c>
      <c r="F3490" t="str">
        <f>IF(ISBLANK(draft_picks[[#This Row],[movie_id]]),"",_xlfn.XLOOKUP(draft_picks[[#This Row],[movie_id]],drafts.movies[id],drafts.movies[movie_title]))</f>
        <v>Bones and All</v>
      </c>
      <c r="G3490" t="s">
        <v>831</v>
      </c>
      <c r="H3490" t="str">
        <f>IF(ISBLANK(draft_picks[[#This Row],[drafter_id]]),"",_xlfn.XLOOKUP(draft_picks[[#This Row],[drafter_id]],drafters[id],drafters[name]))</f>
        <v>Dane McDonald</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x14ac:dyDescent="0.25">
      <c r="A3491" t="s">
        <v>171</v>
      </c>
      <c r="B3491" t="str">
        <f>_xlfn.XLOOKUP(draft_picks[[#This Row],[draft_id]],drafts[id],drafts[title])</f>
        <v>Timothée Chalamet</v>
      </c>
      <c r="C3491">
        <v>3</v>
      </c>
      <c r="D3491">
        <f>IF(C3490&lt;draft_picks[[#This Row],[position]],1,IF(C3490&gt;draft_picks[[#This Row],[position]],D3490+1,IF(C3490=draft_picks[[#This Row],[position]],D3490+1)))</f>
        <v>6</v>
      </c>
      <c r="E3491" t="s">
        <v>16108</v>
      </c>
      <c r="F3491" t="str">
        <f>IF(ISBLANK(draft_picks[[#This Row],[movie_id]]),"",_xlfn.XLOOKUP(draft_picks[[#This Row],[movie_id]],drafts.movies[id],drafts.movies[movie_title]))</f>
        <v>Little Women</v>
      </c>
      <c r="G3491" t="s">
        <v>841</v>
      </c>
      <c r="H3491" t="str">
        <f>IF(ISBLANK(draft_picks[[#This Row],[drafter_id]]),"",_xlfn.XLOOKUP(draft_picks[[#This Row],[drafter_id]],drafters[id],drafters[name]))</f>
        <v>Katie Walsh</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x14ac:dyDescent="0.25">
      <c r="A3492" t="s">
        <v>171</v>
      </c>
      <c r="B3492" t="str">
        <f>_xlfn.XLOOKUP(draft_picks[[#This Row],[draft_id]],drafts[id],drafts[title])</f>
        <v>Timothée Chalamet</v>
      </c>
      <c r="C3492">
        <v>2</v>
      </c>
      <c r="D3492">
        <f>IF(C3491&lt;draft_picks[[#This Row],[position]],1,IF(C3491&gt;draft_picks[[#This Row],[position]],D3491+1,IF(C3491=draft_picks[[#This Row],[position]],D3491+1)))</f>
        <v>7</v>
      </c>
      <c r="E3492" t="s">
        <v>2778</v>
      </c>
      <c r="F3492" t="str">
        <f>IF(ISBLANK(draft_picks[[#This Row],[movie_id]]),"",_xlfn.XLOOKUP(draft_picks[[#This Row],[movie_id]],drafts.movies[id],drafts.movies[movie_title]))</f>
        <v>Lady Bird</v>
      </c>
      <c r="G3492" t="s">
        <v>831</v>
      </c>
      <c r="H3492" t="str">
        <f>IF(ISBLANK(draft_picks[[#This Row],[drafter_id]]),"",_xlfn.XLOOKUP(draft_picks[[#This Row],[drafter_id]],drafters[id],drafters[name]))</f>
        <v>Dane McDonald</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x14ac:dyDescent="0.25">
      <c r="A3493" t="s">
        <v>171</v>
      </c>
      <c r="B3493" t="str">
        <f>_xlfn.XLOOKUP(draft_picks[[#This Row],[draft_id]],drafts[id],drafts[title])</f>
        <v>Timothée Chalamet</v>
      </c>
      <c r="C3493">
        <v>1</v>
      </c>
      <c r="D3493">
        <f>IF(C3492&lt;draft_picks[[#This Row],[position]],1,IF(C3492&gt;draft_picks[[#This Row],[position]],D3492+1,IF(C3492=draft_picks[[#This Row],[position]],D3492+1)))</f>
        <v>8</v>
      </c>
      <c r="E3493" t="s">
        <v>6471</v>
      </c>
      <c r="F3493" t="str">
        <f>IF(ISBLANK(draft_picks[[#This Row],[movie_id]]),"",_xlfn.XLOOKUP(draft_picks[[#This Row],[movie_id]],drafts.movies[id],drafts.movies[movie_title]))</f>
        <v>Call Me by Your Name</v>
      </c>
      <c r="G3493" t="s">
        <v>841</v>
      </c>
      <c r="H3493" t="str">
        <f>IF(ISBLANK(draft_picks[[#This Row],[drafter_id]]),"",_xlfn.XLOOKUP(draft_picks[[#This Row],[drafter_id]],drafters[id],drafters[name]))</f>
        <v>Katie Walsh</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x14ac:dyDescent="0.25">
      <c r="A3494" t="s">
        <v>268</v>
      </c>
      <c r="B3494" t="str">
        <f>_xlfn.XLOOKUP(draft_picks[[#This Row],[draft_id]],drafts[id],drafts[title])</f>
        <v>Movies Mega Draft</v>
      </c>
      <c r="C3494">
        <v>25</v>
      </c>
      <c r="D3494">
        <f>IF(C3493&lt;draft_picks[[#This Row],[position]],1,IF(C3493&gt;draft_picks[[#This Row],[position]],D3493+1,IF(C3493=draft_picks[[#This Row],[position]],D3493+1)))</f>
        <v>1</v>
      </c>
      <c r="E3494" t="s">
        <v>6240</v>
      </c>
      <c r="F3494" t="str">
        <f>IF(ISBLANK(draft_picks[[#This Row],[movie_id]]),"",_xlfn.XLOOKUP(draft_picks[[#This Row],[movie_id]],drafts.movies[id],drafts.movies[movie_title]))</f>
        <v>The Adventures of Robin Hood</v>
      </c>
      <c r="G3494" t="s">
        <v>789</v>
      </c>
      <c r="H3494" t="str">
        <f>IF(ISBLANK(draft_picks[[#This Row],[drafter_id]]),"",_xlfn.XLOOKUP(draft_picks[[#This Row],[drafter_id]],drafters[id],drafters[name]))</f>
        <v>Bryan Cogman</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x14ac:dyDescent="0.25">
      <c r="A3495" t="s">
        <v>268</v>
      </c>
      <c r="B3495" t="str">
        <f>_xlfn.XLOOKUP(draft_picks[[#This Row],[draft_id]],drafts[id],drafts[title])</f>
        <v>Movies Mega Draft</v>
      </c>
      <c r="C3495">
        <v>24</v>
      </c>
      <c r="D3495">
        <f>IF(C3494&lt;draft_picks[[#This Row],[position]],1,IF(C3494&gt;draft_picks[[#This Row],[position]],D3494+1,IF(C3494=draft_picks[[#This Row],[position]],D3494+1)))</f>
        <v>2</v>
      </c>
      <c r="E3495" t="s">
        <v>4758</v>
      </c>
      <c r="F3495" t="str">
        <f>IF(ISBLANK(draft_picks[[#This Row],[movie_id]]),"",_xlfn.XLOOKUP(draft_picks[[#This Row],[movie_id]],drafts.movies[id],drafts.movies[movie_title]))</f>
        <v>Wendy and Lucy</v>
      </c>
      <c r="G3495" t="s">
        <v>1237</v>
      </c>
      <c r="H3495" t="str">
        <f>IF(ISBLANK(draft_picks[[#This Row],[drafter_id]]),"",_xlfn.XLOOKUP(draft_picks[[#This Row],[drafter_id]],drafters[id],drafters[name]))</f>
        <v>Clay Keller</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x14ac:dyDescent="0.25">
      <c r="A3496" t="s">
        <v>268</v>
      </c>
      <c r="B3496" t="str">
        <f>_xlfn.XLOOKUP(draft_picks[[#This Row],[draft_id]],drafts[id],drafts[title])</f>
        <v>Movies Mega Draft</v>
      </c>
      <c r="C3496">
        <v>23</v>
      </c>
      <c r="D3496">
        <f>IF(C3495&lt;draft_picks[[#This Row],[position]],1,IF(C3495&gt;draft_picks[[#This Row],[position]],D3495+1,IF(C3495=draft_picks[[#This Row],[position]],D3495+1)))</f>
        <v>3</v>
      </c>
      <c r="E3496" t="s">
        <v>3618</v>
      </c>
      <c r="F3496" t="str">
        <f>IF(ISBLANK(draft_picks[[#This Row],[movie_id]]),"",_xlfn.XLOOKUP(draft_picks[[#This Row],[movie_id]],drafts.movies[id],drafts.movies[movie_title]))</f>
        <v>Pink Flamingos</v>
      </c>
      <c r="G3496" t="s">
        <v>969</v>
      </c>
      <c r="H3496" t="str">
        <f>IF(ISBLANK(draft_picks[[#This Row],[drafter_id]]),"",_xlfn.XLOOKUP(draft_picks[[#This Row],[drafter_id]],drafters[id],drafters[name]))</f>
        <v>Graham Skipper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x14ac:dyDescent="0.25">
      <c r="A3497" t="s">
        <v>268</v>
      </c>
      <c r="B3497" t="str">
        <f>_xlfn.XLOOKUP(draft_picks[[#This Row],[draft_id]],drafts[id],drafts[title])</f>
        <v>Movies Mega Draft</v>
      </c>
      <c r="C3497">
        <v>22</v>
      </c>
      <c r="D3497">
        <f>IF(C3496&lt;draft_picks[[#This Row],[position]],1,IF(C3496&gt;draft_picks[[#This Row],[position]],D3496+1,IF(C3496=draft_picks[[#This Row],[position]],D3496+1)))</f>
        <v>4</v>
      </c>
      <c r="E3497" t="s">
        <v>5346</v>
      </c>
      <c r="F3497" t="str">
        <f>IF(ISBLANK(draft_picks[[#This Row],[movie_id]]),"",_xlfn.XLOOKUP(draft_picks[[#This Row],[movie_id]],drafts.movies[id],drafts.movies[movie_title]))</f>
        <v>Pleasantville</v>
      </c>
      <c r="G3497" t="s">
        <v>915</v>
      </c>
      <c r="H3497" t="str">
        <f>IF(ISBLANK(draft_picks[[#This Row],[drafter_id]]),"",_xlfn.XLOOKUP(draft_picks[[#This Row],[drafter_id]],drafters[id],drafters[name]))</f>
        <v>Billy Ray Brewton</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x14ac:dyDescent="0.25">
      <c r="A3498" t="s">
        <v>268</v>
      </c>
      <c r="B3498" t="str">
        <f>_xlfn.XLOOKUP(draft_picks[[#This Row],[draft_id]],drafts[id],drafts[title])</f>
        <v>Movies Mega Draft</v>
      </c>
      <c r="C3498">
        <v>21</v>
      </c>
      <c r="D3498">
        <f>IF(C3497&lt;draft_picks[[#This Row],[position]],1,IF(C3497&gt;draft_picks[[#This Row],[position]],D3497+1,IF(C3497=draft_picks[[#This Row],[position]],D3497+1)))</f>
        <v>5</v>
      </c>
      <c r="E3498" t="s">
        <v>16110</v>
      </c>
      <c r="F3498" t="str">
        <f>IF(ISBLANK(draft_picks[[#This Row],[movie_id]]),"",_xlfn.XLOOKUP(draft_picks[[#This Row],[movie_id]],drafts.movies[id],drafts.movies[movie_title]))</f>
        <v>Nashville</v>
      </c>
      <c r="G3498" t="s">
        <v>1115</v>
      </c>
      <c r="H3498" t="str">
        <f>IF(ISBLANK(draft_picks[[#This Row],[drafter_id]]),"",_xlfn.XLOOKUP(draft_picks[[#This Row],[drafter_id]],drafters[id],drafters[name]))</f>
        <v>Ryan Marker</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x14ac:dyDescent="0.25">
      <c r="A3499" t="s">
        <v>268</v>
      </c>
      <c r="B3499" t="str">
        <f>_xlfn.XLOOKUP(draft_picks[[#This Row],[draft_id]],drafts[id],drafts[title])</f>
        <v>Movies Mega Draft</v>
      </c>
      <c r="C3499">
        <v>20</v>
      </c>
      <c r="D3499">
        <f>IF(C3498&lt;draft_picks[[#This Row],[position]],1,IF(C3498&gt;draft_picks[[#This Row],[position]],D3498+1,IF(C3498=draft_picks[[#This Row],[position]],D3498+1)))</f>
        <v>6</v>
      </c>
      <c r="E3499" t="s">
        <v>6785</v>
      </c>
      <c r="F3499" t="str">
        <f>IF(ISBLANK(draft_picks[[#This Row],[movie_id]]),"",_xlfn.XLOOKUP(draft_picks[[#This Row],[movie_id]],drafts.movies[id],drafts.movies[movie_title]))</f>
        <v>Collateral</v>
      </c>
      <c r="G3499" t="s">
        <v>1177</v>
      </c>
      <c r="H3499" t="str">
        <f>IF(ISBLANK(draft_picks[[#This Row],[drafter_id]]),"",_xlfn.XLOOKUP(draft_picks[[#This Row],[drafter_id]],drafters[id],drafters[name]))</f>
        <v>Darren Franich</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x14ac:dyDescent="0.25">
      <c r="A3500" t="s">
        <v>268</v>
      </c>
      <c r="B3500" t="str">
        <f>_xlfn.XLOOKUP(draft_picks[[#This Row],[draft_id]],drafts[id],drafts[title])</f>
        <v>Movies Mega Draft</v>
      </c>
      <c r="C3500">
        <v>19</v>
      </c>
      <c r="D3500">
        <f>IF(C3499&lt;draft_picks[[#This Row],[position]],1,IF(C3499&gt;draft_picks[[#This Row],[position]],D3499+1,IF(C3499=draft_picks[[#This Row],[position]],D3499+1)))</f>
        <v>7</v>
      </c>
      <c r="E3500" t="s">
        <v>3939</v>
      </c>
      <c r="F3500" t="str">
        <f>IF(ISBLANK(draft_picks[[#This Row],[movie_id]]),"",_xlfn.XLOOKUP(draft_picks[[#This Row],[movie_id]],drafts.movies[id],drafts.movies[movie_title]))</f>
        <v>Notorious</v>
      </c>
      <c r="G3500" t="s">
        <v>789</v>
      </c>
      <c r="H3500" t="str">
        <f>IF(ISBLANK(draft_picks[[#This Row],[drafter_id]]),"",_xlfn.XLOOKUP(draft_picks[[#This Row],[drafter_id]],drafters[id],drafters[name]))</f>
        <v>Bryan Cogman</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x14ac:dyDescent="0.25">
      <c r="A3501" t="s">
        <v>268</v>
      </c>
      <c r="B3501" t="str">
        <f>_xlfn.XLOOKUP(draft_picks[[#This Row],[draft_id]],drafts[id],drafts[title])</f>
        <v>Movies Mega Draft</v>
      </c>
      <c r="C3501">
        <v>18</v>
      </c>
      <c r="D3501">
        <f>IF(C3500&lt;draft_picks[[#This Row],[position]],1,IF(C3500&gt;draft_picks[[#This Row],[position]],D3500+1,IF(C3500=draft_picks[[#This Row],[position]],D3500+1)))</f>
        <v>8</v>
      </c>
      <c r="E3501" t="s">
        <v>3376</v>
      </c>
      <c r="F3501" t="str">
        <f>IF(ISBLANK(draft_picks[[#This Row],[movie_id]]),"",_xlfn.XLOOKUP(draft_picks[[#This Row],[movie_id]],drafts.movies[id],drafts.movies[movie_title]))</f>
        <v>Broadcast News</v>
      </c>
      <c r="G3501" t="s">
        <v>1237</v>
      </c>
      <c r="H3501" t="str">
        <f>IF(ISBLANK(draft_picks[[#This Row],[drafter_id]]),"",_xlfn.XLOOKUP(draft_picks[[#This Row],[drafter_id]],drafters[id],drafters[name]))</f>
        <v>Clay Keller</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x14ac:dyDescent="0.25">
      <c r="A3502" t="s">
        <v>268</v>
      </c>
      <c r="B3502" t="str">
        <f>_xlfn.XLOOKUP(draft_picks[[#This Row],[draft_id]],drafts[id],drafts[title])</f>
        <v>Movies Mega Draft</v>
      </c>
      <c r="C3502">
        <v>17</v>
      </c>
      <c r="D3502">
        <f>IF(C3501&lt;draft_picks[[#This Row],[position]],1,IF(C3501&gt;draft_picks[[#This Row],[position]],D3501+1,IF(C3501=draft_picks[[#This Row],[position]],D3501+1)))</f>
        <v>9</v>
      </c>
      <c r="E3502" t="s">
        <v>4255</v>
      </c>
      <c r="F3502" t="str">
        <f>IF(ISBLANK(draft_picks[[#This Row],[movie_id]]),"",_xlfn.XLOOKUP(draft_picks[[#This Row],[movie_id]],drafts.movies[id],drafts.movies[movie_title]))</f>
        <v>Godzilla</v>
      </c>
      <c r="G3502" t="s">
        <v>969</v>
      </c>
      <c r="H3502" t="str">
        <f>IF(ISBLANK(draft_picks[[#This Row],[drafter_id]]),"",_xlfn.XLOOKUP(draft_picks[[#This Row],[drafter_id]],drafters[id],drafters[name]))</f>
        <v>Graham Skipper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x14ac:dyDescent="0.25">
      <c r="A3503" t="s">
        <v>268</v>
      </c>
      <c r="B3503" t="str">
        <f>_xlfn.XLOOKUP(draft_picks[[#This Row],[draft_id]],drafts[id],drafts[title])</f>
        <v>Movies Mega Draft</v>
      </c>
      <c r="C3503">
        <v>16</v>
      </c>
      <c r="D3503">
        <f>IF(C3502&lt;draft_picks[[#This Row],[position]],1,IF(C3502&gt;draft_picks[[#This Row],[position]],D3502+1,IF(C3502=draft_picks[[#This Row],[position]],D3502+1)))</f>
        <v>10</v>
      </c>
      <c r="E3503" t="s">
        <v>6776</v>
      </c>
      <c r="F3503" t="str">
        <f>IF(ISBLANK(draft_picks[[#This Row],[movie_id]]),"",_xlfn.XLOOKUP(draft_picks[[#This Row],[movie_id]],drafts.movies[id],drafts.movies[movie_title]))</f>
        <v>The Blair Witch Project</v>
      </c>
      <c r="G3503" t="s">
        <v>915</v>
      </c>
      <c r="H3503" t="str">
        <f>IF(ISBLANK(draft_picks[[#This Row],[drafter_id]]),"",_xlfn.XLOOKUP(draft_picks[[#This Row],[drafter_id]],drafters[id],drafters[name]))</f>
        <v>Billy Ray Brewton</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x14ac:dyDescent="0.25">
      <c r="A3504" t="s">
        <v>268</v>
      </c>
      <c r="B3504" t="str">
        <f>_xlfn.XLOOKUP(draft_picks[[#This Row],[draft_id]],drafts[id],drafts[title])</f>
        <v>Movies Mega Draft</v>
      </c>
      <c r="C3504">
        <v>15</v>
      </c>
      <c r="D3504">
        <f>IF(C3503&lt;draft_picks[[#This Row],[position]],1,IF(C3503&gt;draft_picks[[#This Row],[position]],D3503+1,IF(C3503=draft_picks[[#This Row],[position]],D3503+1)))</f>
        <v>11</v>
      </c>
      <c r="E3504" t="s">
        <v>1485</v>
      </c>
      <c r="F3504" t="str">
        <f>IF(ISBLANK(draft_picks[[#This Row],[movie_id]]),"",_xlfn.XLOOKUP(draft_picks[[#This Row],[movie_id]],drafts.movies[id],drafts.movies[movie_title]))</f>
        <v>Cléo from 5 to 7</v>
      </c>
      <c r="G3504" t="s">
        <v>1115</v>
      </c>
      <c r="H3504" t="str">
        <f>IF(ISBLANK(draft_picks[[#This Row],[drafter_id]]),"",_xlfn.XLOOKUP(draft_picks[[#This Row],[drafter_id]],drafters[id],drafters[name]))</f>
        <v>Ryan Marker</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x14ac:dyDescent="0.25">
      <c r="A3505" t="s">
        <v>268</v>
      </c>
      <c r="B3505" t="str">
        <f>_xlfn.XLOOKUP(draft_picks[[#This Row],[draft_id]],drafts[id],drafts[title])</f>
        <v>Movies Mega Draft</v>
      </c>
      <c r="C3505">
        <v>14</v>
      </c>
      <c r="D3505">
        <f>IF(C3504&lt;draft_picks[[#This Row],[position]],1,IF(C3504&gt;draft_picks[[#This Row],[position]],D3504+1,IF(C3504=draft_picks[[#This Row],[position]],D3504+1)))</f>
        <v>12</v>
      </c>
      <c r="E3505" t="s">
        <v>16112</v>
      </c>
      <c r="F3505" t="str">
        <f>IF(ISBLANK(draft_picks[[#This Row],[movie_id]]),"",_xlfn.XLOOKUP(draft_picks[[#This Row],[movie_id]],drafts.movies[id],drafts.movies[movie_title]))</f>
        <v>Do the Right Thing</v>
      </c>
      <c r="G3505" t="s">
        <v>1177</v>
      </c>
      <c r="H3505" t="str">
        <f>IF(ISBLANK(draft_picks[[#This Row],[drafter_id]]),"",_xlfn.XLOOKUP(draft_picks[[#This Row],[drafter_id]],drafters[id],drafters[name]))</f>
        <v>Darren Franich</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x14ac:dyDescent="0.25">
      <c r="A3506" t="s">
        <v>268</v>
      </c>
      <c r="B3506" t="str">
        <f>_xlfn.XLOOKUP(draft_picks[[#This Row],[draft_id]],drafts[id],drafts[title])</f>
        <v>Movies Mega Draft</v>
      </c>
      <c r="C3506">
        <v>13</v>
      </c>
      <c r="D3506">
        <f>IF(C3505&lt;draft_picks[[#This Row],[position]],1,IF(C3505&gt;draft_picks[[#This Row],[position]],D3505+1,IF(C3505=draft_picks[[#This Row],[position]],D3505+1)))</f>
        <v>13</v>
      </c>
      <c r="E3506" t="s">
        <v>6964</v>
      </c>
      <c r="F3506" t="str">
        <f>IF(ISBLANK(draft_picks[[#This Row],[movie_id]]),"",_xlfn.XLOOKUP(draft_picks[[#This Row],[movie_id]],drafts.movies[id],drafts.movies[movie_title]))</f>
        <v>The Godfather Part II</v>
      </c>
      <c r="G3506" t="s">
        <v>789</v>
      </c>
      <c r="H3506" t="str">
        <f>IF(ISBLANK(draft_picks[[#This Row],[drafter_id]]),"",_xlfn.XLOOKUP(draft_picks[[#This Row],[drafter_id]],drafters[id],drafters[name]))</f>
        <v>Bryan Cogman</v>
      </c>
      <c r="J3506" t="str">
        <f>IF(ISBLANK(draft_picks[[#This Row],[drafter_team_id]]),"",_xlfn.XLOOKUP(draft_picks[[#This Row],[drafter_team_id]],drafter_teams[id],drafter_teams[name]))</f>
        <v/>
      </c>
      <c r="K3506" t="s">
        <v>15484</v>
      </c>
      <c r="L3506" t="s">
        <v>1115</v>
      </c>
      <c r="M3506" t="str">
        <f>IF(OR(ISBLANK(draft_picks[[#This Row],[veto_drafter_id]]),draft_picks[[#This Row],[veto_drafter_id]]=""),"",_xlfn.XLOOKUP(draft_picks[[#This Row],[veto_drafter_id]],drafters[id],drafters[name]))</f>
        <v>Ryan Marker</v>
      </c>
      <c r="O3506" t="str">
        <f>IF(OR(ISBLANK(draft_picks[[#This Row],[veto_drafter_team_id]]),draft_picks[[#This Row],[veto_drafter_team_id]]=""),"",_xlfn.XLOOKUP(draft_picks[[#This Row],[veto_drafter_team_id]],drafter_teams[id],drafter_teams[name]))</f>
        <v/>
      </c>
      <c r="P3506" t="s">
        <v>15502</v>
      </c>
      <c r="Q3506" t="s">
        <v>969</v>
      </c>
      <c r="R3506" t="str">
        <f>IF(OR(ISBLANK(draft_picks[[#This Row],[veto_override_drafter_id]]),draft_picks[[#This Row],[veto_override_drafter_id]]=""),"",_xlfn.XLOOKUP(draft_picks[[#This Row],[veto_override_drafter_id]],drafters[id],drafters[name]))</f>
        <v>Graham Skipper</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12</v>
      </c>
      <c r="D3507">
        <f>IF(C3506&lt;draft_picks[[#This Row],[position]],1,IF(C3506&gt;draft_picks[[#This Row],[position]],D3506+1,IF(C3506=draft_picks[[#This Row],[position]],D3506+1)))</f>
        <v>14</v>
      </c>
      <c r="E3507" t="s">
        <v>4139</v>
      </c>
      <c r="F3507" t="str">
        <f>IF(ISBLANK(draft_picks[[#This Row],[movie_id]]),"",_xlfn.XLOOKUP(draft_picks[[#This Row],[movie_id]],drafts.movies[id],drafts.movies[movie_title]))</f>
        <v>It's a Wonderful Life</v>
      </c>
      <c r="G3507" t="s">
        <v>1237</v>
      </c>
      <c r="H3507" t="str">
        <f>IF(ISBLANK(draft_picks[[#This Row],[drafter_id]]),"",_xlfn.XLOOKUP(draft_picks[[#This Row],[drafter_id]],drafters[id],drafters[name]))</f>
        <v>Clay Keller</v>
      </c>
      <c r="J3507" t="str">
        <f>IF(ISBLANK(draft_picks[[#This Row],[drafter_team_id]]),"",_xlfn.XLOOKUP(draft_picks[[#This Row],[drafter_team_id]],drafter_teams[id],drafter_teams[name]))</f>
        <v/>
      </c>
      <c r="M3507" t="str">
        <f>IF(OR(ISBLANK(draft_picks[[#This Row],[veto_drafter_id]]),draft_picks[[#This Row],[veto_drafter_id]]=""),"",_xlfn.XLOOKUP(draft_picks[[#This Row],[veto_drafter_id]],drafters[id],drafters[name]))</f>
        <v/>
      </c>
      <c r="O3507" t="str">
        <f>IF(OR(ISBLANK(draft_picks[[#This Row],[veto_drafter_team_id]]),draft_picks[[#This Row],[veto_drafter_team_id]]=""),"",_xlfn.XLOOKUP(draft_picks[[#This Row],[veto_drafter_team_id]],drafter_teams[id],drafter_teams[name]))</f>
        <v/>
      </c>
      <c r="R3507" t="str">
        <f>IF(OR(ISBLANK(draft_picks[[#This Row],[veto_override_drafter_id]]),draft_picks[[#This Row],[veto_override_drafter_id]]=""),"",_xlfn.XLOOKUP(draft_picks[[#This Row],[veto_override_drafter_id]],drafters[id],drafters[name]))</f>
        <v/>
      </c>
      <c r="T3507" t="str">
        <f>IF(OR(ISBLANK(draft_picks[[#This Row],[veto_override_team_id]]),draft_picks[[#This Row],[veto_override_team_id]]=""),"",_xlfn.XLOOKUP(draft_picks[[#This Row],[veto_override_team_id]],drafter_teams[id],drafter_teams[name]))</f>
        <v/>
      </c>
    </row>
    <row r="3508" spans="1:20" x14ac:dyDescent="0.25">
      <c r="A3508" t="s">
        <v>268</v>
      </c>
      <c r="B3508" t="str">
        <f>_xlfn.XLOOKUP(draft_picks[[#This Row],[draft_id]],drafts[id],drafts[title])</f>
        <v>Movies Mega Draft</v>
      </c>
      <c r="C3508">
        <v>11</v>
      </c>
      <c r="D3508">
        <f>IF(C3507&lt;draft_picks[[#This Row],[position]],1,IF(C3507&gt;draft_picks[[#This Row],[position]],D3507+1,IF(C3507=draft_picks[[#This Row],[position]],D3507+1)))</f>
        <v>15</v>
      </c>
      <c r="E3508" t="s">
        <v>6862</v>
      </c>
      <c r="F3508" t="str">
        <f>IF(ISBLANK(draft_picks[[#This Row],[movie_id]]),"",_xlfn.XLOOKUP(draft_picks[[#This Row],[movie_id]],drafts.movies[id],drafts.movies[movie_title]))</f>
        <v>Monty Python and the Holy Grail</v>
      </c>
      <c r="G3508" t="s">
        <v>969</v>
      </c>
      <c r="H3508" t="str">
        <f>IF(ISBLANK(draft_picks[[#This Row],[drafter_id]]),"",_xlfn.XLOOKUP(draft_picks[[#This Row],[drafter_id]],drafters[id],drafters[name]))</f>
        <v>Graham Skipper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x14ac:dyDescent="0.25">
      <c r="A3509" t="s">
        <v>268</v>
      </c>
      <c r="B3509" t="str">
        <f>_xlfn.XLOOKUP(draft_picks[[#This Row],[draft_id]],drafts[id],drafts[title])</f>
        <v>Movies Mega Draft</v>
      </c>
      <c r="C3509">
        <v>10</v>
      </c>
      <c r="D3509">
        <f>IF(C3508&lt;draft_picks[[#This Row],[position]],1,IF(C3508&gt;draft_picks[[#This Row],[position]],D3508+1,IF(C3508=draft_picks[[#This Row],[position]],D3508+1)))</f>
        <v>16</v>
      </c>
      <c r="E3509" t="s">
        <v>16115</v>
      </c>
      <c r="F3509" t="str">
        <f>IF(ISBLANK(draft_picks[[#This Row],[movie_id]]),"",_xlfn.XLOOKUP(draft_picks[[#This Row],[movie_id]],drafts.movies[id],drafts.movies[movie_title]))</f>
        <v>Ordinary People</v>
      </c>
      <c r="G3509" t="s">
        <v>915</v>
      </c>
      <c r="H3509" t="str">
        <f>IF(ISBLANK(draft_picks[[#This Row],[drafter_id]]),"",_xlfn.XLOOKUP(draft_picks[[#This Row],[drafter_id]],drafters[id],drafters[name]))</f>
        <v>Billy Ray Brewton</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x14ac:dyDescent="0.25">
      <c r="A3510" t="s">
        <v>268</v>
      </c>
      <c r="B3510" t="str">
        <f>_xlfn.XLOOKUP(draft_picks[[#This Row],[draft_id]],drafts[id],drafts[title])</f>
        <v>Movies Mega Draft</v>
      </c>
      <c r="C3510">
        <v>9</v>
      </c>
      <c r="D3510">
        <f>IF(C3509&lt;draft_picks[[#This Row],[position]],1,IF(C3509&gt;draft_picks[[#This Row],[position]],D3509+1,IF(C3509=draft_picks[[#This Row],[position]],D3509+1)))</f>
        <v>17</v>
      </c>
      <c r="E3510" t="s">
        <v>5955</v>
      </c>
      <c r="F3510" t="str">
        <f>IF(ISBLANK(draft_picks[[#This Row],[movie_id]]),"",_xlfn.XLOOKUP(draft_picks[[#This Row],[movie_id]],drafts.movies[id],drafts.movies[movie_title]))</f>
        <v>Magnolia</v>
      </c>
      <c r="G3510" t="s">
        <v>1115</v>
      </c>
      <c r="H3510" t="str">
        <f>IF(ISBLANK(draft_picks[[#This Row],[drafter_id]]),"",_xlfn.XLOOKUP(draft_picks[[#This Row],[drafter_id]],drafters[id],drafters[name]))</f>
        <v>Ryan Marker</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x14ac:dyDescent="0.25">
      <c r="A3511" t="s">
        <v>268</v>
      </c>
      <c r="B3511" t="str">
        <f>_xlfn.XLOOKUP(draft_picks[[#This Row],[draft_id]],drafts[id],drafts[title])</f>
        <v>Movies Mega Draft</v>
      </c>
      <c r="C3511">
        <v>8</v>
      </c>
      <c r="D3511">
        <f>IF(C3510&lt;draft_picks[[#This Row],[position]],1,IF(C3510&gt;draft_picks[[#This Row],[position]],D3510+1,IF(C3510=draft_picks[[#This Row],[position]],D3510+1)))</f>
        <v>18</v>
      </c>
      <c r="E3511" t="s">
        <v>16118</v>
      </c>
      <c r="F3511" t="str">
        <f>IF(ISBLANK(draft_picks[[#This Row],[movie_id]]),"",_xlfn.XLOOKUP(draft_picks[[#This Row],[movie_id]],drafts.movies[id],drafts.movies[movie_title]))</f>
        <v>Before Sunset</v>
      </c>
      <c r="G3511" t="s">
        <v>1177</v>
      </c>
      <c r="H3511" t="str">
        <f>IF(ISBLANK(draft_picks[[#This Row],[drafter_id]]),"",_xlfn.XLOOKUP(draft_picks[[#This Row],[drafter_id]],drafters[id],drafters[name]))</f>
        <v>Darren Franich</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x14ac:dyDescent="0.25">
      <c r="A3512" t="s">
        <v>268</v>
      </c>
      <c r="B3512" t="str">
        <f>_xlfn.XLOOKUP(draft_picks[[#This Row],[draft_id]],drafts[id],drafts[title])</f>
        <v>Movies Mega Draft</v>
      </c>
      <c r="C3512">
        <v>7</v>
      </c>
      <c r="D3512">
        <f>IF(C3511&lt;draft_picks[[#This Row],[position]],1,IF(C3511&gt;draft_picks[[#This Row],[position]],D3511+1,IF(C3511=draft_picks[[#This Row],[position]],D3511+1)))</f>
        <v>19</v>
      </c>
      <c r="E3512" t="s">
        <v>4193</v>
      </c>
      <c r="F3512" t="str">
        <f>IF(ISBLANK(draft_picks[[#This Row],[movie_id]]),"",_xlfn.XLOOKUP(draft_picks[[#This Row],[movie_id]],drafts.movies[id],drafts.movies[movie_title]))</f>
        <v>Singin' in the Rain</v>
      </c>
      <c r="G3512" t="s">
        <v>789</v>
      </c>
      <c r="H3512" t="str">
        <f>IF(ISBLANK(draft_picks[[#This Row],[drafter_id]]),"",_xlfn.XLOOKUP(draft_picks[[#This Row],[drafter_id]],drafters[id],drafters[name]))</f>
        <v>Bryan Cogman</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x14ac:dyDescent="0.25">
      <c r="A3513" t="s">
        <v>268</v>
      </c>
      <c r="B3513" t="str">
        <f>_xlfn.XLOOKUP(draft_picks[[#This Row],[draft_id]],drafts[id],drafts[title])</f>
        <v>Movies Mega Draft</v>
      </c>
      <c r="C3513">
        <v>6</v>
      </c>
      <c r="D3513">
        <f>IF(C3512&lt;draft_picks[[#This Row],[position]],1,IF(C3512&gt;draft_picks[[#This Row],[position]],D3512+1,IF(C3512=draft_picks[[#This Row],[position]],D3512+1)))</f>
        <v>20</v>
      </c>
      <c r="E3513" t="s">
        <v>3223</v>
      </c>
      <c r="F3513" t="str">
        <f>IF(ISBLANK(draft_picks[[#This Row],[movie_id]]),"",_xlfn.XLOOKUP(draft_picks[[#This Row],[movie_id]],drafts.movies[id],drafts.movies[movie_title]))</f>
        <v>Titanic</v>
      </c>
      <c r="G3513" t="s">
        <v>1237</v>
      </c>
      <c r="H3513" t="str">
        <f>IF(ISBLANK(draft_picks[[#This Row],[drafter_id]]),"",_xlfn.XLOOKUP(draft_picks[[#This Row],[drafter_id]],drafters[id],drafters[name]))</f>
        <v>Clay Keller</v>
      </c>
      <c r="J3513" t="str">
        <f>IF(ISBLANK(draft_picks[[#This Row],[drafter_team_id]]),"",_xlfn.XLOOKUP(draft_picks[[#This Row],[drafter_team_id]],drafter_teams[id],drafter_teams[name]))</f>
        <v/>
      </c>
      <c r="K3513" t="s">
        <v>15484</v>
      </c>
      <c r="L3513" t="s">
        <v>969</v>
      </c>
      <c r="M3513" t="str">
        <f>IF(OR(ISBLANK(draft_picks[[#This Row],[veto_drafter_id]]),draft_picks[[#This Row],[veto_drafter_id]]=""),"",_xlfn.XLOOKUP(draft_picks[[#This Row],[veto_drafter_id]],drafters[id],drafters[name]))</f>
        <v>Graham Skipper</v>
      </c>
      <c r="O3513" t="str">
        <f>IF(OR(ISBLANK(draft_picks[[#This Row],[veto_drafter_team_id]]),draft_picks[[#This Row],[veto_drafter_team_id]]=""),"",_xlfn.XLOOKUP(draft_picks[[#This Row],[veto_drafter_team_id]],drafter_teams[id],drafter_teams[name]))</f>
        <v/>
      </c>
      <c r="P3513" t="s">
        <v>15502</v>
      </c>
      <c r="Q3513" t="s">
        <v>915</v>
      </c>
      <c r="R3513" t="str">
        <f>IF(OR(ISBLANK(draft_picks[[#This Row],[veto_override_drafter_id]]),draft_picks[[#This Row],[veto_override_drafter_id]]=""),"",_xlfn.XLOOKUP(draft_picks[[#This Row],[veto_override_drafter_id]],drafters[id],drafters[name]))</f>
        <v>Billy Ray Brewton</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5</v>
      </c>
      <c r="D3514">
        <f>IF(C3513&lt;draft_picks[[#This Row],[position]],1,IF(C3513&gt;draft_picks[[#This Row],[position]],D3513+1,IF(C3513=draft_picks[[#This Row],[position]],D3513+1)))</f>
        <v>21</v>
      </c>
      <c r="E3514" t="s">
        <v>16075</v>
      </c>
      <c r="F3514" t="str">
        <f>IF(ISBLANK(draft_picks[[#This Row],[movie_id]]),"",_xlfn.XLOOKUP(draft_picks[[#This Row],[movie_id]],drafts.movies[id],drafts.movies[movie_title]))</f>
        <v>The Texas Chain Saw Massacre</v>
      </c>
      <c r="G3514" t="s">
        <v>969</v>
      </c>
      <c r="H3514" t="str">
        <f>IF(ISBLANK(draft_picks[[#This Row],[drafter_id]]),"",_xlfn.XLOOKUP(draft_picks[[#This Row],[drafter_id]],drafters[id],drafters[name]))</f>
        <v>Graham Skipper</v>
      </c>
      <c r="J3514" t="str">
        <f>IF(ISBLANK(draft_picks[[#This Row],[drafter_team_id]]),"",_xlfn.XLOOKUP(draft_picks[[#This Row],[drafter_team_id]],drafter_teams[id],drafter_teams[name]))</f>
        <v/>
      </c>
      <c r="M3514" t="str">
        <f>IF(OR(ISBLANK(draft_picks[[#This Row],[veto_drafter_id]]),draft_picks[[#This Row],[veto_drafter_id]]=""),"",_xlfn.XLOOKUP(draft_picks[[#This Row],[veto_drafter_id]],drafters[id],drafters[name]))</f>
        <v/>
      </c>
      <c r="O3514" t="str">
        <f>IF(OR(ISBLANK(draft_picks[[#This Row],[veto_drafter_team_id]]),draft_picks[[#This Row],[veto_drafter_team_id]]=""),"",_xlfn.XLOOKUP(draft_picks[[#This Row],[veto_drafter_team_id]],drafter_teams[id],drafter_teams[name]))</f>
        <v/>
      </c>
      <c r="R3514" t="str">
        <f>IF(OR(ISBLANK(draft_picks[[#This Row],[veto_override_drafter_id]]),draft_picks[[#This Row],[veto_override_drafter_id]]=""),"",_xlfn.XLOOKUP(draft_picks[[#This Row],[veto_override_drafter_id]],drafters[id],drafters[name]))</f>
        <v/>
      </c>
      <c r="T3514" t="str">
        <f>IF(OR(ISBLANK(draft_picks[[#This Row],[veto_override_team_id]]),draft_picks[[#This Row],[veto_override_team_id]]=""),"",_xlfn.XLOOKUP(draft_picks[[#This Row],[veto_override_team_id]],drafter_teams[id],drafter_teams[name]))</f>
        <v/>
      </c>
    </row>
    <row r="3515" spans="1:20" x14ac:dyDescent="0.25">
      <c r="A3515" t="s">
        <v>268</v>
      </c>
      <c r="B3515" t="str">
        <f>_xlfn.XLOOKUP(draft_picks[[#This Row],[draft_id]],drafts[id],drafts[title])</f>
        <v>Movies Mega Draft</v>
      </c>
      <c r="C3515">
        <v>4</v>
      </c>
      <c r="D3515">
        <f>IF(C3514&lt;draft_picks[[#This Row],[position]],1,IF(C3514&gt;draft_picks[[#This Row],[position]],D3514+1,IF(C3514=draft_picks[[#This Row],[position]],D3514+1)))</f>
        <v>22</v>
      </c>
      <c r="E3515" t="s">
        <v>16121</v>
      </c>
      <c r="F3515" t="str">
        <f>IF(ISBLANK(draft_picks[[#This Row],[movie_id]]),"",_xlfn.XLOOKUP(draft_picks[[#This Row],[movie_id]],drafts.movies[id],drafts.movies[movie_title]))</f>
        <v>The Thin Blue Line</v>
      </c>
      <c r="G3515" t="s">
        <v>915</v>
      </c>
      <c r="H3515" t="str">
        <f>IF(ISBLANK(draft_picks[[#This Row],[drafter_id]]),"",_xlfn.XLOOKUP(draft_picks[[#This Row],[drafter_id]],drafters[id],drafters[name]))</f>
        <v>Billy Ray Brewton</v>
      </c>
      <c r="J3515" t="str">
        <f>IF(ISBLANK(draft_picks[[#This Row],[drafter_team_id]]),"",_xlfn.XLOOKUP(draft_picks[[#This Row],[drafter_team_id]],drafter_teams[id],drafter_teams[name]))</f>
        <v/>
      </c>
      <c r="K3515" t="s">
        <v>15484</v>
      </c>
      <c r="L3515" t="s">
        <v>1177</v>
      </c>
      <c r="M3515" t="str">
        <f>IF(OR(ISBLANK(draft_picks[[#This Row],[veto_drafter_id]]),draft_picks[[#This Row],[veto_drafter_id]]=""),"",_xlfn.XLOOKUP(draft_picks[[#This Row],[veto_drafter_id]],drafters[id],drafters[name]))</f>
        <v>Darren Franich</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23</v>
      </c>
      <c r="E3516" t="s">
        <v>2883</v>
      </c>
      <c r="F3516" t="str">
        <f>IF(ISBLANK(draft_picks[[#This Row],[movie_id]]),"",_xlfn.XLOOKUP(draft_picks[[#This Row],[movie_id]],drafts.movies[id],drafts.movies[movie_title]))</f>
        <v>Unforgiven</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969</v>
      </c>
      <c r="M3516" t="str">
        <f>IF(OR(ISBLANK(draft_picks[[#This Row],[veto_drafter_id]]),draft_picks[[#This Row],[veto_drafter_id]]=""),"",_xlfn.XLOOKUP(draft_picks[[#This Row],[veto_drafter_id]],drafters[id],drafters[name]))</f>
        <v>Graham Skipper</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24</v>
      </c>
      <c r="E3517" t="s">
        <v>7772</v>
      </c>
      <c r="F3517" t="str">
        <f>IF(ISBLANK(draft_picks[[#This Row],[movie_id]]),"",_xlfn.XLOOKUP(draft_picks[[#This Row],[movie_id]],drafts.movies[id],drafts.movies[movie_title]))</f>
        <v>The Exorcist</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M3517" t="str">
        <f>IF(OR(ISBLANK(draft_picks[[#This Row],[veto_drafter_id]]),draft_picks[[#This Row],[veto_drafter_id]]=""),"",_xlfn.XLOOKUP(draft_picks[[#This Row],[veto_drafter_id]],drafters[id],drafters[name]))</f>
        <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x14ac:dyDescent="0.25">
      <c r="A3518" t="s">
        <v>268</v>
      </c>
      <c r="B3518" t="str">
        <f>_xlfn.XLOOKUP(draft_picks[[#This Row],[draft_id]],drafts[id],drafts[title])</f>
        <v>Movies Mega Draft</v>
      </c>
      <c r="C3518">
        <v>3</v>
      </c>
      <c r="D3518">
        <f>IF(C3517&lt;draft_picks[[#This Row],[position]],1,IF(C3517&gt;draft_picks[[#This Row],[position]],D3517+1,IF(C3517=draft_picks[[#This Row],[position]],D3517+1)))</f>
        <v>25</v>
      </c>
      <c r="E3518" t="s">
        <v>3870</v>
      </c>
      <c r="F3518" t="str">
        <f>IF(ISBLANK(draft_picks[[#This Row],[movie_id]]),"",_xlfn.XLOOKUP(draft_picks[[#This Row],[movie_id]],drafts.movies[id],drafts.movies[movie_title]))</f>
        <v>Taxi Driver</v>
      </c>
      <c r="G3518" t="s">
        <v>1115</v>
      </c>
      <c r="H3518" t="str">
        <f>IF(ISBLANK(draft_picks[[#This Row],[drafter_id]]),"",_xlfn.XLOOKUP(draft_picks[[#This Row],[drafter_id]],drafters[id],drafters[name]))</f>
        <v>Ryan Marker</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x14ac:dyDescent="0.25">
      <c r="A3519" t="s">
        <v>268</v>
      </c>
      <c r="B3519" t="str">
        <f>_xlfn.XLOOKUP(draft_picks[[#This Row],[draft_id]],drafts[id],drafts[title])</f>
        <v>Movies Mega Draft</v>
      </c>
      <c r="C3519">
        <v>2</v>
      </c>
      <c r="D3519">
        <f>IF(C3518&lt;draft_picks[[#This Row],[position]],1,IF(C3518&gt;draft_picks[[#This Row],[position]],D3518+1,IF(C3518=draft_picks[[#This Row],[position]],D3518+1)))</f>
        <v>26</v>
      </c>
      <c r="E3519" t="s">
        <v>6033</v>
      </c>
      <c r="F3519" t="str">
        <f>IF(ISBLANK(draft_picks[[#This Row],[movie_id]]),"",_xlfn.XLOOKUP(draft_picks[[#This Row],[movie_id]],drafts.movies[id],drafts.movies[movie_title]))</f>
        <v>The Wizard of Oz</v>
      </c>
      <c r="G3519" t="s">
        <v>1177</v>
      </c>
      <c r="H3519" t="str">
        <f>IF(ISBLANK(draft_picks[[#This Row],[drafter_id]]),"",_xlfn.XLOOKUP(draft_picks[[#This Row],[drafter_id]],drafters[id],drafters[name]))</f>
        <v>Darren Franich</v>
      </c>
      <c r="J3519" t="str">
        <f>IF(ISBLANK(draft_picks[[#This Row],[drafter_team_id]]),"",_xlfn.XLOOKUP(draft_picks[[#This Row],[drafter_team_id]],drafter_teams[id],drafter_teams[name]))</f>
        <v/>
      </c>
      <c r="K3519" t="s">
        <v>15484</v>
      </c>
      <c r="L3519" t="s">
        <v>915</v>
      </c>
      <c r="M3519" t="str">
        <f>IF(OR(ISBLANK(draft_picks[[#This Row],[veto_drafter_id]]),draft_picks[[#This Row],[veto_drafter_id]]=""),"",_xlfn.XLOOKUP(draft_picks[[#This Row],[veto_drafter_id]],drafters[id],drafters[name]))</f>
        <v>Billy Ray Brewton</v>
      </c>
      <c r="O3519" t="str">
        <f>IF(OR(ISBLANK(draft_picks[[#This Row],[veto_drafter_team_id]]),draft_picks[[#This Row],[veto_drafter_team_id]]=""),"",_xlfn.XLOOKUP(draft_picks[[#This Row],[veto_drafter_team_id]],drafter_teams[id],drafter_teams[name]))</f>
        <v/>
      </c>
      <c r="P3519" t="s">
        <v>15502</v>
      </c>
      <c r="Q3519" t="s">
        <v>1115</v>
      </c>
      <c r="R3519" t="str">
        <f>IF(OR(ISBLANK(draft_picks[[#This Row],[veto_override_drafter_id]]),draft_picks[[#This Row],[veto_override_drafter_id]]=""),"",_xlfn.XLOOKUP(draft_picks[[#This Row],[veto_override_drafter_id]],drafters[id],drafters[name]))</f>
        <v>Ryan Marker</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1</v>
      </c>
      <c r="D3520">
        <f>IF(C3519&lt;draft_picks[[#This Row],[position]],1,IF(C3519&gt;draft_picks[[#This Row],[position]],D3519+1,IF(C3519=draft_picks[[#This Row],[position]],D3519+1)))</f>
        <v>27</v>
      </c>
      <c r="E3520" t="s">
        <v>5160</v>
      </c>
      <c r="F3520" t="str">
        <f>IF(ISBLANK(draft_picks[[#This Row],[movie_id]]),"",_xlfn.XLOOKUP(draft_picks[[#This Row],[movie_id]],drafts.movies[id],drafts.movies[movie_title]))</f>
        <v>Jaws</v>
      </c>
      <c r="G3520" t="s">
        <v>789</v>
      </c>
      <c r="H3520" t="str">
        <f>IF(ISBLANK(draft_picks[[#This Row],[drafter_id]]),"",_xlfn.XLOOKUP(draft_picks[[#This Row],[drafter_id]],drafters[id],drafters[name]))</f>
        <v>Bryan Cogman</v>
      </c>
      <c r="J3520" t="str">
        <f>IF(ISBLANK(draft_picks[[#This Row],[drafter_team_id]]),"",_xlfn.XLOOKUP(draft_picks[[#This Row],[drafter_team_id]],drafter_teams[id],drafter_teams[name]))</f>
        <v/>
      </c>
      <c r="M3520" t="str">
        <f>IF(OR(ISBLANK(draft_picks[[#This Row],[veto_drafter_id]]),draft_picks[[#This Row],[veto_drafter_id]]=""),"",_xlfn.XLOOKUP(draft_picks[[#This Row],[veto_drafter_id]],drafters[id],drafters[name]))</f>
        <v/>
      </c>
      <c r="O3520" t="str">
        <f>IF(OR(ISBLANK(draft_picks[[#This Row],[veto_drafter_team_id]]),draft_picks[[#This Row],[veto_drafter_team_id]]=""),"",_xlfn.XLOOKUP(draft_picks[[#This Row],[veto_drafter_team_id]],drafter_teams[id],drafter_teams[name]))</f>
        <v/>
      </c>
      <c r="R3520" t="str">
        <f>IF(OR(ISBLANK(draft_picks[[#This Row],[veto_override_drafter_id]]),draft_picks[[#This Row],[veto_override_drafter_id]]=""),"",_xlfn.XLOOKUP(draft_picks[[#This Row],[veto_override_drafter_id]],drafters[id],drafters[name]))</f>
        <v/>
      </c>
      <c r="T3520" t="str">
        <f>IF(OR(ISBLANK(draft_picks[[#This Row],[veto_override_team_id]]),draft_picks[[#This Row],[veto_override_team_id]]=""),"",_xlfn.XLOOKUP(draft_picks[[#This Row],[veto_override_team_id]],drafter_teams[id],drafter_teams[name]))</f>
        <v/>
      </c>
    </row>
    <row r="3521" spans="1:20" x14ac:dyDescent="0.25">
      <c r="A3521" t="s">
        <v>336</v>
      </c>
      <c r="B3521" t="str">
        <f>_xlfn.XLOOKUP(draft_picks[[#This Row],[draft_id]],drafts[id],drafts[title])</f>
        <v>TV Shows Mega Draft</v>
      </c>
      <c r="C3521">
        <v>25</v>
      </c>
      <c r="D3521">
        <f>IF(C3520&lt;draft_picks[[#This Row],[position]],1,IF(C3520&gt;draft_picks[[#This Row],[position]],D3520+1,IF(C3520=draft_picks[[#This Row],[position]],D3520+1)))</f>
        <v>1</v>
      </c>
      <c r="E3521" t="s">
        <v>16124</v>
      </c>
      <c r="F3521" t="str">
        <f>IF(ISBLANK(draft_picks[[#This Row],[movie_id]]),"",_xlfn.XLOOKUP(draft_picks[[#This Row],[movie_id]],drafts.movies[id],drafts.movies[movie_title]))</f>
        <v>Community</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x14ac:dyDescent="0.25">
      <c r="A3522" t="s">
        <v>336</v>
      </c>
      <c r="B3522" t="str">
        <f>_xlfn.XLOOKUP(draft_picks[[#This Row],[draft_id]],drafts[id],drafts[title])</f>
        <v>TV Shows Mega Draft</v>
      </c>
      <c r="C3522">
        <v>24</v>
      </c>
      <c r="D3522">
        <f>IF(C3521&lt;draft_picks[[#This Row],[position]],1,IF(C3521&gt;draft_picks[[#This Row],[position]],D3521+1,IF(C3521=draft_picks[[#This Row],[position]],D3521+1)))</f>
        <v>2</v>
      </c>
      <c r="E3522" t="s">
        <v>16379</v>
      </c>
      <c r="F3522" t="str">
        <f>IF(ISBLANK(draft_picks[[#This Row],[movie_id]]),"",_xlfn.XLOOKUP(draft_picks[[#This Row],[movie_id]],drafts.movies[id],drafts.movies[movie_title]))</f>
        <v>Unsolved Mysteries</v>
      </c>
      <c r="G3522" t="s">
        <v>915</v>
      </c>
      <c r="H3522" t="str">
        <f>IF(ISBLANK(draft_picks[[#This Row],[drafter_id]]),"",_xlfn.XLOOKUP(draft_picks[[#This Row],[drafter_id]],drafters[id],drafters[name]))</f>
        <v>Billy Ray Brewton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x14ac:dyDescent="0.25">
      <c r="A3523" t="s">
        <v>336</v>
      </c>
      <c r="B3523" t="str">
        <f>_xlfn.XLOOKUP(draft_picks[[#This Row],[draft_id]],drafts[id],drafts[title])</f>
        <v>TV Shows Mega Draft</v>
      </c>
      <c r="C3523">
        <v>23</v>
      </c>
      <c r="D3523">
        <f>IF(C3522&lt;draft_picks[[#This Row],[position]],1,IF(C3522&gt;draft_picks[[#This Row],[position]],D3522+1,IF(C3522=draft_picks[[#This Row],[position]],D3522+1)))</f>
        <v>3</v>
      </c>
      <c r="E3523" t="s">
        <v>16127</v>
      </c>
      <c r="F3523" t="str">
        <f>IF(ISBLANK(draft_picks[[#This Row],[movie_id]]),"",_xlfn.XLOOKUP(draft_picks[[#This Row],[movie_id]],drafts.movies[id],drafts.movies[movie_title]))</f>
        <v>Late Night with Conan O'Brien</v>
      </c>
      <c r="G3523" t="s">
        <v>1237</v>
      </c>
      <c r="H3523" t="str">
        <f>IF(ISBLANK(draft_picks[[#This Row],[drafter_id]]),"",_xlfn.XLOOKUP(draft_picks[[#This Row],[drafter_id]],drafters[id],drafters[name]))</f>
        <v>Clay Keller</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x14ac:dyDescent="0.25">
      <c r="A3524" t="s">
        <v>336</v>
      </c>
      <c r="B3524" t="str">
        <f>_xlfn.XLOOKUP(draft_picks[[#This Row],[draft_id]],drafts[id],drafts[title])</f>
        <v>TV Shows Mega Draft</v>
      </c>
      <c r="C3524">
        <v>22</v>
      </c>
      <c r="D3524">
        <f>IF(C3523&lt;draft_picks[[#This Row],[position]],1,IF(C3523&gt;draft_picks[[#This Row],[position]],D3523+1,IF(C3523=draft_picks[[#This Row],[position]],D3523+1)))</f>
        <v>4</v>
      </c>
      <c r="E3524" t="s">
        <v>16130</v>
      </c>
      <c r="F3524" t="str">
        <f>IF(ISBLANK(draft_picks[[#This Row],[movie_id]]),"",_xlfn.XLOOKUP(draft_picks[[#This Row],[movie_id]],drafts.movies[id],drafts.movies[movie_title]))</f>
        <v>Battlestar Galactica</v>
      </c>
      <c r="G3524" t="s">
        <v>969</v>
      </c>
      <c r="H3524" t="str">
        <f>IF(ISBLANK(draft_picks[[#This Row],[drafter_id]]),"",_xlfn.XLOOKUP(draft_picks[[#This Row],[drafter_id]],drafters[id],drafters[name]))</f>
        <v>Graham Skipper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x14ac:dyDescent="0.25">
      <c r="A3525" t="s">
        <v>336</v>
      </c>
      <c r="B3525" t="str">
        <f>_xlfn.XLOOKUP(draft_picks[[#This Row],[draft_id]],drafts[id],drafts[title])</f>
        <v>TV Shows Mega Draft</v>
      </c>
      <c r="C3525">
        <v>21</v>
      </c>
      <c r="D3525">
        <f>IF(C3524&lt;draft_picks[[#This Row],[position]],1,IF(C3524&gt;draft_picks[[#This Row],[position]],D3524+1,IF(C3524=draft_picks[[#This Row],[position]],D3524+1)))</f>
        <v>5</v>
      </c>
      <c r="E3525" t="s">
        <v>16133</v>
      </c>
      <c r="F3525" t="str">
        <f>IF(ISBLANK(draft_picks[[#This Row],[movie_id]]),"",_xlfn.XLOOKUP(draft_picks[[#This Row],[movie_id]],drafts.movies[id],drafts.movies[movie_title]))</f>
        <v>DC's Legends of Tomorrow</v>
      </c>
      <c r="G3525" t="s">
        <v>1115</v>
      </c>
      <c r="H3525" t="str">
        <f>IF(ISBLANK(draft_picks[[#This Row],[drafter_id]]),"",_xlfn.XLOOKUP(draft_picks[[#This Row],[drafter_id]],drafters[id],drafters[name]))</f>
        <v>Ryan Marker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x14ac:dyDescent="0.25">
      <c r="A3526" t="s">
        <v>336</v>
      </c>
      <c r="B3526" t="str">
        <f>_xlfn.XLOOKUP(draft_picks[[#This Row],[draft_id]],drafts[id],drafts[title])</f>
        <v>TV Shows Mega Draft</v>
      </c>
      <c r="C3526">
        <v>20</v>
      </c>
      <c r="D3526">
        <f>IF(C3525&lt;draft_picks[[#This Row],[position]],1,IF(C3525&gt;draft_picks[[#This Row],[position]],D3525+1,IF(C3525=draft_picks[[#This Row],[position]],D3525+1)))</f>
        <v>6</v>
      </c>
      <c r="E3526" s="1" t="s">
        <v>16136</v>
      </c>
      <c r="F3526" t="str">
        <f>IF(ISBLANK(draft_picks[[#This Row],[movie_id]]),"",_xlfn.XLOOKUP(draft_picks[[#This Row],[movie_id]],drafts.movies[id],drafts.movies[movie_title]))</f>
        <v>Atlanta</v>
      </c>
      <c r="G3526" t="s">
        <v>1177</v>
      </c>
      <c r="H3526" t="str">
        <f>IF(ISBLANK(draft_picks[[#This Row],[drafter_id]]),"",_xlfn.XLOOKUP(draft_picks[[#This Row],[drafter_id]],drafters[id],drafters[name]))</f>
        <v>Darren Franich</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x14ac:dyDescent="0.25">
      <c r="A3527" t="s">
        <v>336</v>
      </c>
      <c r="B3527" t="str">
        <f>_xlfn.XLOOKUP(draft_picks[[#This Row],[draft_id]],drafts[id],drafts[title])</f>
        <v>TV Shows Mega Draft</v>
      </c>
      <c r="C3527">
        <v>19</v>
      </c>
      <c r="D3527">
        <f>IF(C3526&lt;draft_picks[[#This Row],[position]],1,IF(C3526&gt;draft_picks[[#This Row],[position]],D3526+1,IF(C3526=draft_picks[[#This Row],[position]],D3526+1)))</f>
        <v>7</v>
      </c>
      <c r="E3527" t="s">
        <v>16139</v>
      </c>
      <c r="F3527" t="str">
        <f>IF(ISBLANK(draft_picks[[#This Row],[movie_id]]),"",_xlfn.XLOOKUP(draft_picks[[#This Row],[movie_id]],drafts.movies[id],drafts.movies[movie_title]))</f>
        <v>M*A*S*H</v>
      </c>
      <c r="G3527" t="s">
        <v>789</v>
      </c>
      <c r="H3527" t="str">
        <f>IF(ISBLANK(draft_picks[[#This Row],[drafter_id]]),"",_xlfn.XLOOKUP(draft_picks[[#This Row],[drafter_id]],drafters[id],drafters[name]))</f>
        <v>Bryan Cogman</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x14ac:dyDescent="0.25">
      <c r="A3528" t="s">
        <v>336</v>
      </c>
      <c r="B3528" t="str">
        <f>_xlfn.XLOOKUP(draft_picks[[#This Row],[draft_id]],drafts[id],drafts[title])</f>
        <v>TV Shows Mega Draft</v>
      </c>
      <c r="C3528">
        <v>18</v>
      </c>
      <c r="D3528">
        <f>IF(C3527&lt;draft_picks[[#This Row],[position]],1,IF(C3527&gt;draft_picks[[#This Row],[position]],D3527+1,IF(C3527=draft_picks[[#This Row],[position]],D3527+1)))</f>
        <v>8</v>
      </c>
      <c r="E3528" t="s">
        <v>16142</v>
      </c>
      <c r="F3528" t="str">
        <f>IF(ISBLANK(draft_picks[[#This Row],[movie_id]]),"",_xlfn.XLOOKUP(draft_picks[[#This Row],[movie_id]],drafts.movies[id],drafts.movies[movie_title]))</f>
        <v>The Wonder Years</v>
      </c>
      <c r="G3528" t="s">
        <v>915</v>
      </c>
      <c r="H3528" t="str">
        <f>IF(ISBLANK(draft_picks[[#This Row],[drafter_id]]),"",_xlfn.XLOOKUP(draft_picks[[#This Row],[drafter_id]],drafters[id],drafters[name]))</f>
        <v>Billy Ray Brewton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x14ac:dyDescent="0.25">
      <c r="A3529" t="s">
        <v>336</v>
      </c>
      <c r="B3529" t="str">
        <f>_xlfn.XLOOKUP(draft_picks[[#This Row],[draft_id]],drafts[id],drafts[title])</f>
        <v>TV Shows Mega Draft</v>
      </c>
      <c r="C3529">
        <v>17</v>
      </c>
      <c r="D3529">
        <f>IF(C3528&lt;draft_picks[[#This Row],[position]],1,IF(C3528&gt;draft_picks[[#This Row],[position]],D3528+1,IF(C3528=draft_picks[[#This Row],[position]],D3528+1)))</f>
        <v>9</v>
      </c>
      <c r="E3529" t="s">
        <v>16145</v>
      </c>
      <c r="F3529" t="str">
        <f>IF(ISBLANK(draft_picks[[#This Row],[movie_id]]),"",_xlfn.XLOOKUP(draft_picks[[#This Row],[movie_id]],drafts.movies[id],drafts.movies[movie_title]))</f>
        <v>ER</v>
      </c>
      <c r="G3529" t="s">
        <v>1237</v>
      </c>
      <c r="H3529" t="str">
        <f>IF(ISBLANK(draft_picks[[#This Row],[drafter_id]]),"",_xlfn.XLOOKUP(draft_picks[[#This Row],[drafter_id]],drafters[id],drafters[name]))</f>
        <v>Clay Keller</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x14ac:dyDescent="0.25">
      <c r="A3530" t="s">
        <v>336</v>
      </c>
      <c r="B3530" t="str">
        <f>_xlfn.XLOOKUP(draft_picks[[#This Row],[draft_id]],drafts[id],drafts[title])</f>
        <v>TV Shows Mega Draft</v>
      </c>
      <c r="C3530">
        <v>16</v>
      </c>
      <c r="D3530">
        <f>IF(C3529&lt;draft_picks[[#This Row],[position]],1,IF(C3529&gt;draft_picks[[#This Row],[position]],D3529+1,IF(C3529=draft_picks[[#This Row],[position]],D3529+1)))</f>
        <v>10</v>
      </c>
      <c r="E3530" t="s">
        <v>16148</v>
      </c>
      <c r="F3530" t="str">
        <f>IF(ISBLANK(draft_picks[[#This Row],[movie_id]]),"",_xlfn.XLOOKUP(draft_picks[[#This Row],[movie_id]],drafts.movies[id],drafts.movies[movie_title]))</f>
        <v>Monty Python's Flying Circus</v>
      </c>
      <c r="G3530" t="s">
        <v>969</v>
      </c>
      <c r="H3530" t="str">
        <f>IF(ISBLANK(draft_picks[[#This Row],[drafter_id]]),"",_xlfn.XLOOKUP(draft_picks[[#This Row],[drafter_id]],drafters[id],drafters[name]))</f>
        <v>Graham Skipper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x14ac:dyDescent="0.25">
      <c r="A3531" t="s">
        <v>336</v>
      </c>
      <c r="B3531" t="str">
        <f>_xlfn.XLOOKUP(draft_picks[[#This Row],[draft_id]],drafts[id],drafts[title])</f>
        <v>TV Shows Mega Draft</v>
      </c>
      <c r="C3531">
        <v>15</v>
      </c>
      <c r="D3531">
        <f>IF(C3530&lt;draft_picks[[#This Row],[position]],1,IF(C3530&gt;draft_picks[[#This Row],[position]],D3530+1,IF(C3530=draft_picks[[#This Row],[position]],D3530+1)))</f>
        <v>11</v>
      </c>
      <c r="E3531" t="s">
        <v>16151</v>
      </c>
      <c r="F3531" t="str">
        <f>IF(ISBLANK(draft_picks[[#This Row],[movie_id]]),"",_xlfn.XLOOKUP(draft_picks[[#This Row],[movie_id]],drafts.movies[id],drafts.movies[movie_title]))</f>
        <v>Jeopardy!</v>
      </c>
      <c r="G3531" t="s">
        <v>1115</v>
      </c>
      <c r="H3531" t="str">
        <f>IF(ISBLANK(draft_picks[[#This Row],[drafter_id]]),"",_xlfn.XLOOKUP(draft_picks[[#This Row],[drafter_id]],drafters[id],drafters[name]))</f>
        <v>Ryan Marker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x14ac:dyDescent="0.25">
      <c r="A3532" t="s">
        <v>336</v>
      </c>
      <c r="B3532" t="str">
        <f>_xlfn.XLOOKUP(draft_picks[[#This Row],[draft_id]],drafts[id],drafts[title])</f>
        <v>TV Shows Mega Draft</v>
      </c>
      <c r="C3532">
        <v>14</v>
      </c>
      <c r="D3532">
        <f>IF(C3531&lt;draft_picks[[#This Row],[position]],1,IF(C3531&gt;draft_picks[[#This Row],[position]],D3531+1,IF(C3531=draft_picks[[#This Row],[position]],D3531+1)))</f>
        <v>12</v>
      </c>
      <c r="E3532" t="s">
        <v>16154</v>
      </c>
      <c r="F3532" t="str">
        <f>IF(ISBLANK(draft_picks[[#This Row],[movie_id]]),"",_xlfn.XLOOKUP(draft_picks[[#This Row],[movie_id]],drafts.movies[id],drafts.movies[movie_title]))</f>
        <v>Columbo</v>
      </c>
      <c r="G3532" t="s">
        <v>1177</v>
      </c>
      <c r="H3532" t="str">
        <f>IF(ISBLANK(draft_picks[[#This Row],[drafter_id]]),"",_xlfn.XLOOKUP(draft_picks[[#This Row],[drafter_id]],drafters[id],drafters[name]))</f>
        <v>Darren Franich</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x14ac:dyDescent="0.25">
      <c r="A3533" t="s">
        <v>336</v>
      </c>
      <c r="B3533" t="str">
        <f>_xlfn.XLOOKUP(draft_picks[[#This Row],[draft_id]],drafts[id],drafts[title])</f>
        <v>TV Shows Mega Draft</v>
      </c>
      <c r="C3533">
        <v>13</v>
      </c>
      <c r="D3533">
        <f>IF(C3532&lt;draft_picks[[#This Row],[position]],1,IF(C3532&gt;draft_picks[[#This Row],[position]],D3532+1,IF(C3532=draft_picks[[#This Row],[position]],D3532+1)))</f>
        <v>13</v>
      </c>
      <c r="E3533" t="s">
        <v>16157</v>
      </c>
      <c r="F3533" t="str">
        <f>IF(ISBLANK(draft_picks[[#This Row],[movie_id]]),"",_xlfn.XLOOKUP(draft_picks[[#This Row],[movie_id]],drafts.movies[id],drafts.movies[movie_title]))</f>
        <v>Deadwood</v>
      </c>
      <c r="G3533" t="s">
        <v>789</v>
      </c>
      <c r="H3533" t="str">
        <f>IF(ISBLANK(draft_picks[[#This Row],[drafter_id]]),"",_xlfn.XLOOKUP(draft_picks[[#This Row],[drafter_id]],drafters[id],drafters[name]))</f>
        <v>Bryan Cogman</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x14ac:dyDescent="0.25">
      <c r="A3534" t="s">
        <v>336</v>
      </c>
      <c r="B3534" t="str">
        <f>_xlfn.XLOOKUP(draft_picks[[#This Row],[draft_id]],drafts[id],drafts[title])</f>
        <v>TV Shows Mega Draft</v>
      </c>
      <c r="C3534">
        <v>12</v>
      </c>
      <c r="D3534">
        <f>IF(C3533&lt;draft_picks[[#This Row],[position]],1,IF(C3533&gt;draft_picks[[#This Row],[position]],D3533+1,IF(C3533=draft_picks[[#This Row],[position]],D3533+1)))</f>
        <v>14</v>
      </c>
      <c r="E3534" t="s">
        <v>16160</v>
      </c>
      <c r="F3534" t="str">
        <f>IF(ISBLANK(draft_picks[[#This Row],[movie_id]]),"",_xlfn.XLOOKUP(draft_picks[[#This Row],[movie_id]],drafts.movies[id],drafts.movies[movie_title]))</f>
        <v>The Golden Girls</v>
      </c>
      <c r="G3534" t="s">
        <v>915</v>
      </c>
      <c r="H3534" t="str">
        <f>IF(ISBLANK(draft_picks[[#This Row],[drafter_id]]),"",_xlfn.XLOOKUP(draft_picks[[#This Row],[drafter_id]],drafters[id],drafters[name]))</f>
        <v>Billy Ray Brewton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x14ac:dyDescent="0.25">
      <c r="A3535" t="s">
        <v>336</v>
      </c>
      <c r="B3535" t="str">
        <f>_xlfn.XLOOKUP(draft_picks[[#This Row],[draft_id]],drafts[id],drafts[title])</f>
        <v>TV Shows Mega Draft</v>
      </c>
      <c r="C3535">
        <v>11</v>
      </c>
      <c r="D3535">
        <f>IF(C3534&lt;draft_picks[[#This Row],[position]],1,IF(C3534&gt;draft_picks[[#This Row],[position]],D3534+1,IF(C3534=draft_picks[[#This Row],[position]],D3534+1)))</f>
        <v>15</v>
      </c>
      <c r="E3535" t="s">
        <v>16163</v>
      </c>
      <c r="F3535" t="str">
        <f>IF(ISBLANK(draft_picks[[#This Row],[movie_id]]),"",_xlfn.XLOOKUP(draft_picks[[#This Row],[movie_id]],drafts.movies[id],drafts.movies[movie_title]))</f>
        <v>Star Trek: The Next Generation</v>
      </c>
      <c r="G3535" t="s">
        <v>1237</v>
      </c>
      <c r="H3535" t="str">
        <f>IF(ISBLANK(draft_picks[[#This Row],[drafter_id]]),"",_xlfn.XLOOKUP(draft_picks[[#This Row],[drafter_id]],drafters[id],drafters[name]))</f>
        <v>Clay Keller</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x14ac:dyDescent="0.25">
      <c r="A3536" t="s">
        <v>336</v>
      </c>
      <c r="B3536" t="str">
        <f>_xlfn.XLOOKUP(draft_picks[[#This Row],[draft_id]],drafts[id],drafts[title])</f>
        <v>TV Shows Mega Draft</v>
      </c>
      <c r="C3536">
        <v>10</v>
      </c>
      <c r="D3536">
        <f>IF(C3535&lt;draft_picks[[#This Row],[position]],1,IF(C3535&gt;draft_picks[[#This Row],[position]],D3535+1,IF(C3535=draft_picks[[#This Row],[position]],D3535+1)))</f>
        <v>16</v>
      </c>
      <c r="E3536" t="s">
        <v>16166</v>
      </c>
      <c r="F3536" t="str">
        <f>IF(ISBLANK(draft_picks[[#This Row],[movie_id]]),"",_xlfn.XLOOKUP(draft_picks[[#This Row],[movie_id]],drafts.movies[id],drafts.movies[movie_title]))</f>
        <v>The Twilight Zone</v>
      </c>
      <c r="G3536" t="s">
        <v>969</v>
      </c>
      <c r="H3536" t="str">
        <f>IF(ISBLANK(draft_picks[[#This Row],[drafter_id]]),"",_xlfn.XLOOKUP(draft_picks[[#This Row],[drafter_id]],drafters[id],drafters[name]))</f>
        <v>Graham Skipper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x14ac:dyDescent="0.25">
      <c r="A3537" t="s">
        <v>336</v>
      </c>
      <c r="B3537" t="str">
        <f>_xlfn.XLOOKUP(draft_picks[[#This Row],[draft_id]],drafts[id],drafts[title])</f>
        <v>TV Shows Mega Draft</v>
      </c>
      <c r="C3537">
        <v>9</v>
      </c>
      <c r="D3537">
        <f>IF(C3536&lt;draft_picks[[#This Row],[position]],1,IF(C3536&gt;draft_picks[[#This Row],[position]],D3536+1,IF(C3536=draft_picks[[#This Row],[position]],D3536+1)))</f>
        <v>17</v>
      </c>
      <c r="E3537" t="s">
        <v>16169</v>
      </c>
      <c r="F3537" t="str">
        <f>IF(ISBLANK(draft_picks[[#This Row],[movie_id]]),"",_xlfn.XLOOKUP(draft_picks[[#This Row],[movie_id]],drafts.movies[id],drafts.movies[movie_title]))</f>
        <v>X-Men</v>
      </c>
      <c r="G3537" t="s">
        <v>1115</v>
      </c>
      <c r="H3537" t="str">
        <f>IF(ISBLANK(draft_picks[[#This Row],[drafter_id]]),"",_xlfn.XLOOKUP(draft_picks[[#This Row],[drafter_id]],drafters[id],drafters[name]))</f>
        <v>Ryan Marker</v>
      </c>
      <c r="J3537" t="str">
        <f>IF(ISBLANK(draft_picks[[#This Row],[drafter_team_id]]),"",_xlfn.XLOOKUP(draft_picks[[#This Row],[drafter_team_id]],drafter_teams[id],drafter_teams[name]))</f>
        <v/>
      </c>
      <c r="K3537" t="s">
        <v>15484</v>
      </c>
      <c r="L3537" t="s">
        <v>915</v>
      </c>
      <c r="M3537" t="str">
        <f>IF(OR(ISBLANK(draft_picks[[#This Row],[veto_drafter_id]]),draft_picks[[#This Row],[veto_drafter_id]]=""),"",_xlfn.XLOOKUP(draft_picks[[#This Row],[veto_drafter_id]],drafters[id],drafters[name]))</f>
        <v>Billy Ray Brewton</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18</v>
      </c>
      <c r="E3538" t="s">
        <v>16171</v>
      </c>
      <c r="F3538" t="str">
        <f>IF(ISBLANK(draft_picks[[#This Row],[movie_id]]),"",_xlfn.XLOOKUP(draft_picks[[#This Row],[movie_id]],drafts.movies[id],drafts.movies[movie_title]))</f>
        <v>Angel</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1237</v>
      </c>
      <c r="M3538" t="str">
        <f>IF(OR(ISBLANK(draft_picks[[#This Row],[veto_drafter_id]]),draft_picks[[#This Row],[veto_drafter_id]]=""),"",_xlfn.XLOOKUP(draft_picks[[#This Row],[veto_drafter_id]],drafters[id],drafters[name]))</f>
        <v>Clay Keller</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19</v>
      </c>
      <c r="E3539" t="s">
        <v>16174</v>
      </c>
      <c r="F3539" t="str">
        <f>IF(ISBLANK(draft_picks[[#This Row],[movie_id]]),"",_xlfn.XLOOKUP(draft_picks[[#This Row],[movie_id]],drafts.movies[id],drafts.movies[movie_title]))</f>
        <v>Cheers</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M3539" t="str">
        <f>IF(OR(ISBLANK(draft_picks[[#This Row],[veto_drafter_id]]),draft_picks[[#This Row],[veto_drafter_id]]=""),"",_xlfn.XLOOKUP(draft_picks[[#This Row],[veto_drafter_id]],drafters[id],drafters[name]))</f>
        <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x14ac:dyDescent="0.25">
      <c r="A3540" t="s">
        <v>336</v>
      </c>
      <c r="B3540" t="str">
        <f>_xlfn.XLOOKUP(draft_picks[[#This Row],[draft_id]],drafts[id],drafts[title])</f>
        <v>TV Shows Mega Draft</v>
      </c>
      <c r="C3540">
        <v>8</v>
      </c>
      <c r="D3540">
        <f>IF(C3539&lt;draft_picks[[#This Row],[position]],1,IF(C3539&gt;draft_picks[[#This Row],[position]],D3539+1,IF(C3539=draft_picks[[#This Row],[position]],D3539+1)))</f>
        <v>20</v>
      </c>
      <c r="E3540" t="s">
        <v>16177</v>
      </c>
      <c r="F3540" t="str">
        <f>IF(ISBLANK(draft_picks[[#This Row],[movie_id]]),"",_xlfn.XLOOKUP(draft_picks[[#This Row],[movie_id]],drafts.movies[id],drafts.movies[movie_title]))</f>
        <v>Mad Men</v>
      </c>
      <c r="G3540" t="s">
        <v>1177</v>
      </c>
      <c r="H3540" t="str">
        <f>IF(ISBLANK(draft_picks[[#This Row],[drafter_id]]),"",_xlfn.XLOOKUP(draft_picks[[#This Row],[drafter_id]],drafters[id],drafters[name]))</f>
        <v>Darren Franich</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x14ac:dyDescent="0.25">
      <c r="A3541" t="s">
        <v>336</v>
      </c>
      <c r="B3541" t="str">
        <f>_xlfn.XLOOKUP(draft_picks[[#This Row],[draft_id]],drafts[id],drafts[title])</f>
        <v>TV Shows Mega Draft</v>
      </c>
      <c r="C3541">
        <v>7</v>
      </c>
      <c r="D3541">
        <f>IF(C3540&lt;draft_picks[[#This Row],[position]],1,IF(C3540&gt;draft_picks[[#This Row],[position]],D3540+1,IF(C3540=draft_picks[[#This Row],[position]],D3540+1)))</f>
        <v>21</v>
      </c>
      <c r="E3541" t="s">
        <v>16180</v>
      </c>
      <c r="F3541" t="str">
        <f>IF(ISBLANK(draft_picks[[#This Row],[movie_id]]),"",_xlfn.XLOOKUP(draft_picks[[#This Row],[movie_id]],drafts.movies[id],drafts.movies[movie_title]))</f>
        <v>The Wire</v>
      </c>
      <c r="G3541" t="s">
        <v>789</v>
      </c>
      <c r="H3541" t="str">
        <f>IF(ISBLANK(draft_picks[[#This Row],[drafter_id]]),"",_xlfn.XLOOKUP(draft_picks[[#This Row],[drafter_id]],drafters[id],drafters[name]))</f>
        <v>Bryan Cogman</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x14ac:dyDescent="0.25">
      <c r="A3542" t="s">
        <v>336</v>
      </c>
      <c r="B3542" t="str">
        <f>_xlfn.XLOOKUP(draft_picks[[#This Row],[draft_id]],drafts[id],drafts[title])</f>
        <v>TV Shows Mega Draft</v>
      </c>
      <c r="C3542">
        <v>6</v>
      </c>
      <c r="D3542">
        <f>IF(C3541&lt;draft_picks[[#This Row],[position]],1,IF(C3541&gt;draft_picks[[#This Row],[position]],D3541+1,IF(C3541=draft_picks[[#This Row],[position]],D3541+1)))</f>
        <v>22</v>
      </c>
      <c r="E3542" t="s">
        <v>16183</v>
      </c>
      <c r="F3542" t="str">
        <f>IF(ISBLANK(draft_picks[[#This Row],[movie_id]]),"",_xlfn.XLOOKUP(draft_picks[[#This Row],[movie_id]],drafts.movies[id],drafts.movies[movie_title]))</f>
        <v>Breaking Bad</v>
      </c>
      <c r="G3542" t="s">
        <v>915</v>
      </c>
      <c r="H3542" t="str">
        <f>IF(ISBLANK(draft_picks[[#This Row],[drafter_id]]),"",_xlfn.XLOOKUP(draft_picks[[#This Row],[drafter_id]],drafters[id],drafters[name]))</f>
        <v>Billy Ray Brewton</v>
      </c>
      <c r="J3542" t="str">
        <f>IF(ISBLANK(draft_picks[[#This Row],[drafter_team_id]]),"",_xlfn.XLOOKUP(draft_picks[[#This Row],[drafter_team_id]],drafter_teams[id],drafter_teams[name]))</f>
        <v/>
      </c>
      <c r="K3542" t="s">
        <v>15484</v>
      </c>
      <c r="L3542" t="s">
        <v>1177</v>
      </c>
      <c r="M3542" t="str">
        <f>IF(OR(ISBLANK(draft_picks[[#This Row],[veto_drafter_id]]),draft_picks[[#This Row],[veto_drafter_id]]=""),"",_xlfn.XLOOKUP(draft_picks[[#This Row],[veto_drafter_id]],drafters[id],drafters[name]))</f>
        <v>Darren Franich</v>
      </c>
      <c r="O3542" t="str">
        <f>IF(OR(ISBLANK(draft_picks[[#This Row],[veto_drafter_team_id]]),draft_picks[[#This Row],[veto_drafter_team_id]]=""),"",_xlfn.XLOOKUP(draft_picks[[#This Row],[veto_drafter_team_id]],drafter_teams[id],drafter_teams[name]))</f>
        <v/>
      </c>
      <c r="P3542" t="s">
        <v>15502</v>
      </c>
      <c r="Q3542" t="s">
        <v>789</v>
      </c>
      <c r="R3542" t="str">
        <f>IF(OR(ISBLANK(draft_picks[[#This Row],[veto_override_drafter_id]]),draft_picks[[#This Row],[veto_override_drafter_id]]=""),"",_xlfn.XLOOKUP(draft_picks[[#This Row],[veto_override_drafter_id]],drafters[id],drafters[name]))</f>
        <v>Bryan Cogman</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5</v>
      </c>
      <c r="D3543">
        <f>IF(C3542&lt;draft_picks[[#This Row],[position]],1,IF(C3542&gt;draft_picks[[#This Row],[position]],D3542+1,IF(C3542=draft_picks[[#This Row],[position]],D3542+1)))</f>
        <v>23</v>
      </c>
      <c r="E3543" t="s">
        <v>16186</v>
      </c>
      <c r="F3543" t="str">
        <f>IF(ISBLANK(draft_picks[[#This Row],[movie_id]]),"",_xlfn.XLOOKUP(draft_picks[[#This Row],[movie_id]],drafts.movies[id],drafts.movies[movie_title]))</f>
        <v>The West Wing</v>
      </c>
      <c r="G3543" t="s">
        <v>1237</v>
      </c>
      <c r="H3543" t="str">
        <f>IF(ISBLANK(draft_picks[[#This Row],[drafter_id]]),"",_xlfn.XLOOKUP(draft_picks[[#This Row],[drafter_id]],drafters[id],drafters[name]))</f>
        <v>Clay Keller</v>
      </c>
      <c r="J3543" t="str">
        <f>IF(ISBLANK(draft_picks[[#This Row],[drafter_team_id]]),"",_xlfn.XLOOKUP(draft_picks[[#This Row],[drafter_team_id]],drafter_teams[id],drafter_teams[name]))</f>
        <v/>
      </c>
      <c r="K3543" t="s">
        <v>15484</v>
      </c>
      <c r="L3543" t="s">
        <v>1115</v>
      </c>
      <c r="M3543" t="str">
        <f>IF(OR(ISBLANK(draft_picks[[#This Row],[veto_drafter_id]]),draft_picks[[#This Row],[veto_drafter_id]]=""),"",_xlfn.XLOOKUP(draft_picks[[#This Row],[veto_drafter_id]],drafters[id],drafters[name]))</f>
        <v>Ryan Marker</v>
      </c>
      <c r="O3543" t="str">
        <f>IF(OR(ISBLANK(draft_picks[[#This Row],[veto_drafter_team_id]]),draft_picks[[#This Row],[veto_drafter_team_id]]=""),"",_xlfn.XLOOKUP(draft_picks[[#This Row],[veto_drafter_team_id]],drafter_teams[id],drafter_teams[name]))</f>
        <v/>
      </c>
      <c r="P3543" t="s">
        <v>15502</v>
      </c>
      <c r="Q3543" t="s">
        <v>915</v>
      </c>
      <c r="R3543" t="str">
        <f>IF(OR(ISBLANK(draft_picks[[#This Row],[veto_override_drafter_id]]),draft_picks[[#This Row],[veto_override_drafter_id]]=""),"",_xlfn.XLOOKUP(draft_picks[[#This Row],[veto_override_drafter_id]],drafters[id],drafters[name]))</f>
        <v>Billy Ray Brewton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4</v>
      </c>
      <c r="D3544">
        <f>IF(C3543&lt;draft_picks[[#This Row],[position]],1,IF(C3543&gt;draft_picks[[#This Row],[position]],D3543+1,IF(C3543=draft_picks[[#This Row],[position]],D3543+1)))</f>
        <v>24</v>
      </c>
      <c r="E3544" t="s">
        <v>16189</v>
      </c>
      <c r="F3544" t="str">
        <f>IF(ISBLANK(draft_picks[[#This Row],[movie_id]]),"",_xlfn.XLOOKUP(draft_picks[[#This Row],[movie_id]],drafts.movies[id],drafts.movies[movie_title]))</f>
        <v>Mister Rogers' Neighborhood</v>
      </c>
      <c r="G3544" t="s">
        <v>969</v>
      </c>
      <c r="H3544" t="str">
        <f>IF(ISBLANK(draft_picks[[#This Row],[drafter_id]]),"",_xlfn.XLOOKUP(draft_picks[[#This Row],[drafter_id]],drafters[id],drafters[name]))</f>
        <v>Graham Skipper</v>
      </c>
      <c r="J3544" t="str">
        <f>IF(ISBLANK(draft_picks[[#This Row],[drafter_team_id]]),"",_xlfn.XLOOKUP(draft_picks[[#This Row],[drafter_team_id]],drafter_teams[id],drafter_teams[name]))</f>
        <v/>
      </c>
      <c r="M3544" t="str">
        <f>IF(OR(ISBLANK(draft_picks[[#This Row],[veto_drafter_id]]),draft_picks[[#This Row],[veto_drafter_id]]=""),"",_xlfn.XLOOKUP(draft_picks[[#This Row],[veto_drafter_id]],drafters[id],drafters[name]))</f>
        <v/>
      </c>
      <c r="O3544" t="str">
        <f>IF(OR(ISBLANK(draft_picks[[#This Row],[veto_drafter_team_id]]),draft_picks[[#This Row],[veto_drafter_team_id]]=""),"",_xlfn.XLOOKUP(draft_picks[[#This Row],[veto_drafter_team_id]],drafter_teams[id],drafter_teams[name]))</f>
        <v/>
      </c>
      <c r="R3544" t="str">
        <f>IF(OR(ISBLANK(draft_picks[[#This Row],[veto_override_drafter_id]]),draft_picks[[#This Row],[veto_override_drafter_id]]=""),"",_xlfn.XLOOKUP(draft_picks[[#This Row],[veto_override_drafter_id]],drafters[id],drafters[name]))</f>
        <v/>
      </c>
      <c r="T3544" t="str">
        <f>IF(OR(ISBLANK(draft_picks[[#This Row],[veto_override_team_id]]),draft_picks[[#This Row],[veto_override_team_id]]=""),"",_xlfn.XLOOKUP(draft_picks[[#This Row],[veto_override_team_id]],drafter_teams[id],drafter_teams[name]))</f>
        <v/>
      </c>
    </row>
    <row r="3545" spans="1:20" x14ac:dyDescent="0.25">
      <c r="A3545" t="s">
        <v>336</v>
      </c>
      <c r="B3545" t="str">
        <f>_xlfn.XLOOKUP(draft_picks[[#This Row],[draft_id]],drafts[id],drafts[title])</f>
        <v>TV Shows Mega Draft</v>
      </c>
      <c r="C3545">
        <v>3</v>
      </c>
      <c r="D3545">
        <f>IF(C3544&lt;draft_picks[[#This Row],[position]],1,IF(C3544&gt;draft_picks[[#This Row],[position]],D3544+1,IF(C3544=draft_picks[[#This Row],[position]],D3544+1)))</f>
        <v>25</v>
      </c>
      <c r="E3545" t="s">
        <v>16192</v>
      </c>
      <c r="F3545" t="str">
        <f>IF(ISBLANK(draft_picks[[#This Row],[movie_id]]),"",_xlfn.XLOOKUP(draft_picks[[#This Row],[movie_id]],drafts.movies[id],drafts.movies[movie_title]))</f>
        <v>Gotham</v>
      </c>
      <c r="G3545" t="s">
        <v>1115</v>
      </c>
      <c r="H3545" t="str">
        <f>IF(ISBLANK(draft_picks[[#This Row],[drafter_id]]),"",_xlfn.XLOOKUP(draft_picks[[#This Row],[drafter_id]],drafters[id],drafters[name]))</f>
        <v>Ryan Marker</v>
      </c>
      <c r="J3545" t="str">
        <f>IF(ISBLANK(draft_picks[[#This Row],[drafter_team_id]]),"",_xlfn.XLOOKUP(draft_picks[[#This Row],[drafter_team_id]],drafter_teams[id],drafter_teams[name]))</f>
        <v/>
      </c>
      <c r="K3545" t="s">
        <v>15484</v>
      </c>
      <c r="L3545" t="s">
        <v>969</v>
      </c>
      <c r="M3545" t="str">
        <f>IF(OR(ISBLANK(draft_picks[[#This Row],[veto_drafter_id]]),draft_picks[[#This Row],[veto_drafter_id]]=""),"",_xlfn.XLOOKUP(draft_picks[[#This Row],[veto_drafter_id]],drafters[id],drafters[name]))</f>
        <v>Graham Skipper</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26</v>
      </c>
      <c r="E3546" t="s">
        <v>16195</v>
      </c>
      <c r="F3546" t="str">
        <f>IF(ISBLANK(draft_picks[[#This Row],[movie_id]]),"",_xlfn.XLOOKUP(draft_picks[[#This Row],[movie_id]],drafts.movies[id],drafts.movies[movie_title]))</f>
        <v>Saturday Night Live</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M3546" t="str">
        <f>IF(OR(ISBLANK(draft_picks[[#This Row],[veto_drafter_id]]),draft_picks[[#This Row],[veto_drafter_id]]=""),"",_xlfn.XLOOKUP(draft_picks[[#This Row],[veto_drafter_id]],drafters[id],drafters[name]))</f>
        <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x14ac:dyDescent="0.25">
      <c r="A3547" t="s">
        <v>336</v>
      </c>
      <c r="B3547" t="str">
        <f>_xlfn.XLOOKUP(draft_picks[[#This Row],[draft_id]],drafts[id],drafts[title])</f>
        <v>TV Shows Mega Draft</v>
      </c>
      <c r="C3547">
        <v>2</v>
      </c>
      <c r="D3547">
        <f>IF(C3546&lt;draft_picks[[#This Row],[position]],1,IF(C3546&gt;draft_picks[[#This Row],[position]],D3546+1,IF(C3546=draft_picks[[#This Row],[position]],D3546+1)))</f>
        <v>27</v>
      </c>
      <c r="E3547" t="s">
        <v>16198</v>
      </c>
      <c r="F3547" t="str">
        <f>IF(ISBLANK(draft_picks[[#This Row],[movie_id]]),"",_xlfn.XLOOKUP(draft_picks[[#This Row],[movie_id]],drafts.movies[id],drafts.movies[movie_title]))</f>
        <v>The Sopranos</v>
      </c>
      <c r="G3547" t="s">
        <v>1177</v>
      </c>
      <c r="H3547" t="str">
        <f>IF(ISBLANK(draft_picks[[#This Row],[drafter_id]]),"",_xlfn.XLOOKUP(draft_picks[[#This Row],[drafter_id]],drafters[id],drafters[name]))</f>
        <v>Darren Franich</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x14ac:dyDescent="0.25">
      <c r="A3548" t="s">
        <v>336</v>
      </c>
      <c r="B3548" t="str">
        <f>_xlfn.XLOOKUP(draft_picks[[#This Row],[draft_id]],drafts[id],drafts[title])</f>
        <v>TV Shows Mega Draft</v>
      </c>
      <c r="C3548">
        <v>1</v>
      </c>
      <c r="D3548">
        <f>IF(C3547&lt;draft_picks[[#This Row],[position]],1,IF(C3547&gt;draft_picks[[#This Row],[position]],D3547+1,IF(C3547=draft_picks[[#This Row],[position]],D3547+1)))</f>
        <v>28</v>
      </c>
      <c r="E3548" t="s">
        <v>16201</v>
      </c>
      <c r="F3548" t="str">
        <f>IF(ISBLANK(draft_picks[[#This Row],[movie_id]]),"",_xlfn.XLOOKUP(draft_picks[[#This Row],[movie_id]],drafts.movies[id],drafts.movies[movie_title]))</f>
        <v>The Simpsons</v>
      </c>
      <c r="G3548" t="s">
        <v>789</v>
      </c>
      <c r="H3548" t="str">
        <f>IF(ISBLANK(draft_picks[[#This Row],[drafter_id]]),"",_xlfn.XLOOKUP(draft_picks[[#This Row],[drafter_id]],drafters[id],drafters[name]))</f>
        <v>Bryan Cogman</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x14ac:dyDescent="0.25">
      <c r="A3549" t="s">
        <v>723</v>
      </c>
      <c r="B3549" t="str">
        <f>_xlfn.XLOOKUP(draft_picks[[#This Row],[draft_id]],drafts[id],drafts[title])</f>
        <v>Bourne mini-Super Draft</v>
      </c>
      <c r="C3549">
        <v>5</v>
      </c>
      <c r="D3549">
        <f>IF(C3548&lt;draft_picks[[#This Row],[position]],1,IF(C3548&gt;draft_picks[[#This Row],[position]],D3548+1,IF(C3548=draft_picks[[#This Row],[position]],D3548+1)))</f>
        <v>1</v>
      </c>
      <c r="E3549" t="s">
        <v>1377</v>
      </c>
      <c r="F3549" t="str">
        <f>IF(ISBLANK(draft_picks[[#This Row],[movie_id]]),"",_xlfn.XLOOKUP(draft_picks[[#This Row],[movie_id]],drafts.movies[id],drafts.movies[movie_title]))</f>
        <v>The Bourne Identity</v>
      </c>
      <c r="G3549" t="s">
        <v>1115</v>
      </c>
      <c r="H3549" t="str">
        <f>IF(ISBLANK(draft_picks[[#This Row],[drafter_id]]),"",_xlfn.XLOOKUP(draft_picks[[#This Row],[drafter_id]],drafters[id],drafters[name]))</f>
        <v>Ryan Marker</v>
      </c>
      <c r="J3549" t="str">
        <f>IF(ISBLANK(draft_picks[[#This Row],[drafter_team_id]]),"",_xlfn.XLOOKUP(draft_picks[[#This Row],[drafter_team_id]],drafter_teams[id],drafter_teams[name]))</f>
        <v/>
      </c>
      <c r="K3549" t="s">
        <v>15484</v>
      </c>
      <c r="L3549" t="s">
        <v>1237</v>
      </c>
      <c r="M3549" t="str">
        <f>IF(OR(ISBLANK(draft_picks[[#This Row],[veto_drafter_id]]),draft_picks[[#This Row],[veto_drafter_id]]=""),"",_xlfn.XLOOKUP(draft_picks[[#This Row],[veto_drafter_id]],drafters[id],drafters[name]))</f>
        <v>Clay Keller</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2</v>
      </c>
      <c r="E3550" t="s">
        <v>16210</v>
      </c>
      <c r="F3550" t="str">
        <f>IF(ISBLANK(draft_picks[[#This Row],[movie_id]]),"",_xlfn.XLOOKUP(draft_picks[[#This Row],[movie_id]],drafts.movies[id],drafts.movies[movie_title]))</f>
        <v>Jason Bourne</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M3550" t="str">
        <f>IF(OR(ISBLANK(draft_picks[[#This Row],[veto_drafter_id]]),draft_picks[[#This Row],[veto_drafter_id]]=""),"",_xlfn.XLOOKUP(draft_picks[[#This Row],[veto_drafter_id]],drafters[id],drafters[name]))</f>
        <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x14ac:dyDescent="0.25">
      <c r="A3551" t="s">
        <v>723</v>
      </c>
      <c r="B3551" t="str">
        <f>_xlfn.XLOOKUP(draft_picks[[#This Row],[draft_id]],drafts[id],drafts[title])</f>
        <v>Bourne mini-Super Draft</v>
      </c>
      <c r="C3551">
        <v>4</v>
      </c>
      <c r="D3551">
        <f>IF(C3550&lt;draft_picks[[#This Row],[position]],1,IF(C3550&gt;draft_picks[[#This Row],[position]],D3550+1,IF(C3550=draft_picks[[#This Row],[position]],D3550+1)))</f>
        <v>3</v>
      </c>
      <c r="E3551" t="s">
        <v>16213</v>
      </c>
      <c r="F3551" t="str">
        <f>IF(ISBLANK(draft_picks[[#This Row],[movie_id]]),"",_xlfn.XLOOKUP(draft_picks[[#This Row],[movie_id]],drafts.movies[id],drafts.movies[movie_title]))</f>
        <v>The Bourne Legacy</v>
      </c>
      <c r="G3551" t="s">
        <v>1237</v>
      </c>
      <c r="H3551" t="str">
        <f>IF(ISBLANK(draft_picks[[#This Row],[drafter_id]]),"",_xlfn.XLOOKUP(draft_picks[[#This Row],[drafter_id]],drafters[id],drafters[name]))</f>
        <v>Clay Keller</v>
      </c>
      <c r="J3551" t="str">
        <f>IF(ISBLANK(draft_picks[[#This Row],[drafter_team_id]]),"",_xlfn.XLOOKUP(draft_picks[[#This Row],[drafter_team_id]],drafter_teams[id],drafter_teams[name]))</f>
        <v/>
      </c>
      <c r="K3551" t="s">
        <v>15484</v>
      </c>
      <c r="L3551" t="s">
        <v>1115</v>
      </c>
      <c r="M3551" t="str">
        <f>IF(OR(ISBLANK(draft_picks[[#This Row],[veto_drafter_id]]),draft_picks[[#This Row],[veto_drafter_id]]=""),"",_xlfn.XLOOKUP(draft_picks[[#This Row],[veto_drafter_id]],drafters[id],drafters[name]))</f>
        <v>Ryan Marker</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4</v>
      </c>
      <c r="E3552" t="s">
        <v>16216</v>
      </c>
      <c r="F3552" t="str">
        <f>IF(ISBLANK(draft_picks[[#This Row],[movie_id]]),"",_xlfn.XLOOKUP(draft_picks[[#This Row],[movie_id]],drafts.movies[id],drafts.movies[movie_title]))</f>
        <v>The Bourne Ultimatum</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M3552" t="str">
        <f>IF(OR(ISBLANK(draft_picks[[#This Row],[veto_drafter_id]]),draft_picks[[#This Row],[veto_drafter_id]]=""),"",_xlfn.XLOOKUP(draft_picks[[#This Row],[veto_drafter_id]],drafters[id],drafters[name]))</f>
        <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x14ac:dyDescent="0.25">
      <c r="A3553" t="s">
        <v>723</v>
      </c>
      <c r="B3553" t="str">
        <f>_xlfn.XLOOKUP(draft_picks[[#This Row],[draft_id]],drafts[id],drafts[title])</f>
        <v>Bourne mini-Super Draft</v>
      </c>
      <c r="C3553">
        <v>3</v>
      </c>
      <c r="D3553">
        <f>IF(C3552&lt;draft_picks[[#This Row],[position]],1,IF(C3552&gt;draft_picks[[#This Row],[position]],D3552+1,IF(C3552=draft_picks[[#This Row],[position]],D3552+1)))</f>
        <v>5</v>
      </c>
      <c r="E3553" t="s">
        <v>1377</v>
      </c>
      <c r="F3553" t="str">
        <f>IF(ISBLANK(draft_picks[[#This Row],[movie_id]]),"",_xlfn.XLOOKUP(draft_picks[[#This Row],[movie_id]],drafts.movies[id],drafts.movies[movie_title]))</f>
        <v>The Bourne Identity</v>
      </c>
      <c r="G3553" t="s">
        <v>1115</v>
      </c>
      <c r="H3553" t="str">
        <f>IF(ISBLANK(draft_picks[[#This Row],[drafter_id]]),"",_xlfn.XLOOKUP(draft_picks[[#This Row],[drafter_id]],drafters[id],drafters[name]))</f>
        <v>Ryan Marker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x14ac:dyDescent="0.25">
      <c r="A3554" t="s">
        <v>723</v>
      </c>
      <c r="B3554" t="str">
        <f>_xlfn.XLOOKUP(draft_picks[[#This Row],[draft_id]],drafts[id],drafts[title])</f>
        <v>Bourne mini-Super Draft</v>
      </c>
      <c r="C3554">
        <v>2</v>
      </c>
      <c r="D3554">
        <f>IF(C3553&lt;draft_picks[[#This Row],[position]],1,IF(C3553&gt;draft_picks[[#This Row],[position]],D3553+1,IF(C3553=draft_picks[[#This Row],[position]],D3553+1)))</f>
        <v>6</v>
      </c>
      <c r="E3554" t="s">
        <v>16213</v>
      </c>
      <c r="F3554" t="str">
        <f>IF(ISBLANK(draft_picks[[#This Row],[movie_id]]),"",_xlfn.XLOOKUP(draft_picks[[#This Row],[movie_id]],drafts.movies[id],drafts.movies[movie_title]))</f>
        <v>The Bourne Legacy</v>
      </c>
      <c r="G3554" t="s">
        <v>1237</v>
      </c>
      <c r="H3554" t="str">
        <f>IF(ISBLANK(draft_picks[[#This Row],[drafter_id]]),"",_xlfn.XLOOKUP(draft_picks[[#This Row],[drafter_id]],drafters[id],drafters[name]))</f>
        <v>Clay Keller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x14ac:dyDescent="0.25">
      <c r="A3555" t="s">
        <v>723</v>
      </c>
      <c r="B3555" t="str">
        <f>_xlfn.XLOOKUP(draft_picks[[#This Row],[draft_id]],drafts[id],drafts[title])</f>
        <v>Bourne mini-Super Draft</v>
      </c>
      <c r="C3555">
        <v>1</v>
      </c>
      <c r="D3555">
        <f>IF(C3554&lt;draft_picks[[#This Row],[position]],1,IF(C3554&gt;draft_picks[[#This Row],[position]],D3554+1,IF(C3554=draft_picks[[#This Row],[position]],D3554+1)))</f>
        <v>7</v>
      </c>
      <c r="E3555" t="s">
        <v>16219</v>
      </c>
      <c r="F3555" t="str">
        <f>IF(ISBLANK(draft_picks[[#This Row],[movie_id]]),"",_xlfn.XLOOKUP(draft_picks[[#This Row],[movie_id]],drafts.movies[id],drafts.movies[movie_title]))</f>
        <v>The Bourne Supremacy</v>
      </c>
      <c r="G3555" t="s">
        <v>1115</v>
      </c>
      <c r="H3555" t="str">
        <f>IF(ISBLANK(draft_picks[[#This Row],[drafter_id]]),"",_xlfn.XLOOKUP(draft_picks[[#This Row],[drafter_id]],drafters[id],drafters[name]))</f>
        <v>Ryan Marker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x14ac:dyDescent="0.25">
      <c r="A3556" t="s">
        <v>639</v>
      </c>
      <c r="B3556" t="str">
        <f>_xlfn.XLOOKUP(draft_picks[[#This Row],[draft_id]],drafts[id],drafts[title])</f>
        <v>Pirates of the Caribbean mini-Super Draft</v>
      </c>
      <c r="C3556">
        <v>5</v>
      </c>
      <c r="D3556">
        <f>IF(C3555&lt;draft_picks[[#This Row],[position]],1,IF(C3555&gt;draft_picks[[#This Row],[position]],D3555+1,IF(C3555=draft_picks[[#This Row],[position]],D3555+1)))</f>
        <v>1</v>
      </c>
      <c r="E3556" t="s">
        <v>16222</v>
      </c>
      <c r="F3556" t="str">
        <f>IF(ISBLANK(draft_picks[[#This Row],[movie_id]]),"",_xlfn.XLOOKUP(draft_picks[[#This Row],[movie_id]],drafts.movies[id],drafts.movies[movie_title]))</f>
        <v>Pirates of the Caribbean: On Stranger Tides</v>
      </c>
      <c r="G3556" t="s">
        <v>1237</v>
      </c>
      <c r="H3556" t="str">
        <f>IF(ISBLANK(draft_picks[[#This Row],[drafter_id]]),"",_xlfn.XLOOKUP(draft_picks[[#This Row],[drafter_id]],drafters[id],drafters[name]))</f>
        <v>Clay Keller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x14ac:dyDescent="0.25">
      <c r="A3557" t="s">
        <v>639</v>
      </c>
      <c r="B3557" t="str">
        <f>_xlfn.XLOOKUP(draft_picks[[#This Row],[draft_id]],drafts[id],drafts[title])</f>
        <v>Pirates of the Caribbean mini-Super Draft</v>
      </c>
      <c r="C3557">
        <v>4</v>
      </c>
      <c r="D3557">
        <f>IF(C3556&lt;draft_picks[[#This Row],[position]],1,IF(C3556&gt;draft_picks[[#This Row],[position]],D3556+1,IF(C3556=draft_picks[[#This Row],[position]],D3556+1)))</f>
        <v>2</v>
      </c>
      <c r="E3557" t="s">
        <v>16225</v>
      </c>
      <c r="F3557" t="str">
        <f>IF(ISBLANK(draft_picks[[#This Row],[movie_id]]),"",_xlfn.XLOOKUP(draft_picks[[#This Row],[movie_id]],drafts.movies[id],drafts.movies[movie_title]))</f>
        <v>Pirates of the Caribbean: Dead Man's Chest</v>
      </c>
      <c r="G3557" t="s">
        <v>1115</v>
      </c>
      <c r="H3557" t="str">
        <f>IF(ISBLANK(draft_picks[[#This Row],[drafter_id]]),"",_xlfn.XLOOKUP(draft_picks[[#This Row],[drafter_id]],drafters[id],drafters[name]))</f>
        <v>Ryan Marker</v>
      </c>
      <c r="J3557" t="str">
        <f>IF(ISBLANK(draft_picks[[#This Row],[drafter_team_id]]),"",_xlfn.XLOOKUP(draft_picks[[#This Row],[drafter_team_id]],drafter_teams[id],drafter_teams[name]))</f>
        <v/>
      </c>
      <c r="K3557" t="s">
        <v>15484</v>
      </c>
      <c r="L3557" t="s">
        <v>1237</v>
      </c>
      <c r="M3557" t="str">
        <f>IF(OR(ISBLANK(draft_picks[[#This Row],[veto_drafter_id]]),draft_picks[[#This Row],[veto_drafter_id]]=""),"",_xlfn.XLOOKUP(draft_picks[[#This Row],[veto_drafter_id]],drafters[id],drafters[name]))</f>
        <v>Clay Keller</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3</v>
      </c>
      <c r="E3558" t="s">
        <v>16228</v>
      </c>
      <c r="F3558" t="str">
        <f>IF(ISBLANK(draft_picks[[#This Row],[movie_id]]),"",_xlfn.XLOOKUP(draft_picks[[#This Row],[movie_id]],drafts.movies[id],drafts.movies[movie_title]))</f>
        <v>Pirates of the Caribbean: At World's End</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M3558" t="str">
        <f>IF(OR(ISBLANK(draft_picks[[#This Row],[veto_drafter_id]]),draft_picks[[#This Row],[veto_drafter_id]]=""),"",_xlfn.XLOOKUP(draft_picks[[#This Row],[veto_drafter_id]],drafters[id],drafters[name]))</f>
        <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x14ac:dyDescent="0.25">
      <c r="A3559" t="s">
        <v>639</v>
      </c>
      <c r="B3559" t="str">
        <f>_xlfn.XLOOKUP(draft_picks[[#This Row],[draft_id]],drafts[id],drafts[title])</f>
        <v>Pirates of the Caribbean mini-Super Draft</v>
      </c>
      <c r="C3559">
        <v>3</v>
      </c>
      <c r="D3559">
        <f>IF(C3558&lt;draft_picks[[#This Row],[position]],1,IF(C3558&gt;draft_picks[[#This Row],[position]],D3558+1,IF(C3558=draft_picks[[#This Row],[position]],D3558+1)))</f>
        <v>4</v>
      </c>
      <c r="E3559" t="s">
        <v>16225</v>
      </c>
      <c r="F3559" t="str">
        <f>IF(ISBLANK(draft_picks[[#This Row],[movie_id]]),"",_xlfn.XLOOKUP(draft_picks[[#This Row],[movie_id]],drafts.movies[id],drafts.movies[movie_title]))</f>
        <v>Pirates of the Caribbean: Dead Man's Chest</v>
      </c>
      <c r="G3559" t="s">
        <v>1237</v>
      </c>
      <c r="H3559" t="str">
        <f>IF(ISBLANK(draft_picks[[#This Row],[drafter_id]]),"",_xlfn.XLOOKUP(draft_picks[[#This Row],[drafter_id]],drafters[id],drafters[name]))</f>
        <v>Clay Keller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x14ac:dyDescent="0.25">
      <c r="A3560" t="s">
        <v>639</v>
      </c>
      <c r="B3560" t="str">
        <f>_xlfn.XLOOKUP(draft_picks[[#This Row],[draft_id]],drafts[id],drafts[title])</f>
        <v>Pirates of the Caribbean mini-Super Draft</v>
      </c>
      <c r="C3560">
        <v>2</v>
      </c>
      <c r="D3560">
        <f>IF(C3559&lt;draft_picks[[#This Row],[position]],1,IF(C3559&gt;draft_picks[[#This Row],[position]],D3559+1,IF(C3559=draft_picks[[#This Row],[position]],D3559+1)))</f>
        <v>5</v>
      </c>
      <c r="E3560" t="s">
        <v>2406</v>
      </c>
      <c r="F3560" t="str">
        <f>IF(ISBLANK(draft_picks[[#This Row],[movie_id]]),"",_xlfn.XLOOKUP(draft_picks[[#This Row],[movie_id]],drafts.movies[id],drafts.movies[movie_title]))</f>
        <v>Pirates of the Caribbean: The Curse of the Black Pearl</v>
      </c>
      <c r="G3560" t="s">
        <v>1115</v>
      </c>
      <c r="H3560" t="str">
        <f>IF(ISBLANK(draft_picks[[#This Row],[drafter_id]]),"",_xlfn.XLOOKUP(draft_picks[[#This Row],[drafter_id]],drafters[id],drafters[name]))</f>
        <v>Ryan Marker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x14ac:dyDescent="0.25">
      <c r="A3561" t="s">
        <v>639</v>
      </c>
      <c r="B3561" t="str">
        <f>_xlfn.XLOOKUP(draft_picks[[#This Row],[draft_id]],drafts[id],drafts[title])</f>
        <v>Pirates of the Caribbean mini-Super Draft</v>
      </c>
      <c r="C3561">
        <v>1</v>
      </c>
      <c r="D3561">
        <f>IF(C3560&lt;draft_picks[[#This Row],[position]],1,IF(C3560&gt;draft_picks[[#This Row],[position]],D3560+1,IF(C3560=draft_picks[[#This Row],[position]],D3560+1)))</f>
        <v>6</v>
      </c>
      <c r="E3561" t="s">
        <v>16231</v>
      </c>
      <c r="F3561" t="str">
        <f>IF(ISBLANK(draft_picks[[#This Row],[movie_id]]),"",_xlfn.XLOOKUP(draft_picks[[#This Row],[movie_id]],drafts.movies[id],drafts.movies[movie_title]))</f>
        <v>Pirates of the Caribbean: Dead Men Tell No Tales</v>
      </c>
      <c r="G3561" t="s">
        <v>1237</v>
      </c>
      <c r="H3561" t="str">
        <f>IF(ISBLANK(draft_picks[[#This Row],[drafter_id]]),"",_xlfn.XLOOKUP(draft_picks[[#This Row],[drafter_id]],drafters[id],drafters[name]))</f>
        <v>Clay Keller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x14ac:dyDescent="0.25">
      <c r="A3562" t="s">
        <v>750</v>
      </c>
      <c r="B3562" t="str">
        <f>_xlfn.XLOOKUP(draft_picks[[#This Row],[draft_id]],drafts[id],drafts[title])</f>
        <v>Twilight mini-Super Draft</v>
      </c>
      <c r="C3562">
        <v>5</v>
      </c>
      <c r="D3562">
        <f>IF(C3561&lt;draft_picks[[#This Row],[position]],1,IF(C3561&gt;draft_picks[[#This Row],[position]],D3561+1,IF(C3561=draft_picks[[#This Row],[position]],D3561+1)))</f>
        <v>1</v>
      </c>
      <c r="E3562" t="s">
        <v>16204</v>
      </c>
      <c r="F3562" t="str">
        <f>IF(ISBLANK(draft_picks[[#This Row],[movie_id]]),"",_xlfn.XLOOKUP(draft_picks[[#This Row],[movie_id]],drafts.movies[id],drafts.movies[movie_title]))</f>
        <v>The Twilight Saga: Eclipse</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K3562" t="s">
        <v>15484</v>
      </c>
      <c r="L3562" t="s">
        <v>1115</v>
      </c>
      <c r="M3562" t="str">
        <f>IF(OR(ISBLANK(draft_picks[[#This Row],[veto_drafter_id]]),draft_picks[[#This Row],[veto_drafter_id]]=""),"",_xlfn.XLOOKUP(draft_picks[[#This Row],[veto_drafter_id]],drafters[id],drafters[name]))</f>
        <v>Ryan Marker</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2</v>
      </c>
      <c r="E3563" t="s">
        <v>6546</v>
      </c>
      <c r="F3563" t="str">
        <f>IF(ISBLANK(draft_picks[[#This Row],[movie_id]]),"",_xlfn.XLOOKUP(draft_picks[[#This Row],[movie_id]],drafts.movies[id],drafts.movies[movie_title]))</f>
        <v>Twilight</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M3563" t="str">
        <f>IF(OR(ISBLANK(draft_picks[[#This Row],[veto_drafter_id]]),draft_picks[[#This Row],[veto_drafter_id]]=""),"",_xlfn.XLOOKUP(draft_picks[[#This Row],[veto_drafter_id]],drafters[id],drafters[name]))</f>
        <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x14ac:dyDescent="0.25">
      <c r="A3564" t="s">
        <v>750</v>
      </c>
      <c r="B3564" t="str">
        <f>_xlfn.XLOOKUP(draft_picks[[#This Row],[draft_id]],drafts[id],drafts[title])</f>
        <v>Twilight mini-Super Draft</v>
      </c>
      <c r="C3564">
        <v>4</v>
      </c>
      <c r="D3564">
        <f>IF(C3563&lt;draft_picks[[#This Row],[position]],1,IF(C3563&gt;draft_picks[[#This Row],[position]],D3563+1,IF(C3563=draft_picks[[#This Row],[position]],D3563+1)))</f>
        <v>3</v>
      </c>
      <c r="E3564" t="s">
        <v>16234</v>
      </c>
      <c r="F3564" t="str">
        <f>IF(ISBLANK(draft_picks[[#This Row],[movie_id]]),"",_xlfn.XLOOKUP(draft_picks[[#This Row],[movie_id]],drafts.movies[id],drafts.movies[movie_title]))</f>
        <v>The Twilight Saga: Breaking Dawn - Part 1</v>
      </c>
      <c r="G3564" t="s">
        <v>1115</v>
      </c>
      <c r="H3564" t="str">
        <f>IF(ISBLANK(draft_picks[[#This Row],[drafter_id]]),"",_xlfn.XLOOKUP(draft_picks[[#This Row],[drafter_id]],drafters[id],drafters[name]))</f>
        <v>Ryan Marker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x14ac:dyDescent="0.25">
      <c r="A3565" t="s">
        <v>750</v>
      </c>
      <c r="B3565" t="str">
        <f>_xlfn.XLOOKUP(draft_picks[[#This Row],[draft_id]],drafts[id],drafts[title])</f>
        <v>Twilight mini-Super Draft</v>
      </c>
      <c r="C3565">
        <v>3</v>
      </c>
      <c r="D3565">
        <f>IF(C3564&lt;draft_picks[[#This Row],[position]],1,IF(C3564&gt;draft_picks[[#This Row],[position]],D3564+1,IF(C3564=draft_picks[[#This Row],[position]],D3564+1)))</f>
        <v>4</v>
      </c>
      <c r="E3565" t="s">
        <v>16204</v>
      </c>
      <c r="F3565" t="str">
        <f>IF(ISBLANK(draft_picks[[#This Row],[movie_id]]),"",_xlfn.XLOOKUP(draft_picks[[#This Row],[movie_id]],drafts.movies[id],drafts.movies[movie_title]))</f>
        <v>The Twilight Saga: Eclipse</v>
      </c>
      <c r="G3565" t="s">
        <v>1237</v>
      </c>
      <c r="H3565" t="str">
        <f>IF(ISBLANK(draft_picks[[#This Row],[drafter_id]]),"",_xlfn.XLOOKUP(draft_picks[[#This Row],[drafter_id]],drafters[id],drafters[name]))</f>
        <v>Clay Keller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x14ac:dyDescent="0.25">
      <c r="A3566" t="s">
        <v>750</v>
      </c>
      <c r="B3566" t="str">
        <f>_xlfn.XLOOKUP(draft_picks[[#This Row],[draft_id]],drafts[id],drafts[title])</f>
        <v>Twilight mini-Super Draft</v>
      </c>
      <c r="C3566">
        <v>2</v>
      </c>
      <c r="D3566">
        <f>IF(C3565&lt;draft_picks[[#This Row],[position]],1,IF(C3565&gt;draft_picks[[#This Row],[position]],D3565+1,IF(C3565=draft_picks[[#This Row],[position]],D3565+1)))</f>
        <v>5</v>
      </c>
      <c r="E3566" t="s">
        <v>4698</v>
      </c>
      <c r="F3566" t="str">
        <f>IF(ISBLANK(draft_picks[[#This Row],[movie_id]]),"",_xlfn.XLOOKUP(draft_picks[[#This Row],[movie_id]],drafts.movies[id],drafts.movies[movie_title]))</f>
        <v>The Twilight Saga: Breaking Dawn - Part 2</v>
      </c>
      <c r="G3566" t="s">
        <v>1115</v>
      </c>
      <c r="H3566" t="str">
        <f>IF(ISBLANK(draft_picks[[#This Row],[drafter_id]]),"",_xlfn.XLOOKUP(draft_picks[[#This Row],[drafter_id]],drafters[id],drafters[name]))</f>
        <v>Ryan Marker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x14ac:dyDescent="0.25">
      <c r="A3567" t="s">
        <v>750</v>
      </c>
      <c r="B3567" t="str">
        <f>_xlfn.XLOOKUP(draft_picks[[#This Row],[draft_id]],drafts[id],drafts[title])</f>
        <v>Twilight mini-Super Draft</v>
      </c>
      <c r="C3567">
        <v>1</v>
      </c>
      <c r="D3567">
        <f>IF(C3566&lt;draft_picks[[#This Row],[position]],1,IF(C3566&gt;draft_picks[[#This Row],[position]],D3566+1,IF(C3566=draft_picks[[#This Row],[position]],D3566+1)))</f>
        <v>6</v>
      </c>
      <c r="E3567" t="s">
        <v>16207</v>
      </c>
      <c r="F3567" t="str">
        <f>IF(ISBLANK(draft_picks[[#This Row],[movie_id]]),"",_xlfn.XLOOKUP(draft_picks[[#This Row],[movie_id]],drafts.movies[id],drafts.movies[movie_title]))</f>
        <v>The Twilight Saga: New Moon</v>
      </c>
      <c r="G3567" t="s">
        <v>1237</v>
      </c>
      <c r="H3567" t="str">
        <f>IF(ISBLANK(draft_picks[[#This Row],[drafter_id]]),"",_xlfn.XLOOKUP(draft_picks[[#This Row],[drafter_id]],drafters[id],drafters[name]))</f>
        <v>Clay Keller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x14ac:dyDescent="0.25">
      <c r="A3568" t="s">
        <v>346</v>
      </c>
      <c r="B3568" t="str">
        <f>_xlfn.XLOOKUP(draft_picks[[#This Row],[draft_id]],drafts[id],drafts[title])</f>
        <v>Final Destination mini-Super Draft</v>
      </c>
      <c r="C3568">
        <v>5</v>
      </c>
      <c r="D3568">
        <f>IF(C3567&lt;draft_picks[[#This Row],[position]],1,IF(C3567&gt;draft_picks[[#This Row],[position]],D3567+1,IF(C3567=draft_picks[[#This Row],[position]],D3567+1)))</f>
        <v>1</v>
      </c>
      <c r="E3568" t="s">
        <v>16255</v>
      </c>
      <c r="F3568" t="str">
        <f>IF(ISBLANK(draft_picks[[#This Row],[movie_id]]),"",_xlfn.XLOOKUP(draft_picks[[#This Row],[movie_id]],drafts.movies[id],drafts.movies[movie_title]))</f>
        <v>The Final Destination</v>
      </c>
      <c r="G3568" t="s">
        <v>1115</v>
      </c>
      <c r="H3568" t="str">
        <f>IF(ISBLANK(draft_picks[[#This Row],[drafter_id]]),"",_xlfn.XLOOKUP(draft_picks[[#This Row],[drafter_id]],drafters[id],drafters[name]))</f>
        <v>Ryan Marker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x14ac:dyDescent="0.25">
      <c r="A3569" t="s">
        <v>346</v>
      </c>
      <c r="B3569" t="str">
        <f>_xlfn.XLOOKUP(draft_picks[[#This Row],[draft_id]],drafts[id],drafts[title])</f>
        <v>Final Destination mini-Super Draft</v>
      </c>
      <c r="C3569">
        <v>4</v>
      </c>
      <c r="D3569">
        <f>IF(C3568&lt;draft_picks[[#This Row],[position]],1,IF(C3568&gt;draft_picks[[#This Row],[position]],D3568+1,IF(C3568=draft_picks[[#This Row],[position]],D3568+1)))</f>
        <v>2</v>
      </c>
      <c r="E3569" t="s">
        <v>16261</v>
      </c>
      <c r="F3569" t="str">
        <f>IF(ISBLANK(draft_picks[[#This Row],[movie_id]]),"",_xlfn.XLOOKUP(draft_picks[[#This Row],[movie_id]],drafts.movies[id],drafts.movies[movie_title]))</f>
        <v>Final Destination 2</v>
      </c>
      <c r="G3569" t="s">
        <v>1237</v>
      </c>
      <c r="H3569" t="str">
        <f>IF(ISBLANK(draft_picks[[#This Row],[drafter_id]]),"",_xlfn.XLOOKUP(draft_picks[[#This Row],[drafter_id]],drafters[id],drafters[name]))</f>
        <v>Clay Keller</v>
      </c>
      <c r="J3569" t="str">
        <f>IF(ISBLANK(draft_picks[[#This Row],[drafter_team_id]]),"",_xlfn.XLOOKUP(draft_picks[[#This Row],[drafter_team_id]],drafter_teams[id],drafter_teams[name]))</f>
        <v/>
      </c>
      <c r="K3569" t="s">
        <v>15484</v>
      </c>
      <c r="L3569" t="s">
        <v>1115</v>
      </c>
      <c r="M3569" t="str">
        <f>IF(OR(ISBLANK(draft_picks[[#This Row],[veto_drafter_id]]),draft_picks[[#This Row],[veto_drafter_id]]=""),"",_xlfn.XLOOKUP(draft_picks[[#This Row],[veto_drafter_id]],drafters[id],drafters[name]))</f>
        <v>Ryan Marker</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3</v>
      </c>
      <c r="E3570" t="s">
        <v>16252</v>
      </c>
      <c r="F3570" t="str">
        <f>IF(ISBLANK(draft_picks[[#This Row],[movie_id]]),"",_xlfn.XLOOKUP(draft_picks[[#This Row],[movie_id]],drafts.movies[id],drafts.movies[movie_title]))</f>
        <v>Final Destination 5</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M3570" t="str">
        <f>IF(OR(ISBLANK(draft_picks[[#This Row],[veto_drafter_id]]),draft_picks[[#This Row],[veto_drafter_id]]=""),"",_xlfn.XLOOKUP(draft_picks[[#This Row],[veto_drafter_id]],drafters[id],drafters[name]))</f>
        <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x14ac:dyDescent="0.25">
      <c r="A3571" t="s">
        <v>346</v>
      </c>
      <c r="B3571" t="str">
        <f>_xlfn.XLOOKUP(draft_picks[[#This Row],[draft_id]],drafts[id],drafts[title])</f>
        <v>Final Destination mini-Super Draft</v>
      </c>
      <c r="C3571">
        <v>3</v>
      </c>
      <c r="D3571">
        <f>IF(C3570&lt;draft_picks[[#This Row],[position]],1,IF(C3570&gt;draft_picks[[#This Row],[position]],D3570+1,IF(C3570=draft_picks[[#This Row],[position]],D3570+1)))</f>
        <v>4</v>
      </c>
      <c r="E3571" t="s">
        <v>16258</v>
      </c>
      <c r="F3571" t="str">
        <f>IF(ISBLANK(draft_picks[[#This Row],[movie_id]]),"",_xlfn.XLOOKUP(draft_picks[[#This Row],[movie_id]],drafts.movies[id],drafts.movies[movie_title]))</f>
        <v>Final Destination 3</v>
      </c>
      <c r="G3571" t="s">
        <v>1115</v>
      </c>
      <c r="H3571" t="str">
        <f>IF(ISBLANK(draft_picks[[#This Row],[drafter_id]]),"",_xlfn.XLOOKUP(draft_picks[[#This Row],[drafter_id]],drafters[id],drafters[name]))</f>
        <v>Ryan Marker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x14ac:dyDescent="0.25">
      <c r="A3572" t="s">
        <v>346</v>
      </c>
      <c r="B3572" t="str">
        <f>_xlfn.XLOOKUP(draft_picks[[#This Row],[draft_id]],drafts[id],drafts[title])</f>
        <v>Final Destination mini-Super Draft</v>
      </c>
      <c r="C3572">
        <v>2</v>
      </c>
      <c r="D3572">
        <f>IF(C3571&lt;draft_picks[[#This Row],[position]],1,IF(C3571&gt;draft_picks[[#This Row],[position]],D3571+1,IF(C3571=draft_picks[[#This Row],[position]],D3571+1)))</f>
        <v>5</v>
      </c>
      <c r="E3572" t="s">
        <v>16261</v>
      </c>
      <c r="F3572" t="str">
        <f>IF(ISBLANK(draft_picks[[#This Row],[movie_id]]),"",_xlfn.XLOOKUP(draft_picks[[#This Row],[movie_id]],drafts.movies[id],drafts.movies[movie_title]))</f>
        <v>Final Destination 2</v>
      </c>
      <c r="G3572" t="s">
        <v>1237</v>
      </c>
      <c r="H3572" t="str">
        <f>IF(ISBLANK(draft_picks[[#This Row],[drafter_id]]),"",_xlfn.XLOOKUP(draft_picks[[#This Row],[drafter_id]],drafters[id],drafters[name]))</f>
        <v>Clay Keller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x14ac:dyDescent="0.25">
      <c r="A3573" t="s">
        <v>346</v>
      </c>
      <c r="B3573" t="str">
        <f>_xlfn.XLOOKUP(draft_picks[[#This Row],[draft_id]],drafts[id],drafts[title])</f>
        <v>Final Destination mini-Super Draft</v>
      </c>
      <c r="C3573">
        <v>1</v>
      </c>
      <c r="D3573">
        <f>IF(C3572&lt;draft_picks[[#This Row],[position]],1,IF(C3572&gt;draft_picks[[#This Row],[position]],D3572+1,IF(C3572=draft_picks[[#This Row],[position]],D3572+1)))</f>
        <v>6</v>
      </c>
      <c r="E3573" t="s">
        <v>8254</v>
      </c>
      <c r="F3573" t="str">
        <f>IF(ISBLANK(draft_picks[[#This Row],[movie_id]]),"",_xlfn.XLOOKUP(draft_picks[[#This Row],[movie_id]],drafts.movies[id],drafts.movies[movie_title]))</f>
        <v>Final Destination</v>
      </c>
      <c r="G3573" t="s">
        <v>1115</v>
      </c>
      <c r="H3573" t="str">
        <f>IF(ISBLANK(draft_picks[[#This Row],[drafter_id]]),"",_xlfn.XLOOKUP(draft_picks[[#This Row],[drafter_id]],drafters[id],drafters[name]))</f>
        <v>Ryan Marker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x14ac:dyDescent="0.25">
      <c r="A3574" t="s">
        <v>413</v>
      </c>
      <c r="B3574" t="str">
        <f>_xlfn.XLOOKUP(draft_picks[[#This Row],[draft_id]],drafts[id],drafts[title])</f>
        <v>Jurassic Park / World mini-Super Draft</v>
      </c>
      <c r="C3574">
        <v>5</v>
      </c>
      <c r="D3574">
        <f>IF(C3573&lt;draft_picks[[#This Row],[position]],1,IF(C3573&gt;draft_picks[[#This Row],[position]],D3573+1,IF(C3573=draft_picks[[#This Row],[position]],D3573+1)))</f>
        <v>1</v>
      </c>
      <c r="E3574" t="s">
        <v>3115</v>
      </c>
      <c r="F3574" t="str">
        <f>IF(ISBLANK(draft_picks[[#This Row],[movie_id]]),"",_xlfn.XLOOKUP(draft_picks[[#This Row],[movie_id]],drafts.movies[id],drafts.movies[movie_title]))</f>
        <v>Jurassic Park III</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x14ac:dyDescent="0.25">
      <c r="A3575" t="s">
        <v>413</v>
      </c>
      <c r="B3575" t="str">
        <f>_xlfn.XLOOKUP(draft_picks[[#This Row],[draft_id]],drafts[id],drafts[title])</f>
        <v>Jurassic Park / World mini-Super Draft</v>
      </c>
      <c r="C3575">
        <v>4</v>
      </c>
      <c r="D3575">
        <f>IF(C3574&lt;draft_picks[[#This Row],[position]],1,IF(C3574&gt;draft_picks[[#This Row],[position]],D3574+1,IF(C3574=draft_picks[[#This Row],[position]],D3574+1)))</f>
        <v>2</v>
      </c>
      <c r="E3575" t="s">
        <v>16264</v>
      </c>
      <c r="F3575" t="str">
        <f>IF(ISBLANK(draft_picks[[#This Row],[movie_id]]),"",_xlfn.XLOOKUP(draft_picks[[#This Row],[movie_id]],drafts.movies[id],drafts.movies[movie_title]))</f>
        <v>Jurassic World</v>
      </c>
      <c r="G3575" t="s">
        <v>1237</v>
      </c>
      <c r="H3575" t="str">
        <f>IF(ISBLANK(draft_picks[[#This Row],[drafter_id]]),"",_xlfn.XLOOKUP(draft_picks[[#This Row],[drafter_id]],drafters[id],drafters[name]))</f>
        <v>Clay Keller</v>
      </c>
      <c r="J3575" t="str">
        <f>IF(ISBLANK(draft_picks[[#This Row],[drafter_team_id]]),"",_xlfn.XLOOKUP(draft_picks[[#This Row],[drafter_team_id]],drafter_teams[id],drafter_teams[name]))</f>
        <v/>
      </c>
      <c r="K3575" t="s">
        <v>15484</v>
      </c>
      <c r="L3575" t="s">
        <v>1115</v>
      </c>
      <c r="M3575" t="str">
        <f>IF(OR(ISBLANK(draft_picks[[#This Row],[veto_drafter_id]]),draft_picks[[#This Row],[veto_drafter_id]]=""),"",_xlfn.XLOOKUP(draft_picks[[#This Row],[veto_drafter_id]],drafters[id],drafters[name]))</f>
        <v>Ryan Marker</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3</v>
      </c>
      <c r="E3576" t="s">
        <v>6120</v>
      </c>
      <c r="F3576" t="str">
        <f>IF(ISBLANK(draft_picks[[#This Row],[movie_id]]),"",_xlfn.XLOOKUP(draft_picks[[#This Row],[movie_id]],drafts.movies[id],drafts.movies[movie_title]))</f>
        <v>Jurassic World: Fallen Kingdom</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M3576" t="str">
        <f>IF(OR(ISBLANK(draft_picks[[#This Row],[veto_drafter_id]]),draft_picks[[#This Row],[veto_drafter_id]]=""),"",_xlfn.XLOOKUP(draft_picks[[#This Row],[veto_drafter_id]],drafters[id],drafters[name]))</f>
        <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x14ac:dyDescent="0.25">
      <c r="A3577" t="s">
        <v>413</v>
      </c>
      <c r="B3577" t="str">
        <f>_xlfn.XLOOKUP(draft_picks[[#This Row],[draft_id]],drafts[id],drafts[title])</f>
        <v>Jurassic Park / World mini-Super Draft</v>
      </c>
      <c r="C3577">
        <v>3</v>
      </c>
      <c r="D3577">
        <f>IF(C3576&lt;draft_picks[[#This Row],[position]],1,IF(C3576&gt;draft_picks[[#This Row],[position]],D3576+1,IF(C3576=draft_picks[[#This Row],[position]],D3576+1)))</f>
        <v>4</v>
      </c>
      <c r="E3577" t="s">
        <v>5824</v>
      </c>
      <c r="F3577" t="str">
        <f>IF(ISBLANK(draft_picks[[#This Row],[movie_id]]),"",_xlfn.XLOOKUP(draft_picks[[#This Row],[movie_id]],drafts.movies[id],drafts.movies[movie_title]))</f>
        <v>The Lost World: Jurassic Park</v>
      </c>
      <c r="G3577" t="s">
        <v>1115</v>
      </c>
      <c r="H3577" t="str">
        <f>IF(ISBLANK(draft_picks[[#This Row],[drafter_id]]),"",_xlfn.XLOOKUP(draft_picks[[#This Row],[drafter_id]],drafters[id],drafters[name]))</f>
        <v>Ryan Marker</v>
      </c>
      <c r="J3577" t="str">
        <f>IF(ISBLANK(draft_picks[[#This Row],[drafter_team_id]]),"",_xlfn.XLOOKUP(draft_picks[[#This Row],[drafter_team_id]],drafter_teams[id],drafter_teams[name]))</f>
        <v/>
      </c>
      <c r="K3577" t="s">
        <v>15484</v>
      </c>
      <c r="L3577" t="s">
        <v>1237</v>
      </c>
      <c r="M3577" t="str">
        <f>IF(OR(ISBLANK(draft_picks[[#This Row],[veto_drafter_id]]),draft_picks[[#This Row],[veto_drafter_id]]=""),"",_xlfn.XLOOKUP(draft_picks[[#This Row],[veto_drafter_id]],drafters[id],drafters[name]))</f>
        <v>Clay Keller</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5</v>
      </c>
      <c r="E3578" t="s">
        <v>16264</v>
      </c>
      <c r="F3578" t="str">
        <f>IF(ISBLANK(draft_picks[[#This Row],[movie_id]]),"",_xlfn.XLOOKUP(draft_picks[[#This Row],[movie_id]],drafts.movies[id],drafts.movies[movie_title]))</f>
        <v>Jurassic World</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M3578" t="str">
        <f>IF(OR(ISBLANK(draft_picks[[#This Row],[veto_drafter_id]]),draft_picks[[#This Row],[veto_drafter_id]]=""),"",_xlfn.XLOOKUP(draft_picks[[#This Row],[veto_drafter_id]],drafters[id],drafters[name]))</f>
        <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x14ac:dyDescent="0.25">
      <c r="A3579" t="s">
        <v>413</v>
      </c>
      <c r="B3579" t="str">
        <f>_xlfn.XLOOKUP(draft_picks[[#This Row],[draft_id]],drafts[id],drafts[title])</f>
        <v>Jurassic Park / World mini-Super Draft</v>
      </c>
      <c r="C3579">
        <v>2</v>
      </c>
      <c r="D3579">
        <f>IF(C3578&lt;draft_picks[[#This Row],[position]],1,IF(C3578&gt;draft_picks[[#This Row],[position]],D3578+1,IF(C3578=draft_picks[[#This Row],[position]],D3578+1)))</f>
        <v>6</v>
      </c>
      <c r="E3579" t="s">
        <v>5824</v>
      </c>
      <c r="F3579" t="str">
        <f>IF(ISBLANK(draft_picks[[#This Row],[movie_id]]),"",_xlfn.XLOOKUP(draft_picks[[#This Row],[movie_id]],drafts.movies[id],drafts.movies[movie_title]))</f>
        <v>The Lost World: Jurassic Park</v>
      </c>
      <c r="G3579" t="s">
        <v>1237</v>
      </c>
      <c r="H3579" t="str">
        <f>IF(ISBLANK(draft_picks[[#This Row],[drafter_id]]),"",_xlfn.XLOOKUP(draft_picks[[#This Row],[drafter_id]],drafters[id],drafters[name]))</f>
        <v>Clay Keller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x14ac:dyDescent="0.25">
      <c r="A3580" t="s">
        <v>413</v>
      </c>
      <c r="B3580" t="str">
        <f>_xlfn.XLOOKUP(draft_picks[[#This Row],[draft_id]],drafts[id],drafts[title])</f>
        <v>Jurassic Park / World mini-Super Draft</v>
      </c>
      <c r="C3580">
        <v>1</v>
      </c>
      <c r="D3580">
        <f>IF(C3579&lt;draft_picks[[#This Row],[position]],1,IF(C3579&gt;draft_picks[[#This Row],[position]],D3579+1,IF(C3579=draft_picks[[#This Row],[position]],D3579+1)))</f>
        <v>7</v>
      </c>
      <c r="E3580" s="1" t="s">
        <v>1832</v>
      </c>
      <c r="F3580" t="str">
        <f>IF(ISBLANK(draft_picks[[#This Row],[movie_id]]),"",_xlfn.XLOOKUP(draft_picks[[#This Row],[movie_id]],drafts.movies[id],drafts.movies[movie_title]))</f>
        <v>Jurassic Park</v>
      </c>
      <c r="G3580" t="s">
        <v>1115</v>
      </c>
      <c r="H3580" t="str">
        <f>IF(ISBLANK(draft_picks[[#This Row],[drafter_id]]),"",_xlfn.XLOOKUP(draft_picks[[#This Row],[drafter_id]],drafters[id],drafters[name]))</f>
        <v>Ryan Marker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x14ac:dyDescent="0.25">
      <c r="A3581" t="s">
        <v>441</v>
      </c>
      <c r="B3581" t="str">
        <f>_xlfn.XLOOKUP(draft_picks[[#This Row],[draft_id]],drafts[id],drafts[title])</f>
        <v>Hannibal mini-Super Draft</v>
      </c>
      <c r="C3581">
        <v>5</v>
      </c>
      <c r="D3581">
        <f>IF(C3580&lt;draft_picks[[#This Row],[position]],1,IF(C3580&gt;draft_picks[[#This Row],[position]],D3580+1,IF(C3580=draft_picks[[#This Row],[position]],D3580+1)))</f>
        <v>1</v>
      </c>
      <c r="E3581" s="1" t="s">
        <v>4341</v>
      </c>
      <c r="F3581" t="str">
        <f>IF(ISBLANK(draft_picks[[#This Row],[movie_id]]),"",_xlfn.XLOOKUP(draft_picks[[#This Row],[movie_id]],drafts.movies[id],drafts.movies[movie_title]))</f>
        <v>Hannibal Rising</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x14ac:dyDescent="0.25">
      <c r="A3582" t="s">
        <v>441</v>
      </c>
      <c r="B3582" t="str">
        <f>_xlfn.XLOOKUP(draft_picks[[#This Row],[draft_id]],drafts[id],drafts[title])</f>
        <v>Hannibal mini-Super Draft</v>
      </c>
      <c r="C3582">
        <v>4</v>
      </c>
      <c r="D3582">
        <f>IF(C3581&lt;draft_picks[[#This Row],[position]],1,IF(C3581&gt;draft_picks[[#This Row],[position]],D3581+1,IF(C3581=draft_picks[[#This Row],[position]],D3581+1)))</f>
        <v>2</v>
      </c>
      <c r="E3582" t="s">
        <v>16267</v>
      </c>
      <c r="F3582" t="str">
        <f>IF(ISBLANK(draft_picks[[#This Row],[movie_id]]),"",_xlfn.XLOOKUP(draft_picks[[#This Row],[movie_id]],drafts.movies[id],drafts.movies[movie_title]))</f>
        <v>Hannibal</v>
      </c>
      <c r="G3582" t="s">
        <v>1237</v>
      </c>
      <c r="H3582" t="str">
        <f>IF(ISBLANK(draft_picks[[#This Row],[drafter_id]]),"",_xlfn.XLOOKUP(draft_picks[[#This Row],[drafter_id]],drafters[id],drafters[name]))</f>
        <v>Clay Keller</v>
      </c>
      <c r="J3582" t="str">
        <f>IF(ISBLANK(draft_picks[[#This Row],[drafter_team_id]]),"",_xlfn.XLOOKUP(draft_picks[[#This Row],[drafter_team_id]],drafter_teams[id],drafter_teams[name]))</f>
        <v/>
      </c>
      <c r="K3582" t="s">
        <v>15484</v>
      </c>
      <c r="L3582" t="s">
        <v>1115</v>
      </c>
      <c r="M3582" t="str">
        <f>IF(OR(ISBLANK(draft_picks[[#This Row],[veto_drafter_id]]),draft_picks[[#This Row],[veto_drafter_id]]=""),"",_xlfn.XLOOKUP(draft_picks[[#This Row],[veto_drafter_id]],drafters[id],drafters[name]))</f>
        <v>Ryan Marker</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3</v>
      </c>
      <c r="E3583" t="s">
        <v>16270</v>
      </c>
      <c r="F3583" t="str">
        <f>IF(ISBLANK(draft_picks[[#This Row],[movie_id]]),"",_xlfn.XLOOKUP(draft_picks[[#This Row],[movie_id]],drafts.movies[id],drafts.movies[movie_title]))</f>
        <v>Red Dragon</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M3583" t="str">
        <f>IF(OR(ISBLANK(draft_picks[[#This Row],[veto_drafter_id]]),draft_picks[[#This Row],[veto_drafter_id]]=""),"",_xlfn.XLOOKUP(draft_picks[[#This Row],[veto_drafter_id]],drafters[id],drafters[name]))</f>
        <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x14ac:dyDescent="0.25">
      <c r="A3584" t="s">
        <v>441</v>
      </c>
      <c r="B3584" t="str">
        <f>_xlfn.XLOOKUP(draft_picks[[#This Row],[draft_id]],drafts[id],drafts[title])</f>
        <v>Hannibal mini-Super Draft</v>
      </c>
      <c r="C3584">
        <v>3</v>
      </c>
      <c r="D3584">
        <f>IF(C3583&lt;draft_picks[[#This Row],[position]],1,IF(C3583&gt;draft_picks[[#This Row],[position]],D3583+1,IF(C3583=draft_picks[[#This Row],[position]],D3583+1)))</f>
        <v>4</v>
      </c>
      <c r="E3584" t="s">
        <v>16267</v>
      </c>
      <c r="F3584" t="str">
        <f>IF(ISBLANK(draft_picks[[#This Row],[movie_id]]),"",_xlfn.XLOOKUP(draft_picks[[#This Row],[movie_id]],drafts.movies[id],drafts.movies[movie_title]))</f>
        <v>Hannibal</v>
      </c>
      <c r="G3584" t="s">
        <v>1115</v>
      </c>
      <c r="H3584" t="str">
        <f>IF(ISBLANK(draft_picks[[#This Row],[drafter_id]]),"",_xlfn.XLOOKUP(draft_picks[[#This Row],[drafter_id]],drafters[id],drafters[name]))</f>
        <v>Ryan Marker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x14ac:dyDescent="0.25">
      <c r="A3585" t="s">
        <v>441</v>
      </c>
      <c r="B3585" t="str">
        <f>_xlfn.XLOOKUP(draft_picks[[#This Row],[draft_id]],drafts[id],drafts[title])</f>
        <v>Hannibal mini-Super Draft</v>
      </c>
      <c r="C3585">
        <v>2</v>
      </c>
      <c r="D3585">
        <f>IF(C3584&lt;draft_picks[[#This Row],[position]],1,IF(C3584&gt;draft_picks[[#This Row],[position]],D3584+1,IF(C3584=draft_picks[[#This Row],[position]],D3584+1)))</f>
        <v>5</v>
      </c>
      <c r="E3585" t="s">
        <v>7584</v>
      </c>
      <c r="F3585" t="str">
        <f>IF(ISBLANK(draft_picks[[#This Row],[movie_id]]),"",_xlfn.XLOOKUP(draft_picks[[#This Row],[movie_id]],drafts.movies[id],drafts.movies[movie_title]))</f>
        <v>Manhunter</v>
      </c>
      <c r="G3585" t="s">
        <v>1237</v>
      </c>
      <c r="H3585" t="str">
        <f>IF(ISBLANK(draft_picks[[#This Row],[drafter_id]]),"",_xlfn.XLOOKUP(draft_picks[[#This Row],[drafter_id]],drafters[id],drafters[name]))</f>
        <v>Clay Keller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x14ac:dyDescent="0.25">
      <c r="A3586" t="s">
        <v>441</v>
      </c>
      <c r="B3586" t="str">
        <f>_xlfn.XLOOKUP(draft_picks[[#This Row],[draft_id]],drafts[id],drafts[title])</f>
        <v>Hannibal mini-Super Draft</v>
      </c>
      <c r="C3586">
        <v>1</v>
      </c>
      <c r="D3586">
        <f>IF(C3585&lt;draft_picks[[#This Row],[position]],1,IF(C3585&gt;draft_picks[[#This Row],[position]],D3585+1,IF(C3585=draft_picks[[#This Row],[position]],D3585+1)))</f>
        <v>6</v>
      </c>
      <c r="E3586" t="s">
        <v>7605</v>
      </c>
      <c r="F3586" t="str">
        <f>IF(ISBLANK(draft_picks[[#This Row],[movie_id]]),"",_xlfn.XLOOKUP(draft_picks[[#This Row],[movie_id]],drafts.movies[id],drafts.movies[movie_title]))</f>
        <v>The Silence of the Lambs</v>
      </c>
      <c r="G3586" t="s">
        <v>1115</v>
      </c>
      <c r="H3586" t="str">
        <f>IF(ISBLANK(draft_picks[[#This Row],[drafter_id]]),"",_xlfn.XLOOKUP(draft_picks[[#This Row],[drafter_id]],drafters[id],drafters[name]))</f>
        <v>Ryan Marker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x14ac:dyDescent="0.25">
      <c r="A3587" t="s">
        <v>266</v>
      </c>
      <c r="B3587" t="str">
        <f>_xlfn.XLOOKUP(draft_picks[[#This Row],[draft_id]],drafts[id],drafts[title])</f>
        <v>Jack Ryan mini-Super Draft</v>
      </c>
      <c r="C3587">
        <v>5</v>
      </c>
      <c r="D3587">
        <f>IF(C3586&lt;draft_picks[[#This Row],[position]],1,IF(C3586&gt;draft_picks[[#This Row],[position]],D3586+1,IF(C3586=draft_picks[[#This Row],[position]],D3586+1)))</f>
        <v>1</v>
      </c>
      <c r="E3587" t="s">
        <v>16273</v>
      </c>
      <c r="F3587" t="str">
        <f>IF(ISBLANK(draft_picks[[#This Row],[movie_id]]),"",_xlfn.XLOOKUP(draft_picks[[#This Row],[movie_id]],drafts.movies[id],drafts.movies[movie_title]))</f>
        <v>Jack Ryan: Shadow Recruit</v>
      </c>
      <c r="G3587" t="s">
        <v>1237</v>
      </c>
      <c r="H3587" t="str">
        <f>IF(ISBLANK(draft_picks[[#This Row],[drafter_id]]),"",_xlfn.XLOOKUP(draft_picks[[#This Row],[drafter_id]],drafters[id],drafters[name]))</f>
        <v>Clay Keller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x14ac:dyDescent="0.25">
      <c r="A3588" t="s">
        <v>266</v>
      </c>
      <c r="B3588" t="str">
        <f>_xlfn.XLOOKUP(draft_picks[[#This Row],[draft_id]],drafts[id],drafts[title])</f>
        <v>Jack Ryan mini-Super Draft</v>
      </c>
      <c r="C3588">
        <v>4</v>
      </c>
      <c r="D3588">
        <f>IF(C3587&lt;draft_picks[[#This Row],[position]],1,IF(C3587&gt;draft_picks[[#This Row],[position]],D3587+1,IF(C3587=draft_picks[[#This Row],[position]],D3587+1)))</f>
        <v>2</v>
      </c>
      <c r="E3588" t="s">
        <v>16276</v>
      </c>
      <c r="F3588" t="str">
        <f>IF(ISBLANK(draft_picks[[#This Row],[movie_id]]),"",_xlfn.XLOOKUP(draft_picks[[#This Row],[movie_id]],drafts.movies[id],drafts.movies[movie_title]))</f>
        <v>Patriot Games</v>
      </c>
      <c r="G3588" t="s">
        <v>1115</v>
      </c>
      <c r="H3588" t="str">
        <f>IF(ISBLANK(draft_picks[[#This Row],[drafter_id]]),"",_xlfn.XLOOKUP(draft_picks[[#This Row],[drafter_id]],drafters[id],drafters[name]))</f>
        <v>Ryan Marker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x14ac:dyDescent="0.25">
      <c r="A3589" t="s">
        <v>266</v>
      </c>
      <c r="B3589" t="str">
        <f>_xlfn.XLOOKUP(draft_picks[[#This Row],[draft_id]],drafts[id],drafts[title])</f>
        <v>Jack Ryan mini-Super Draft</v>
      </c>
      <c r="C3589">
        <v>3</v>
      </c>
      <c r="D3589">
        <f>IF(C3588&lt;draft_picks[[#This Row],[position]],1,IF(C3588&gt;draft_picks[[#This Row],[position]],D3588+1,IF(C3588=draft_picks[[#This Row],[position]],D3588+1)))</f>
        <v>3</v>
      </c>
      <c r="E3589" t="s">
        <v>6393</v>
      </c>
      <c r="F3589" t="str">
        <f>IF(ISBLANK(draft_picks[[#This Row],[movie_id]]),"",_xlfn.XLOOKUP(draft_picks[[#This Row],[movie_id]],drafts.movies[id],drafts.movies[movie_title]))</f>
        <v>Clear and Present Danger</v>
      </c>
      <c r="G3589" t="s">
        <v>1237</v>
      </c>
      <c r="H3589" t="str">
        <f>IF(ISBLANK(draft_picks[[#This Row],[drafter_id]]),"",_xlfn.XLOOKUP(draft_picks[[#This Row],[drafter_id]],drafters[id],drafters[name]))</f>
        <v>Clay Keller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x14ac:dyDescent="0.25">
      <c r="A3590" t="s">
        <v>266</v>
      </c>
      <c r="B3590" t="str">
        <f>_xlfn.XLOOKUP(draft_picks[[#This Row],[draft_id]],drafts[id],drafts[title])</f>
        <v>Jack Ryan mini-Super Draft</v>
      </c>
      <c r="C3590">
        <v>2</v>
      </c>
      <c r="D3590">
        <f>IF(C3589&lt;draft_picks[[#This Row],[position]],1,IF(C3589&gt;draft_picks[[#This Row],[position]],D3589+1,IF(C3589=draft_picks[[#This Row],[position]],D3589+1)))</f>
        <v>4</v>
      </c>
      <c r="E3590" t="s">
        <v>16279</v>
      </c>
      <c r="F3590" t="str">
        <f>IF(ISBLANK(draft_picks[[#This Row],[movie_id]]),"",_xlfn.XLOOKUP(draft_picks[[#This Row],[movie_id]],drafts.movies[id],drafts.movies[movie_title]))</f>
        <v>The Sum of All Fears</v>
      </c>
      <c r="G3590" t="s">
        <v>1115</v>
      </c>
      <c r="H3590" t="str">
        <f>IF(ISBLANK(draft_picks[[#This Row],[drafter_id]]),"",_xlfn.XLOOKUP(draft_picks[[#This Row],[drafter_id]],drafters[id],drafters[name]))</f>
        <v>Ryan Marker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x14ac:dyDescent="0.25">
      <c r="A3591" t="s">
        <v>266</v>
      </c>
      <c r="B3591" t="str">
        <f>_xlfn.XLOOKUP(draft_picks[[#This Row],[draft_id]],drafts[id],drafts[title])</f>
        <v>Jack Ryan mini-Super Draft</v>
      </c>
      <c r="C3591">
        <v>1</v>
      </c>
      <c r="D3591">
        <f>IF(C3590&lt;draft_picks[[#This Row],[position]],1,IF(C3590&gt;draft_picks[[#This Row],[position]],D3590+1,IF(C3590=draft_picks[[#This Row],[position]],D3590+1)))</f>
        <v>5</v>
      </c>
      <c r="E3591" t="s">
        <v>16282</v>
      </c>
      <c r="F3591" t="str">
        <f>IF(ISBLANK(draft_picks[[#This Row],[movie_id]]),"",_xlfn.XLOOKUP(draft_picks[[#This Row],[movie_id]],drafts.movies[id],drafts.movies[movie_title]))</f>
        <v>The Hunt for Red October</v>
      </c>
      <c r="G3591" t="s">
        <v>1237</v>
      </c>
      <c r="H3591" t="str">
        <f>IF(ISBLANK(draft_picks[[#This Row],[drafter_id]]),"",_xlfn.XLOOKUP(draft_picks[[#This Row],[drafter_id]],drafters[id],drafters[name]))</f>
        <v>Clay Keller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x14ac:dyDescent="0.25">
      <c r="A3592" t="s">
        <v>217</v>
      </c>
      <c r="B3592" t="str">
        <f>_xlfn.XLOOKUP(draft_picks[[#This Row],[draft_id]],drafts[id],drafts[title])</f>
        <v>Psycho mini-Super Draft</v>
      </c>
      <c r="C3592">
        <v>5</v>
      </c>
      <c r="D3592">
        <f>IF(C3591&lt;draft_picks[[#This Row],[position]],1,IF(C3591&gt;draft_picks[[#This Row],[position]],D3591+1,IF(C3591=draft_picks[[#This Row],[position]],D3591+1)))</f>
        <v>1</v>
      </c>
      <c r="E3592" t="s">
        <v>16285</v>
      </c>
      <c r="F3592" t="str">
        <f>IF(ISBLANK(draft_picks[[#This Row],[movie_id]]),"",_xlfn.XLOOKUP(draft_picks[[#This Row],[movie_id]],drafts.movies[id],drafts.movies[movie_title]))</f>
        <v>Psycho</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K3592" t="s">
        <v>15484</v>
      </c>
      <c r="L3592" t="s">
        <v>1115</v>
      </c>
      <c r="M3592" t="str">
        <f>IF(OR(ISBLANK(draft_picks[[#This Row],[veto_drafter_id]]),draft_picks[[#This Row],[veto_drafter_id]]=""),"",_xlfn.XLOOKUP(draft_picks[[#This Row],[veto_drafter_id]],drafters[id],drafters[name]))</f>
        <v>Ryan Marker</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2</v>
      </c>
      <c r="E3593" t="s">
        <v>16287</v>
      </c>
      <c r="F3593" t="str">
        <f>IF(ISBLANK(draft_picks[[#This Row],[movie_id]]),"",_xlfn.XLOOKUP(draft_picks[[#This Row],[movie_id]],drafts.movies[id],drafts.movies[movie_title]))</f>
        <v>Psycho IV: The Beginning</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M3593" t="str">
        <f>IF(OR(ISBLANK(draft_picks[[#This Row],[veto_drafter_id]]),draft_picks[[#This Row],[veto_drafter_id]]=""),"",_xlfn.XLOOKUP(draft_picks[[#This Row],[veto_drafter_id]],drafters[id],drafters[name]))</f>
        <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x14ac:dyDescent="0.25">
      <c r="A3594" t="s">
        <v>217</v>
      </c>
      <c r="B3594" t="str">
        <f>_xlfn.XLOOKUP(draft_picks[[#This Row],[draft_id]],drafts[id],drafts[title])</f>
        <v>Psycho mini-Super Draft</v>
      </c>
      <c r="C3594">
        <v>4</v>
      </c>
      <c r="D3594">
        <f>IF(C3593&lt;draft_picks[[#This Row],[position]],1,IF(C3593&gt;draft_picks[[#This Row],[position]],D3593+1,IF(C3593=draft_picks[[#This Row],[position]],D3593+1)))</f>
        <v>3</v>
      </c>
      <c r="E3594" t="s">
        <v>16290</v>
      </c>
      <c r="F3594" t="str">
        <f>IF(ISBLANK(draft_picks[[#This Row],[movie_id]]),"",_xlfn.XLOOKUP(draft_picks[[#This Row],[movie_id]],drafts.movies[id],drafts.movies[movie_title]))</f>
        <v>Psycho II</v>
      </c>
      <c r="G3594" t="s">
        <v>1115</v>
      </c>
      <c r="H3594" t="str">
        <f>IF(ISBLANK(draft_picks[[#This Row],[drafter_id]]),"",_xlfn.XLOOKUP(draft_picks[[#This Row],[drafter_id]],drafters[id],drafters[name]))</f>
        <v>Ryan Marker</v>
      </c>
      <c r="J3594" t="str">
        <f>IF(ISBLANK(draft_picks[[#This Row],[drafter_team_id]]),"",_xlfn.XLOOKUP(draft_picks[[#This Row],[drafter_team_id]],drafter_teams[id],drafter_teams[name]))</f>
        <v/>
      </c>
      <c r="K3594" t="s">
        <v>15484</v>
      </c>
      <c r="L3594" t="s">
        <v>1237</v>
      </c>
      <c r="M3594" t="str">
        <f>IF(OR(ISBLANK(draft_picks[[#This Row],[veto_drafter_id]]),draft_picks[[#This Row],[veto_drafter_id]]=""),"",_xlfn.XLOOKUP(draft_picks[[#This Row],[veto_drafter_id]],drafters[id],drafters[name]))</f>
        <v>Clay Keller</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4</v>
      </c>
      <c r="E3595" t="s">
        <v>16293</v>
      </c>
      <c r="F3595" t="str">
        <f>IF(ISBLANK(draft_picks[[#This Row],[movie_id]]),"",_xlfn.XLOOKUP(draft_picks[[#This Row],[movie_id]],drafts.movies[id],drafts.movies[movie_title]))</f>
        <v>Psycho III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M3595" t="str">
        <f>IF(OR(ISBLANK(draft_picks[[#This Row],[veto_drafter_id]]),draft_picks[[#This Row],[veto_drafter_id]]=""),"",_xlfn.XLOOKUP(draft_picks[[#This Row],[veto_drafter_id]],drafters[id],drafters[name]))</f>
        <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x14ac:dyDescent="0.25">
      <c r="A3596" t="s">
        <v>217</v>
      </c>
      <c r="B3596" t="str">
        <f>_xlfn.XLOOKUP(draft_picks[[#This Row],[draft_id]],drafts[id],drafts[title])</f>
        <v>Psycho mini-Super Draft</v>
      </c>
      <c r="C3596">
        <v>3</v>
      </c>
      <c r="D3596">
        <f>IF(C3595&lt;draft_picks[[#This Row],[position]],1,IF(C3595&gt;draft_picks[[#This Row],[position]],D3595+1,IF(C3595=draft_picks[[#This Row],[position]],D3595+1)))</f>
        <v>5</v>
      </c>
      <c r="E3596" t="s">
        <v>16285</v>
      </c>
      <c r="F3596" t="str">
        <f>IF(ISBLANK(draft_picks[[#This Row],[movie_id]]),"",_xlfn.XLOOKUP(draft_picks[[#This Row],[movie_id]],drafts.movies[id],drafts.movies[movie_title]))</f>
        <v>Psycho</v>
      </c>
      <c r="G3596" t="s">
        <v>1237</v>
      </c>
      <c r="H3596" t="str">
        <f>IF(ISBLANK(draft_picks[[#This Row],[drafter_id]]),"",_xlfn.XLOOKUP(draft_picks[[#This Row],[drafter_id]],drafters[id],drafters[name]))</f>
        <v>Clay Keller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x14ac:dyDescent="0.25">
      <c r="A3597" t="s">
        <v>217</v>
      </c>
      <c r="B3597" t="str">
        <f>_xlfn.XLOOKUP(draft_picks[[#This Row],[draft_id]],drafts[id],drafts[title])</f>
        <v>Psycho mini-Super Draft</v>
      </c>
      <c r="C3597">
        <v>2</v>
      </c>
      <c r="D3597">
        <f>IF(C3596&lt;draft_picks[[#This Row],[position]],1,IF(C3596&gt;draft_picks[[#This Row],[position]],D3596+1,IF(C3596=draft_picks[[#This Row],[position]],D3596+1)))</f>
        <v>6</v>
      </c>
      <c r="E3597" t="s">
        <v>16290</v>
      </c>
      <c r="F3597" t="str">
        <f>IF(ISBLANK(draft_picks[[#This Row],[movie_id]]),"",_xlfn.XLOOKUP(draft_picks[[#This Row],[movie_id]],drafts.movies[id],drafts.movies[movie_title]))</f>
        <v>Psycho II</v>
      </c>
      <c r="G3597" t="s">
        <v>1115</v>
      </c>
      <c r="H3597" t="str">
        <f>IF(ISBLANK(draft_picks[[#This Row],[drafter_id]]),"",_xlfn.XLOOKUP(draft_picks[[#This Row],[drafter_id]],drafters[id],drafters[name]))</f>
        <v>Ryan Marker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x14ac:dyDescent="0.25">
      <c r="A3598" t="s">
        <v>217</v>
      </c>
      <c r="B3598" t="str">
        <f>_xlfn.XLOOKUP(draft_picks[[#This Row],[draft_id]],drafts[id],drafts[title])</f>
        <v>Psycho mini-Super Draft</v>
      </c>
      <c r="C3598">
        <v>1</v>
      </c>
      <c r="D3598">
        <f>IF(C3597&lt;draft_picks[[#This Row],[position]],1,IF(C3597&gt;draft_picks[[#This Row],[position]],D3597+1,IF(C3597=draft_picks[[#This Row],[position]],D3597+1)))</f>
        <v>7</v>
      </c>
      <c r="E3598" t="s">
        <v>6144</v>
      </c>
      <c r="F3598" t="str">
        <f>IF(ISBLANK(draft_picks[[#This Row],[movie_id]]),"",_xlfn.XLOOKUP(draft_picks[[#This Row],[movie_id]],drafts.movies[id],drafts.movies[movie_title]))</f>
        <v>Psycho</v>
      </c>
      <c r="G3598" t="s">
        <v>1237</v>
      </c>
      <c r="H3598" t="str">
        <f>IF(ISBLANK(draft_picks[[#This Row],[drafter_id]]),"",_xlfn.XLOOKUP(draft_picks[[#This Row],[drafter_id]],drafters[id],drafters[name]))</f>
        <v>Clay Keller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x14ac:dyDescent="0.25">
      <c r="A3599" t="s">
        <v>128</v>
      </c>
      <c r="B3599" t="str">
        <f>_xlfn.XLOOKUP(draft_picks[[#This Row],[draft_id]],drafts[id],drafts[title])</f>
        <v>Underworld mini-Super Draft</v>
      </c>
      <c r="C3599">
        <v>5</v>
      </c>
      <c r="D3599">
        <f>IF(C3598&lt;draft_picks[[#This Row],[position]],1,IF(C3598&gt;draft_picks[[#This Row],[position]],D3598+1,IF(C3598=draft_picks[[#This Row],[position]],D3598+1)))</f>
        <v>1</v>
      </c>
      <c r="E3599" t="s">
        <v>16296</v>
      </c>
      <c r="F3599" t="str">
        <f>IF(ISBLANK(draft_picks[[#This Row],[movie_id]]),"",_xlfn.XLOOKUP(draft_picks[[#This Row],[movie_id]],drafts.movies[id],drafts.movies[movie_title]))</f>
        <v>Underworld</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x14ac:dyDescent="0.25">
      <c r="A3600" t="s">
        <v>128</v>
      </c>
      <c r="B3600" t="str">
        <f>_xlfn.XLOOKUP(draft_picks[[#This Row],[draft_id]],drafts[id],drafts[title])</f>
        <v>Underworld mini-Super Draft</v>
      </c>
      <c r="C3600">
        <v>4</v>
      </c>
      <c r="D3600">
        <f>IF(C3599&lt;draft_picks[[#This Row],[position]],1,IF(C3599&gt;draft_picks[[#This Row],[position]],D3599+1,IF(C3599=draft_picks[[#This Row],[position]],D3599+1)))</f>
        <v>2</v>
      </c>
      <c r="E3600" t="s">
        <v>16299</v>
      </c>
      <c r="F3600" t="str">
        <f>IF(ISBLANK(draft_picks[[#This Row],[movie_id]]),"",_xlfn.XLOOKUP(draft_picks[[#This Row],[movie_id]],drafts.movies[id],drafts.movies[movie_title]))</f>
        <v>Underworld: Blood Wars</v>
      </c>
      <c r="G3600" t="s">
        <v>1115</v>
      </c>
      <c r="H3600" t="str">
        <f>IF(ISBLANK(draft_picks[[#This Row],[drafter_id]]),"",_xlfn.XLOOKUP(draft_picks[[#This Row],[drafter_id]],drafters[id],drafters[name]))</f>
        <v>Ryan Marker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x14ac:dyDescent="0.25">
      <c r="A3601" t="s">
        <v>128</v>
      </c>
      <c r="B3601" t="str">
        <f>_xlfn.XLOOKUP(draft_picks[[#This Row],[draft_id]],drafts[id],drafts[title])</f>
        <v>Underworld mini-Super Draft</v>
      </c>
      <c r="C3601">
        <v>3</v>
      </c>
      <c r="D3601">
        <f>IF(C3600&lt;draft_picks[[#This Row],[position]],1,IF(C3600&gt;draft_picks[[#This Row],[position]],D3600+1,IF(C3600=draft_picks[[#This Row],[position]],D3600+1)))</f>
        <v>3</v>
      </c>
      <c r="E3601" t="s">
        <v>16302</v>
      </c>
      <c r="F3601" t="str">
        <f>IF(ISBLANK(draft_picks[[#This Row],[movie_id]]),"",_xlfn.XLOOKUP(draft_picks[[#This Row],[movie_id]],drafts.movies[id],drafts.movies[movie_title]))</f>
        <v>Underworld: Rise of the Lycans</v>
      </c>
      <c r="G3601" t="s">
        <v>1237</v>
      </c>
      <c r="H3601" t="str">
        <f>IF(ISBLANK(draft_picks[[#This Row],[drafter_id]]),"",_xlfn.XLOOKUP(draft_picks[[#This Row],[drafter_id]],drafters[id],drafters[name]))</f>
        <v>Clay Keller</v>
      </c>
      <c r="J3601" t="str">
        <f>IF(ISBLANK(draft_picks[[#This Row],[drafter_team_id]]),"",_xlfn.XLOOKUP(draft_picks[[#This Row],[drafter_team_id]],drafter_teams[id],drafter_teams[name]))</f>
        <v/>
      </c>
      <c r="K3601" t="s">
        <v>15484</v>
      </c>
      <c r="L3601" t="s">
        <v>1115</v>
      </c>
      <c r="M3601" t="str">
        <f>IF(OR(ISBLANK(draft_picks[[#This Row],[veto_drafter_id]]),draft_picks[[#This Row],[veto_drafter_id]]=""),"",_xlfn.XLOOKUP(draft_picks[[#This Row],[veto_drafter_id]],drafters[id],drafters[name]))</f>
        <v>Ryan Marker</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4</v>
      </c>
      <c r="E3602" t="s">
        <v>16305</v>
      </c>
      <c r="F3602" t="str">
        <f>IF(ISBLANK(draft_picks[[#This Row],[movie_id]]),"",_xlfn.XLOOKUP(draft_picks[[#This Row],[movie_id]],drafts.movies[id],drafts.movies[movie_title]))</f>
        <v>Underworld: Evolution</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M3602" t="str">
        <f>IF(OR(ISBLANK(draft_picks[[#This Row],[veto_drafter_id]]),draft_picks[[#This Row],[veto_drafter_id]]=""),"",_xlfn.XLOOKUP(draft_picks[[#This Row],[veto_drafter_id]],drafters[id],drafters[name]))</f>
        <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x14ac:dyDescent="0.25">
      <c r="A3603" t="s">
        <v>128</v>
      </c>
      <c r="B3603" t="str">
        <f>_xlfn.XLOOKUP(draft_picks[[#This Row],[draft_id]],drafts[id],drafts[title])</f>
        <v>Underworld mini-Super Draft</v>
      </c>
      <c r="C3603">
        <v>2</v>
      </c>
      <c r="D3603">
        <f>IF(C3602&lt;draft_picks[[#This Row],[position]],1,IF(C3602&gt;draft_picks[[#This Row],[position]],D3602+1,IF(C3602=draft_picks[[#This Row],[position]],D3602+1)))</f>
        <v>5</v>
      </c>
      <c r="E3603" t="s">
        <v>16302</v>
      </c>
      <c r="F3603" t="str">
        <f>IF(ISBLANK(draft_picks[[#This Row],[movie_id]]),"",_xlfn.XLOOKUP(draft_picks[[#This Row],[movie_id]],drafts.movies[id],drafts.movies[movie_title]))</f>
        <v>Underworld: Rise of the Lycans</v>
      </c>
      <c r="G3603" t="s">
        <v>1115</v>
      </c>
      <c r="H3603" t="str">
        <f>IF(ISBLANK(draft_picks[[#This Row],[drafter_id]]),"",_xlfn.XLOOKUP(draft_picks[[#This Row],[drafter_id]],drafters[id],drafters[name]))</f>
        <v>Ryan Marker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x14ac:dyDescent="0.25">
      <c r="A3604" t="s">
        <v>128</v>
      </c>
      <c r="B3604" t="str">
        <f>_xlfn.XLOOKUP(draft_picks[[#This Row],[draft_id]],drafts[id],drafts[title])</f>
        <v>Underworld mini-Super Draft</v>
      </c>
      <c r="C3604">
        <v>1</v>
      </c>
      <c r="D3604">
        <f>IF(C3603&lt;draft_picks[[#This Row],[position]],1,IF(C3603&gt;draft_picks[[#This Row],[position]],D3603+1,IF(C3603=draft_picks[[#This Row],[position]],D3603+1)))</f>
        <v>6</v>
      </c>
      <c r="E3604" t="s">
        <v>16308</v>
      </c>
      <c r="F3604" t="str">
        <f>IF(ISBLANK(draft_picks[[#This Row],[movie_id]]),"",_xlfn.XLOOKUP(draft_picks[[#This Row],[movie_id]],drafts.movies[id],drafts.movies[movie_title]))</f>
        <v>Underworld: Awakening</v>
      </c>
      <c r="G3604" t="s">
        <v>1237</v>
      </c>
      <c r="H3604" t="str">
        <f>IF(ISBLANK(draft_picks[[#This Row],[drafter_id]]),"",_xlfn.XLOOKUP(draft_picks[[#This Row],[drafter_id]],drafters[id],drafters[name]))</f>
        <v>Clay Keller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x14ac:dyDescent="0.25">
      <c r="A3605" t="s">
        <v>354</v>
      </c>
      <c r="B3605" t="str">
        <f>_xlfn.XLOOKUP(draft_picks[[#This Row],[draft_id]],drafts[id],drafts[title])</f>
        <v>Home Alone mini-Super Draft</v>
      </c>
      <c r="C3605">
        <v>5</v>
      </c>
      <c r="D3605">
        <f>IF(C3604&lt;draft_picks[[#This Row],[position]],1,IF(C3604&gt;draft_picks[[#This Row],[position]],D3604+1,IF(C3604=draft_picks[[#This Row],[position]],D3604+1)))</f>
        <v>1</v>
      </c>
      <c r="E3605" t="s">
        <v>16311</v>
      </c>
      <c r="F3605" t="str">
        <f>IF(ISBLANK(draft_picks[[#This Row],[movie_id]]),"",_xlfn.XLOOKUP(draft_picks[[#This Row],[movie_id]],drafts.movies[id],drafts.movies[movie_title]))</f>
        <v>Home Alone 4: Taking Back the House</v>
      </c>
      <c r="G3605" t="s">
        <v>1115</v>
      </c>
      <c r="H3605" t="str">
        <f>IF(ISBLANK(draft_picks[[#This Row],[drafter_id]]),"",_xlfn.XLOOKUP(draft_picks[[#This Row],[drafter_id]],drafters[id],drafters[name]))</f>
        <v>Ryan Marker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x14ac:dyDescent="0.25">
      <c r="A3606" t="s">
        <v>354</v>
      </c>
      <c r="B3606" t="str">
        <f>_xlfn.XLOOKUP(draft_picks[[#This Row],[draft_id]],drafts[id],drafts[title])</f>
        <v>Home Alone mini-Super Draft</v>
      </c>
      <c r="C3606">
        <v>4</v>
      </c>
      <c r="D3606">
        <f>IF(C3605&lt;draft_picks[[#This Row],[position]],1,IF(C3605&gt;draft_picks[[#This Row],[position]],D3605+1,IF(C3605=draft_picks[[#This Row],[position]],D3605+1)))</f>
        <v>2</v>
      </c>
      <c r="E3606" t="s">
        <v>16314</v>
      </c>
      <c r="F3606" t="str">
        <f>IF(ISBLANK(draft_picks[[#This Row],[movie_id]]),"",_xlfn.XLOOKUP(draft_picks[[#This Row],[movie_id]],drafts.movies[id],drafts.movies[movie_title]))</f>
        <v>Home Alone: The Holiday Heist</v>
      </c>
      <c r="G3606" t="s">
        <v>1237</v>
      </c>
      <c r="H3606" t="str">
        <f>IF(ISBLANK(draft_picks[[#This Row],[drafter_id]]),"",_xlfn.XLOOKUP(draft_picks[[#This Row],[drafter_id]],drafters[id],drafters[name]))</f>
        <v>Clay Keller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x14ac:dyDescent="0.25">
      <c r="A3607" t="s">
        <v>354</v>
      </c>
      <c r="B3607" t="str">
        <f>_xlfn.XLOOKUP(draft_picks[[#This Row],[draft_id]],drafts[id],drafts[title])</f>
        <v>Home Alone mini-Super Draft</v>
      </c>
      <c r="C3607">
        <v>3</v>
      </c>
      <c r="D3607">
        <f>IF(C3606&lt;draft_picks[[#This Row],[position]],1,IF(C3606&gt;draft_picks[[#This Row],[position]],D3606+1,IF(C3606=draft_picks[[#This Row],[position]],D3606+1)))</f>
        <v>3</v>
      </c>
      <c r="E3607" t="s">
        <v>16317</v>
      </c>
      <c r="F3607" t="str">
        <f>IF(ISBLANK(draft_picks[[#This Row],[movie_id]]),"",_xlfn.XLOOKUP(draft_picks[[#This Row],[movie_id]],drafts.movies[id],drafts.movies[movie_title]))</f>
        <v>Home Alone 3</v>
      </c>
      <c r="G3607" t="s">
        <v>1115</v>
      </c>
      <c r="H3607" t="str">
        <f>IF(ISBLANK(draft_picks[[#This Row],[drafter_id]]),"",_xlfn.XLOOKUP(draft_picks[[#This Row],[drafter_id]],drafters[id],drafters[name]))</f>
        <v>Ryan Marker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x14ac:dyDescent="0.25">
      <c r="A3608" t="s">
        <v>354</v>
      </c>
      <c r="B3608" t="str">
        <f>_xlfn.XLOOKUP(draft_picks[[#This Row],[draft_id]],drafts[id],drafts[title])</f>
        <v>Home Alone mini-Super Draft</v>
      </c>
      <c r="C3608">
        <v>2</v>
      </c>
      <c r="D3608">
        <f>IF(C3607&lt;draft_picks[[#This Row],[position]],1,IF(C3607&gt;draft_picks[[#This Row],[position]],D3607+1,IF(C3607=draft_picks[[#This Row],[position]],D3607+1)))</f>
        <v>4</v>
      </c>
      <c r="E3608" t="s">
        <v>16320</v>
      </c>
      <c r="F3608" t="str">
        <f>IF(ISBLANK(draft_picks[[#This Row],[movie_id]]),"",_xlfn.XLOOKUP(draft_picks[[#This Row],[movie_id]],drafts.movies[id],drafts.movies[movie_title]))</f>
        <v>Home Alone 2: Lost in New York</v>
      </c>
      <c r="G3608" t="s">
        <v>1237</v>
      </c>
      <c r="H3608" t="str">
        <f>IF(ISBLANK(draft_picks[[#This Row],[drafter_id]]),"",_xlfn.XLOOKUP(draft_picks[[#This Row],[drafter_id]],drafters[id],drafters[name]))</f>
        <v>Clay Keller</v>
      </c>
      <c r="J3608" t="str">
        <f>IF(ISBLANK(draft_picks[[#This Row],[drafter_team_id]]),"",_xlfn.XLOOKUP(draft_picks[[#This Row],[drafter_team_id]],drafter_teams[id],drafter_teams[name]))</f>
        <v/>
      </c>
      <c r="K3608" t="s">
        <v>15484</v>
      </c>
      <c r="L3608" t="s">
        <v>1115</v>
      </c>
      <c r="M3608" t="str">
        <f>IF(OR(ISBLANK(draft_picks[[#This Row],[veto_drafter_id]]),draft_picks[[#This Row],[veto_drafter_id]]=""),"",_xlfn.XLOOKUP(draft_picks[[#This Row],[veto_drafter_id]],drafters[id],drafters[name]))</f>
        <v>Ryan Marker</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5</v>
      </c>
      <c r="E3609" t="s">
        <v>2039</v>
      </c>
      <c r="F3609" t="str">
        <f>IF(ISBLANK(draft_picks[[#This Row],[movie_id]]),"",_xlfn.XLOOKUP(draft_picks[[#This Row],[movie_id]],drafts.movies[id],drafts.movies[movie_title]))</f>
        <v>Home Alone</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M3609" t="str">
        <f>IF(OR(ISBLANK(draft_picks[[#This Row],[veto_drafter_id]]),draft_picks[[#This Row],[veto_drafter_id]]=""),"",_xlfn.XLOOKUP(draft_picks[[#This Row],[veto_drafter_id]],drafters[id],drafters[name]))</f>
        <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x14ac:dyDescent="0.25">
      <c r="A3610" t="s">
        <v>354</v>
      </c>
      <c r="B3610" t="str">
        <f>_xlfn.XLOOKUP(draft_picks[[#This Row],[draft_id]],drafts[id],drafts[title])</f>
        <v>Home Alone mini-Super Draft</v>
      </c>
      <c r="C3610">
        <v>1</v>
      </c>
      <c r="D3610">
        <f>IF(C3609&lt;draft_picks[[#This Row],[position]],1,IF(C3609&gt;draft_picks[[#This Row],[position]],D3609+1,IF(C3609=draft_picks[[#This Row],[position]],D3609+1)))</f>
        <v>6</v>
      </c>
      <c r="E3610" t="s">
        <v>16320</v>
      </c>
      <c r="F3610" t="str">
        <f>IF(ISBLANK(draft_picks[[#This Row],[movie_id]]),"",_xlfn.XLOOKUP(draft_picks[[#This Row],[movie_id]],drafts.movies[id],drafts.movies[movie_title]))</f>
        <v>Home Alone 2: Lost in New York</v>
      </c>
      <c r="G3610" t="s">
        <v>1115</v>
      </c>
      <c r="H3610" t="str">
        <f>IF(ISBLANK(draft_picks[[#This Row],[drafter_id]]),"",_xlfn.XLOOKUP(draft_picks[[#This Row],[drafter_id]],drafters[id],drafters[name]))</f>
        <v>Ryan Marker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x14ac:dyDescent="0.25">
      <c r="A3611" s="5" t="s">
        <v>242</v>
      </c>
      <c r="B3611" t="str">
        <f>_xlfn.XLOOKUP(draft_picks[[#This Row],[draft_id]],drafts[id],drafts[title])</f>
        <v>Summer Camp</v>
      </c>
      <c r="C3611">
        <v>7</v>
      </c>
      <c r="D3611">
        <f>IF(C3610&lt;draft_picks[[#This Row],[position]],1,IF(C3610&gt;draft_picks[[#This Row],[position]],D3610+1,IF(C3610=draft_picks[[#This Row],[position]],D3610+1)))</f>
        <v>1</v>
      </c>
      <c r="E3611" t="s">
        <v>16323</v>
      </c>
      <c r="F3611" t="str">
        <f>IF(ISBLANK(draft_picks[[#This Row],[movie_id]]),"",_xlfn.XLOOKUP(draft_picks[[#This Row],[movie_id]],drafts.movies[id],drafts.movies[movie_title]))</f>
        <v>Summer Storm</v>
      </c>
      <c r="G3611" t="s">
        <v>915</v>
      </c>
      <c r="H3611" t="str">
        <f>IF(ISBLANK(draft_picks[[#This Row],[drafter_id]]),"",_xlfn.XLOOKUP(draft_picks[[#This Row],[drafter_id]],drafters[id],drafters[name]))</f>
        <v>Billy Ray Brewton</v>
      </c>
      <c r="J3611" t="str">
        <f>IF(ISBLANK(draft_picks[[#This Row],[drafter_team_id]]),"",_xlfn.XLOOKUP(draft_picks[[#This Row],[drafter_team_id]],drafter_teams[id],drafter_teams[name]))</f>
        <v/>
      </c>
      <c r="K3611" t="s">
        <v>15484</v>
      </c>
      <c r="L3611" t="s">
        <v>857</v>
      </c>
      <c r="M3611" t="str">
        <f>IF(OR(ISBLANK(draft_picks[[#This Row],[veto_drafter_id]]),draft_picks[[#This Row],[veto_drafter_id]]=""),"",_xlfn.XLOOKUP(draft_picks[[#This Row],[veto_drafter_id]],drafters[id],drafters[name]))</f>
        <v>Patreon Members</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2</v>
      </c>
      <c r="E3612" t="s">
        <v>16326</v>
      </c>
      <c r="F3612" t="str">
        <f>IF(ISBLANK(draft_picks[[#This Row],[movie_id]]),"",_xlfn.XLOOKUP(draft_picks[[#This Row],[movie_id]],drafts.movies[id],drafts.movies[movie_title]))</f>
        <v>Yes, God, Yes</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3</v>
      </c>
      <c r="E3613" t="s">
        <v>16329</v>
      </c>
      <c r="F3613" t="str">
        <f>IF(ISBLANK(draft_picks[[#This Row],[movie_id]]),"",_xlfn.XLOOKUP(draft_picks[[#This Row],[movie_id]],drafts.movies[id],drafts.movies[movie_title]))</f>
        <v>Ernest Goes to Camp</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M3613" t="str">
        <f>IF(OR(ISBLANK(draft_picks[[#This Row],[veto_drafter_id]]),draft_picks[[#This Row],[veto_drafter_id]]=""),"",_xlfn.XLOOKUP(draft_picks[[#This Row],[veto_drafter_id]],drafters[id],drafters[name]))</f>
        <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x14ac:dyDescent="0.25">
      <c r="A3614" s="5" t="s">
        <v>242</v>
      </c>
      <c r="B3614" t="str">
        <f>_xlfn.XLOOKUP(draft_picks[[#This Row],[draft_id]],drafts[id],drafts[title])</f>
        <v>Summer Camp</v>
      </c>
      <c r="C3614">
        <v>6</v>
      </c>
      <c r="D3614">
        <f>IF(C3613&lt;draft_picks[[#This Row],[position]],1,IF(C3613&gt;draft_picks[[#This Row],[position]],D3613+1,IF(C3613=draft_picks[[#This Row],[position]],D3613+1)))</f>
        <v>4</v>
      </c>
      <c r="E3614" t="s">
        <v>16332</v>
      </c>
      <c r="F3614" t="str">
        <f>IF(ISBLANK(draft_picks[[#This Row],[movie_id]]),"",_xlfn.XLOOKUP(draft_picks[[#This Row],[movie_id]],drafts.movies[id],drafts.movies[movie_title]))</f>
        <v>Indian Summer</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x14ac:dyDescent="0.25">
      <c r="A3615" s="5" t="s">
        <v>242</v>
      </c>
      <c r="B3615" t="str">
        <f>_xlfn.XLOOKUP(draft_picks[[#This Row],[draft_id]],drafts[id],drafts[title])</f>
        <v>Summer Camp</v>
      </c>
      <c r="C3615">
        <v>5</v>
      </c>
      <c r="D3615">
        <f>IF(C3614&lt;draft_picks[[#This Row],[position]],1,IF(C3614&gt;draft_picks[[#This Row],[position]],D3614+1,IF(C3614=draft_picks[[#This Row],[position]],D3614+1)))</f>
        <v>5</v>
      </c>
      <c r="E3615" t="s">
        <v>5674</v>
      </c>
      <c r="F3615" t="str">
        <f>IF(ISBLANK(draft_picks[[#This Row],[movie_id]]),"",_xlfn.XLOOKUP(draft_picks[[#This Row],[movie_id]],drafts.movies[id],drafts.movies[movie_title]))</f>
        <v>Sleepaway Camp</v>
      </c>
      <c r="G3615" t="s">
        <v>857</v>
      </c>
      <c r="H3615" t="str">
        <f>IF(ISBLANK(draft_picks[[#This Row],[drafter_id]]),"",_xlfn.XLOOKUP(draft_picks[[#This Row],[drafter_id]],drafters[id],drafters[name]))</f>
        <v>Patreon Members</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x14ac:dyDescent="0.25">
      <c r="A3616" s="5" t="s">
        <v>242</v>
      </c>
      <c r="B3616" t="str">
        <f>_xlfn.XLOOKUP(draft_picks[[#This Row],[draft_id]],drafts[id],drafts[title])</f>
        <v>Summer Camp</v>
      </c>
      <c r="C3616">
        <v>4</v>
      </c>
      <c r="D3616">
        <f>IF(C3615&lt;draft_picks[[#This Row],[position]],1,IF(C3615&gt;draft_picks[[#This Row],[position]],D3615+1,IF(C3615=draft_picks[[#This Row],[position]],D3615+1)))</f>
        <v>6</v>
      </c>
      <c r="E3616" t="s">
        <v>16335</v>
      </c>
      <c r="F3616" t="str">
        <f>IF(ISBLANK(draft_picks[[#This Row],[movie_id]]),"",_xlfn.XLOOKUP(draft_picks[[#This Row],[movie_id]],drafts.movies[id],drafts.movies[movie_title]))</f>
        <v>Camp</v>
      </c>
      <c r="G3616" t="s">
        <v>915</v>
      </c>
      <c r="H3616" t="str">
        <f>IF(ISBLANK(draft_picks[[#This Row],[drafter_id]]),"",_xlfn.XLOOKUP(draft_picks[[#This Row],[drafter_id]],drafters[id],drafters[name]))</f>
        <v>Billy Ray Brewton</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x14ac:dyDescent="0.25">
      <c r="A3617" s="5" t="s">
        <v>242</v>
      </c>
      <c r="B3617" t="str">
        <f>_xlfn.XLOOKUP(draft_picks[[#This Row],[draft_id]],drafts[id],drafts[title])</f>
        <v>Summer Camp</v>
      </c>
      <c r="C3617">
        <v>3</v>
      </c>
      <c r="D3617">
        <f>IF(C3616&lt;draft_picks[[#This Row],[position]],1,IF(C3616&gt;draft_picks[[#This Row],[position]],D3616+1,IF(C3616=draft_picks[[#This Row],[position]],D3616+1)))</f>
        <v>7</v>
      </c>
      <c r="E3617" t="s">
        <v>5387</v>
      </c>
      <c r="F3617" t="str">
        <f>IF(ISBLANK(draft_picks[[#This Row],[movie_id]]),"",_xlfn.XLOOKUP(draft_picks[[#This Row],[movie_id]],drafts.movies[id],drafts.movies[movie_title]))</f>
        <v>Wet Hot American Summer</v>
      </c>
      <c r="G3617" t="s">
        <v>857</v>
      </c>
      <c r="H3617" t="str">
        <f>IF(ISBLANK(draft_picks[[#This Row],[drafter_id]]),"",_xlfn.XLOOKUP(draft_picks[[#This Row],[drafter_id]],drafters[id],drafters[name]))</f>
        <v>Patreon Members</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x14ac:dyDescent="0.25">
      <c r="A3618" s="5" t="s">
        <v>242</v>
      </c>
      <c r="B3618" t="str">
        <f>_xlfn.XLOOKUP(draft_picks[[#This Row],[draft_id]],drafts[id],drafts[title])</f>
        <v>Summer Camp</v>
      </c>
      <c r="C3618">
        <v>2</v>
      </c>
      <c r="D3618">
        <f>IF(C3617&lt;draft_picks[[#This Row],[position]],1,IF(C3617&gt;draft_picks[[#This Row],[position]],D3617+1,IF(C3617=draft_picks[[#This Row],[position]],D3617+1)))</f>
        <v>8</v>
      </c>
      <c r="E3618" t="s">
        <v>16338</v>
      </c>
      <c r="F3618" t="str">
        <f>IF(ISBLANK(draft_picks[[#This Row],[movie_id]]),"",_xlfn.XLOOKUP(draft_picks[[#This Row],[movie_id]],drafts.movies[id],drafts.movies[movie_title]))</f>
        <v>Little Darlings</v>
      </c>
      <c r="G3618" t="s">
        <v>915</v>
      </c>
      <c r="H3618" t="str">
        <f>IF(ISBLANK(draft_picks[[#This Row],[drafter_id]]),"",_xlfn.XLOOKUP(draft_picks[[#This Row],[drafter_id]],drafters[id],drafters[name]))</f>
        <v>Billy Ray Brewton</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x14ac:dyDescent="0.25">
      <c r="A3619" s="5" t="s">
        <v>242</v>
      </c>
      <c r="B3619" t="str">
        <f>_xlfn.XLOOKUP(draft_picks[[#This Row],[draft_id]],drafts[id],drafts[title])</f>
        <v>Summer Camp</v>
      </c>
      <c r="C3619">
        <v>1</v>
      </c>
      <c r="D3619">
        <f>IF(C3618&lt;draft_picks[[#This Row],[position]],1,IF(C3618&gt;draft_picks[[#This Row],[position]],D3618+1,IF(C3618=draft_picks[[#This Row],[position]],D3618+1)))</f>
        <v>9</v>
      </c>
      <c r="E3619" t="s">
        <v>5004</v>
      </c>
      <c r="F3619" t="str">
        <f>IF(ISBLANK(draft_picks[[#This Row],[movie_id]]),"",_xlfn.XLOOKUP(draft_picks[[#This Row],[movie_id]],drafts.movies[id],drafts.movies[movie_title]))</f>
        <v>Moonrise Kingdom</v>
      </c>
      <c r="G3619" t="s">
        <v>857</v>
      </c>
      <c r="H3619" t="str">
        <f>IF(ISBLANK(draft_picks[[#This Row],[drafter_id]]),"",_xlfn.XLOOKUP(draft_picks[[#This Row],[drafter_id]],drafters[id],drafters[name]))</f>
        <v>Patreon Members</v>
      </c>
      <c r="J3619" t="str">
        <f>IF(ISBLANK(draft_picks[[#This Row],[drafter_team_id]]),"",_xlfn.XLOOKUP(draft_picks[[#This Row],[drafter_team_id]],drafter_teams[id],drafter_teams[name]))</f>
        <v/>
      </c>
      <c r="K3619" t="s">
        <v>15484</v>
      </c>
      <c r="L3619" t="s">
        <v>915</v>
      </c>
      <c r="M3619" t="str">
        <f>IF(OR(ISBLANK(draft_picks[[#This Row],[veto_drafter_id]]),draft_picks[[#This Row],[veto_drafter_id]]=""),"",_xlfn.XLOOKUP(draft_picks[[#This Row],[veto_drafter_id]],drafters[id],drafters[name]))</f>
        <v>Billy Ray Brewton</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10</v>
      </c>
      <c r="E3620" t="s">
        <v>16341</v>
      </c>
      <c r="F3620" t="str">
        <f>IF(ISBLANK(draft_picks[[#This Row],[movie_id]]),"",_xlfn.XLOOKUP(draft_picks[[#This Row],[movie_id]],drafts.movies[id],drafts.movies[movie_title]))</f>
        <v>Addams Family Values</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M3620" t="str">
        <f>IF(OR(ISBLANK(draft_picks[[#This Row],[veto_drafter_id]]),draft_picks[[#This Row],[veto_drafter_id]]=""),"",_xlfn.XLOOKUP(draft_picks[[#This Row],[veto_drafter_id]],drafters[id],drafters[name]))</f>
        <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x14ac:dyDescent="0.25">
      <c r="A3621" t="s">
        <v>665</v>
      </c>
      <c r="B3621" t="str">
        <f>_xlfn.XLOOKUP(draft_picks[[#This Row],[draft_id]],drafts[id],drafts[title])</f>
        <v>Christopher Plummer</v>
      </c>
      <c r="C3621">
        <v>7</v>
      </c>
      <c r="D3621">
        <f>IF(C3620&lt;draft_picks[[#This Row],[position]],1,IF(C3620&gt;draft_picks[[#This Row],[position]],D3620+1,IF(C3620=draft_picks[[#This Row],[position]],D3620+1)))</f>
        <v>1</v>
      </c>
      <c r="E3621" t="s">
        <v>2655</v>
      </c>
      <c r="F3621" t="str">
        <f>IF(ISBLANK(draft_picks[[#This Row],[movie_id]]),"",_xlfn.XLOOKUP(draft_picks[[#This Row],[movie_id]],drafts.movies[id],drafts.movies[movie_title]))</f>
        <v>Knives Out</v>
      </c>
      <c r="G3621" t="s">
        <v>789</v>
      </c>
      <c r="H3621" t="str">
        <f>IF(ISBLANK(draft_picks[[#This Row],[drafter_id]]),"",_xlfn.XLOOKUP(draft_picks[[#This Row],[drafter_id]],drafters[id],drafters[name]))</f>
        <v>Bryan Cogman</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x14ac:dyDescent="0.25">
      <c r="A3622" t="s">
        <v>665</v>
      </c>
      <c r="B3622" t="str">
        <f>_xlfn.XLOOKUP(draft_picks[[#This Row],[draft_id]],drafts[id],drafts[title])</f>
        <v>Christopher Plummer</v>
      </c>
      <c r="C3622">
        <v>6</v>
      </c>
      <c r="D3622">
        <f>IF(C3621&lt;draft_picks[[#This Row],[position]],1,IF(C3621&gt;draft_picks[[#This Row],[position]],D3621+1,IF(C3621=draft_picks[[#This Row],[position]],D3621+1)))</f>
        <v>2</v>
      </c>
      <c r="E3622" t="s">
        <v>16346</v>
      </c>
      <c r="F3622" t="str">
        <f>IF(ISBLANK(draft_picks[[#This Row],[movie_id]]),"",_xlfn.XLOOKUP(draft_picks[[#This Row],[movie_id]],drafts.movies[id],drafts.movies[movie_title]))</f>
        <v>Beginners</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x14ac:dyDescent="0.25">
      <c r="A3623" t="s">
        <v>665</v>
      </c>
      <c r="B3623" t="str">
        <f>_xlfn.XLOOKUP(draft_picks[[#This Row],[draft_id]],drafts[id],drafts[title])</f>
        <v>Christopher Plummer</v>
      </c>
      <c r="C3623">
        <v>5</v>
      </c>
      <c r="D3623">
        <f>IF(C3622&lt;draft_picks[[#This Row],[position]],1,IF(C3622&gt;draft_picks[[#This Row],[position]],D3622+1,IF(C3622=draft_picks[[#This Row],[position]],D3622+1)))</f>
        <v>3</v>
      </c>
      <c r="E3623" t="s">
        <v>16349</v>
      </c>
      <c r="F3623" t="str">
        <f>IF(ISBLANK(draft_picks[[#This Row],[movie_id]]),"",_xlfn.XLOOKUP(draft_picks[[#This Row],[movie_id]],drafts.movies[id],drafts.movies[movie_title]))</f>
        <v>Nicholas Nickleby</v>
      </c>
      <c r="G3623" t="s">
        <v>915</v>
      </c>
      <c r="H3623" t="str">
        <f>IF(ISBLANK(draft_picks[[#This Row],[drafter_id]]),"",_xlfn.XLOOKUP(draft_picks[[#This Row],[drafter_id]],drafters[id],drafters[name]))</f>
        <v>Billy Ray Brewton</v>
      </c>
      <c r="J3623" t="str">
        <f>IF(ISBLANK(draft_picks[[#This Row],[drafter_team_id]]),"",_xlfn.XLOOKUP(draft_picks[[#This Row],[drafter_team_id]],drafter_teams[id],drafter_teams[name]))</f>
        <v/>
      </c>
      <c r="K3623" t="s">
        <v>15484</v>
      </c>
      <c r="L3623" t="s">
        <v>789</v>
      </c>
      <c r="M3623" t="str">
        <f>IF(OR(ISBLANK(draft_picks[[#This Row],[veto_drafter_id]]),draft_picks[[#This Row],[veto_drafter_id]]=""),"",_xlfn.XLOOKUP(draft_picks[[#This Row],[veto_drafter_id]],drafters[id],drafters[name]))</f>
        <v>Bryan Cogman</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4</v>
      </c>
      <c r="E3624" t="s">
        <v>6462</v>
      </c>
      <c r="F3624" t="str">
        <f>IF(ISBLANK(draft_picks[[#This Row],[movie_id]]),"",_xlfn.XLOOKUP(draft_picks[[#This Row],[movie_id]],drafts.movies[id],drafts.movies[movie_title]))</f>
        <v>The Insider</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M3624" t="str">
        <f>IF(OR(ISBLANK(draft_picks[[#This Row],[veto_drafter_id]]),draft_picks[[#This Row],[veto_drafter_id]]=""),"",_xlfn.XLOOKUP(draft_picks[[#This Row],[veto_drafter_id]],drafters[id],drafters[name]))</f>
        <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x14ac:dyDescent="0.25">
      <c r="A3625" t="s">
        <v>665</v>
      </c>
      <c r="B3625" t="str">
        <f>_xlfn.XLOOKUP(draft_picks[[#This Row],[draft_id]],drafts[id],drafts[title])</f>
        <v>Christopher Plummer</v>
      </c>
      <c r="C3625">
        <v>4</v>
      </c>
      <c r="D3625">
        <f>IF(C3624&lt;draft_picks[[#This Row],[position]],1,IF(C3624&gt;draft_picks[[#This Row],[position]],D3624+1,IF(C3624=draft_picks[[#This Row],[position]],D3624+1)))</f>
        <v>5</v>
      </c>
      <c r="E3625" t="s">
        <v>16352</v>
      </c>
      <c r="F3625" t="str">
        <f>IF(ISBLANK(draft_picks[[#This Row],[movie_id]]),"",_xlfn.XLOOKUP(draft_picks[[#This Row],[movie_id]],drafts.movies[id],drafts.movies[movie_title]))</f>
        <v>Murder by Decree</v>
      </c>
      <c r="G3625" t="s">
        <v>789</v>
      </c>
      <c r="H3625" t="str">
        <f>IF(ISBLANK(draft_picks[[#This Row],[drafter_id]]),"",_xlfn.XLOOKUP(draft_picks[[#This Row],[drafter_id]],drafters[id],drafters[name]))</f>
        <v>Bryan Cogman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x14ac:dyDescent="0.25">
      <c r="A3626" t="s">
        <v>665</v>
      </c>
      <c r="B3626" t="str">
        <f>_xlfn.XLOOKUP(draft_picks[[#This Row],[draft_id]],drafts[id],drafts[title])</f>
        <v>Christopher Plummer</v>
      </c>
      <c r="C3626">
        <v>3</v>
      </c>
      <c r="D3626">
        <f>IF(C3625&lt;draft_picks[[#This Row],[position]],1,IF(C3625&gt;draft_picks[[#This Row],[position]],D3625+1,IF(C3625=draft_picks[[#This Row],[position]],D3625+1)))</f>
        <v>6</v>
      </c>
      <c r="E3626" t="s">
        <v>16355</v>
      </c>
      <c r="F3626" t="str">
        <f>IF(ISBLANK(draft_picks[[#This Row],[movie_id]]),"",_xlfn.XLOOKUP(draft_picks[[#This Row],[movie_id]],drafts.movies[id],drafts.movies[movie_title]))</f>
        <v>The Silent Partner</v>
      </c>
      <c r="G3626" t="s">
        <v>915</v>
      </c>
      <c r="H3626" t="str">
        <f>IF(ISBLANK(draft_picks[[#This Row],[drafter_id]]),"",_xlfn.XLOOKUP(draft_picks[[#This Row],[drafter_id]],drafters[id],drafters[name]))</f>
        <v>Billy Ray Brewton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x14ac:dyDescent="0.25">
      <c r="A3627" t="s">
        <v>665</v>
      </c>
      <c r="B3627" t="str">
        <f>_xlfn.XLOOKUP(draft_picks[[#This Row],[draft_id]],drafts[id],drafts[title])</f>
        <v>Christopher Plummer</v>
      </c>
      <c r="C3627">
        <v>2</v>
      </c>
      <c r="D3627">
        <f>IF(C3626&lt;draft_picks[[#This Row],[position]],1,IF(C3626&gt;draft_picks[[#This Row],[position]],D3626+1,IF(C3626=draft_picks[[#This Row],[position]],D3626+1)))</f>
        <v>7</v>
      </c>
      <c r="E3627" t="s">
        <v>2114</v>
      </c>
      <c r="F3627" t="str">
        <f>IF(ISBLANK(draft_picks[[#This Row],[movie_id]]),"",_xlfn.XLOOKUP(draft_picks[[#This Row],[movie_id]],drafts.movies[id],drafts.movies[movie_title]))</f>
        <v>The Sound of Music</v>
      </c>
      <c r="G3627" t="s">
        <v>789</v>
      </c>
      <c r="H3627" t="str">
        <f>IF(ISBLANK(draft_picks[[#This Row],[drafter_id]]),"",_xlfn.XLOOKUP(draft_picks[[#This Row],[drafter_id]],drafters[id],drafters[name]))</f>
        <v>Bryan Cogman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x14ac:dyDescent="0.25">
      <c r="A3628" t="s">
        <v>665</v>
      </c>
      <c r="B3628" t="str">
        <f>_xlfn.XLOOKUP(draft_picks[[#This Row],[draft_id]],drafts[id],drafts[title])</f>
        <v>Christopher Plummer</v>
      </c>
      <c r="C3628">
        <v>1</v>
      </c>
      <c r="D3628">
        <f>IF(C3627&lt;draft_picks[[#This Row],[position]],1,IF(C3627&gt;draft_picks[[#This Row],[position]],D3627+1,IF(C3627=draft_picks[[#This Row],[position]],D3627+1)))</f>
        <v>8</v>
      </c>
      <c r="E3628" t="s">
        <v>16358</v>
      </c>
      <c r="F3628" t="str">
        <f>IF(ISBLANK(draft_picks[[#This Row],[movie_id]]),"",_xlfn.XLOOKUP(draft_picks[[#This Row],[movie_id]],drafts.movies[id],drafts.movies[movie_title]))</f>
        <v>Dolores Claiborne</v>
      </c>
      <c r="G3628" t="s">
        <v>915</v>
      </c>
      <c r="H3628" t="str">
        <f>IF(ISBLANK(draft_picks[[#This Row],[drafter_id]]),"",_xlfn.XLOOKUP(draft_picks[[#This Row],[drafter_id]],drafters[id],drafters[name]))</f>
        <v>Billy Ray Brewton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x14ac:dyDescent="0.25">
      <c r="A3629" t="s">
        <v>508</v>
      </c>
      <c r="B3629" t="str">
        <f>_xlfn.XLOOKUP(draft_picks[[#This Row],[draft_id]],drafts[id],drafts[title])</f>
        <v>Die Hard mini-Super Draft</v>
      </c>
      <c r="C3629">
        <v>5</v>
      </c>
      <c r="D3629">
        <f>IF(C3628&lt;draft_picks[[#This Row],[position]],1,IF(C3628&gt;draft_picks[[#This Row],[position]],D3628+1,IF(C3628=draft_picks[[#This Row],[position]],D3628+1)))</f>
        <v>1</v>
      </c>
      <c r="E3629" t="s">
        <v>16382</v>
      </c>
      <c r="F3629" t="str">
        <f>IF(ISBLANK(draft_picks[[#This Row],[movie_id]]),"",_xlfn.XLOOKUP(draft_picks[[#This Row],[movie_id]],drafts.movies[id],drafts.movies[movie_title]))</f>
        <v>A Good Day to Die Hard</v>
      </c>
      <c r="G3629" t="s">
        <v>1115</v>
      </c>
      <c r="H3629" t="str">
        <f>IF(ISBLANK(draft_picks[[#This Row],[drafter_id]]),"",_xlfn.XLOOKUP(draft_picks[[#This Row],[drafter_id]],drafters[id],drafters[name]))</f>
        <v>Ryan Marker</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x14ac:dyDescent="0.25">
      <c r="A3630" t="s">
        <v>508</v>
      </c>
      <c r="B3630" t="str">
        <f>_xlfn.XLOOKUP(draft_picks[[#This Row],[draft_id]],drafts[id],drafts[title])</f>
        <v>Die Hard mini-Super Draft</v>
      </c>
      <c r="C3630">
        <v>4</v>
      </c>
      <c r="D3630">
        <f>IF(C3629&lt;draft_picks[[#This Row],[position]],1,IF(C3629&gt;draft_picks[[#This Row],[position]],D3629+1,IF(C3629=draft_picks[[#This Row],[position]],D3629+1)))</f>
        <v>2</v>
      </c>
      <c r="E3630" t="s">
        <v>16385</v>
      </c>
      <c r="F3630" t="str">
        <f>IF(ISBLANK(draft_picks[[#This Row],[movie_id]]),"",_xlfn.XLOOKUP(draft_picks[[#This Row],[movie_id]],drafts.movies[id],drafts.movies[movie_title]))</f>
        <v>Die Hard 2</v>
      </c>
      <c r="G3630" t="s">
        <v>1237</v>
      </c>
      <c r="H3630" t="str">
        <f>IF(ISBLANK(draft_picks[[#This Row],[drafter_id]]),"",_xlfn.XLOOKUP(draft_picks[[#This Row],[drafter_id]],drafters[id],drafters[name]))</f>
        <v>Clay Keller</v>
      </c>
      <c r="J3630" t="str">
        <f>IF(ISBLANK(draft_picks[[#This Row],[drafter_team_id]]),"",_xlfn.XLOOKUP(draft_picks[[#This Row],[drafter_team_id]],drafter_teams[id],drafter_teams[name]))</f>
        <v/>
      </c>
      <c r="K3630" t="s">
        <v>15484</v>
      </c>
      <c r="L3630" t="s">
        <v>1115</v>
      </c>
      <c r="M3630" t="str">
        <f>IF(OR(ISBLANK(draft_picks[[#This Row],[veto_drafter_id]]),draft_picks[[#This Row],[veto_drafter_id]]=""),"",_xlfn.XLOOKUP(draft_picks[[#This Row],[veto_drafter_id]],drafters[id],drafters[name]))</f>
        <v>Ryan Marker</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3</v>
      </c>
      <c r="E3631" t="s">
        <v>16388</v>
      </c>
      <c r="F3631" t="str">
        <f>IF(ISBLANK(draft_picks[[#This Row],[movie_id]]),"",_xlfn.XLOOKUP(draft_picks[[#This Row],[movie_id]],drafts.movies[id],drafts.movies[movie_title]))</f>
        <v>Live Free or Die Hard</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M3631" t="str">
        <f>IF(OR(ISBLANK(draft_picks[[#This Row],[veto_drafter_id]]),draft_picks[[#This Row],[veto_drafter_id]]=""),"",_xlfn.XLOOKUP(draft_picks[[#This Row],[veto_drafter_id]],drafters[id],drafters[name]))</f>
        <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x14ac:dyDescent="0.25">
      <c r="A3632" t="s">
        <v>508</v>
      </c>
      <c r="B3632" t="str">
        <f>_xlfn.XLOOKUP(draft_picks[[#This Row],[draft_id]],drafts[id],drafts[title])</f>
        <v>Die Hard mini-Super Draft</v>
      </c>
      <c r="C3632">
        <v>3</v>
      </c>
      <c r="D3632">
        <f>IF(C3631&lt;draft_picks[[#This Row],[position]],1,IF(C3631&gt;draft_picks[[#This Row],[position]],D3631+1,IF(C3631=draft_picks[[#This Row],[position]],D3631+1)))</f>
        <v>4</v>
      </c>
      <c r="E3632" t="s">
        <v>7072</v>
      </c>
      <c r="F3632" t="str">
        <f>IF(ISBLANK(draft_picks[[#This Row],[movie_id]]),"",_xlfn.XLOOKUP(draft_picks[[#This Row],[movie_id]],drafts.movies[id],drafts.movies[movie_title]))</f>
        <v>Die Hard with a Vengeance</v>
      </c>
      <c r="G3632" t="s">
        <v>1115</v>
      </c>
      <c r="H3632" t="str">
        <f>IF(ISBLANK(draft_picks[[#This Row],[drafter_id]]),"",_xlfn.XLOOKUP(draft_picks[[#This Row],[drafter_id]],drafters[id],drafters[name]))</f>
        <v>Ryan Marker</v>
      </c>
      <c r="J3632" t="str">
        <f>IF(ISBLANK(draft_picks[[#This Row],[drafter_team_id]]),"",_xlfn.XLOOKUP(draft_picks[[#This Row],[drafter_team_id]],drafter_teams[id],drafter_teams[name]))</f>
        <v/>
      </c>
      <c r="K3632" t="s">
        <v>15484</v>
      </c>
      <c r="L3632" t="s">
        <v>1237</v>
      </c>
      <c r="M3632" t="str">
        <f>IF(OR(ISBLANK(draft_picks[[#This Row],[veto_drafter_id]]),draft_picks[[#This Row],[veto_drafter_id]]=""),"",_xlfn.XLOOKUP(draft_picks[[#This Row],[veto_drafter_id]],drafters[id],drafters[name]))</f>
        <v>Clay Keller</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5</v>
      </c>
      <c r="E3633" t="s">
        <v>16385</v>
      </c>
      <c r="F3633" t="str">
        <f>IF(ISBLANK(draft_picks[[#This Row],[movie_id]]),"",_xlfn.XLOOKUP(draft_picks[[#This Row],[movie_id]],drafts.movies[id],drafts.movies[movie_title]))</f>
        <v>Die Hard 2</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M3633" t="str">
        <f>IF(OR(ISBLANK(draft_picks[[#This Row],[veto_drafter_id]]),draft_picks[[#This Row],[veto_drafter_id]]=""),"",_xlfn.XLOOKUP(draft_picks[[#This Row],[veto_drafter_id]],drafters[id],drafters[name]))</f>
        <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x14ac:dyDescent="0.25">
      <c r="A3634" t="s">
        <v>508</v>
      </c>
      <c r="B3634" t="str">
        <f>_xlfn.XLOOKUP(draft_picks[[#This Row],[draft_id]],drafts[id],drafts[title])</f>
        <v>Die Hard mini-Super Draft</v>
      </c>
      <c r="C3634">
        <v>2</v>
      </c>
      <c r="D3634">
        <f>IF(C3633&lt;draft_picks[[#This Row],[position]],1,IF(C3633&gt;draft_picks[[#This Row],[position]],D3633+1,IF(C3633=draft_picks[[#This Row],[position]],D3633+1)))</f>
        <v>6</v>
      </c>
      <c r="E3634" t="s">
        <v>7072</v>
      </c>
      <c r="F3634" t="str">
        <f>IF(ISBLANK(draft_picks[[#This Row],[movie_id]]),"",_xlfn.XLOOKUP(draft_picks[[#This Row],[movie_id]],drafts.movies[id],drafts.movies[movie_title]))</f>
        <v>Die Hard with a Vengeance</v>
      </c>
      <c r="G3634" t="s">
        <v>1237</v>
      </c>
      <c r="H3634" t="str">
        <f>IF(ISBLANK(draft_picks[[#This Row],[drafter_id]]),"",_xlfn.XLOOKUP(draft_picks[[#This Row],[drafter_id]],drafters[id],drafters[name]))</f>
        <v>Clay Keller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x14ac:dyDescent="0.25">
      <c r="A3635" t="s">
        <v>508</v>
      </c>
      <c r="B3635" t="str">
        <f>_xlfn.XLOOKUP(draft_picks[[#This Row],[draft_id]],drafts[id],drafts[title])</f>
        <v>Die Hard mini-Super Draft</v>
      </c>
      <c r="C3635">
        <v>1</v>
      </c>
      <c r="D3635">
        <f>IF(C3634&lt;draft_picks[[#This Row],[position]],1,IF(C3634&gt;draft_picks[[#This Row],[position]],D3634+1,IF(C3634=draft_picks[[#This Row],[position]],D3634+1)))</f>
        <v>7</v>
      </c>
      <c r="E3635" t="s">
        <v>3032</v>
      </c>
      <c r="F3635" t="str">
        <f>IF(ISBLANK(draft_picks[[#This Row],[movie_id]]),"",_xlfn.XLOOKUP(draft_picks[[#This Row],[movie_id]],drafts.movies[id],drafts.movies[movie_title]))</f>
        <v>Die Hard</v>
      </c>
      <c r="G3635" t="s">
        <v>1115</v>
      </c>
      <c r="H3635" t="str">
        <f>IF(ISBLANK(draft_picks[[#This Row],[drafter_id]]),"",_xlfn.XLOOKUP(draft_picks[[#This Row],[drafter_id]],drafters[id],drafters[name]))</f>
        <v>Ryan Marker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x14ac:dyDescent="0.25">
      <c r="A3636" t="s">
        <v>54</v>
      </c>
      <c r="B3636" t="str">
        <f>_xlfn.XLOOKUP(draft_picks[[#This Row],[draft_id]],drafts[id],drafts[title])</f>
        <v>Tom Ripley mini-Super Draft</v>
      </c>
      <c r="C3636">
        <v>5</v>
      </c>
      <c r="D3636">
        <f>IF(C3635&lt;draft_picks[[#This Row],[position]],1,IF(C3635&gt;draft_picks[[#This Row],[position]],D3635+1,IF(C3635=draft_picks[[#This Row],[position]],D3635+1)))</f>
        <v>1</v>
      </c>
      <c r="E3636" t="s">
        <v>16361</v>
      </c>
      <c r="F3636" t="str">
        <f>IF(ISBLANK(draft_picks[[#This Row],[movie_id]]),"",_xlfn.XLOOKUP(draft_picks[[#This Row],[movie_id]],drafts.movies[id],drafts.movies[movie_title]))</f>
        <v>Ripley Under Ground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x14ac:dyDescent="0.25">
      <c r="A3637" t="s">
        <v>54</v>
      </c>
      <c r="B3637" t="str">
        <f>_xlfn.XLOOKUP(draft_picks[[#This Row],[draft_id]],drafts[id],drafts[title])</f>
        <v>Tom Ripley mini-Super Draft</v>
      </c>
      <c r="C3637">
        <v>4</v>
      </c>
      <c r="D3637">
        <f>IF(C3636&lt;draft_picks[[#This Row],[position]],1,IF(C3636&gt;draft_picks[[#This Row],[position]],D3636+1,IF(C3636=draft_picks[[#This Row],[position]],D3636+1)))</f>
        <v>2</v>
      </c>
      <c r="E3637" t="s">
        <v>3579</v>
      </c>
      <c r="F3637" t="str">
        <f>IF(ISBLANK(draft_picks[[#This Row],[movie_id]]),"",_xlfn.XLOOKUP(draft_picks[[#This Row],[movie_id]],drafts.movies[id],drafts.movies[movie_title]))</f>
        <v>Purple Noon</v>
      </c>
      <c r="G3637" t="s">
        <v>1237</v>
      </c>
      <c r="H3637" t="str">
        <f>IF(ISBLANK(draft_picks[[#This Row],[drafter_id]]),"",_xlfn.XLOOKUP(draft_picks[[#This Row],[drafter_id]],drafters[id],drafters[name]))</f>
        <v>Clay Keller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x14ac:dyDescent="0.25">
      <c r="A3638" t="s">
        <v>54</v>
      </c>
      <c r="B3638" t="str">
        <f>_xlfn.XLOOKUP(draft_picks[[#This Row],[draft_id]],drafts[id],drafts[title])</f>
        <v>Tom Ripley mini-Super Draft</v>
      </c>
      <c r="C3638">
        <v>3</v>
      </c>
      <c r="D3638">
        <f>IF(C3637&lt;draft_picks[[#This Row],[position]],1,IF(C3637&gt;draft_picks[[#This Row],[position]],D3637+1,IF(C3637=draft_picks[[#This Row],[position]],D3637+1)))</f>
        <v>3</v>
      </c>
      <c r="E3638" t="s">
        <v>4980</v>
      </c>
      <c r="F3638" t="str">
        <f>IF(ISBLANK(draft_picks[[#This Row],[movie_id]]),"",_xlfn.XLOOKUP(draft_picks[[#This Row],[movie_id]],drafts.movies[id],drafts.movies[movie_title]))</f>
        <v>The American Friend</v>
      </c>
      <c r="G3638" t="s">
        <v>1115</v>
      </c>
      <c r="H3638" t="str">
        <f>IF(ISBLANK(draft_picks[[#This Row],[drafter_id]]),"",_xlfn.XLOOKUP(draft_picks[[#This Row],[drafter_id]],drafters[id],drafters[name]))</f>
        <v>Ryan Marker</v>
      </c>
      <c r="J3638" t="str">
        <f>IF(ISBLANK(draft_picks[[#This Row],[drafter_team_id]]),"",_xlfn.XLOOKUP(draft_picks[[#This Row],[drafter_team_id]],drafter_teams[id],drafter_teams[name]))</f>
        <v/>
      </c>
      <c r="K3638" t="s">
        <v>15484</v>
      </c>
      <c r="L3638" t="s">
        <v>1237</v>
      </c>
      <c r="M3638" t="str">
        <f>IF(OR(ISBLANK(draft_picks[[#This Row],[veto_drafter_id]]),draft_picks[[#This Row],[veto_drafter_id]]=""),"",_xlfn.XLOOKUP(draft_picks[[#This Row],[veto_drafter_id]],drafters[id],drafters[name]))</f>
        <v>Clay Keller</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4</v>
      </c>
      <c r="E3639" t="s">
        <v>8233</v>
      </c>
      <c r="F3639" t="str">
        <f>IF(ISBLANK(draft_picks[[#This Row],[movie_id]]),"",_xlfn.XLOOKUP(draft_picks[[#This Row],[movie_id]],drafts.movies[id],drafts.movies[movie_title]))</f>
        <v>Ripley's Game</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M3639" t="str">
        <f>IF(OR(ISBLANK(draft_picks[[#This Row],[veto_drafter_id]]),draft_picks[[#This Row],[veto_drafter_id]]=""),"",_xlfn.XLOOKUP(draft_picks[[#This Row],[veto_drafter_id]],drafters[id],drafters[name]))</f>
        <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x14ac:dyDescent="0.25">
      <c r="A3640" t="s">
        <v>54</v>
      </c>
      <c r="B3640" t="str">
        <f>_xlfn.XLOOKUP(draft_picks[[#This Row],[draft_id]],drafts[id],drafts[title])</f>
        <v>Tom Ripley mini-Super Draft</v>
      </c>
      <c r="C3640">
        <v>2</v>
      </c>
      <c r="D3640">
        <f>IF(C3639&lt;draft_picks[[#This Row],[position]],1,IF(C3639&gt;draft_picks[[#This Row],[position]],D3639+1,IF(C3639=draft_picks[[#This Row],[position]],D3639+1)))</f>
        <v>5</v>
      </c>
      <c r="E3640" t="s">
        <v>4980</v>
      </c>
      <c r="F3640" t="str">
        <f>IF(ISBLANK(draft_picks[[#This Row],[movie_id]]),"",_xlfn.XLOOKUP(draft_picks[[#This Row],[movie_id]],drafts.movies[id],drafts.movies[movie_title]))</f>
        <v>The American Friend</v>
      </c>
      <c r="G3640" t="s">
        <v>1237</v>
      </c>
      <c r="H3640" t="str">
        <f>IF(ISBLANK(draft_picks[[#This Row],[drafter_id]]),"",_xlfn.XLOOKUP(draft_picks[[#This Row],[drafter_id]],drafters[id],drafters[name]))</f>
        <v>Clay Keller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x14ac:dyDescent="0.25">
      <c r="A3641" t="s">
        <v>54</v>
      </c>
      <c r="B3641" t="str">
        <f>_xlfn.XLOOKUP(draft_picks[[#This Row],[draft_id]],drafts[id],drafts[title])</f>
        <v>Tom Ripley mini-Super Draft</v>
      </c>
      <c r="C3641">
        <v>1</v>
      </c>
      <c r="D3641">
        <f>IF(C3640&lt;draft_picks[[#This Row],[position]],1,IF(C3640&gt;draft_picks[[#This Row],[position]],D3640+1,IF(C3640=draft_picks[[#This Row],[position]],D3640+1)))</f>
        <v>6</v>
      </c>
      <c r="E3641" t="s">
        <v>6895</v>
      </c>
      <c r="F3641" t="str">
        <f>IF(ISBLANK(draft_picks[[#This Row],[movie_id]]),"",_xlfn.XLOOKUP(draft_picks[[#This Row],[movie_id]],drafts.movies[id],drafts.movies[movie_title]))</f>
        <v>The Talented Mr. Ripley</v>
      </c>
      <c r="G3641" t="s">
        <v>1115</v>
      </c>
      <c r="H3641" t="str">
        <f>IF(ISBLANK(draft_picks[[#This Row],[drafter_id]]),"",_xlfn.XLOOKUP(draft_picks[[#This Row],[drafter_id]],drafters[id],drafters[name]))</f>
        <v>Ryan Marker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x14ac:dyDescent="0.25">
      <c r="A3642" t="s">
        <v>112</v>
      </c>
      <c r="B3642" t="str">
        <f>_xlfn.XLOOKUP(draft_picks[[#This Row],[draft_id]],drafts[id],drafts[title])</f>
        <v>Comedians First Dramas</v>
      </c>
      <c r="C3642">
        <v>7</v>
      </c>
      <c r="D3642">
        <f>IF(C3641&lt;draft_picks[[#This Row],[position]],1,IF(C3641&gt;draft_picks[[#This Row],[position]],D3641+1,IF(C3641=draft_picks[[#This Row],[position]],D3641+1)))</f>
        <v>1</v>
      </c>
      <c r="E3642" t="s">
        <v>8053</v>
      </c>
      <c r="F3642" t="str">
        <f>IF(ISBLANK(draft_picks[[#This Row],[movie_id]]),"",_xlfn.XLOOKUP(draft_picks[[#This Row],[movie_id]],drafts.movies[id],drafts.movies[movie_title]))</f>
        <v>Can You Ever Forgive Me?</v>
      </c>
      <c r="G3642" t="s">
        <v>857</v>
      </c>
      <c r="H3642" t="str">
        <f>IF(ISBLANK(draft_picks[[#This Row],[drafter_id]]),"",_xlfn.XLOOKUP(draft_picks[[#This Row],[drafter_id]],drafters[id],drafters[name]))</f>
        <v>Patreon Members</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x14ac:dyDescent="0.25">
      <c r="A3643" t="s">
        <v>112</v>
      </c>
      <c r="B3643" t="str">
        <f>_xlfn.XLOOKUP(draft_picks[[#This Row],[draft_id]],drafts[id],drafts[title])</f>
        <v>Comedians First Dramas</v>
      </c>
      <c r="C3643">
        <v>6</v>
      </c>
      <c r="D3643">
        <f>IF(C3642&lt;draft_picks[[#This Row],[position]],1,IF(C3642&gt;draft_picks[[#This Row],[position]],D3642+1,IF(C3642=draft_picks[[#This Row],[position]],D3642+1)))</f>
        <v>2</v>
      </c>
      <c r="E3643" t="s">
        <v>16364</v>
      </c>
      <c r="F3643" t="str">
        <f>IF(ISBLANK(draft_picks[[#This Row],[movie_id]]),"",_xlfn.XLOOKUP(draft_picks[[#This Row],[movie_id]],drafts.movies[id],drafts.movies[movie_title]))</f>
        <v>Blue Collar</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x14ac:dyDescent="0.25">
      <c r="A3644" t="s">
        <v>112</v>
      </c>
      <c r="B3644" t="str">
        <f>_xlfn.XLOOKUP(draft_picks[[#This Row],[draft_id]],drafts[id],drafts[title])</f>
        <v>Comedians First Dramas</v>
      </c>
      <c r="C3644">
        <v>5</v>
      </c>
      <c r="D3644">
        <f>IF(C3643&lt;draft_picks[[#This Row],[position]],1,IF(C3643&gt;draft_picks[[#This Row],[position]],D3643+1,IF(C3643=draft_picks[[#This Row],[position]],D3643+1)))</f>
        <v>3</v>
      </c>
      <c r="E3644" t="s">
        <v>5370</v>
      </c>
      <c r="F3644" t="str">
        <f>IF(ISBLANK(draft_picks[[#This Row],[movie_id]]),"",_xlfn.XLOOKUP(draft_picks[[#This Row],[movie_id]],drafts.movies[id],drafts.movies[movie_title]))</f>
        <v>Batman</v>
      </c>
      <c r="G3644" t="s">
        <v>1149</v>
      </c>
      <c r="H3644" t="str">
        <f>IF(ISBLANK(draft_picks[[#This Row],[drafter_id]]),"",_xlfn.XLOOKUP(draft_picks[[#This Row],[drafter_id]],drafters[id],drafters[name]))</f>
        <v>Dave Schilling</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c r="U3644" t="b">
        <v>1</v>
      </c>
    </row>
    <row r="3645" spans="1:2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4</v>
      </c>
      <c r="E3645" t="s">
        <v>16367</v>
      </c>
      <c r="F3645" t="str">
        <f>IF(ISBLANK(draft_picks[[#This Row],[movie_id]]),"",_xlfn.XLOOKUP(draft_picks[[#This Row],[movie_id]],drafts.movies[id],drafts.movies[movie_title]))</f>
        <v>The Razor's Edge</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K3645" t="s">
        <v>15484</v>
      </c>
      <c r="L3645" t="s">
        <v>857</v>
      </c>
      <c r="M3645" t="str">
        <f>IF(OR(ISBLANK(draft_picks[[#This Row],[veto_drafter_id]]),draft_picks[[#This Row],[veto_drafter_id]]=""),"",_xlfn.XLOOKUP(draft_picks[[#This Row],[veto_drafter_id]],drafters[id],drafters[name]))</f>
        <v>Patreon Members</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5</v>
      </c>
      <c r="E3646" t="s">
        <v>16370</v>
      </c>
      <c r="F3646" t="str">
        <f>IF(ISBLANK(draft_picks[[#This Row],[movie_id]]),"",_xlfn.XLOOKUP(draft_picks[[#This Row],[movie_id]],drafts.movies[id],drafts.movies[movie_title]))</f>
        <v>Enough Said</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M3646" t="str">
        <f>IF(OR(ISBLANK(draft_picks[[#This Row],[veto_drafter_id]]),draft_picks[[#This Row],[veto_drafter_id]]=""),"",_xlfn.XLOOKUP(draft_picks[[#This Row],[veto_drafter_id]],drafters[id],drafters[name]))</f>
        <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x14ac:dyDescent="0.25">
      <c r="A3647" t="s">
        <v>112</v>
      </c>
      <c r="B3647" t="str">
        <f>_xlfn.XLOOKUP(draft_picks[[#This Row],[draft_id]],drafts[id],drafts[title])</f>
        <v>Comedians First Dramas</v>
      </c>
      <c r="C3647">
        <v>4</v>
      </c>
      <c r="D3647">
        <f>IF(C3646&lt;draft_picks[[#This Row],[position]],1,IF(C3646&gt;draft_picks[[#This Row],[position]],D3646+1,IF(C3646=draft_picks[[#This Row],[position]],D3646+1)))</f>
        <v>6</v>
      </c>
      <c r="E3647" t="s">
        <v>7033</v>
      </c>
      <c r="F3647" t="str">
        <f>IF(ISBLANK(draft_picks[[#This Row],[movie_id]]),"",_xlfn.XLOOKUP(draft_picks[[#This Row],[movie_id]],drafts.movies[id],drafts.movies[movie_title]))</f>
        <v>The Truman Show</v>
      </c>
      <c r="G3647" t="s">
        <v>857</v>
      </c>
      <c r="H3647" t="str">
        <f>IF(ISBLANK(draft_picks[[#This Row],[drafter_id]]),"",_xlfn.XLOOKUP(draft_picks[[#This Row],[drafter_id]],drafters[id],drafters[name]))</f>
        <v>Patreon Members</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x14ac:dyDescent="0.25">
      <c r="A3648" t="s">
        <v>112</v>
      </c>
      <c r="B3648" t="str">
        <f>_xlfn.XLOOKUP(draft_picks[[#This Row],[draft_id]],drafts[id],drafts[title])</f>
        <v>Comedians First Dramas</v>
      </c>
      <c r="C3648">
        <v>3</v>
      </c>
      <c r="D3648">
        <f>IF(C3647&lt;draft_picks[[#This Row],[position]],1,IF(C3647&gt;draft_picks[[#This Row],[position]],D3647+1,IF(C3647=draft_picks[[#This Row],[position]],D3647+1)))</f>
        <v>7</v>
      </c>
      <c r="E3648" t="s">
        <v>3376</v>
      </c>
      <c r="F3648" t="str">
        <f>IF(ISBLANK(draft_picks[[#This Row],[movie_id]]),"",_xlfn.XLOOKUP(draft_picks[[#This Row],[movie_id]],drafts.movies[id],drafts.movies[movie_title]))</f>
        <v>Broadcast News</v>
      </c>
      <c r="G3648" t="s">
        <v>1149</v>
      </c>
      <c r="H3648" t="str">
        <f>IF(ISBLANK(draft_picks[[#This Row],[drafter_id]]),"",_xlfn.XLOOKUP(draft_picks[[#This Row],[drafter_id]],drafters[id],drafters[name]))</f>
        <v>Dave Schilling</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c r="U3648" t="b">
        <v>1</v>
      </c>
    </row>
    <row r="3649" spans="1:2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8</v>
      </c>
      <c r="E3649" t="s">
        <v>16373</v>
      </c>
      <c r="F3649" t="str">
        <f>IF(ISBLANK(draft_picks[[#This Row],[movie_id]]),"",_xlfn.XLOOKUP(draft_picks[[#This Row],[movie_id]],drafts.movies[id],drafts.movies[movie_title]))</f>
        <v>Ray</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9</v>
      </c>
      <c r="E3650" t="s">
        <v>6785</v>
      </c>
      <c r="F3650" t="str">
        <f>IF(ISBLANK(draft_picks[[#This Row],[movie_id]]),"",_xlfn.XLOOKUP(draft_picks[[#This Row],[movie_id]],drafts.movies[id],drafts.movies[movie_title]))</f>
        <v>Collateral</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row>
    <row r="3651" spans="1:21" x14ac:dyDescent="0.25">
      <c r="A3651" t="s">
        <v>112</v>
      </c>
      <c r="B3651" t="str">
        <f>_xlfn.XLOOKUP(draft_picks[[#This Row],[draft_id]],drafts[id],drafts[title])</f>
        <v>Comedians First Dramas</v>
      </c>
      <c r="C3651">
        <v>2</v>
      </c>
      <c r="D3651">
        <f>IF(C3650&lt;draft_picks[[#This Row],[position]],1,IF(C3650&gt;draft_picks[[#This Row],[position]],D3650+1,IF(C3650=draft_picks[[#This Row],[position]],D3650+1)))</f>
        <v>10</v>
      </c>
      <c r="E3651" t="s">
        <v>16376</v>
      </c>
      <c r="F3651" t="str">
        <f>IF(ISBLANK(draft_picks[[#This Row],[movie_id]]),"",_xlfn.XLOOKUP(draft_picks[[#This Row],[movie_id]],drafts.movies[id],drafts.movies[movie_title]))</f>
        <v>Punch-Drunk Love</v>
      </c>
      <c r="G3651" t="s">
        <v>857</v>
      </c>
      <c r="H3651" t="str">
        <f>IF(ISBLANK(draft_picks[[#This Row],[drafter_id]]),"",_xlfn.XLOOKUP(draft_picks[[#This Row],[drafter_id]],drafters[id],drafters[name]))</f>
        <v>Patreon Members</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x14ac:dyDescent="0.25">
      <c r="A3652" t="s">
        <v>112</v>
      </c>
      <c r="B3652" t="str">
        <f>_xlfn.XLOOKUP(draft_picks[[#This Row],[draft_id]],drafts[id],drafts[title])</f>
        <v>Comedians First Dramas</v>
      </c>
      <c r="C3652">
        <v>1</v>
      </c>
      <c r="D3652">
        <f>IF(C3651&lt;draft_picks[[#This Row],[position]],1,IF(C3651&gt;draft_picks[[#This Row],[position]],D3651+1,IF(C3651=draft_picks[[#This Row],[position]],D3651+1)))</f>
        <v>11</v>
      </c>
      <c r="E3652" t="s">
        <v>4136</v>
      </c>
      <c r="F3652" t="str">
        <f>IF(ISBLANK(draft_picks[[#This Row],[movie_id]]),"",_xlfn.XLOOKUP(draft_picks[[#This Row],[movie_id]],drafts.movies[id],drafts.movies[movie_title]))</f>
        <v>The King of Comedy</v>
      </c>
      <c r="G3652" t="s">
        <v>1149</v>
      </c>
      <c r="H3652" t="str">
        <f>IF(ISBLANK(draft_picks[[#This Row],[drafter_id]]),"",_xlfn.XLOOKUP(draft_picks[[#This Row],[drafter_id]],drafters[id],drafters[name]))</f>
        <v>Dave Schilling</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x14ac:dyDescent="0.25">
      <c r="A3653" s="5" t="s">
        <v>15659</v>
      </c>
      <c r="B3653" t="str">
        <f>_xlfn.XLOOKUP(draft_picks[[#This Row],[draft_id]],drafts[id],drafts[title])</f>
        <v>True Crime Documentaries</v>
      </c>
      <c r="C3653">
        <v>7</v>
      </c>
      <c r="D3653">
        <f>IF(C3652&lt;draft_picks[[#This Row],[position]],1,IF(C3652&gt;draft_picks[[#This Row],[position]],D3652+1,IF(C3652=draft_picks[[#This Row],[position]],D3652+1)))</f>
        <v>1</v>
      </c>
      <c r="E3653" t="s">
        <v>16237</v>
      </c>
      <c r="F3653" t="str">
        <f>IF(ISBLANK(draft_picks[[#This Row],[movie_id]]),"",_xlfn.XLOOKUP(draft_picks[[#This Row],[movie_id]],drafts.movies[id],drafts.movies[movie_title]))</f>
        <v>The Armstrong Lie</v>
      </c>
      <c r="G3653" t="s">
        <v>915</v>
      </c>
      <c r="H3653" t="str">
        <f>IF(ISBLANK(draft_picks[[#This Row],[drafter_id]]),"",_xlfn.XLOOKUP(draft_picks[[#This Row],[drafter_id]],drafters[id],drafters[name]))</f>
        <v>Billy Ray Brewton</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x14ac:dyDescent="0.25">
      <c r="A3654" s="5" t="s">
        <v>15659</v>
      </c>
      <c r="B3654" t="str">
        <f>_xlfn.XLOOKUP(draft_picks[[#This Row],[draft_id]],drafts[id],drafts[title])</f>
        <v>True Crime Documentaries</v>
      </c>
      <c r="C3654">
        <v>6</v>
      </c>
      <c r="D3654">
        <f>IF(C3653&lt;draft_picks[[#This Row],[position]],1,IF(C3653&gt;draft_picks[[#This Row],[position]],D3653+1,IF(C3653=draft_picks[[#This Row],[position]],D3653+1)))</f>
        <v>2</v>
      </c>
      <c r="E3654" t="s">
        <v>16240</v>
      </c>
      <c r="F3654" t="str">
        <f>IF(ISBLANK(draft_picks[[#This Row],[movie_id]]),"",_xlfn.XLOOKUP(draft_picks[[#This Row],[movie_id]],drafts.movies[id],drafts.movies[movie_title]))</f>
        <v>4 Little Girls</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x14ac:dyDescent="0.25">
      <c r="A3655" s="5" t="s">
        <v>15659</v>
      </c>
      <c r="B3655" t="str">
        <f>_xlfn.XLOOKUP(draft_picks[[#This Row],[draft_id]],drafts[id],drafts[title])</f>
        <v>True Crime Documentaries</v>
      </c>
      <c r="C3655">
        <v>5</v>
      </c>
      <c r="D3655">
        <f>IF(C3654&lt;draft_picks[[#This Row],[position]],1,IF(C3654&gt;draft_picks[[#This Row],[position]],D3654+1,IF(C3654=draft_picks[[#This Row],[position]],D3654+1)))</f>
        <v>3</v>
      </c>
      <c r="E3655" t="s">
        <v>16243</v>
      </c>
      <c r="F3655" t="str">
        <f>IF(ISBLANK(draft_picks[[#This Row],[movie_id]]),"",_xlfn.XLOOKUP(draft_picks[[#This Row],[movie_id]],drafts.movies[id],drafts.movies[movie_title]))</f>
        <v>The Imposter</v>
      </c>
      <c r="G3655" t="s">
        <v>16056</v>
      </c>
      <c r="H3655" t="str">
        <f>IF(ISBLANK(draft_picks[[#This Row],[drafter_id]]),"",_xlfn.XLOOKUP(draft_picks[[#This Row],[drafter_id]],drafters[id],drafters[name]))</f>
        <v>Ben Hethcoat</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x14ac:dyDescent="0.25">
      <c r="A3656" s="5" t="s">
        <v>15659</v>
      </c>
      <c r="B3656" t="str">
        <f>_xlfn.XLOOKUP(draft_picks[[#This Row],[draft_id]],drafts[id],drafts[title])</f>
        <v>True Crime Documentaries</v>
      </c>
      <c r="C3656">
        <v>4</v>
      </c>
      <c r="D3656">
        <f>IF(C3655&lt;draft_picks[[#This Row],[position]],1,IF(C3655&gt;draft_picks[[#This Row],[position]],D3655+1,IF(C3655=draft_picks[[#This Row],[position]],D3655+1)))</f>
        <v>4</v>
      </c>
      <c r="E3656" t="s">
        <v>16246</v>
      </c>
      <c r="F3656" t="str">
        <f>IF(ISBLANK(draft_picks[[#This Row],[movie_id]]),"",_xlfn.XLOOKUP(draft_picks[[#This Row],[movie_id]],drafts.movies[id],drafts.movies[movie_title]))</f>
        <v>Paradise Lost 3: Purgatory</v>
      </c>
      <c r="G3656" t="s">
        <v>915</v>
      </c>
      <c r="H3656" t="str">
        <f>IF(ISBLANK(draft_picks[[#This Row],[drafter_id]]),"",_xlfn.XLOOKUP(draft_picks[[#This Row],[drafter_id]],drafters[id],drafters[name]))</f>
        <v>Billy Ray Brewton</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x14ac:dyDescent="0.25">
      <c r="A3657" s="5" t="s">
        <v>15659</v>
      </c>
      <c r="B3657" t="str">
        <f>_xlfn.XLOOKUP(draft_picks[[#This Row],[draft_id]],drafts[id],drafts[title])</f>
        <v>True Crime Documentaries</v>
      </c>
      <c r="C3657">
        <v>3</v>
      </c>
      <c r="D3657">
        <f>IF(C3656&lt;draft_picks[[#This Row],[position]],1,IF(C3656&gt;draft_picks[[#This Row],[position]],D3656+1,IF(C3656=draft_picks[[#This Row],[position]],D3656+1)))</f>
        <v>5</v>
      </c>
      <c r="E3657" t="s">
        <v>7135</v>
      </c>
      <c r="F3657" t="str">
        <f>IF(ISBLANK(draft_picks[[#This Row],[movie_id]]),"",_xlfn.XLOOKUP(draft_picks[[#This Row],[movie_id]],drafts.movies[id],drafts.movies[movie_title]))</f>
        <v>The Act of Killing</v>
      </c>
      <c r="G3657" t="s">
        <v>16056</v>
      </c>
      <c r="H3657" t="str">
        <f>IF(ISBLANK(draft_picks[[#This Row],[drafter_id]]),"",_xlfn.XLOOKUP(draft_picks[[#This Row],[drafter_id]],drafters[id],drafters[name]))</f>
        <v>Ben Hethcoat</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x14ac:dyDescent="0.25">
      <c r="A3658" s="5" t="s">
        <v>15659</v>
      </c>
      <c r="B3658" t="str">
        <f>_xlfn.XLOOKUP(draft_picks[[#This Row],[draft_id]],drafts[id],drafts[title])</f>
        <v>True Crime Documentaries</v>
      </c>
      <c r="C3658">
        <v>2</v>
      </c>
      <c r="D3658">
        <f>IF(C3657&lt;draft_picks[[#This Row],[position]],1,IF(C3657&gt;draft_picks[[#This Row],[position]],D3657+1,IF(C3657=draft_picks[[#This Row],[position]],D3657+1)))</f>
        <v>6</v>
      </c>
      <c r="E3658" t="s">
        <v>16249</v>
      </c>
      <c r="F3658" t="str">
        <f>IF(ISBLANK(draft_picks[[#This Row],[movie_id]]),"",_xlfn.XLOOKUP(draft_picks[[#This Row],[movie_id]],drafts.movies[id],drafts.movies[movie_title]))</f>
        <v>Dear Zachary: A Letter to a Son About His Father</v>
      </c>
      <c r="G3658" t="s">
        <v>915</v>
      </c>
      <c r="H3658" t="str">
        <f>IF(ISBLANK(draft_picks[[#This Row],[drafter_id]]),"",_xlfn.XLOOKUP(draft_picks[[#This Row],[drafter_id]],drafters[id],drafters[name]))</f>
        <v>Billy Ray Brewton</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x14ac:dyDescent="0.25">
      <c r="A3659" s="5" t="s">
        <v>15659</v>
      </c>
      <c r="B3659" t="str">
        <f>_xlfn.XLOOKUP(draft_picks[[#This Row],[draft_id]],drafts[id],drafts[title])</f>
        <v>True Crime Documentaries</v>
      </c>
      <c r="C3659">
        <v>1</v>
      </c>
      <c r="D3659">
        <f>IF(C3658&lt;draft_picks[[#This Row],[position]],1,IF(C3658&gt;draft_picks[[#This Row],[position]],D3658+1,IF(C3658=draft_picks[[#This Row],[position]],D3658+1)))</f>
        <v>7</v>
      </c>
      <c r="E3659" t="s">
        <v>16121</v>
      </c>
      <c r="F3659" t="str">
        <f>IF(ISBLANK(draft_picks[[#This Row],[movie_id]]),"",_xlfn.XLOOKUP(draft_picks[[#This Row],[movie_id]],drafts.movies[id],drafts.movies[movie_title]))</f>
        <v>The Thin Blue Line</v>
      </c>
      <c r="G3659" t="s">
        <v>16056</v>
      </c>
      <c r="H3659" t="str">
        <f>IF(ISBLANK(draft_picks[[#This Row],[drafter_id]]),"",_xlfn.XLOOKUP(draft_picks[[#This Row],[drafter_id]],drafters[id],drafters[name]))</f>
        <v>Ben Hethcoat</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x14ac:dyDescent="0.25">
      <c r="A3660" s="5" t="s">
        <v>15652</v>
      </c>
      <c r="B3660" t="str">
        <f>_xlfn.XLOOKUP(draft_picks[[#This Row],[draft_id]],drafts[id],drafts[title])</f>
        <v>DC Berlantiverse Super Draft</v>
      </c>
      <c r="C3660">
        <v>11</v>
      </c>
      <c r="D3660">
        <f>IF(C3659&lt;draft_picks[[#This Row],[position]],1,IF(C3659&gt;draft_picks[[#This Row],[position]],D3659+1,IF(C3659=draft_picks[[#This Row],[position]],D3659+1)))</f>
        <v>1</v>
      </c>
      <c r="E3660" t="s">
        <v>16391</v>
      </c>
      <c r="F3660" t="str">
        <f>IF(ISBLANK(draft_picks[[#This Row],[movie_id]]),"",_xlfn.XLOOKUP(draft_picks[[#This Row],[movie_id]],drafts.movies[id],drafts.movies[movie_title]))</f>
        <v>Titans</v>
      </c>
      <c r="G3660" t="s">
        <v>913</v>
      </c>
      <c r="H3660" t="str">
        <f>IF(ISBLANK(draft_picks[[#This Row],[drafter_id]]),"",_xlfn.XLOOKUP(draft_picks[[#This Row],[drafter_id]],drafters[id],drafters[name]))</f>
        <v>Chancellor Agard</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x14ac:dyDescent="0.25">
      <c r="A3661" s="5" t="s">
        <v>15652</v>
      </c>
      <c r="B3661" t="str">
        <f>_xlfn.XLOOKUP(draft_picks[[#This Row],[draft_id]],drafts[id],drafts[title])</f>
        <v>DC Berlantiverse Super Draft</v>
      </c>
      <c r="C3661">
        <v>10</v>
      </c>
      <c r="D3661">
        <f>IF(C3660&lt;draft_picks[[#This Row],[position]],1,IF(C3660&gt;draft_picks[[#This Row],[position]],D3660+1,IF(C3660=draft_picks[[#This Row],[position]],D3660+1)))</f>
        <v>2</v>
      </c>
      <c r="E3661" t="s">
        <v>16394</v>
      </c>
      <c r="F3661" t="str">
        <f>IF(ISBLANK(draft_picks[[#This Row],[movie_id]]),"",_xlfn.XLOOKUP(draft_picks[[#This Row],[movie_id]],drafts.movies[id],drafts.movies[movie_title]))</f>
        <v>Batwoman</v>
      </c>
      <c r="G3661" t="s">
        <v>1115</v>
      </c>
      <c r="H3661" t="str">
        <f>IF(ISBLANK(draft_picks[[#This Row],[drafter_id]]),"",_xlfn.XLOOKUP(draft_picks[[#This Row],[drafter_id]],drafters[id],drafters[name]))</f>
        <v>Ryan Marker</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x14ac:dyDescent="0.25">
      <c r="A3662" s="5" t="s">
        <v>15652</v>
      </c>
      <c r="B3662" t="str">
        <f>_xlfn.XLOOKUP(draft_picks[[#This Row],[draft_id]],drafts[id],drafts[title])</f>
        <v>DC Berlantiverse Super Draft</v>
      </c>
      <c r="C3662">
        <v>9</v>
      </c>
      <c r="D3662">
        <f>IF(C3661&lt;draft_picks[[#This Row],[position]],1,IF(C3661&gt;draft_picks[[#This Row],[position]],D3661+1,IF(C3661=draft_picks[[#This Row],[position]],D3661+1)))</f>
        <v>3</v>
      </c>
      <c r="E3662" t="s">
        <v>16397</v>
      </c>
      <c r="F3662" t="str">
        <f>IF(ISBLANK(draft_picks[[#This Row],[movie_id]]),"",_xlfn.XLOOKUP(draft_picks[[#This Row],[movie_id]],drafts.movies[id],drafts.movies[movie_title]))</f>
        <v>Doom Patrol</v>
      </c>
      <c r="G3662" t="s">
        <v>909</v>
      </c>
      <c r="H3662" t="str">
        <f>IF(ISBLANK(draft_picks[[#This Row],[drafter_id]]),"",_xlfn.XLOOKUP(draft_picks[[#This Row],[drafter_id]],drafters[id],drafters[name]))</f>
        <v>Kyle Anderson</v>
      </c>
      <c r="J3662" t="str">
        <f>IF(ISBLANK(draft_picks[[#This Row],[drafter_team_id]]),"",_xlfn.XLOOKUP(draft_picks[[#This Row],[drafter_team_id]],drafter_teams[id],drafter_teams[name]))</f>
        <v/>
      </c>
      <c r="K3662" t="s">
        <v>15484</v>
      </c>
      <c r="L3662" t="s">
        <v>913</v>
      </c>
      <c r="M3662" t="str">
        <f>IF(OR(ISBLANK(draft_picks[[#This Row],[veto_drafter_id]]),draft_picks[[#This Row],[veto_drafter_id]]=""),"",_xlfn.XLOOKUP(draft_picks[[#This Row],[veto_drafter_id]],drafters[id],drafters[name]))</f>
        <v>Chancellor Agard</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15652</v>
      </c>
      <c r="B3663" t="str">
        <f>_xlfn.XLOOKUP(draft_picks[[#This Row],[draft_id]],drafts[id],drafts[title])</f>
        <v>DC Berlantiverse Super Draft</v>
      </c>
      <c r="C3663">
        <v>9</v>
      </c>
      <c r="D3663">
        <f>IF(C3662&lt;draft_picks[[#This Row],[position]],1,IF(C3662&gt;draft_picks[[#This Row],[position]],D3662+1,IF(C3662=draft_picks[[#This Row],[position]],D3662+1)))</f>
        <v>4</v>
      </c>
      <c r="E3663" t="s">
        <v>16400</v>
      </c>
      <c r="F3663" t="str">
        <f>IF(ISBLANK(draft_picks[[#This Row],[movie_id]]),"",_xlfn.XLOOKUP(draft_picks[[#This Row],[movie_id]],drafts.movies[id],drafts.movies[movie_title]))</f>
        <v>Supergirl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1115</v>
      </c>
      <c r="M3663" t="str">
        <f>IF(OR(ISBLANK(draft_picks[[#This Row],[veto_drafter_id]]),draft_picks[[#This Row],[veto_drafter_id]]=""),"",_xlfn.XLOOKUP(draft_picks[[#This Row],[veto_drafter_id]],drafters[id],drafters[name]))</f>
        <v>Ryan Marker</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15652</v>
      </c>
      <c r="B3664" t="str">
        <f>_xlfn.XLOOKUP(draft_picks[[#This Row],[draft_id]],drafts[id],drafts[title])</f>
        <v>DC Berlantiverse Super Draft</v>
      </c>
      <c r="C3664">
        <v>9</v>
      </c>
      <c r="D3664">
        <f>IF(C3663&lt;draft_picks[[#This Row],[position]],1,IF(C3663&gt;draft_picks[[#This Row],[position]],D3663+1,IF(C3663=draft_picks[[#This Row],[position]],D3663+1)))</f>
        <v>5</v>
      </c>
      <c r="E3664" t="s">
        <v>16403</v>
      </c>
      <c r="F3664" t="str">
        <f>IF(ISBLANK(draft_picks[[#This Row],[movie_id]]),"",_xlfn.XLOOKUP(draft_picks[[#This Row],[movie_id]],drafts.movies[id],drafts.movies[movie_title]))</f>
        <v>Gotham Knights</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M3664" t="str">
        <f>IF(OR(ISBLANK(draft_picks[[#This Row],[veto_drafter_id]]),draft_picks[[#This Row],[veto_drafter_id]]=""),"",_xlfn.XLOOKUP(draft_picks[[#This Row],[veto_drafter_id]],drafters[id],drafters[name]))</f>
        <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x14ac:dyDescent="0.25">
      <c r="A3665" s="5" t="s">
        <v>15652</v>
      </c>
      <c r="B3665" t="str">
        <f>_xlfn.XLOOKUP(draft_picks[[#This Row],[draft_id]],drafts[id],drafts[title])</f>
        <v>DC Berlantiverse Super Draft</v>
      </c>
      <c r="C3665">
        <v>8</v>
      </c>
      <c r="D3665">
        <f>IF(C3664&lt;draft_picks[[#This Row],[position]],1,IF(C3664&gt;draft_picks[[#This Row],[position]],D3664+1,IF(C3664=draft_picks[[#This Row],[position]],D3664+1)))</f>
        <v>6</v>
      </c>
      <c r="E3665" t="s">
        <v>16400</v>
      </c>
      <c r="F3665" t="str">
        <f>IF(ISBLANK(draft_picks[[#This Row],[movie_id]]),"",_xlfn.XLOOKUP(draft_picks[[#This Row],[movie_id]],drafts.movies[id],drafts.movies[movie_title]))</f>
        <v>Supergirl</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x14ac:dyDescent="0.25">
      <c r="A3666" s="5" t="s">
        <v>15652</v>
      </c>
      <c r="B3666" t="str">
        <f>_xlfn.XLOOKUP(draft_picks[[#This Row],[draft_id]],drafts[id],drafts[title])</f>
        <v>DC Berlantiverse Super Draft</v>
      </c>
      <c r="C3666">
        <v>7</v>
      </c>
      <c r="D3666">
        <f>IF(C3665&lt;draft_picks[[#This Row],[position]],1,IF(C3665&gt;draft_picks[[#This Row],[position]],D3665+1,IF(C3665=draft_picks[[#This Row],[position]],D3665+1)))</f>
        <v>7</v>
      </c>
      <c r="E3666" t="s">
        <v>16406</v>
      </c>
      <c r="F3666" t="str">
        <f>IF(ISBLANK(draft_picks[[#This Row],[movie_id]]),"",_xlfn.XLOOKUP(draft_picks[[#This Row],[movie_id]],drafts.movies[id],drafts.movies[movie_title]))</f>
        <v>The Flash</v>
      </c>
      <c r="G3666" t="s">
        <v>913</v>
      </c>
      <c r="H3666" t="str">
        <f>IF(ISBLANK(draft_picks[[#This Row],[drafter_id]]),"",_xlfn.XLOOKUP(draft_picks[[#This Row],[drafter_id]],drafters[id],drafters[name]))</f>
        <v>Chancellor Agard</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x14ac:dyDescent="0.25">
      <c r="A3667" s="5" t="s">
        <v>15652</v>
      </c>
      <c r="B3667" t="str">
        <f>_xlfn.XLOOKUP(draft_picks[[#This Row],[draft_id]],drafts[id],drafts[title])</f>
        <v>DC Berlantiverse Super Draft</v>
      </c>
      <c r="C3667">
        <v>6</v>
      </c>
      <c r="D3667">
        <f>IF(C3666&lt;draft_picks[[#This Row],[position]],1,IF(C3666&gt;draft_picks[[#This Row],[position]],D3666+1,IF(C3666=draft_picks[[#This Row],[position]],D3666+1)))</f>
        <v>8</v>
      </c>
      <c r="E3667" t="s">
        <v>16409</v>
      </c>
      <c r="F3667" t="str">
        <f>IF(ISBLANK(draft_picks[[#This Row],[movie_id]]),"",_xlfn.XLOOKUP(draft_picks[[#This Row],[movie_id]],drafts.movies[id],drafts.movies[movie_title]))</f>
        <v>Black Lightning</v>
      </c>
      <c r="G3667" t="s">
        <v>1115</v>
      </c>
      <c r="H3667" t="str">
        <f>IF(ISBLANK(draft_picks[[#This Row],[drafter_id]]),"",_xlfn.XLOOKUP(draft_picks[[#This Row],[drafter_id]],drafters[id],drafters[name]))</f>
        <v>Ryan Marker</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x14ac:dyDescent="0.25">
      <c r="A3668" s="5" t="s">
        <v>15652</v>
      </c>
      <c r="B3668" t="str">
        <f>_xlfn.XLOOKUP(draft_picks[[#This Row],[draft_id]],drafts[id],drafts[title])</f>
        <v>DC Berlantiverse Super Draft</v>
      </c>
      <c r="C3668">
        <v>5</v>
      </c>
      <c r="D3668">
        <f>IF(C3667&lt;draft_picks[[#This Row],[position]],1,IF(C3667&gt;draft_picks[[#This Row],[position]],D3667+1,IF(C3667=draft_picks[[#This Row],[position]],D3667+1)))</f>
        <v>9</v>
      </c>
      <c r="E3668" t="s">
        <v>16412</v>
      </c>
      <c r="F3668" t="str">
        <f>IF(ISBLANK(draft_picks[[#This Row],[movie_id]]),"",_xlfn.XLOOKUP(draft_picks[[#This Row],[movie_id]],drafts.movies[id],drafts.movies[movie_title]))</f>
        <v>Stargirl</v>
      </c>
      <c r="G3668" t="s">
        <v>909</v>
      </c>
      <c r="H3668" t="str">
        <f>IF(ISBLANK(draft_picks[[#This Row],[drafter_id]]),"",_xlfn.XLOOKUP(draft_picks[[#This Row],[drafter_id]],drafters[id],drafters[name]))</f>
        <v>Kyle Anderson</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x14ac:dyDescent="0.25">
      <c r="A3669" s="5" t="s">
        <v>15652</v>
      </c>
      <c r="B3669" t="str">
        <f>_xlfn.XLOOKUP(draft_picks[[#This Row],[draft_id]],drafts[id],drafts[title])</f>
        <v>DC Berlantiverse Super Draft</v>
      </c>
      <c r="C3669">
        <v>4</v>
      </c>
      <c r="D3669">
        <f>IF(C3668&lt;draft_picks[[#This Row],[position]],1,IF(C3668&gt;draft_picks[[#This Row],[position]],D3668+1,IF(C3668=draft_picks[[#This Row],[position]],D3668+1)))</f>
        <v>10</v>
      </c>
      <c r="E3669" t="s">
        <v>16415</v>
      </c>
      <c r="F3669" t="str">
        <f>IF(ISBLANK(draft_picks[[#This Row],[movie_id]]),"",_xlfn.XLOOKUP(draft_picks[[#This Row],[movie_id]],drafts.movies[id],drafts.movies[movie_title]))</f>
        <v>Arrow</v>
      </c>
      <c r="G3669" t="s">
        <v>913</v>
      </c>
      <c r="H3669" t="str">
        <f>IF(ISBLANK(draft_picks[[#This Row],[drafter_id]]),"",_xlfn.XLOOKUP(draft_picks[[#This Row],[drafter_id]],drafters[id],drafters[name]))</f>
        <v>Chancellor Agard</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x14ac:dyDescent="0.25">
      <c r="A3670" s="5" t="s">
        <v>15652</v>
      </c>
      <c r="B3670" t="str">
        <f>_xlfn.XLOOKUP(draft_picks[[#This Row],[draft_id]],drafts[id],drafts[title])</f>
        <v>DC Berlantiverse Super Draft</v>
      </c>
      <c r="C3670">
        <v>3</v>
      </c>
      <c r="D3670">
        <f>IF(C3669&lt;draft_picks[[#This Row],[position]],1,IF(C3669&gt;draft_picks[[#This Row],[position]],D3669+1,IF(C3669=draft_picks[[#This Row],[position]],D3669+1)))</f>
        <v>11</v>
      </c>
      <c r="E3670" t="s">
        <v>16397</v>
      </c>
      <c r="F3670" t="str">
        <f>IF(ISBLANK(draft_picks[[#This Row],[movie_id]]),"",_xlfn.XLOOKUP(draft_picks[[#This Row],[movie_id]],drafts.movies[id],drafts.movies[movie_title]))</f>
        <v>Doom Patrol</v>
      </c>
      <c r="G3670" t="s">
        <v>1115</v>
      </c>
      <c r="H3670" t="str">
        <f>IF(ISBLANK(draft_picks[[#This Row],[drafter_id]]),"",_xlfn.XLOOKUP(draft_picks[[#This Row],[drafter_id]],drafters[id],drafters[name]))</f>
        <v>Ryan Marker</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x14ac:dyDescent="0.25">
      <c r="A3671" s="5" t="s">
        <v>15652</v>
      </c>
      <c r="B3671" t="str">
        <f>_xlfn.XLOOKUP(draft_picks[[#This Row],[draft_id]],drafts[id],drafts[title])</f>
        <v>DC Berlantiverse Super Draft</v>
      </c>
      <c r="C3671">
        <v>2</v>
      </c>
      <c r="D3671">
        <f>IF(C3670&lt;draft_picks[[#This Row],[position]],1,IF(C3670&gt;draft_picks[[#This Row],[position]],D3670+1,IF(C3670=draft_picks[[#This Row],[position]],D3670+1)))</f>
        <v>12</v>
      </c>
      <c r="E3671" t="s">
        <v>16133</v>
      </c>
      <c r="F3671" t="str">
        <f>IF(ISBLANK(draft_picks[[#This Row],[movie_id]]),"",_xlfn.XLOOKUP(draft_picks[[#This Row],[movie_id]],drafts.movies[id],drafts.movies[movie_title]))</f>
        <v>DC's Legends of Tomorrow</v>
      </c>
      <c r="G3671" t="s">
        <v>909</v>
      </c>
      <c r="H3671" t="str">
        <f>IF(ISBLANK(draft_picks[[#This Row],[drafter_id]]),"",_xlfn.XLOOKUP(draft_picks[[#This Row],[drafter_id]],drafters[id],drafters[name]))</f>
        <v>Kyle Anderson</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x14ac:dyDescent="0.25">
      <c r="A3672" s="5" t="s">
        <v>15652</v>
      </c>
      <c r="B3672" t="str">
        <f>_xlfn.XLOOKUP(draft_picks[[#This Row],[draft_id]],drafts[id],drafts[title])</f>
        <v>DC Berlantiverse Super Draft</v>
      </c>
      <c r="C3672">
        <v>1</v>
      </c>
      <c r="D3672">
        <f>IF(C3671&lt;draft_picks[[#This Row],[position]],1,IF(C3671&gt;draft_picks[[#This Row],[position]],D3671+1,IF(C3671=draft_picks[[#This Row],[position]],D3671+1)))</f>
        <v>13</v>
      </c>
      <c r="E3672" t="s">
        <v>16418</v>
      </c>
      <c r="F3672" t="str">
        <f>IF(ISBLANK(draft_picks[[#This Row],[movie_id]]),"",_xlfn.XLOOKUP(draft_picks[[#This Row],[movie_id]],drafts.movies[id],drafts.movies[movie_title]))</f>
        <v>Superman &amp; Lois</v>
      </c>
      <c r="G3672" t="s">
        <v>913</v>
      </c>
      <c r="H3672" t="str">
        <f>IF(ISBLANK(draft_picks[[#This Row],[drafter_id]]),"",_xlfn.XLOOKUP(draft_picks[[#This Row],[drafter_id]],drafters[id],drafters[name]))</f>
        <v>Chancellor Agard</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x14ac:dyDescent="0.25">
      <c r="A3673" s="5" t="s">
        <v>15647</v>
      </c>
      <c r="B3673" t="str">
        <f>_xlfn.XLOOKUP(draft_picks[[#This Row],[draft_id]],drafts[id],drafts[title])</f>
        <v>James Earl Jones</v>
      </c>
      <c r="C3673">
        <v>7</v>
      </c>
      <c r="D3673">
        <f>IF(C3672&lt;draft_picks[[#This Row],[position]],1,IF(C3672&gt;draft_picks[[#This Row],[position]],D3672+1,IF(C3672=draft_picks[[#This Row],[position]],D3672+1)))</f>
        <v>1</v>
      </c>
      <c r="E3673" t="s">
        <v>16427</v>
      </c>
      <c r="F3673" t="str">
        <f>IF(ISBLANK(draft_picks[[#This Row],[movie_id]]),"",_xlfn.XLOOKUP(draft_picks[[#This Row],[movie_id]],drafts.movies[id],drafts.movies[movie_title]))</f>
        <v>Best of the Best</v>
      </c>
      <c r="G3673" t="s">
        <v>915</v>
      </c>
      <c r="H3673" t="str">
        <f>IF(ISBLANK(draft_picks[[#This Row],[drafter_id]]),"",_xlfn.XLOOKUP(draft_picks[[#This Row],[drafter_id]],drafters[id],drafters[name]))</f>
        <v>Billy Ray Brewton</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x14ac:dyDescent="0.25">
      <c r="A3674" s="5" t="s">
        <v>15647</v>
      </c>
      <c r="B3674" t="str">
        <f>_xlfn.XLOOKUP(draft_picks[[#This Row],[draft_id]],drafts[id],drafts[title])</f>
        <v>James Earl Jones</v>
      </c>
      <c r="C3674">
        <v>6</v>
      </c>
      <c r="D3674">
        <f>IF(C3673&lt;draft_picks[[#This Row],[position]],1,IF(C3673&gt;draft_picks[[#This Row],[position]],D3673+1,IF(C3673=draft_picks[[#This Row],[position]],D3673+1)))</f>
        <v>2</v>
      </c>
      <c r="E3674" t="s">
        <v>16430</v>
      </c>
      <c r="F3674" t="str">
        <f>IF(ISBLANK(draft_picks[[#This Row],[movie_id]]),"",_xlfn.XLOOKUP(draft_picks[[#This Row],[movie_id]],drafts.movies[id],drafts.movies[movie_title]))</f>
        <v>Cry, the Beloved Country</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x14ac:dyDescent="0.25">
      <c r="A3675" s="5" t="s">
        <v>15647</v>
      </c>
      <c r="B3675" t="str">
        <f>_xlfn.XLOOKUP(draft_picks[[#This Row],[draft_id]],drafts[id],drafts[title])</f>
        <v>James Earl Jones</v>
      </c>
      <c r="C3675">
        <v>5</v>
      </c>
      <c r="D3675">
        <f>IF(C3674&lt;draft_picks[[#This Row],[position]],1,IF(C3674&gt;draft_picks[[#This Row],[position]],D3674+1,IF(C3674=draft_picks[[#This Row],[position]],D3674+1)))</f>
        <v>3</v>
      </c>
      <c r="E3675" t="s">
        <v>5226</v>
      </c>
      <c r="F3675" t="str">
        <f>IF(ISBLANK(draft_picks[[#This Row],[movie_id]]),"",_xlfn.XLOOKUP(draft_picks[[#This Row],[movie_id]],drafts.movies[id],drafts.movies[movie_title]))</f>
        <v>The Bingo Long Traveling All-Stars &amp; Motor Kings</v>
      </c>
      <c r="G3675" t="s">
        <v>789</v>
      </c>
      <c r="H3675" t="str">
        <f>IF(ISBLANK(draft_picks[[#This Row],[drafter_id]]),"",_xlfn.XLOOKUP(draft_picks[[#This Row],[drafter_id]],drafters[id],drafters[name]))</f>
        <v>Bryan Cogman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x14ac:dyDescent="0.25">
      <c r="A3676" s="5" t="s">
        <v>15647</v>
      </c>
      <c r="B3676" t="str">
        <f>_xlfn.XLOOKUP(draft_picks[[#This Row],[draft_id]],drafts[id],drafts[title])</f>
        <v>James Earl Jones</v>
      </c>
      <c r="C3676">
        <v>4</v>
      </c>
      <c r="D3676">
        <f>IF(C3675&lt;draft_picks[[#This Row],[position]],1,IF(C3675&gt;draft_picks[[#This Row],[position]],D3675+1,IF(C3675=draft_picks[[#This Row],[position]],D3675+1)))</f>
        <v>4</v>
      </c>
      <c r="E3676" t="s">
        <v>16436</v>
      </c>
      <c r="F3676" t="str">
        <f>IF(ISBLANK(draft_picks[[#This Row],[movie_id]]),"",_xlfn.XLOOKUP(draft_picks[[#This Row],[movie_id]],drafts.movies[id],drafts.movies[movie_title]))</f>
        <v>Claudine</v>
      </c>
      <c r="G3676" t="s">
        <v>915</v>
      </c>
      <c r="H3676" t="str">
        <f>IF(ISBLANK(draft_picks[[#This Row],[drafter_id]]),"",_xlfn.XLOOKUP(draft_picks[[#This Row],[drafter_id]],drafters[id],drafters[name]))</f>
        <v>Billy Ray Brewton</v>
      </c>
      <c r="J3676" t="str">
        <f>IF(ISBLANK(draft_picks[[#This Row],[drafter_team_id]]),"",_xlfn.XLOOKUP(draft_picks[[#This Row],[drafter_team_id]],drafter_teams[id],drafter_teams[name]))</f>
        <v/>
      </c>
      <c r="K3676" t="s">
        <v>15484</v>
      </c>
      <c r="L3676" t="s">
        <v>789</v>
      </c>
      <c r="M3676" t="str">
        <f>IF(OR(ISBLANK(draft_picks[[#This Row],[veto_drafter_id]]),draft_picks[[#This Row],[veto_drafter_id]]=""),"",_xlfn.XLOOKUP(draft_picks[[#This Row],[veto_drafter_id]],drafters[id],drafters[name]))</f>
        <v>Bryan Cogman</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15647</v>
      </c>
      <c r="B3677" t="str">
        <f>_xlfn.XLOOKUP(draft_picks[[#This Row],[draft_id]],drafts[id],drafts[title])</f>
        <v>James Earl Jones</v>
      </c>
      <c r="C3677">
        <v>4</v>
      </c>
      <c r="D3677">
        <f>IF(C3676&lt;draft_picks[[#This Row],[position]],1,IF(C3676&gt;draft_picks[[#This Row],[position]],D3676+1,IF(C3676=draft_picks[[#This Row],[position]],D3676+1)))</f>
        <v>5</v>
      </c>
      <c r="E3677" t="s">
        <v>1461</v>
      </c>
      <c r="F3677" t="str">
        <f>IF(ISBLANK(draft_picks[[#This Row],[movie_id]]),"",_xlfn.XLOOKUP(draft_picks[[#This Row],[movie_id]],drafts.movies[id],drafts.movies[movie_title]))</f>
        <v>Matewan</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915</v>
      </c>
      <c r="M3677" t="str">
        <f>IF(OR(ISBLANK(draft_picks[[#This Row],[veto_drafter_id]]),draft_picks[[#This Row],[veto_drafter_id]]=""),"",_xlfn.XLOOKUP(draft_picks[[#This Row],[veto_drafter_id]],drafters[id],drafters[name]))</f>
        <v>Billy Ray Brewton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15647</v>
      </c>
      <c r="B3678" t="str">
        <f>_xlfn.XLOOKUP(draft_picks[[#This Row],[draft_id]],drafts[id],drafts[title])</f>
        <v>James Earl Jones</v>
      </c>
      <c r="C3678">
        <v>4</v>
      </c>
      <c r="D3678">
        <f>IF(C3677&lt;draft_picks[[#This Row],[position]],1,IF(C3677&gt;draft_picks[[#This Row],[position]],D3677+1,IF(C3677=draft_picks[[#This Row],[position]],D3677+1)))</f>
        <v>6</v>
      </c>
      <c r="E3678" t="s">
        <v>3705</v>
      </c>
      <c r="F3678" t="str">
        <f>IF(ISBLANK(draft_picks[[#This Row],[movie_id]]),"",_xlfn.XLOOKUP(draft_picks[[#This Row],[movie_id]],drafts.movies[id],drafts.movies[movie_title]))</f>
        <v>Field of Dreams</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M3678" t="str">
        <f>IF(OR(ISBLANK(draft_picks[[#This Row],[veto_drafter_id]]),draft_picks[[#This Row],[veto_drafter_id]]=""),"",_xlfn.XLOOKUP(draft_picks[[#This Row],[veto_drafter_id]],drafters[id],drafters[name]))</f>
        <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x14ac:dyDescent="0.25">
      <c r="A3679" s="5" t="s">
        <v>15647</v>
      </c>
      <c r="B3679" t="str">
        <f>_xlfn.XLOOKUP(draft_picks[[#This Row],[draft_id]],drafts[id],drafts[title])</f>
        <v>James Earl Jones</v>
      </c>
      <c r="C3679">
        <v>3</v>
      </c>
      <c r="D3679">
        <f>IF(C3678&lt;draft_picks[[#This Row],[position]],1,IF(C3678&gt;draft_picks[[#This Row],[position]],D3678+1,IF(C3678=draft_picks[[#This Row],[position]],D3678+1)))</f>
        <v>7</v>
      </c>
      <c r="E3679" t="s">
        <v>16433</v>
      </c>
      <c r="F3679" t="str">
        <f>IF(ISBLANK(draft_picks[[#This Row],[movie_id]]),"",_xlfn.XLOOKUP(draft_picks[[#This Row],[movie_id]],drafts.movies[id],drafts.movies[movie_title]))</f>
        <v>The Great White Hope</v>
      </c>
      <c r="G3679" t="s">
        <v>789</v>
      </c>
      <c r="H3679" t="str">
        <f>IF(ISBLANK(draft_picks[[#This Row],[drafter_id]]),"",_xlfn.XLOOKUP(draft_picks[[#This Row],[drafter_id]],drafters[id],drafters[name]))</f>
        <v>Bryan Cogman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x14ac:dyDescent="0.25">
      <c r="A3680" s="5" t="s">
        <v>15647</v>
      </c>
      <c r="B3680" t="str">
        <f>_xlfn.XLOOKUP(draft_picks[[#This Row],[draft_id]],drafts[id],drafts[title])</f>
        <v>James Earl Jones</v>
      </c>
      <c r="C3680">
        <v>2</v>
      </c>
      <c r="D3680">
        <f>IF(C3679&lt;draft_picks[[#This Row],[position]],1,IF(C3679&gt;draft_picks[[#This Row],[position]],D3679+1,IF(C3679=draft_picks[[#This Row],[position]],D3679+1)))</f>
        <v>8</v>
      </c>
      <c r="E3680" t="s">
        <v>5952</v>
      </c>
      <c r="F3680" t="str">
        <f>IF(ISBLANK(draft_picks[[#This Row],[movie_id]]),"",_xlfn.XLOOKUP(draft_picks[[#This Row],[movie_id]],drafts.movies[id],drafts.movies[movie_title]))</f>
        <v>Conan the Barbarian</v>
      </c>
      <c r="G3680" t="s">
        <v>915</v>
      </c>
      <c r="H3680" t="str">
        <f>IF(ISBLANK(draft_picks[[#This Row],[drafter_id]]),"",_xlfn.XLOOKUP(draft_picks[[#This Row],[drafter_id]],drafters[id],drafters[name]))</f>
        <v>Billy Ray Brewton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0" x14ac:dyDescent="0.25">
      <c r="A3681" s="5" t="s">
        <v>15647</v>
      </c>
      <c r="B3681" t="str">
        <f>_xlfn.XLOOKUP(draft_picks[[#This Row],[draft_id]],drafts[id],drafts[title])</f>
        <v>James Earl Jones</v>
      </c>
      <c r="C3681">
        <v>1</v>
      </c>
      <c r="D3681">
        <f>IF(C3680&lt;draft_picks[[#This Row],[position]],1,IF(C3680&gt;draft_picks[[#This Row],[position]],D3680+1,IF(C3680=draft_picks[[#This Row],[position]],D3680+1)))</f>
        <v>9</v>
      </c>
      <c r="E3681" t="s">
        <v>16436</v>
      </c>
      <c r="F3681" t="str">
        <f>IF(ISBLANK(draft_picks[[#This Row],[movie_id]]),"",_xlfn.XLOOKUP(draft_picks[[#This Row],[movie_id]],drafts.movies[id],drafts.movies[movie_title]))</f>
        <v>Claudine</v>
      </c>
      <c r="G3681" t="s">
        <v>789</v>
      </c>
      <c r="H3681" t="str">
        <f>IF(ISBLANK(draft_picks[[#This Row],[drafter_id]]),"",_xlfn.XLOOKUP(draft_picks[[#This Row],[drafter_id]],drafters[id],drafters[name]))</f>
        <v>Bryan Cogman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0" x14ac:dyDescent="0.25">
      <c r="A3682" s="4" t="s">
        <v>15649</v>
      </c>
      <c r="B3682" t="str">
        <f>_xlfn.XLOOKUP(draft_picks[[#This Row],[draft_id]],drafts[id],drafts[title])</f>
        <v>Tony/ Dan Gilroy</v>
      </c>
      <c r="C3682">
        <v>7</v>
      </c>
      <c r="D3682">
        <f>IF(C3681&lt;draft_picks[[#This Row],[position]],1,IF(C3681&gt;draft_picks[[#This Row],[position]],D3681+1,IF(C3681=draft_picks[[#This Row],[position]],D3681+1)))</f>
        <v>1</v>
      </c>
      <c r="E3682" t="s">
        <v>16421</v>
      </c>
      <c r="F3682" t="str">
        <f>IF(ISBLANK(draft_picks[[#This Row],[movie_id]]),"",_xlfn.XLOOKUP(draft_picks[[#This Row],[movie_id]],drafts.movies[id],drafts.movies[movie_title]))</f>
        <v>The Fall</v>
      </c>
      <c r="G3682" t="s">
        <v>1177</v>
      </c>
      <c r="H3682" t="str">
        <f>IF(ISBLANK(draft_picks[[#This Row],[drafter_id]]),"",_xlfn.XLOOKUP(draft_picks[[#This Row],[drafter_id]],drafters[id],drafters[name]))</f>
        <v>Darren Franich</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0" x14ac:dyDescent="0.25">
      <c r="A3683" s="4" t="s">
        <v>15649</v>
      </c>
      <c r="B3683" t="str">
        <f>_xlfn.XLOOKUP(draft_picks[[#This Row],[draft_id]],drafts[id],drafts[title])</f>
        <v>Tony/ Dan Gilroy</v>
      </c>
      <c r="C3683">
        <v>6</v>
      </c>
      <c r="D3683">
        <f>IF(C3682&lt;draft_picks[[#This Row],[position]],1,IF(C3682&gt;draft_picks[[#This Row],[position]],D3682+1,IF(C3682=draft_picks[[#This Row],[position]],D3682+1)))</f>
        <v>2</v>
      </c>
      <c r="E3683" t="s">
        <v>16358</v>
      </c>
      <c r="F3683" t="str">
        <f>IF(ISBLANK(draft_picks[[#This Row],[movie_id]]),"",_xlfn.XLOOKUP(draft_picks[[#This Row],[movie_id]],drafts.movies[id],drafts.movies[movie_title]))</f>
        <v>Dolores Claiborne</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0" x14ac:dyDescent="0.25">
      <c r="A3684" s="4" t="s">
        <v>15649</v>
      </c>
      <c r="B3684" t="str">
        <f>_xlfn.XLOOKUP(draft_picks[[#This Row],[draft_id]],drafts[id],drafts[title])</f>
        <v>Tony/ Dan Gilroy</v>
      </c>
      <c r="C3684">
        <v>5</v>
      </c>
      <c r="D3684">
        <f>IF(C3683&lt;draft_picks[[#This Row],[position]],1,IF(C3683&gt;draft_picks[[#This Row],[position]],D3683+1,IF(C3683=draft_picks[[#This Row],[position]],D3683+1)))</f>
        <v>3</v>
      </c>
      <c r="E3684" t="s">
        <v>6216</v>
      </c>
      <c r="F3684" t="str">
        <f>IF(ISBLANK(draft_picks[[#This Row],[movie_id]]),"",_xlfn.XLOOKUP(draft_picks[[#This Row],[movie_id]],drafts.movies[id],drafts.movies[movie_title]))</f>
        <v>The Cutting Edge</v>
      </c>
      <c r="G3684" t="s">
        <v>781</v>
      </c>
      <c r="H3684" t="str">
        <f>IF(ISBLANK(draft_picks[[#This Row],[drafter_id]]),"",_xlfn.XLOOKUP(draft_picks[[#This Row],[drafter_id]],drafters[id],drafters[name]))</f>
        <v>Adam B. Vary</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0" x14ac:dyDescent="0.25">
      <c r="A3685" s="4" t="s">
        <v>15649</v>
      </c>
      <c r="B3685" t="str">
        <f>_xlfn.XLOOKUP(draft_picks[[#This Row],[draft_id]],drafts[id],drafts[title])</f>
        <v>Tony/ Dan Gilroy</v>
      </c>
      <c r="C3685">
        <v>4</v>
      </c>
      <c r="D3685">
        <f>IF(C3684&lt;draft_picks[[#This Row],[position]],1,IF(C3684&gt;draft_picks[[#This Row],[position]],D3684+1,IF(C3684=draft_picks[[#This Row],[position]],D3684+1)))</f>
        <v>4</v>
      </c>
      <c r="E3685" t="s">
        <v>6048</v>
      </c>
      <c r="F3685" t="str">
        <f>IF(ISBLANK(draft_picks[[#This Row],[movie_id]]),"",_xlfn.XLOOKUP(draft_picks[[#This Row],[movie_id]],drafts.movies[id],drafts.movies[movie_title]))</f>
        <v>Michael Clayton</v>
      </c>
      <c r="G3685" t="s">
        <v>1177</v>
      </c>
      <c r="H3685" t="str">
        <f>IF(ISBLANK(draft_picks[[#This Row],[drafter_id]]),"",_xlfn.XLOOKUP(draft_picks[[#This Row],[drafter_id]],drafters[id],drafters[name]))</f>
        <v>Darren Franich</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0" x14ac:dyDescent="0.25">
      <c r="A3686" s="4" t="s">
        <v>15649</v>
      </c>
      <c r="B3686" t="str">
        <f>_xlfn.XLOOKUP(draft_picks[[#This Row],[draft_id]],drafts[id],drafts[title])</f>
        <v>Tony/ Dan Gilroy</v>
      </c>
      <c r="C3686">
        <v>3</v>
      </c>
      <c r="D3686">
        <f>IF(C3685&lt;draft_picks[[#This Row],[position]],1,IF(C3685&gt;draft_picks[[#This Row],[position]],D3685+1,IF(C3685=draft_picks[[#This Row],[position]],D3685+1)))</f>
        <v>5</v>
      </c>
      <c r="E3686" t="s">
        <v>1377</v>
      </c>
      <c r="F3686" t="str">
        <f>IF(ISBLANK(draft_picks[[#This Row],[movie_id]]),"",_xlfn.XLOOKUP(draft_picks[[#This Row],[movie_id]],drafts.movies[id],drafts.movies[movie_title]))</f>
        <v>The Bourne Identity</v>
      </c>
      <c r="G3686" t="s">
        <v>781</v>
      </c>
      <c r="H3686" t="str">
        <f>IF(ISBLANK(draft_picks[[#This Row],[drafter_id]]),"",_xlfn.XLOOKUP(draft_picks[[#This Row],[drafter_id]],drafters[id],drafters[name]))</f>
        <v>Adam B. Vary</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0" x14ac:dyDescent="0.25">
      <c r="A3687" s="4" t="s">
        <v>15649</v>
      </c>
      <c r="B3687" t="str">
        <f>_xlfn.XLOOKUP(draft_picks[[#This Row],[draft_id]],drafts[id],drafts[title])</f>
        <v>Tony/ Dan Gilroy</v>
      </c>
      <c r="C3687">
        <v>2</v>
      </c>
      <c r="D3687">
        <f>IF(C3686&lt;draft_picks[[#This Row],[position]],1,IF(C3686&gt;draft_picks[[#This Row],[position]],D3686+1,IF(C3686=draft_picks[[#This Row],[position]],D3686+1)))</f>
        <v>6</v>
      </c>
      <c r="E3687" t="s">
        <v>16424</v>
      </c>
      <c r="F3687" t="str">
        <f>IF(ISBLANK(draft_picks[[#This Row],[movie_id]]),"",_xlfn.XLOOKUP(draft_picks[[#This Row],[movie_id]],drafts.movies[id],drafts.movies[movie_title]))</f>
        <v>Roman J. Israel, Esq.</v>
      </c>
      <c r="G3687" t="s">
        <v>1177</v>
      </c>
      <c r="H3687" t="str">
        <f>IF(ISBLANK(draft_picks[[#This Row],[drafter_id]]),"",_xlfn.XLOOKUP(draft_picks[[#This Row],[drafter_id]],drafters[id],drafters[name]))</f>
        <v>Darren Franich</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0" x14ac:dyDescent="0.25">
      <c r="A3688" s="4" t="s">
        <v>15649</v>
      </c>
      <c r="B3688" t="str">
        <f>_xlfn.XLOOKUP(draft_picks[[#This Row],[draft_id]],drafts[id],drafts[title])</f>
        <v>Tony/ Dan Gilroy</v>
      </c>
      <c r="C3688">
        <v>1</v>
      </c>
      <c r="D3688">
        <f>IF(C3687&lt;draft_picks[[#This Row],[position]],1,IF(C3687&gt;draft_picks[[#This Row],[position]],D3687+1,IF(C3687=draft_picks[[#This Row],[position]],D3687+1)))</f>
        <v>7</v>
      </c>
      <c r="E3688" t="s">
        <v>1416</v>
      </c>
      <c r="F3688" t="str">
        <f>IF(ISBLANK(draft_picks[[#This Row],[movie_id]]),"",_xlfn.XLOOKUP(draft_picks[[#This Row],[movie_id]],drafts.movies[id],drafts.movies[movie_title]))</f>
        <v>Nightcrawler</v>
      </c>
      <c r="G3688" t="s">
        <v>781</v>
      </c>
      <c r="H3688" t="str">
        <f>IF(ISBLANK(draft_picks[[#This Row],[drafter_id]]),"",_xlfn.XLOOKUP(draft_picks[[#This Row],[drafter_id]],drafters[id],drafters[name]))</f>
        <v>Adam B. Vary</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0" x14ac:dyDescent="0.25">
      <c r="A3689" t="s">
        <v>16058</v>
      </c>
      <c r="B3689" t="str">
        <f>_xlfn.XLOOKUP(draft_picks[[#This Row],[draft_id]],drafts[id],drafts[title])</f>
        <v>Eddie Egan Franchise mini-Super Draft</v>
      </c>
      <c r="C3689">
        <v>5</v>
      </c>
      <c r="D3689">
        <f>IF(C3688&lt;draft_picks[[#This Row],[position]],1,IF(C3688&gt;draft_picks[[#This Row],[position]],D3688+1,IF(C3688=draft_picks[[#This Row],[position]],D3688+1)))</f>
        <v>1</v>
      </c>
      <c r="E3689" t="s">
        <v>16439</v>
      </c>
      <c r="F3689" t="str">
        <f>IF(ISBLANK(draft_picks[[#This Row],[movie_id]]),"",_xlfn.XLOOKUP(draft_picks[[#This Row],[movie_id]],drafts.movies[id],drafts.movies[movie_title]))</f>
        <v>The Seven-Ups</v>
      </c>
      <c r="G3689" t="s">
        <v>1237</v>
      </c>
      <c r="H3689" t="str">
        <f>IF(ISBLANK(draft_picks[[#This Row],[drafter_id]]),"",_xlfn.XLOOKUP(draft_picks[[#This Row],[drafter_id]],drafters[id],drafters[name]))</f>
        <v>Clay Keller</v>
      </c>
      <c r="J3689" t="str">
        <f>IF(ISBLANK(draft_picks[[#This Row],[drafter_team_id]]),"",_xlfn.XLOOKUP(draft_picks[[#This Row],[drafter_team_id]],drafter_teams[id],drafter_teams[name]))</f>
        <v/>
      </c>
      <c r="K3689" t="s">
        <v>15484</v>
      </c>
      <c r="L3689" t="s">
        <v>1115</v>
      </c>
      <c r="M3689" t="str">
        <f>IF(OR(ISBLANK(draft_picks[[#This Row],[veto_drafter_id]]),draft_picks[[#This Row],[veto_drafter_id]]=""),"",_xlfn.XLOOKUP(draft_picks[[#This Row],[veto_drafter_id]],drafters[id],drafters[name]))</f>
        <v>Ryan Marker</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0" x14ac:dyDescent="0.25">
      <c r="A3690" t="s">
        <v>16058</v>
      </c>
      <c r="B3690" t="str">
        <f>_xlfn.XLOOKUP(draft_picks[[#This Row],[draft_id]],drafts[id],drafts[title])</f>
        <v>Eddie Egan Franchise mini-Super Draft</v>
      </c>
      <c r="C3690">
        <v>5</v>
      </c>
      <c r="D3690">
        <f>IF(C3689&lt;draft_picks[[#This Row],[position]],1,IF(C3689&gt;draft_picks[[#This Row],[position]],D3689+1,IF(C3689=draft_picks[[#This Row],[position]],D3689+1)))</f>
        <v>2</v>
      </c>
      <c r="E3690" t="s">
        <v>16442</v>
      </c>
      <c r="F3690" t="str">
        <f>IF(ISBLANK(draft_picks[[#This Row],[movie_id]]),"",_xlfn.XLOOKUP(draft_picks[[#This Row],[movie_id]],drafts.movies[id],drafts.movies[movie_title]))</f>
        <v>The French Connection 3</v>
      </c>
      <c r="G3690" t="s">
        <v>1237</v>
      </c>
      <c r="H3690" t="str">
        <f>IF(ISBLANK(draft_picks[[#This Row],[drafter_id]]),"",_xlfn.XLOOKUP(draft_picks[[#This Row],[drafter_id]],drafters[id],drafters[name]))</f>
        <v>Clay Keller</v>
      </c>
      <c r="J3690" t="str">
        <f>IF(ISBLANK(draft_picks[[#This Row],[drafter_team_id]]),"",_xlfn.XLOOKUP(draft_picks[[#This Row],[drafter_team_id]],drafter_teams[id],drafter_teams[name]))</f>
        <v/>
      </c>
      <c r="M3690" t="str">
        <f>IF(OR(ISBLANK(draft_picks[[#This Row],[veto_drafter_id]]),draft_picks[[#This Row],[veto_drafter_id]]=""),"",_xlfn.XLOOKUP(draft_picks[[#This Row],[veto_drafter_id]],drafters[id],drafters[name]))</f>
        <v/>
      </c>
      <c r="O3690" t="str">
        <f>IF(OR(ISBLANK(draft_picks[[#This Row],[veto_drafter_team_id]]),draft_picks[[#This Row],[veto_drafter_team_id]]=""),"",_xlfn.XLOOKUP(draft_picks[[#This Row],[veto_drafter_team_id]],drafter_teams[id],drafter_teams[name]))</f>
        <v/>
      </c>
      <c r="R3690" t="str">
        <f>IF(OR(ISBLANK(draft_picks[[#This Row],[veto_override_drafter_id]]),draft_picks[[#This Row],[veto_override_drafter_id]]=""),"",_xlfn.XLOOKUP(draft_picks[[#This Row],[veto_override_drafter_id]],drafters[id],drafters[name]))</f>
        <v/>
      </c>
      <c r="T3690" t="str">
        <f>IF(OR(ISBLANK(draft_picks[[#This Row],[veto_override_team_id]]),draft_picks[[#This Row],[veto_override_team_id]]=""),"",_xlfn.XLOOKUP(draft_picks[[#This Row],[veto_override_team_id]],drafter_teams[id],drafter_teams[name]))</f>
        <v/>
      </c>
    </row>
    <row r="3691" spans="1:20" x14ac:dyDescent="0.25">
      <c r="A3691" t="s">
        <v>16058</v>
      </c>
      <c r="B3691" t="str">
        <f>_xlfn.XLOOKUP(draft_picks[[#This Row],[draft_id]],drafts[id],drafts[title])</f>
        <v>Eddie Egan Franchise mini-Super Draft</v>
      </c>
      <c r="C3691">
        <v>4</v>
      </c>
      <c r="D3691">
        <f>IF(C3690&lt;draft_picks[[#This Row],[position]],1,IF(C3690&gt;draft_picks[[#This Row],[position]],D3690+1,IF(C3690=draft_picks[[#This Row],[position]],D3690+1)))</f>
        <v>3</v>
      </c>
      <c r="E3691" t="s">
        <v>16445</v>
      </c>
      <c r="F3691" t="str">
        <f>IF(ISBLANK(draft_picks[[#This Row],[movie_id]]),"",_xlfn.XLOOKUP(draft_picks[[#This Row],[movie_id]],drafts.movies[id],drafts.movies[movie_title]))</f>
        <v>Badge 373</v>
      </c>
      <c r="G3691" t="s">
        <v>1115</v>
      </c>
      <c r="H3691" t="str">
        <f>IF(ISBLANK(draft_picks[[#This Row],[drafter_id]]),"",_xlfn.XLOOKUP(draft_picks[[#This Row],[drafter_id]],drafters[id],drafters[name]))</f>
        <v>Ryan Marker</v>
      </c>
      <c r="J3691" t="str">
        <f>IF(ISBLANK(draft_picks[[#This Row],[drafter_team_id]]),"",_xlfn.XLOOKUP(draft_picks[[#This Row],[drafter_team_id]],drafter_teams[id],drafter_teams[name]))</f>
        <v/>
      </c>
      <c r="M3691" t="str">
        <f>IF(OR(ISBLANK(draft_picks[[#This Row],[veto_drafter_id]]),draft_picks[[#This Row],[veto_drafter_id]]=""),"",_xlfn.XLOOKUP(draft_picks[[#This Row],[veto_drafter_id]],drafters[id],drafters[name]))</f>
        <v/>
      </c>
      <c r="O3691" t="str">
        <f>IF(OR(ISBLANK(draft_picks[[#This Row],[veto_drafter_team_id]]),draft_picks[[#This Row],[veto_drafter_team_id]]=""),"",_xlfn.XLOOKUP(draft_picks[[#This Row],[veto_drafter_team_id]],drafter_teams[id],drafter_teams[name]))</f>
        <v/>
      </c>
      <c r="R3691" t="str">
        <f>IF(OR(ISBLANK(draft_picks[[#This Row],[veto_override_drafter_id]]),draft_picks[[#This Row],[veto_override_drafter_id]]=""),"",_xlfn.XLOOKUP(draft_picks[[#This Row],[veto_override_drafter_id]],drafters[id],drafters[name]))</f>
        <v/>
      </c>
      <c r="T3691" t="str">
        <f>IF(OR(ISBLANK(draft_picks[[#This Row],[veto_override_team_id]]),draft_picks[[#This Row],[veto_override_team_id]]=""),"",_xlfn.XLOOKUP(draft_picks[[#This Row],[veto_override_team_id]],drafter_teams[id],drafter_teams[name]))</f>
        <v/>
      </c>
    </row>
    <row r="3692" spans="1:20" x14ac:dyDescent="0.25">
      <c r="A3692" t="s">
        <v>16058</v>
      </c>
      <c r="B3692" t="str">
        <f>_xlfn.XLOOKUP(draft_picks[[#This Row],[draft_id]],drafts[id],drafts[title])</f>
        <v>Eddie Egan Franchise mini-Super Draft</v>
      </c>
      <c r="C3692">
        <v>3</v>
      </c>
      <c r="D3692">
        <f>IF(C3691&lt;draft_picks[[#This Row],[position]],1,IF(C3691&gt;draft_picks[[#This Row],[position]],D3691+1,IF(C3691=draft_picks[[#This Row],[position]],D3691+1)))</f>
        <v>4</v>
      </c>
      <c r="E3692" t="s">
        <v>16439</v>
      </c>
      <c r="F3692" t="str">
        <f>IF(ISBLANK(draft_picks[[#This Row],[movie_id]]),"",_xlfn.XLOOKUP(draft_picks[[#This Row],[movie_id]],drafts.movies[id],drafts.movies[movie_title]))</f>
        <v>The Seven-Ups</v>
      </c>
      <c r="G3692" t="s">
        <v>1237</v>
      </c>
      <c r="H3692" t="str">
        <f>IF(ISBLANK(draft_picks[[#This Row],[drafter_id]]),"",_xlfn.XLOOKUP(draft_picks[[#This Row],[drafter_id]],drafters[id],drafters[name]))</f>
        <v>Clay Keller</v>
      </c>
      <c r="J3692" t="str">
        <f>IF(ISBLANK(draft_picks[[#This Row],[drafter_team_id]]),"",_xlfn.XLOOKUP(draft_picks[[#This Row],[drafter_team_id]],drafter_teams[id],drafter_teams[name]))</f>
        <v/>
      </c>
      <c r="M3692" t="str">
        <f>IF(OR(ISBLANK(draft_picks[[#This Row],[veto_drafter_id]]),draft_picks[[#This Row],[veto_drafter_id]]=""),"",_xlfn.XLOOKUP(draft_picks[[#This Row],[veto_drafter_id]],drafters[id],drafters[name]))</f>
        <v/>
      </c>
      <c r="O3692" t="str">
        <f>IF(OR(ISBLANK(draft_picks[[#This Row],[veto_drafter_team_id]]),draft_picks[[#This Row],[veto_drafter_team_id]]=""),"",_xlfn.XLOOKUP(draft_picks[[#This Row],[veto_drafter_team_id]],drafter_teams[id],drafter_teams[name]))</f>
        <v/>
      </c>
      <c r="R3692" t="str">
        <f>IF(OR(ISBLANK(draft_picks[[#This Row],[veto_override_drafter_id]]),draft_picks[[#This Row],[veto_override_drafter_id]]=""),"",_xlfn.XLOOKUP(draft_picks[[#This Row],[veto_override_drafter_id]],drafters[id],drafters[name]))</f>
        <v/>
      </c>
      <c r="T3692" t="str">
        <f>IF(OR(ISBLANK(draft_picks[[#This Row],[veto_override_team_id]]),draft_picks[[#This Row],[veto_override_team_id]]=""),"",_xlfn.XLOOKUP(draft_picks[[#This Row],[veto_override_team_id]],drafter_teams[id],drafter_teams[name]))</f>
        <v/>
      </c>
    </row>
    <row r="3693" spans="1:20" x14ac:dyDescent="0.25">
      <c r="A3693" t="s">
        <v>16058</v>
      </c>
      <c r="B3693" t="str">
        <f>_xlfn.XLOOKUP(draft_picks[[#This Row],[draft_id]],drafts[id],drafts[title])</f>
        <v>Eddie Egan Franchise mini-Super Draft</v>
      </c>
      <c r="C3693">
        <v>2</v>
      </c>
      <c r="D3693">
        <f>IF(C3692&lt;draft_picks[[#This Row],[position]],1,IF(C3692&gt;draft_picks[[#This Row],[position]],D3692+1,IF(C3692=draft_picks[[#This Row],[position]],D3692+1)))</f>
        <v>5</v>
      </c>
      <c r="E3693" t="s">
        <v>16448</v>
      </c>
      <c r="F3693" t="str">
        <f>IF(ISBLANK(draft_picks[[#This Row],[movie_id]]),"",_xlfn.XLOOKUP(draft_picks[[#This Row],[movie_id]],drafts.movies[id],drafts.movies[movie_title]))</f>
        <v>French Connection II</v>
      </c>
      <c r="G3693" t="s">
        <v>1115</v>
      </c>
      <c r="H3693" t="str">
        <f>IF(ISBLANK(draft_picks[[#This Row],[drafter_id]]),"",_xlfn.XLOOKUP(draft_picks[[#This Row],[drafter_id]],drafters[id],drafters[name]))</f>
        <v>Ryan Marker</v>
      </c>
      <c r="J3693" t="str">
        <f>IF(ISBLANK(draft_picks[[#This Row],[drafter_team_id]]),"",_xlfn.XLOOKUP(draft_picks[[#This Row],[drafter_team_id]],drafter_teams[id],drafter_teams[name]))</f>
        <v/>
      </c>
      <c r="M3693" t="str">
        <f>IF(OR(ISBLANK(draft_picks[[#This Row],[veto_drafter_id]]),draft_picks[[#This Row],[veto_drafter_id]]=""),"",_xlfn.XLOOKUP(draft_picks[[#This Row],[veto_drafter_id]],drafters[id],drafters[name]))</f>
        <v/>
      </c>
      <c r="O3693" t="str">
        <f>IF(OR(ISBLANK(draft_picks[[#This Row],[veto_drafter_team_id]]),draft_picks[[#This Row],[veto_drafter_team_id]]=""),"",_xlfn.XLOOKUP(draft_picks[[#This Row],[veto_drafter_team_id]],drafter_teams[id],drafter_teams[name]))</f>
        <v/>
      </c>
      <c r="R3693" t="str">
        <f>IF(OR(ISBLANK(draft_picks[[#This Row],[veto_override_drafter_id]]),draft_picks[[#This Row],[veto_override_drafter_id]]=""),"",_xlfn.XLOOKUP(draft_picks[[#This Row],[veto_override_drafter_id]],drafters[id],drafters[name]))</f>
        <v/>
      </c>
      <c r="T3693" t="str">
        <f>IF(OR(ISBLANK(draft_picks[[#This Row],[veto_override_team_id]]),draft_picks[[#This Row],[veto_override_team_id]]=""),"",_xlfn.XLOOKUP(draft_picks[[#This Row],[veto_override_team_id]],drafter_teams[id],drafter_teams[name]))</f>
        <v/>
      </c>
    </row>
    <row r="3694" spans="1:20" x14ac:dyDescent="0.25">
      <c r="A3694" t="s">
        <v>16058</v>
      </c>
      <c r="B3694" t="str">
        <f>_xlfn.XLOOKUP(draft_picks[[#This Row],[draft_id]],drafts[id],drafts[title])</f>
        <v>Eddie Egan Franchise mini-Super Draft</v>
      </c>
      <c r="C3694">
        <v>1</v>
      </c>
      <c r="D3694">
        <f>IF(C3693&lt;draft_picks[[#This Row],[position]],1,IF(C3693&gt;draft_picks[[#This Row],[position]],D3693+1,IF(C3693=draft_picks[[#This Row],[position]],D3693+1)))</f>
        <v>6</v>
      </c>
      <c r="E3694" t="s">
        <v>16451</v>
      </c>
      <c r="F3694" t="str">
        <f>IF(ISBLANK(draft_picks[[#This Row],[movie_id]]),"",_xlfn.XLOOKUP(draft_picks[[#This Row],[movie_id]],drafts.movies[id],drafts.movies[movie_title]))</f>
        <v>The French Connection</v>
      </c>
      <c r="G3694" t="s">
        <v>1237</v>
      </c>
      <c r="H3694" t="str">
        <f>IF(ISBLANK(draft_picks[[#This Row],[drafter_id]]),"",_xlfn.XLOOKUP(draft_picks[[#This Row],[drafter_id]],drafters[id],drafters[name]))</f>
        <v>Clay Keller</v>
      </c>
      <c r="J3694" t="str">
        <f>IF(ISBLANK(draft_picks[[#This Row],[drafter_team_id]]),"",_xlfn.XLOOKUP(draft_picks[[#This Row],[drafter_team_id]],drafter_teams[id],drafter_teams[name]))</f>
        <v/>
      </c>
      <c r="M3694" t="str">
        <f>IF(OR(ISBLANK(draft_picks[[#This Row],[veto_drafter_id]]),draft_picks[[#This Row],[veto_drafter_id]]=""),"",_xlfn.XLOOKUP(draft_picks[[#This Row],[veto_drafter_id]],drafters[id],drafters[name]))</f>
        <v/>
      </c>
      <c r="O3694" t="str">
        <f>IF(OR(ISBLANK(draft_picks[[#This Row],[veto_drafter_team_id]]),draft_picks[[#This Row],[veto_drafter_team_id]]=""),"",_xlfn.XLOOKUP(draft_picks[[#This Row],[veto_drafter_team_id]],drafter_teams[id],drafter_teams[name]))</f>
        <v/>
      </c>
      <c r="R3694" t="str">
        <f>IF(OR(ISBLANK(draft_picks[[#This Row],[veto_override_drafter_id]]),draft_picks[[#This Row],[veto_override_drafter_id]]=""),"",_xlfn.XLOOKUP(draft_picks[[#This Row],[veto_override_drafter_id]],drafters[id],drafters[name]))</f>
        <v/>
      </c>
      <c r="T3694" t="str">
        <f>IF(OR(ISBLANK(draft_picks[[#This Row],[veto_override_team_id]]),draft_picks[[#This Row],[veto_override_team_id]]=""),"",_xlfn.XLOOKUP(draft_picks[[#This Row],[veto_override_team_id]],drafter_teams[id],drafter_teams[name]))</f>
        <v/>
      </c>
    </row>
    <row r="3695" spans="1:20" x14ac:dyDescent="0.25">
      <c r="A3695" t="s">
        <v>532</v>
      </c>
      <c r="B3695" t="str">
        <f>_xlfn.XLOOKUP(draft_picks[[#This Row],[draft_id]],drafts[id],drafts[title])</f>
        <v>Antoine Doinel mini-Super Draft</v>
      </c>
      <c r="C3695">
        <v>5</v>
      </c>
      <c r="D3695">
        <f>IF(C3694&lt;draft_picks[[#This Row],[position]],1,IF(C3694&gt;draft_picks[[#This Row],[position]],D3694+1,IF(C3694=draft_picks[[#This Row],[position]],D3694+1)))</f>
        <v>1</v>
      </c>
      <c r="E3695" t="s">
        <v>4404</v>
      </c>
      <c r="F3695" t="str">
        <f>IF(ISBLANK(draft_picks[[#This Row],[movie_id]]),"",_xlfn.XLOOKUP(draft_picks[[#This Row],[movie_id]],drafts.movies[id],drafts.movies[movie_title]))</f>
        <v>Bed &amp; Board</v>
      </c>
      <c r="G3695" t="s">
        <v>1237</v>
      </c>
      <c r="H3695" t="str">
        <f>IF(ISBLANK(draft_picks[[#This Row],[drafter_id]]),"",_xlfn.XLOOKUP(draft_picks[[#This Row],[drafter_id]],drafters[id],drafters[name]))</f>
        <v>Clay Keller</v>
      </c>
      <c r="J3695" t="str">
        <f>IF(ISBLANK(draft_picks[[#This Row],[drafter_team_id]]),"",_xlfn.XLOOKUP(draft_picks[[#This Row],[drafter_team_id]],drafter_teams[id],drafter_teams[name]))</f>
        <v/>
      </c>
      <c r="K3695" t="s">
        <v>15484</v>
      </c>
      <c r="L3695" t="s">
        <v>1115</v>
      </c>
      <c r="M3695" t="str">
        <f>IF(OR(ISBLANK(draft_picks[[#This Row],[veto_drafter_id]]),draft_picks[[#This Row],[veto_drafter_id]]=""),"",_xlfn.XLOOKUP(draft_picks[[#This Row],[veto_drafter_id]],drafters[id],drafters[name]))</f>
        <v>Ryan Marker</v>
      </c>
      <c r="O3695" t="str">
        <f>IF(OR(ISBLANK(draft_picks[[#This Row],[veto_drafter_team_id]]),draft_picks[[#This Row],[veto_drafter_team_id]]=""),"",_xlfn.XLOOKUP(draft_picks[[#This Row],[veto_drafter_team_id]],drafter_teams[id],drafter_teams[name]))</f>
        <v/>
      </c>
      <c r="R3695" t="str">
        <f>IF(OR(ISBLANK(draft_picks[[#This Row],[veto_override_drafter_id]]),draft_picks[[#This Row],[veto_override_drafter_id]]=""),"",_xlfn.XLOOKUP(draft_picks[[#This Row],[veto_override_drafter_id]],drafters[id],drafters[name]))</f>
        <v/>
      </c>
      <c r="T3695" t="str">
        <f>IF(OR(ISBLANK(draft_picks[[#This Row],[veto_override_team_id]]),draft_picks[[#This Row],[veto_override_team_id]]=""),"",_xlfn.XLOOKUP(draft_picks[[#This Row],[veto_override_team_id]],drafter_teams[id],drafter_teams[name]))</f>
        <v/>
      </c>
    </row>
    <row r="3696" spans="1:20" x14ac:dyDescent="0.25">
      <c r="A3696" t="s">
        <v>532</v>
      </c>
      <c r="B3696" t="str">
        <f>_xlfn.XLOOKUP(draft_picks[[#This Row],[draft_id]],drafts[id],drafts[title])</f>
        <v>Antoine Doinel mini-Super Draft</v>
      </c>
      <c r="C3696">
        <v>5</v>
      </c>
      <c r="D3696">
        <f>IF(C3695&lt;draft_picks[[#This Row],[position]],1,IF(C3695&gt;draft_picks[[#This Row],[position]],D3695+1,IF(C3695=draft_picks[[#This Row],[position]],D3695+1)))</f>
        <v>2</v>
      </c>
      <c r="E3696" t="s">
        <v>16454</v>
      </c>
      <c r="F3696" t="str">
        <f>IF(ISBLANK(draft_picks[[#This Row],[movie_id]]),"",_xlfn.XLOOKUP(draft_picks[[#This Row],[movie_id]],drafts.movies[id],drafts.movies[movie_title]))</f>
        <v>Antoine and Colette</v>
      </c>
      <c r="G3696" t="s">
        <v>1237</v>
      </c>
      <c r="H3696" t="str">
        <f>IF(ISBLANK(draft_picks[[#This Row],[drafter_id]]),"",_xlfn.XLOOKUP(draft_picks[[#This Row],[drafter_id]],drafters[id],drafters[name]))</f>
        <v>Clay Keller</v>
      </c>
      <c r="J3696" t="str">
        <f>IF(ISBLANK(draft_picks[[#This Row],[drafter_team_id]]),"",_xlfn.XLOOKUP(draft_picks[[#This Row],[drafter_team_id]],drafter_teams[id],drafter_teams[name]))</f>
        <v/>
      </c>
      <c r="M3696" t="str">
        <f>IF(OR(ISBLANK(draft_picks[[#This Row],[veto_drafter_id]]),draft_picks[[#This Row],[veto_drafter_id]]=""),"",_xlfn.XLOOKUP(draft_picks[[#This Row],[veto_drafter_id]],drafters[id],drafters[name]))</f>
        <v/>
      </c>
      <c r="O3696" t="str">
        <f>IF(OR(ISBLANK(draft_picks[[#This Row],[veto_drafter_team_id]]),draft_picks[[#This Row],[veto_drafter_team_id]]=""),"",_xlfn.XLOOKUP(draft_picks[[#This Row],[veto_drafter_team_id]],drafter_teams[id],drafter_teams[name]))</f>
        <v/>
      </c>
      <c r="R3696" t="str">
        <f>IF(OR(ISBLANK(draft_picks[[#This Row],[veto_override_drafter_id]]),draft_picks[[#This Row],[veto_override_drafter_id]]=""),"",_xlfn.XLOOKUP(draft_picks[[#This Row],[veto_override_drafter_id]],drafters[id],drafters[name]))</f>
        <v/>
      </c>
      <c r="T3696" t="str">
        <f>IF(OR(ISBLANK(draft_picks[[#This Row],[veto_override_team_id]]),draft_picks[[#This Row],[veto_override_team_id]]=""),"",_xlfn.XLOOKUP(draft_picks[[#This Row],[veto_override_team_id]],drafter_teams[id],drafter_teams[name]))</f>
        <v/>
      </c>
    </row>
    <row r="3697" spans="1:20" x14ac:dyDescent="0.25">
      <c r="A3697" t="s">
        <v>532</v>
      </c>
      <c r="B3697" t="str">
        <f>_xlfn.XLOOKUP(draft_picks[[#This Row],[draft_id]],drafts[id],drafts[title])</f>
        <v>Antoine Doinel mini-Super Draft</v>
      </c>
      <c r="C3697">
        <v>4</v>
      </c>
      <c r="D3697">
        <f>IF(C3696&lt;draft_picks[[#This Row],[position]],1,IF(C3696&gt;draft_picks[[#This Row],[position]],D3696+1,IF(C3696=draft_picks[[#This Row],[position]],D3696+1)))</f>
        <v>3</v>
      </c>
      <c r="E3697" t="s">
        <v>2571</v>
      </c>
      <c r="F3697" t="str">
        <f>IF(ISBLANK(draft_picks[[#This Row],[movie_id]]),"",_xlfn.XLOOKUP(draft_picks[[#This Row],[movie_id]],drafts.movies[id],drafts.movies[movie_title]))</f>
        <v>Stolen Kisses</v>
      </c>
      <c r="G3697" t="s">
        <v>1115</v>
      </c>
      <c r="H3697" t="str">
        <f>IF(ISBLANK(draft_picks[[#This Row],[drafter_id]]),"",_xlfn.XLOOKUP(draft_picks[[#This Row],[drafter_id]],drafters[id],drafters[name]))</f>
        <v>Ryan Marker</v>
      </c>
      <c r="J3697" t="str">
        <f>IF(ISBLANK(draft_picks[[#This Row],[drafter_team_id]]),"",_xlfn.XLOOKUP(draft_picks[[#This Row],[drafter_team_id]],drafter_teams[id],drafter_teams[name]))</f>
        <v/>
      </c>
      <c r="K3697" t="s">
        <v>15484</v>
      </c>
      <c r="L3697" t="s">
        <v>1237</v>
      </c>
      <c r="M3697" t="str">
        <f>IF(OR(ISBLANK(draft_picks[[#This Row],[veto_drafter_id]]),draft_picks[[#This Row],[veto_drafter_id]]=""),"",_xlfn.XLOOKUP(draft_picks[[#This Row],[veto_drafter_id]],drafters[id],drafters[name]))</f>
        <v>Clay Keller</v>
      </c>
      <c r="O3697" t="str">
        <f>IF(OR(ISBLANK(draft_picks[[#This Row],[veto_drafter_team_id]]),draft_picks[[#This Row],[veto_drafter_team_id]]=""),"",_xlfn.XLOOKUP(draft_picks[[#This Row],[veto_drafter_team_id]],drafter_teams[id],drafter_teams[name]))</f>
        <v/>
      </c>
      <c r="R3697" t="str">
        <f>IF(OR(ISBLANK(draft_picks[[#This Row],[veto_override_drafter_id]]),draft_picks[[#This Row],[veto_override_drafter_id]]=""),"",_xlfn.XLOOKUP(draft_picks[[#This Row],[veto_override_drafter_id]],drafters[id],drafters[name]))</f>
        <v/>
      </c>
      <c r="T3697" t="str">
        <f>IF(OR(ISBLANK(draft_picks[[#This Row],[veto_override_team_id]]),draft_picks[[#This Row],[veto_override_team_id]]=""),"",_xlfn.XLOOKUP(draft_picks[[#This Row],[veto_override_team_id]],drafter_teams[id],drafter_teams[name]))</f>
        <v/>
      </c>
    </row>
    <row r="3698" spans="1:20" x14ac:dyDescent="0.25">
      <c r="A3698" t="s">
        <v>532</v>
      </c>
      <c r="B3698" t="str">
        <f>_xlfn.XLOOKUP(draft_picks[[#This Row],[draft_id]],drafts[id],drafts[title])</f>
        <v>Antoine Doinel mini-Super Draft</v>
      </c>
      <c r="C3698">
        <v>4</v>
      </c>
      <c r="D3698">
        <f>IF(C3697&lt;draft_picks[[#This Row],[position]],1,IF(C3697&gt;draft_picks[[#This Row],[position]],D3697+1,IF(C3697=draft_picks[[#This Row],[position]],D3697+1)))</f>
        <v>4</v>
      </c>
      <c r="E3698" t="s">
        <v>7697</v>
      </c>
      <c r="F3698" t="str">
        <f>IF(ISBLANK(draft_picks[[#This Row],[movie_id]]),"",_xlfn.XLOOKUP(draft_picks[[#This Row],[movie_id]],drafts.movies[id],drafts.movies[movie_title]))</f>
        <v>Love on the Run</v>
      </c>
      <c r="G3698" t="s">
        <v>1115</v>
      </c>
      <c r="H3698" t="str">
        <f>IF(ISBLANK(draft_picks[[#This Row],[drafter_id]]),"",_xlfn.XLOOKUP(draft_picks[[#This Row],[drafter_id]],drafters[id],drafters[name]))</f>
        <v>Ryan Marker</v>
      </c>
      <c r="J3698" t="str">
        <f>IF(ISBLANK(draft_picks[[#This Row],[drafter_team_id]]),"",_xlfn.XLOOKUP(draft_picks[[#This Row],[drafter_team_id]],drafter_teams[id],drafter_teams[name]))</f>
        <v/>
      </c>
      <c r="M3698" t="str">
        <f>IF(OR(ISBLANK(draft_picks[[#This Row],[veto_drafter_id]]),draft_picks[[#This Row],[veto_drafter_id]]=""),"",_xlfn.XLOOKUP(draft_picks[[#This Row],[veto_drafter_id]],drafters[id],drafters[name]))</f>
        <v/>
      </c>
      <c r="O3698" t="str">
        <f>IF(OR(ISBLANK(draft_picks[[#This Row],[veto_drafter_team_id]]),draft_picks[[#This Row],[veto_drafter_team_id]]=""),"",_xlfn.XLOOKUP(draft_picks[[#This Row],[veto_drafter_team_id]],drafter_teams[id],drafter_teams[name]))</f>
        <v/>
      </c>
      <c r="R3698" t="str">
        <f>IF(OR(ISBLANK(draft_picks[[#This Row],[veto_override_drafter_id]]),draft_picks[[#This Row],[veto_override_drafter_id]]=""),"",_xlfn.XLOOKUP(draft_picks[[#This Row],[veto_override_drafter_id]],drafters[id],drafters[name]))</f>
        <v/>
      </c>
      <c r="T3698" t="str">
        <f>IF(OR(ISBLANK(draft_picks[[#This Row],[veto_override_team_id]]),draft_picks[[#This Row],[veto_override_team_id]]=""),"",_xlfn.XLOOKUP(draft_picks[[#This Row],[veto_override_team_id]],drafter_teams[id],drafter_teams[name]))</f>
        <v/>
      </c>
    </row>
    <row r="3699" spans="1:20" x14ac:dyDescent="0.25">
      <c r="A3699" t="s">
        <v>532</v>
      </c>
      <c r="B3699" t="str">
        <f>_xlfn.XLOOKUP(draft_picks[[#This Row],[draft_id]],drafts[id],drafts[title])</f>
        <v>Antoine Doinel mini-Super Draft</v>
      </c>
      <c r="C3699">
        <v>3</v>
      </c>
      <c r="D3699">
        <f>IF(C3698&lt;draft_picks[[#This Row],[position]],1,IF(C3698&gt;draft_picks[[#This Row],[position]],D3698+1,IF(C3698=draft_picks[[#This Row],[position]],D3698+1)))</f>
        <v>5</v>
      </c>
      <c r="E3699" t="s">
        <v>4404</v>
      </c>
      <c r="F3699" t="str">
        <f>IF(ISBLANK(draft_picks[[#This Row],[movie_id]]),"",_xlfn.XLOOKUP(draft_picks[[#This Row],[movie_id]],drafts.movies[id],drafts.movies[movie_title]))</f>
        <v>Bed &amp; Board</v>
      </c>
      <c r="G3699" t="s">
        <v>1237</v>
      </c>
      <c r="H3699" t="str">
        <f>IF(ISBLANK(draft_picks[[#This Row],[drafter_id]]),"",_xlfn.XLOOKUP(draft_picks[[#This Row],[drafter_id]],drafters[id],drafters[name]))</f>
        <v>Clay Keller</v>
      </c>
      <c r="J3699" t="str">
        <f>IF(ISBLANK(draft_picks[[#This Row],[drafter_team_id]]),"",_xlfn.XLOOKUP(draft_picks[[#This Row],[drafter_team_id]],drafter_teams[id],drafter_teams[name]))</f>
        <v/>
      </c>
      <c r="M3699" t="str">
        <f>IF(OR(ISBLANK(draft_picks[[#This Row],[veto_drafter_id]]),draft_picks[[#This Row],[veto_drafter_id]]=""),"",_xlfn.XLOOKUP(draft_picks[[#This Row],[veto_drafter_id]],drafters[id],drafters[name]))</f>
        <v/>
      </c>
      <c r="O3699" t="str">
        <f>IF(OR(ISBLANK(draft_picks[[#This Row],[veto_drafter_team_id]]),draft_picks[[#This Row],[veto_drafter_team_id]]=""),"",_xlfn.XLOOKUP(draft_picks[[#This Row],[veto_drafter_team_id]],drafter_teams[id],drafter_teams[name]))</f>
        <v/>
      </c>
      <c r="R3699" t="str">
        <f>IF(OR(ISBLANK(draft_picks[[#This Row],[veto_override_drafter_id]]),draft_picks[[#This Row],[veto_override_drafter_id]]=""),"",_xlfn.XLOOKUP(draft_picks[[#This Row],[veto_override_drafter_id]],drafters[id],drafters[name]))</f>
        <v/>
      </c>
      <c r="T3699" t="str">
        <f>IF(OR(ISBLANK(draft_picks[[#This Row],[veto_override_team_id]]),draft_picks[[#This Row],[veto_override_team_id]]=""),"",_xlfn.XLOOKUP(draft_picks[[#This Row],[veto_override_team_id]],drafter_teams[id],drafter_teams[name]))</f>
        <v/>
      </c>
    </row>
    <row r="3700" spans="1:20" x14ac:dyDescent="0.25">
      <c r="A3700" t="s">
        <v>532</v>
      </c>
      <c r="B3700" t="str">
        <f>_xlfn.XLOOKUP(draft_picks[[#This Row],[draft_id]],drafts[id],drafts[title])</f>
        <v>Antoine Doinel mini-Super Draft</v>
      </c>
      <c r="C3700">
        <v>2</v>
      </c>
      <c r="D3700">
        <f>IF(C3699&lt;draft_picks[[#This Row],[position]],1,IF(C3699&gt;draft_picks[[#This Row],[position]],D3699+1,IF(C3699=draft_picks[[#This Row],[position]],D3699+1)))</f>
        <v>6</v>
      </c>
      <c r="E3700" t="s">
        <v>2571</v>
      </c>
      <c r="F3700" t="str">
        <f>IF(ISBLANK(draft_picks[[#This Row],[movie_id]]),"",_xlfn.XLOOKUP(draft_picks[[#This Row],[movie_id]],drafts.movies[id],drafts.movies[movie_title]))</f>
        <v>Stolen Kisses</v>
      </c>
      <c r="G3700" t="s">
        <v>1115</v>
      </c>
      <c r="H3700" t="str">
        <f>IF(ISBLANK(draft_picks[[#This Row],[drafter_id]]),"",_xlfn.XLOOKUP(draft_picks[[#This Row],[drafter_id]],drafters[id],drafters[name]))</f>
        <v>Ryan Marker</v>
      </c>
      <c r="J3700" t="str">
        <f>IF(ISBLANK(draft_picks[[#This Row],[drafter_team_id]]),"",_xlfn.XLOOKUP(draft_picks[[#This Row],[drafter_team_id]],drafter_teams[id],drafter_teams[name]))</f>
        <v/>
      </c>
      <c r="M3700" t="str">
        <f>IF(OR(ISBLANK(draft_picks[[#This Row],[veto_drafter_id]]),draft_picks[[#This Row],[veto_drafter_id]]=""),"",_xlfn.XLOOKUP(draft_picks[[#This Row],[veto_drafter_id]],drafters[id],drafters[name]))</f>
        <v/>
      </c>
      <c r="O3700" t="str">
        <f>IF(OR(ISBLANK(draft_picks[[#This Row],[veto_drafter_team_id]]),draft_picks[[#This Row],[veto_drafter_team_id]]=""),"",_xlfn.XLOOKUP(draft_picks[[#This Row],[veto_drafter_team_id]],drafter_teams[id],drafter_teams[name]))</f>
        <v/>
      </c>
      <c r="R3700" t="str">
        <f>IF(OR(ISBLANK(draft_picks[[#This Row],[veto_override_drafter_id]]),draft_picks[[#This Row],[veto_override_drafter_id]]=""),"",_xlfn.XLOOKUP(draft_picks[[#This Row],[veto_override_drafter_id]],drafters[id],drafters[name]))</f>
        <v/>
      </c>
      <c r="T3700" t="str">
        <f>IF(OR(ISBLANK(draft_picks[[#This Row],[veto_override_team_id]]),draft_picks[[#This Row],[veto_override_team_id]]=""),"",_xlfn.XLOOKUP(draft_picks[[#This Row],[veto_override_team_id]],drafter_teams[id],drafter_teams[name]))</f>
        <v/>
      </c>
    </row>
    <row r="3701" spans="1:20" x14ac:dyDescent="0.25">
      <c r="A3701" t="s">
        <v>532</v>
      </c>
      <c r="B3701" t="str">
        <f>_xlfn.XLOOKUP(draft_picks[[#This Row],[draft_id]],drafts[id],drafts[title])</f>
        <v>Antoine Doinel mini-Super Draft</v>
      </c>
      <c r="C3701">
        <v>1</v>
      </c>
      <c r="D3701">
        <f>IF(C3700&lt;draft_picks[[#This Row],[position]],1,IF(C3700&gt;draft_picks[[#This Row],[position]],D3700+1,IF(C3700=draft_picks[[#This Row],[position]],D3700+1)))</f>
        <v>7</v>
      </c>
      <c r="E3701" t="s">
        <v>3448</v>
      </c>
      <c r="F3701" t="str">
        <f>IF(ISBLANK(draft_picks[[#This Row],[movie_id]]),"",_xlfn.XLOOKUP(draft_picks[[#This Row],[movie_id]],drafts.movies[id],drafts.movies[movie_title]))</f>
        <v>The 400 Blows</v>
      </c>
      <c r="G3701" t="s">
        <v>1237</v>
      </c>
      <c r="H3701" t="str">
        <f>IF(ISBLANK(draft_picks[[#This Row],[drafter_id]]),"",_xlfn.XLOOKUP(draft_picks[[#This Row],[drafter_id]],drafters[id],drafters[name]))</f>
        <v>Clay Keller</v>
      </c>
      <c r="J3701" t="str">
        <f>IF(ISBLANK(draft_picks[[#This Row],[drafter_team_id]]),"",_xlfn.XLOOKUP(draft_picks[[#This Row],[drafter_team_id]],drafter_teams[id],drafter_teams[name]))</f>
        <v/>
      </c>
      <c r="M3701" t="str">
        <f>IF(OR(ISBLANK(draft_picks[[#This Row],[veto_drafter_id]]),draft_picks[[#This Row],[veto_drafter_id]]=""),"",_xlfn.XLOOKUP(draft_picks[[#This Row],[veto_drafter_id]],drafters[id],drafters[name]))</f>
        <v/>
      </c>
      <c r="O3701" t="str">
        <f>IF(OR(ISBLANK(draft_picks[[#This Row],[veto_drafter_team_id]]),draft_picks[[#This Row],[veto_drafter_team_id]]=""),"",_xlfn.XLOOKUP(draft_picks[[#This Row],[veto_drafter_team_id]],drafter_teams[id],drafter_teams[name]))</f>
        <v/>
      </c>
      <c r="R3701" t="str">
        <f>IF(OR(ISBLANK(draft_picks[[#This Row],[veto_override_drafter_id]]),draft_picks[[#This Row],[veto_override_drafter_id]]=""),"",_xlfn.XLOOKUP(draft_picks[[#This Row],[veto_override_drafter_id]],drafters[id],drafters[name]))</f>
        <v/>
      </c>
      <c r="T3701" t="str">
        <f>IF(OR(ISBLANK(draft_picks[[#This Row],[veto_override_team_id]]),draft_picks[[#This Row],[veto_override_team_id]]=""),"",_xlfn.XLOOKUP(draft_picks[[#This Row],[veto_override_team_id]],drafter_teams[id],drafter_teams[name]))</f>
        <v/>
      </c>
    </row>
    <row r="3702" spans="1:20" x14ac:dyDescent="0.25">
      <c r="A3702" t="s">
        <v>572</v>
      </c>
      <c r="B3702" t="str">
        <f>_xlfn.XLOOKUP(draft_picks[[#This Row],[draft_id]],drafts[id],drafts[title])</f>
        <v>Shaft mini-Super Draft</v>
      </c>
      <c r="C3702">
        <v>5</v>
      </c>
      <c r="D3702">
        <f>IF(C3701&lt;draft_picks[[#This Row],[position]],1,IF(C3701&gt;draft_picks[[#This Row],[position]],D3701+1,IF(C3701=draft_picks[[#This Row],[position]],D3701+1)))</f>
        <v>1</v>
      </c>
      <c r="E3702" t="s">
        <v>16460</v>
      </c>
      <c r="F3702" t="str">
        <f>IF(ISBLANK(draft_picks[[#This Row],[movie_id]]),"",_xlfn.XLOOKUP(draft_picks[[#This Row],[movie_id]],drafts.movies[id],drafts.movies[movie_title]))</f>
        <v>Shaft</v>
      </c>
      <c r="G3702" t="s">
        <v>1237</v>
      </c>
      <c r="H3702" t="str">
        <f>IF(ISBLANK(draft_picks[[#This Row],[drafter_id]]),"",_xlfn.XLOOKUP(draft_picks[[#This Row],[drafter_id]],drafters[id],drafters[name]))</f>
        <v>Clay Keller</v>
      </c>
      <c r="J3702" t="str">
        <f>IF(ISBLANK(draft_picks[[#This Row],[drafter_team_id]]),"",_xlfn.XLOOKUP(draft_picks[[#This Row],[drafter_team_id]],drafter_teams[id],drafter_teams[name]))</f>
        <v/>
      </c>
      <c r="M3702" t="str">
        <f>IF(OR(ISBLANK(draft_picks[[#This Row],[veto_drafter_id]]),draft_picks[[#This Row],[veto_drafter_id]]=""),"",_xlfn.XLOOKUP(draft_picks[[#This Row],[veto_drafter_id]],drafters[id],drafters[name]))</f>
        <v/>
      </c>
      <c r="O3702" t="str">
        <f>IF(OR(ISBLANK(draft_picks[[#This Row],[veto_drafter_team_id]]),draft_picks[[#This Row],[veto_drafter_team_id]]=""),"",_xlfn.XLOOKUP(draft_picks[[#This Row],[veto_drafter_team_id]],drafter_teams[id],drafter_teams[name]))</f>
        <v/>
      </c>
      <c r="R3702" t="str">
        <f>IF(OR(ISBLANK(draft_picks[[#This Row],[veto_override_drafter_id]]),draft_picks[[#This Row],[veto_override_drafter_id]]=""),"",_xlfn.XLOOKUP(draft_picks[[#This Row],[veto_override_drafter_id]],drafters[id],drafters[name]))</f>
        <v/>
      </c>
      <c r="T3702" t="str">
        <f>IF(OR(ISBLANK(draft_picks[[#This Row],[veto_override_team_id]]),draft_picks[[#This Row],[veto_override_team_id]]=""),"",_xlfn.XLOOKUP(draft_picks[[#This Row],[veto_override_team_id]],drafter_teams[id],drafter_teams[name]))</f>
        <v/>
      </c>
    </row>
    <row r="3703" spans="1:20" x14ac:dyDescent="0.25">
      <c r="A3703" t="s">
        <v>572</v>
      </c>
      <c r="B3703" t="str">
        <f>_xlfn.XLOOKUP(draft_picks[[#This Row],[draft_id]],drafts[id],drafts[title])</f>
        <v>Shaft mini-Super Draft</v>
      </c>
      <c r="C3703">
        <v>4</v>
      </c>
      <c r="D3703">
        <f>IF(C3702&lt;draft_picks[[#This Row],[position]],1,IF(C3702&gt;draft_picks[[#This Row],[position]],D3702+1,IF(C3702=draft_picks[[#This Row],[position]],D3702+1)))</f>
        <v>2</v>
      </c>
      <c r="E3703" t="s">
        <v>16464</v>
      </c>
      <c r="F3703" t="str">
        <f>IF(ISBLANK(draft_picks[[#This Row],[movie_id]]),"",_xlfn.XLOOKUP(draft_picks[[#This Row],[movie_id]],drafts.movies[id],drafts.movies[movie_title]))</f>
        <v>Shaft in Africa</v>
      </c>
      <c r="G3703" t="s">
        <v>1115</v>
      </c>
      <c r="H3703" t="str">
        <f>IF(ISBLANK(draft_picks[[#This Row],[drafter_id]]),"",_xlfn.XLOOKUP(draft_picks[[#This Row],[drafter_id]],drafters[id],drafters[name]))</f>
        <v>Ryan Marker</v>
      </c>
      <c r="J3703" t="str">
        <f>IF(ISBLANK(draft_picks[[#This Row],[drafter_team_id]]),"",_xlfn.XLOOKUP(draft_picks[[#This Row],[drafter_team_id]],drafter_teams[id],drafter_teams[name]))</f>
        <v/>
      </c>
      <c r="M3703" t="str">
        <f>IF(OR(ISBLANK(draft_picks[[#This Row],[veto_drafter_id]]),draft_picks[[#This Row],[veto_drafter_id]]=""),"",_xlfn.XLOOKUP(draft_picks[[#This Row],[veto_drafter_id]],drafters[id],drafters[name]))</f>
        <v/>
      </c>
      <c r="O3703" t="str">
        <f>IF(OR(ISBLANK(draft_picks[[#This Row],[veto_drafter_team_id]]),draft_picks[[#This Row],[veto_drafter_team_id]]=""),"",_xlfn.XLOOKUP(draft_picks[[#This Row],[veto_drafter_team_id]],drafter_teams[id],drafter_teams[name]))</f>
        <v/>
      </c>
      <c r="R3703" t="str">
        <f>IF(OR(ISBLANK(draft_picks[[#This Row],[veto_override_drafter_id]]),draft_picks[[#This Row],[veto_override_drafter_id]]=""),"",_xlfn.XLOOKUP(draft_picks[[#This Row],[veto_override_drafter_id]],drafters[id],drafters[name]))</f>
        <v/>
      </c>
      <c r="T3703" t="str">
        <f>IF(OR(ISBLANK(draft_picks[[#This Row],[veto_override_team_id]]),draft_picks[[#This Row],[veto_override_team_id]]=""),"",_xlfn.XLOOKUP(draft_picks[[#This Row],[veto_override_team_id]],drafter_teams[id],drafter_teams[name]))</f>
        <v/>
      </c>
    </row>
    <row r="3704" spans="1:20" x14ac:dyDescent="0.25">
      <c r="A3704" t="s">
        <v>572</v>
      </c>
      <c r="B3704" t="str">
        <f>_xlfn.XLOOKUP(draft_picks[[#This Row],[draft_id]],drafts[id],drafts[title])</f>
        <v>Shaft mini-Super Draft</v>
      </c>
      <c r="C3704">
        <v>3</v>
      </c>
      <c r="D3704">
        <f>IF(C3703&lt;draft_picks[[#This Row],[position]],1,IF(C3703&gt;draft_picks[[#This Row],[position]],D3703+1,IF(C3703=draft_picks[[#This Row],[position]],D3703+1)))</f>
        <v>3</v>
      </c>
      <c r="E3704" t="s">
        <v>16457</v>
      </c>
      <c r="F3704" t="str">
        <f>IF(ISBLANK(draft_picks[[#This Row],[movie_id]]),"",_xlfn.XLOOKUP(draft_picks[[#This Row],[movie_id]],drafts.movies[id],drafts.movies[movie_title]))</f>
        <v>Shaft</v>
      </c>
      <c r="G3704" t="s">
        <v>1237</v>
      </c>
      <c r="H3704" t="str">
        <f>IF(ISBLANK(draft_picks[[#This Row],[drafter_id]]),"",_xlfn.XLOOKUP(draft_picks[[#This Row],[drafter_id]],drafters[id],drafters[name]))</f>
        <v>Clay Keller</v>
      </c>
      <c r="J3704" t="str">
        <f>IF(ISBLANK(draft_picks[[#This Row],[drafter_team_id]]),"",_xlfn.XLOOKUP(draft_picks[[#This Row],[drafter_team_id]],drafter_teams[id],drafter_teams[name]))</f>
        <v/>
      </c>
      <c r="K3704" t="s">
        <v>15484</v>
      </c>
      <c r="L3704" t="s">
        <v>1115</v>
      </c>
      <c r="M3704" t="str">
        <f>IF(OR(ISBLANK(draft_picks[[#This Row],[veto_drafter_id]]),draft_picks[[#This Row],[veto_drafter_id]]=""),"",_xlfn.XLOOKUP(draft_picks[[#This Row],[veto_drafter_id]],drafters[id],drafters[name]))</f>
        <v>Ryan Marker</v>
      </c>
      <c r="O3704" t="str">
        <f>IF(OR(ISBLANK(draft_picks[[#This Row],[veto_drafter_team_id]]),draft_picks[[#This Row],[veto_drafter_team_id]]=""),"",_xlfn.XLOOKUP(draft_picks[[#This Row],[veto_drafter_team_id]],drafter_teams[id],drafter_teams[name]))</f>
        <v/>
      </c>
      <c r="R3704" t="str">
        <f>IF(OR(ISBLANK(draft_picks[[#This Row],[veto_override_drafter_id]]),draft_picks[[#This Row],[veto_override_drafter_id]]=""),"",_xlfn.XLOOKUP(draft_picks[[#This Row],[veto_override_drafter_id]],drafters[id],drafters[name]))</f>
        <v/>
      </c>
      <c r="T3704" t="str">
        <f>IF(OR(ISBLANK(draft_picks[[#This Row],[veto_override_team_id]]),draft_picks[[#This Row],[veto_override_team_id]]=""),"",_xlfn.XLOOKUP(draft_picks[[#This Row],[veto_override_team_id]],drafter_teams[id],drafter_teams[name]))</f>
        <v/>
      </c>
    </row>
    <row r="3705" spans="1:20" x14ac:dyDescent="0.25">
      <c r="A3705" t="s">
        <v>572</v>
      </c>
      <c r="B3705" t="str">
        <f>_xlfn.XLOOKUP(draft_picks[[#This Row],[draft_id]],drafts[id],drafts[title])</f>
        <v>Shaft mini-Super Draft</v>
      </c>
      <c r="C3705">
        <v>3</v>
      </c>
      <c r="D3705">
        <f>IF(C3704&lt;draft_picks[[#This Row],[position]],1,IF(C3704&gt;draft_picks[[#This Row],[position]],D3704+1,IF(C3704=draft_picks[[#This Row],[position]],D3704+1)))</f>
        <v>4</v>
      </c>
      <c r="E3705" t="s">
        <v>16467</v>
      </c>
      <c r="F3705" t="str">
        <f>IF(ISBLANK(draft_picks[[#This Row],[movie_id]]),"",_xlfn.XLOOKUP(draft_picks[[#This Row],[movie_id]],drafts.movies[id],drafts.movies[movie_title]))</f>
        <v>Shaft's Big Score!</v>
      </c>
      <c r="G3705" t="s">
        <v>1237</v>
      </c>
      <c r="H3705" t="str">
        <f>IF(ISBLANK(draft_picks[[#This Row],[drafter_id]]),"",_xlfn.XLOOKUP(draft_picks[[#This Row],[drafter_id]],drafters[id],drafters[name]))</f>
        <v>Clay Keller</v>
      </c>
      <c r="J3705" t="str">
        <f>IF(ISBLANK(draft_picks[[#This Row],[drafter_team_id]]),"",_xlfn.XLOOKUP(draft_picks[[#This Row],[drafter_team_id]],drafter_teams[id],drafter_teams[name]))</f>
        <v/>
      </c>
      <c r="M3705" t="str">
        <f>IF(OR(ISBLANK(draft_picks[[#This Row],[veto_drafter_id]]),draft_picks[[#This Row],[veto_drafter_id]]=""),"",_xlfn.XLOOKUP(draft_picks[[#This Row],[veto_drafter_id]],drafters[id],drafters[name]))</f>
        <v/>
      </c>
      <c r="O3705" t="str">
        <f>IF(OR(ISBLANK(draft_picks[[#This Row],[veto_drafter_team_id]]),draft_picks[[#This Row],[veto_drafter_team_id]]=""),"",_xlfn.XLOOKUP(draft_picks[[#This Row],[veto_drafter_team_id]],drafter_teams[id],drafter_teams[name]))</f>
        <v/>
      </c>
      <c r="R3705" t="str">
        <f>IF(OR(ISBLANK(draft_picks[[#This Row],[veto_override_drafter_id]]),draft_picks[[#This Row],[veto_override_drafter_id]]=""),"",_xlfn.XLOOKUP(draft_picks[[#This Row],[veto_override_drafter_id]],drafters[id],drafters[name]))</f>
        <v/>
      </c>
      <c r="T3705" t="str">
        <f>IF(OR(ISBLANK(draft_picks[[#This Row],[veto_override_team_id]]),draft_picks[[#This Row],[veto_override_team_id]]=""),"",_xlfn.XLOOKUP(draft_picks[[#This Row],[veto_override_team_id]],drafter_teams[id],drafter_teams[name]))</f>
        <v/>
      </c>
    </row>
    <row r="3706" spans="1:20" x14ac:dyDescent="0.25">
      <c r="A3706" t="s">
        <v>572</v>
      </c>
      <c r="B3706" t="str">
        <f>_xlfn.XLOOKUP(draft_picks[[#This Row],[draft_id]],drafts[id],drafts[title])</f>
        <v>Shaft mini-Super Draft</v>
      </c>
      <c r="C3706">
        <v>2</v>
      </c>
      <c r="D3706">
        <f>IF(C3705&lt;draft_picks[[#This Row],[position]],1,IF(C3705&gt;draft_picks[[#This Row],[position]],D3705+1,IF(C3705=draft_picks[[#This Row],[position]],D3705+1)))</f>
        <v>5</v>
      </c>
      <c r="E3706" t="s">
        <v>16457</v>
      </c>
      <c r="F3706" t="str">
        <f>IF(ISBLANK(draft_picks[[#This Row],[movie_id]]),"",_xlfn.XLOOKUP(draft_picks[[#This Row],[movie_id]],drafts.movies[id],drafts.movies[movie_title]))</f>
        <v>Shaft</v>
      </c>
      <c r="G3706" t="s">
        <v>1115</v>
      </c>
      <c r="H3706" t="str">
        <f>IF(ISBLANK(draft_picks[[#This Row],[drafter_id]]),"",_xlfn.XLOOKUP(draft_picks[[#This Row],[drafter_id]],drafters[id],drafters[name]))</f>
        <v>Ryan Marker</v>
      </c>
      <c r="J3706" t="str">
        <f>IF(ISBLANK(draft_picks[[#This Row],[drafter_team_id]]),"",_xlfn.XLOOKUP(draft_picks[[#This Row],[drafter_team_id]],drafter_teams[id],drafter_teams[name]))</f>
        <v/>
      </c>
      <c r="M3706" t="str">
        <f>IF(OR(ISBLANK(draft_picks[[#This Row],[veto_drafter_id]]),draft_picks[[#This Row],[veto_drafter_id]]=""),"",_xlfn.XLOOKUP(draft_picks[[#This Row],[veto_drafter_id]],drafters[id],drafters[name]))</f>
        <v/>
      </c>
      <c r="O3706" t="str">
        <f>IF(OR(ISBLANK(draft_picks[[#This Row],[veto_drafter_team_id]]),draft_picks[[#This Row],[veto_drafter_team_id]]=""),"",_xlfn.XLOOKUP(draft_picks[[#This Row],[veto_drafter_team_id]],drafter_teams[id],drafter_teams[name]))</f>
        <v/>
      </c>
      <c r="R3706" t="str">
        <f>IF(OR(ISBLANK(draft_picks[[#This Row],[veto_override_drafter_id]]),draft_picks[[#This Row],[veto_override_drafter_id]]=""),"",_xlfn.XLOOKUP(draft_picks[[#This Row],[veto_override_drafter_id]],drafters[id],drafters[name]))</f>
        <v/>
      </c>
      <c r="T3706" t="str">
        <f>IF(OR(ISBLANK(draft_picks[[#This Row],[veto_override_team_id]]),draft_picks[[#This Row],[veto_override_team_id]]=""),"",_xlfn.XLOOKUP(draft_picks[[#This Row],[veto_override_team_id]],drafter_teams[id],drafter_teams[name]))</f>
        <v/>
      </c>
    </row>
    <row r="3707" spans="1:20" x14ac:dyDescent="0.25">
      <c r="A3707" t="s">
        <v>572</v>
      </c>
      <c r="B3707" t="str">
        <f>_xlfn.XLOOKUP(draft_picks[[#This Row],[draft_id]],drafts[id],drafts[title])</f>
        <v>Shaft mini-Super Draft</v>
      </c>
      <c r="C3707">
        <v>1</v>
      </c>
      <c r="D3707">
        <f>IF(C3706&lt;draft_picks[[#This Row],[position]],1,IF(C3706&gt;draft_picks[[#This Row],[position]],D3706+1,IF(C3706=draft_picks[[#This Row],[position]],D3706+1)))</f>
        <v>6</v>
      </c>
      <c r="E3707" t="s">
        <v>16462</v>
      </c>
      <c r="F3707" t="str">
        <f>IF(ISBLANK(draft_picks[[#This Row],[movie_id]]),"",_xlfn.XLOOKUP(draft_picks[[#This Row],[movie_id]],drafts.movies[id],drafts.movies[movie_title]))</f>
        <v>Shaft</v>
      </c>
      <c r="G3707" t="s">
        <v>1237</v>
      </c>
      <c r="H3707" t="str">
        <f>IF(ISBLANK(draft_picks[[#This Row],[drafter_id]]),"",_xlfn.XLOOKUP(draft_picks[[#This Row],[drafter_id]],drafters[id],drafters[name]))</f>
        <v>Clay Keller</v>
      </c>
      <c r="J3707" t="str">
        <f>IF(ISBLANK(draft_picks[[#This Row],[drafter_team_id]]),"",_xlfn.XLOOKUP(draft_picks[[#This Row],[drafter_team_id]],drafter_teams[id],drafter_teams[name]))</f>
        <v/>
      </c>
      <c r="M3707" t="str">
        <f>IF(OR(ISBLANK(draft_picks[[#This Row],[veto_drafter_id]]),draft_picks[[#This Row],[veto_drafter_id]]=""),"",_xlfn.XLOOKUP(draft_picks[[#This Row],[veto_drafter_id]],drafters[id],drafters[name]))</f>
        <v/>
      </c>
      <c r="O3707" t="str">
        <f>IF(OR(ISBLANK(draft_picks[[#This Row],[veto_drafter_team_id]]),draft_picks[[#This Row],[veto_drafter_team_id]]=""),"",_xlfn.XLOOKUP(draft_picks[[#This Row],[veto_drafter_team_id]],drafter_teams[id],drafter_teams[name]))</f>
        <v/>
      </c>
      <c r="R3707" t="str">
        <f>IF(OR(ISBLANK(draft_picks[[#This Row],[veto_override_drafter_id]]),draft_picks[[#This Row],[veto_override_drafter_id]]=""),"",_xlfn.XLOOKUP(draft_picks[[#This Row],[veto_override_drafter_id]],drafters[id],drafters[name]))</f>
        <v/>
      </c>
      <c r="T3707" t="str">
        <f>IF(OR(ISBLANK(draft_picks[[#This Row],[veto_override_team_id]]),draft_picks[[#This Row],[veto_override_team_id]]=""),"",_xlfn.XLOOKUP(draft_picks[[#This Row],[veto_override_team_id]],drafter_teams[id],drafter_teams[name]))</f>
        <v/>
      </c>
    </row>
    <row r="3708" spans="1:20" x14ac:dyDescent="0.25">
      <c r="A3708" t="s">
        <v>270</v>
      </c>
      <c r="B3708" t="str">
        <f>_xlfn.XLOOKUP(draft_picks[[#This Row],[draft_id]],drafts[id],drafts[title])</f>
        <v>The Purge mini-Super Draft</v>
      </c>
      <c r="C3708">
        <v>5</v>
      </c>
      <c r="D3708">
        <f>IF(C3707&lt;draft_picks[[#This Row],[position]],1,IF(C3707&gt;draft_picks[[#This Row],[position]],D3707+1,IF(C3707=draft_picks[[#This Row],[position]],D3707+1)))</f>
        <v>1</v>
      </c>
      <c r="F3708" t="str">
        <f>IF(ISBLANK(draft_picks[[#This Row],[movie_id]]),"",_xlfn.XLOOKUP(draft_picks[[#This Row],[movie_id]],drafts.movies[id],drafts.movies[movie_title]))</f>
        <v/>
      </c>
      <c r="G3708" t="s">
        <v>1115</v>
      </c>
      <c r="H3708" t="str">
        <f>IF(ISBLANK(draft_picks[[#This Row],[drafter_id]]),"",_xlfn.XLOOKUP(draft_picks[[#This Row],[drafter_id]],drafters[id],drafters[name]))</f>
        <v>Ryan Marker</v>
      </c>
      <c r="J3708" t="str">
        <f>IF(ISBLANK(draft_picks[[#This Row],[drafter_team_id]]),"",_xlfn.XLOOKUP(draft_picks[[#This Row],[drafter_team_id]],drafter_teams[id],drafter_teams[name]))</f>
        <v/>
      </c>
      <c r="K3708" t="s">
        <v>15484</v>
      </c>
      <c r="L3708" t="s">
        <v>1237</v>
      </c>
      <c r="M3708" t="str">
        <f>IF(OR(ISBLANK(draft_picks[[#This Row],[veto_drafter_id]]),draft_picks[[#This Row],[veto_drafter_id]]=""),"",_xlfn.XLOOKUP(draft_picks[[#This Row],[veto_drafter_id]],drafters[id],drafters[name]))</f>
        <v>Clay Keller</v>
      </c>
      <c r="O3708" t="str">
        <f>IF(OR(ISBLANK(draft_picks[[#This Row],[veto_drafter_team_id]]),draft_picks[[#This Row],[veto_drafter_team_id]]=""),"",_xlfn.XLOOKUP(draft_picks[[#This Row],[veto_drafter_team_id]],drafter_teams[id],drafter_teams[name]))</f>
        <v/>
      </c>
      <c r="R3708" t="str">
        <f>IF(OR(ISBLANK(draft_picks[[#This Row],[veto_override_drafter_id]]),draft_picks[[#This Row],[veto_override_drafter_id]]=""),"",_xlfn.XLOOKUP(draft_picks[[#This Row],[veto_override_drafter_id]],drafters[id],drafters[name]))</f>
        <v/>
      </c>
      <c r="T3708" t="str">
        <f>IF(OR(ISBLANK(draft_picks[[#This Row],[veto_override_team_id]]),draft_picks[[#This Row],[veto_override_team_id]]=""),"",_xlfn.XLOOKUP(draft_picks[[#This Row],[veto_override_team_id]],drafter_teams[id],drafter_teams[name]))</f>
        <v/>
      </c>
    </row>
    <row r="3709" spans="1:20" x14ac:dyDescent="0.25">
      <c r="A3709" t="s">
        <v>270</v>
      </c>
      <c r="B3709" t="str">
        <f>_xlfn.XLOOKUP(draft_picks[[#This Row],[draft_id]],drafts[id],drafts[title])</f>
        <v>The Purge mini-Super Draft</v>
      </c>
      <c r="C3709">
        <v>5</v>
      </c>
      <c r="D3709">
        <f>IF(C3708&lt;draft_picks[[#This Row],[position]],1,IF(C3708&gt;draft_picks[[#This Row],[position]],D3708+1,IF(C3708=draft_picks[[#This Row],[position]],D3708+1)))</f>
        <v>2</v>
      </c>
      <c r="E3709" t="s">
        <v>2913</v>
      </c>
      <c r="F3709" t="str">
        <f>IF(ISBLANK(draft_picks[[#This Row],[movie_id]]),"",_xlfn.XLOOKUP(draft_picks[[#This Row],[movie_id]],drafts.movies[id],drafts.movies[movie_title]))</f>
        <v>The First Purge</v>
      </c>
      <c r="G3709" t="s">
        <v>1115</v>
      </c>
      <c r="H3709" t="str">
        <f>IF(ISBLANK(draft_picks[[#This Row],[drafter_id]]),"",_xlfn.XLOOKUP(draft_picks[[#This Row],[drafter_id]],drafters[id],drafters[name]))</f>
        <v>Ryan Marker</v>
      </c>
      <c r="J3709" t="str">
        <f>IF(ISBLANK(draft_picks[[#This Row],[drafter_team_id]]),"",_xlfn.XLOOKUP(draft_picks[[#This Row],[drafter_team_id]],drafter_teams[id],drafter_teams[name]))</f>
        <v/>
      </c>
      <c r="M3709" t="str">
        <f>IF(OR(ISBLANK(draft_picks[[#This Row],[veto_drafter_id]]),draft_picks[[#This Row],[veto_drafter_id]]=""),"",_xlfn.XLOOKUP(draft_picks[[#This Row],[veto_drafter_id]],drafters[id],drafters[name]))</f>
        <v/>
      </c>
      <c r="O3709" t="str">
        <f>IF(OR(ISBLANK(draft_picks[[#This Row],[veto_drafter_team_id]]),draft_picks[[#This Row],[veto_drafter_team_id]]=""),"",_xlfn.XLOOKUP(draft_picks[[#This Row],[veto_drafter_team_id]],drafter_teams[id],drafter_teams[name]))</f>
        <v/>
      </c>
      <c r="R3709" t="str">
        <f>IF(OR(ISBLANK(draft_picks[[#This Row],[veto_override_drafter_id]]),draft_picks[[#This Row],[veto_override_drafter_id]]=""),"",_xlfn.XLOOKUP(draft_picks[[#This Row],[veto_override_drafter_id]],drafters[id],drafters[name]))</f>
        <v/>
      </c>
      <c r="T3709" t="str">
        <f>IF(OR(ISBLANK(draft_picks[[#This Row],[veto_override_team_id]]),draft_picks[[#This Row],[veto_override_team_id]]=""),"",_xlfn.XLOOKUP(draft_picks[[#This Row],[veto_override_team_id]],drafter_teams[id],drafter_teams[name]))</f>
        <v/>
      </c>
    </row>
    <row r="3710" spans="1:20" x14ac:dyDescent="0.25">
      <c r="A3710" t="s">
        <v>270</v>
      </c>
      <c r="B3710" t="str">
        <f>_xlfn.XLOOKUP(draft_picks[[#This Row],[draft_id]],drafts[id],drafts[title])</f>
        <v>The Purge mini-Super Draft</v>
      </c>
      <c r="C3710">
        <v>4</v>
      </c>
      <c r="D3710">
        <f>IF(C3709&lt;draft_picks[[#This Row],[position]],1,IF(C3709&gt;draft_picks[[#This Row],[position]],D3709+1,IF(C3709=draft_picks[[#This Row],[position]],D3709+1)))</f>
        <v>3</v>
      </c>
      <c r="F3710" t="str">
        <f>IF(ISBLANK(draft_picks[[#This Row],[movie_id]]),"",_xlfn.XLOOKUP(draft_picks[[#This Row],[movie_id]],drafts.movies[id],drafts.movies[movie_title]))</f>
        <v/>
      </c>
      <c r="G3710" t="s">
        <v>1237</v>
      </c>
      <c r="H3710" t="str">
        <f>IF(ISBLANK(draft_picks[[#This Row],[drafter_id]]),"",_xlfn.XLOOKUP(draft_picks[[#This Row],[drafter_id]],drafters[id],drafters[name]))</f>
        <v>Clay Keller</v>
      </c>
      <c r="J3710" t="str">
        <f>IF(ISBLANK(draft_picks[[#This Row],[drafter_team_id]]),"",_xlfn.XLOOKUP(draft_picks[[#This Row],[drafter_team_id]],drafter_teams[id],drafter_teams[name]))</f>
        <v/>
      </c>
      <c r="M3710" t="str">
        <f>IF(OR(ISBLANK(draft_picks[[#This Row],[veto_drafter_id]]),draft_picks[[#This Row],[veto_drafter_id]]=""),"",_xlfn.XLOOKUP(draft_picks[[#This Row],[veto_drafter_id]],drafters[id],drafters[name]))</f>
        <v/>
      </c>
      <c r="O3710" t="str">
        <f>IF(OR(ISBLANK(draft_picks[[#This Row],[veto_drafter_team_id]]),draft_picks[[#This Row],[veto_drafter_team_id]]=""),"",_xlfn.XLOOKUP(draft_picks[[#This Row],[veto_drafter_team_id]],drafter_teams[id],drafter_teams[name]))</f>
        <v/>
      </c>
      <c r="R3710" t="str">
        <f>IF(OR(ISBLANK(draft_picks[[#This Row],[veto_override_drafter_id]]),draft_picks[[#This Row],[veto_override_drafter_id]]=""),"",_xlfn.XLOOKUP(draft_picks[[#This Row],[veto_override_drafter_id]],drafters[id],drafters[name]))</f>
        <v/>
      </c>
      <c r="T3710" t="str">
        <f>IF(OR(ISBLANK(draft_picks[[#This Row],[veto_override_team_id]]),draft_picks[[#This Row],[veto_override_team_id]]=""),"",_xlfn.XLOOKUP(draft_picks[[#This Row],[veto_override_team_id]],drafter_teams[id],drafter_teams[name]))</f>
        <v/>
      </c>
    </row>
    <row r="3711" spans="1:20" x14ac:dyDescent="0.25">
      <c r="A3711" t="s">
        <v>270</v>
      </c>
      <c r="B3711" t="str">
        <f>_xlfn.XLOOKUP(draft_picks[[#This Row],[draft_id]],drafts[id],drafts[title])</f>
        <v>The Purge mini-Super Draft</v>
      </c>
      <c r="C3711">
        <v>3</v>
      </c>
      <c r="D3711">
        <f>IF(C3710&lt;draft_picks[[#This Row],[position]],1,IF(C3710&gt;draft_picks[[#This Row],[position]],D3710+1,IF(C3710=draft_picks[[#This Row],[position]],D3710+1)))</f>
        <v>4</v>
      </c>
      <c r="F3711" t="str">
        <f>IF(ISBLANK(draft_picks[[#This Row],[movie_id]]),"",_xlfn.XLOOKUP(draft_picks[[#This Row],[movie_id]],drafts.movies[id],drafts.movies[movie_title]))</f>
        <v/>
      </c>
      <c r="G3711" t="s">
        <v>1115</v>
      </c>
      <c r="H3711" t="str">
        <f>IF(ISBLANK(draft_picks[[#This Row],[drafter_id]]),"",_xlfn.XLOOKUP(draft_picks[[#This Row],[drafter_id]],drafters[id],drafters[name]))</f>
        <v>Ryan Marker</v>
      </c>
      <c r="J3711" t="str">
        <f>IF(ISBLANK(draft_picks[[#This Row],[drafter_team_id]]),"",_xlfn.XLOOKUP(draft_picks[[#This Row],[drafter_team_id]],drafter_teams[id],drafter_teams[name]))</f>
        <v/>
      </c>
      <c r="M3711" t="str">
        <f>IF(OR(ISBLANK(draft_picks[[#This Row],[veto_drafter_id]]),draft_picks[[#This Row],[veto_drafter_id]]=""),"",_xlfn.XLOOKUP(draft_picks[[#This Row],[veto_drafter_id]],drafters[id],drafters[name]))</f>
        <v/>
      </c>
      <c r="O3711" t="str">
        <f>IF(OR(ISBLANK(draft_picks[[#This Row],[veto_drafter_team_id]]),draft_picks[[#This Row],[veto_drafter_team_id]]=""),"",_xlfn.XLOOKUP(draft_picks[[#This Row],[veto_drafter_team_id]],drafter_teams[id],drafter_teams[name]))</f>
        <v/>
      </c>
      <c r="R3711" t="str">
        <f>IF(OR(ISBLANK(draft_picks[[#This Row],[veto_override_drafter_id]]),draft_picks[[#This Row],[veto_override_drafter_id]]=""),"",_xlfn.XLOOKUP(draft_picks[[#This Row],[veto_override_drafter_id]],drafters[id],drafters[name]))</f>
        <v/>
      </c>
      <c r="T3711" t="str">
        <f>IF(OR(ISBLANK(draft_picks[[#This Row],[veto_override_team_id]]),draft_picks[[#This Row],[veto_override_team_id]]=""),"",_xlfn.XLOOKUP(draft_picks[[#This Row],[veto_override_team_id]],drafter_teams[id],drafter_teams[name]))</f>
        <v/>
      </c>
    </row>
    <row r="3712" spans="1:20" x14ac:dyDescent="0.25">
      <c r="A3712" t="s">
        <v>270</v>
      </c>
      <c r="B3712" t="str">
        <f>_xlfn.XLOOKUP(draft_picks[[#This Row],[draft_id]],drafts[id],drafts[title])</f>
        <v>The Purge mini-Super Draft</v>
      </c>
      <c r="C3712">
        <v>2</v>
      </c>
      <c r="D3712">
        <f>IF(C3711&lt;draft_picks[[#This Row],[position]],1,IF(C3711&gt;draft_picks[[#This Row],[position]],D3711+1,IF(C3711=draft_picks[[#This Row],[position]],D3711+1)))</f>
        <v>5</v>
      </c>
      <c r="F3712" t="str">
        <f>IF(ISBLANK(draft_picks[[#This Row],[movie_id]]),"",_xlfn.XLOOKUP(draft_picks[[#This Row],[movie_id]],drafts.movies[id],drafts.movies[movie_title]))</f>
        <v/>
      </c>
      <c r="G3712" t="s">
        <v>1237</v>
      </c>
      <c r="H3712" t="str">
        <f>IF(ISBLANK(draft_picks[[#This Row],[drafter_id]]),"",_xlfn.XLOOKUP(draft_picks[[#This Row],[drafter_id]],drafters[id],drafters[name]))</f>
        <v>Clay Keller</v>
      </c>
      <c r="J3712" t="str">
        <f>IF(ISBLANK(draft_picks[[#This Row],[drafter_team_id]]),"",_xlfn.XLOOKUP(draft_picks[[#This Row],[drafter_team_id]],drafter_teams[id],drafter_teams[name]))</f>
        <v/>
      </c>
      <c r="M3712" t="str">
        <f>IF(OR(ISBLANK(draft_picks[[#This Row],[veto_drafter_id]]),draft_picks[[#This Row],[veto_drafter_id]]=""),"",_xlfn.XLOOKUP(draft_picks[[#This Row],[veto_drafter_id]],drafters[id],drafters[name]))</f>
        <v/>
      </c>
      <c r="O3712" t="str">
        <f>IF(OR(ISBLANK(draft_picks[[#This Row],[veto_drafter_team_id]]),draft_picks[[#This Row],[veto_drafter_team_id]]=""),"",_xlfn.XLOOKUP(draft_picks[[#This Row],[veto_drafter_team_id]],drafter_teams[id],drafter_teams[name]))</f>
        <v/>
      </c>
      <c r="R3712" t="str">
        <f>IF(OR(ISBLANK(draft_picks[[#This Row],[veto_override_drafter_id]]),draft_picks[[#This Row],[veto_override_drafter_id]]=""),"",_xlfn.XLOOKUP(draft_picks[[#This Row],[veto_override_drafter_id]],drafters[id],drafters[name]))</f>
        <v/>
      </c>
      <c r="T3712" t="str">
        <f>IF(OR(ISBLANK(draft_picks[[#This Row],[veto_override_team_id]]),draft_picks[[#This Row],[veto_override_team_id]]=""),"",_xlfn.XLOOKUP(draft_picks[[#This Row],[veto_override_team_id]],drafter_teams[id],drafter_teams[name]))</f>
        <v/>
      </c>
    </row>
    <row r="3713" spans="1:20" x14ac:dyDescent="0.25">
      <c r="A3713" t="s">
        <v>270</v>
      </c>
      <c r="B3713" t="str">
        <f>_xlfn.XLOOKUP(draft_picks[[#This Row],[draft_id]],drafts[id],drafts[title])</f>
        <v>The Purge mini-Super Draft</v>
      </c>
      <c r="C3713">
        <v>1</v>
      </c>
      <c r="D3713">
        <f>IF(C3712&lt;draft_picks[[#This Row],[position]],1,IF(C3712&gt;draft_picks[[#This Row],[position]],D3712+1,IF(C3712=draft_picks[[#This Row],[position]],D3712+1)))</f>
        <v>6</v>
      </c>
      <c r="F3713" t="str">
        <f>IF(ISBLANK(draft_picks[[#This Row],[movie_id]]),"",_xlfn.XLOOKUP(draft_picks[[#This Row],[movie_id]],drafts.movies[id],drafts.movies[movie_title]))</f>
        <v/>
      </c>
      <c r="G3713" t="s">
        <v>1115</v>
      </c>
      <c r="H3713" t="str">
        <f>IF(ISBLANK(draft_picks[[#This Row],[drafter_id]]),"",_xlfn.XLOOKUP(draft_picks[[#This Row],[drafter_id]],drafters[id],drafters[name]))</f>
        <v>Ryan Marker</v>
      </c>
      <c r="J3713" t="str">
        <f>IF(ISBLANK(draft_picks[[#This Row],[drafter_team_id]]),"",_xlfn.XLOOKUP(draft_picks[[#This Row],[drafter_team_id]],drafter_teams[id],drafter_teams[name]))</f>
        <v/>
      </c>
      <c r="M3713" t="str">
        <f>IF(OR(ISBLANK(draft_picks[[#This Row],[veto_drafter_id]]),draft_picks[[#This Row],[veto_drafter_id]]=""),"",_xlfn.XLOOKUP(draft_picks[[#This Row],[veto_drafter_id]],drafters[id],drafters[name]))</f>
        <v/>
      </c>
      <c r="O3713" t="str">
        <f>IF(OR(ISBLANK(draft_picks[[#This Row],[veto_drafter_team_id]]),draft_picks[[#This Row],[veto_drafter_team_id]]=""),"",_xlfn.XLOOKUP(draft_picks[[#This Row],[veto_drafter_team_id]],drafter_teams[id],drafter_teams[name]))</f>
        <v/>
      </c>
      <c r="R3713" t="str">
        <f>IF(OR(ISBLANK(draft_picks[[#This Row],[veto_override_drafter_id]]),draft_picks[[#This Row],[veto_override_drafter_id]]=""),"",_xlfn.XLOOKUP(draft_picks[[#This Row],[veto_override_drafter_id]],drafters[id],drafters[name]))</f>
        <v/>
      </c>
      <c r="T3713" t="str">
        <f>IF(OR(ISBLANK(draft_picks[[#This Row],[veto_override_team_id]]),draft_picks[[#This Row],[veto_override_team_id]]=""),"",_xlfn.XLOOKUP(draft_picks[[#This Row],[veto_override_team_id]],drafter_teams[id],drafter_teams[name]))</f>
        <v/>
      </c>
    </row>
    <row r="3714" spans="1:20" x14ac:dyDescent="0.25">
      <c r="A3714" t="s">
        <v>693</v>
      </c>
      <c r="B3714" t="str">
        <f>_xlfn.XLOOKUP(draft_picks[[#This Row],[draft_id]],drafts[id],drafts[title])</f>
        <v>Richard Donner</v>
      </c>
      <c r="C3714">
        <v>7</v>
      </c>
      <c r="D3714">
        <f>IF(C3713&lt;draft_picks[[#This Row],[position]],1,IF(C3713&gt;draft_picks[[#This Row],[position]],D3713+1,IF(C3713=draft_picks[[#This Row],[position]],D3713+1)))</f>
        <v>1</v>
      </c>
      <c r="E3714" t="s">
        <v>5555</v>
      </c>
      <c r="F3714" t="str">
        <f>IF(ISBLANK(draft_picks[[#This Row],[movie_id]]),"",_xlfn.XLOOKUP(draft_picks[[#This Row],[movie_id]],drafts.movies[id],drafts.movies[movie_title]))</f>
        <v>The Omen</v>
      </c>
      <c r="G3714" t="s">
        <v>915</v>
      </c>
      <c r="H3714" t="str">
        <f>IF(ISBLANK(draft_picks[[#This Row],[drafter_id]]),"",_xlfn.XLOOKUP(draft_picks[[#This Row],[drafter_id]],drafters[id],drafters[name]))</f>
        <v>Billy Ray Brewton</v>
      </c>
      <c r="J3714" t="str">
        <f>IF(ISBLANK(draft_picks[[#This Row],[drafter_team_id]]),"",_xlfn.XLOOKUP(draft_picks[[#This Row],[drafter_team_id]],drafter_teams[id],drafter_teams[name]))</f>
        <v/>
      </c>
      <c r="M3714" t="str">
        <f>IF(OR(ISBLANK(draft_picks[[#This Row],[veto_drafter_id]]),draft_picks[[#This Row],[veto_drafter_id]]=""),"",_xlfn.XLOOKUP(draft_picks[[#This Row],[veto_drafter_id]],drafters[id],drafters[name]))</f>
        <v/>
      </c>
      <c r="O3714" t="str">
        <f>IF(OR(ISBLANK(draft_picks[[#This Row],[veto_drafter_team_id]]),draft_picks[[#This Row],[veto_drafter_team_id]]=""),"",_xlfn.XLOOKUP(draft_picks[[#This Row],[veto_drafter_team_id]],drafter_teams[id],drafter_teams[name]))</f>
        <v/>
      </c>
      <c r="R3714" t="str">
        <f>IF(OR(ISBLANK(draft_picks[[#This Row],[veto_override_drafter_id]]),draft_picks[[#This Row],[veto_override_drafter_id]]=""),"",_xlfn.XLOOKUP(draft_picks[[#This Row],[veto_override_drafter_id]],drafters[id],drafters[name]))</f>
        <v/>
      </c>
      <c r="T3714" t="str">
        <f>IF(OR(ISBLANK(draft_picks[[#This Row],[veto_override_team_id]]),draft_picks[[#This Row],[veto_override_team_id]]=""),"",_xlfn.XLOOKUP(draft_picks[[#This Row],[veto_override_team_id]],drafter_teams[id],drafter_teams[name]))</f>
        <v/>
      </c>
    </row>
    <row r="3715" spans="1:20" x14ac:dyDescent="0.25">
      <c r="A3715" t="s">
        <v>693</v>
      </c>
      <c r="B3715" t="str">
        <f>_xlfn.XLOOKUP(draft_picks[[#This Row],[draft_id]],drafts[id],drafts[title])</f>
        <v>Richard Donner</v>
      </c>
      <c r="C3715">
        <v>6</v>
      </c>
      <c r="D3715">
        <f>IF(C3714&lt;draft_picks[[#This Row],[position]],1,IF(C3714&gt;draft_picks[[#This Row],[position]],D3714+1,IF(C3714=draft_picks[[#This Row],[position]],D3714+1)))</f>
        <v>2</v>
      </c>
      <c r="F3715" t="str">
        <f>IF(ISBLANK(draft_picks[[#This Row],[movie_id]]),"",_xlfn.XLOOKUP(draft_picks[[#This Row],[movie_id]],drafts.movies[id],drafts.movies[movie_title]))</f>
        <v/>
      </c>
      <c r="G3715" t="s">
        <v>915</v>
      </c>
      <c r="H3715" t="str">
        <f>IF(ISBLANK(draft_picks[[#This Row],[drafter_id]]),"",_xlfn.XLOOKUP(draft_picks[[#This Row],[drafter_id]],drafters[id],drafters[name]))</f>
        <v>Billy Ray Brewton</v>
      </c>
      <c r="J3715" t="str">
        <f>IF(ISBLANK(draft_picks[[#This Row],[drafter_team_id]]),"",_xlfn.XLOOKUP(draft_picks[[#This Row],[drafter_team_id]],drafter_teams[id],drafter_teams[name]))</f>
        <v/>
      </c>
      <c r="M3715" t="str">
        <f>IF(OR(ISBLANK(draft_picks[[#This Row],[veto_drafter_id]]),draft_picks[[#This Row],[veto_drafter_id]]=""),"",_xlfn.XLOOKUP(draft_picks[[#This Row],[veto_drafter_id]],drafters[id],drafters[name]))</f>
        <v/>
      </c>
      <c r="O3715" t="str">
        <f>IF(OR(ISBLANK(draft_picks[[#This Row],[veto_drafter_team_id]]),draft_picks[[#This Row],[veto_drafter_team_id]]=""),"",_xlfn.XLOOKUP(draft_picks[[#This Row],[veto_drafter_team_id]],drafter_teams[id],drafter_teams[name]))</f>
        <v/>
      </c>
      <c r="R3715" t="str">
        <f>IF(OR(ISBLANK(draft_picks[[#This Row],[veto_override_drafter_id]]),draft_picks[[#This Row],[veto_override_drafter_id]]=""),"",_xlfn.XLOOKUP(draft_picks[[#This Row],[veto_override_drafter_id]],drafters[id],drafters[name]))</f>
        <v/>
      </c>
      <c r="T3715" t="str">
        <f>IF(OR(ISBLANK(draft_picks[[#This Row],[veto_override_team_id]]),draft_picks[[#This Row],[veto_override_team_id]]=""),"",_xlfn.XLOOKUP(draft_picks[[#This Row],[veto_override_team_id]],drafter_teams[id],drafter_teams[name]))</f>
        <v/>
      </c>
    </row>
    <row r="3716" spans="1:20" x14ac:dyDescent="0.25">
      <c r="A3716" t="s">
        <v>693</v>
      </c>
      <c r="B3716" t="str">
        <f>_xlfn.XLOOKUP(draft_picks[[#This Row],[draft_id]],drafts[id],drafts[title])</f>
        <v>Richard Donner</v>
      </c>
      <c r="C3716">
        <v>5</v>
      </c>
      <c r="D3716">
        <f>IF(C3715&lt;draft_picks[[#This Row],[position]],1,IF(C3715&gt;draft_picks[[#This Row],[position]],D3715+1,IF(C3715=draft_picks[[#This Row],[position]],D3715+1)))</f>
        <v>3</v>
      </c>
      <c r="F3716" t="str">
        <f>IF(ISBLANK(draft_picks[[#This Row],[movie_id]]),"",_xlfn.XLOOKUP(draft_picks[[#This Row],[movie_id]],drafts.movies[id],drafts.movies[movie_title]))</f>
        <v/>
      </c>
      <c r="G3716" t="s">
        <v>789</v>
      </c>
      <c r="H3716" t="str">
        <f>IF(ISBLANK(draft_picks[[#This Row],[drafter_id]]),"",_xlfn.XLOOKUP(draft_picks[[#This Row],[drafter_id]],drafters[id],drafters[name]))</f>
        <v>Bryan Cogman</v>
      </c>
      <c r="J3716" t="str">
        <f>IF(ISBLANK(draft_picks[[#This Row],[drafter_team_id]]),"",_xlfn.XLOOKUP(draft_picks[[#This Row],[drafter_team_id]],drafter_teams[id],drafter_teams[name]))</f>
        <v/>
      </c>
      <c r="K3716" t="s">
        <v>15484</v>
      </c>
      <c r="L3716" t="s">
        <v>915</v>
      </c>
      <c r="M3716" t="str">
        <f>IF(OR(ISBLANK(draft_picks[[#This Row],[veto_drafter_id]]),draft_picks[[#This Row],[veto_drafter_id]]=""),"",_xlfn.XLOOKUP(draft_picks[[#This Row],[veto_drafter_id]],drafters[id],drafters[name]))</f>
        <v>Billy Ray Brewton</v>
      </c>
      <c r="O3716" t="str">
        <f>IF(OR(ISBLANK(draft_picks[[#This Row],[veto_drafter_team_id]]),draft_picks[[#This Row],[veto_drafter_team_id]]=""),"",_xlfn.XLOOKUP(draft_picks[[#This Row],[veto_drafter_team_id]],drafter_teams[id],drafter_teams[name]))</f>
        <v/>
      </c>
      <c r="R3716" t="str">
        <f>IF(OR(ISBLANK(draft_picks[[#This Row],[veto_override_drafter_id]]),draft_picks[[#This Row],[veto_override_drafter_id]]=""),"",_xlfn.XLOOKUP(draft_picks[[#This Row],[veto_override_drafter_id]],drafters[id],drafters[name]))</f>
        <v/>
      </c>
      <c r="T3716" t="str">
        <f>IF(OR(ISBLANK(draft_picks[[#This Row],[veto_override_team_id]]),draft_picks[[#This Row],[veto_override_team_id]]=""),"",_xlfn.XLOOKUP(draft_picks[[#This Row],[veto_override_team_id]],drafter_teams[id],drafter_teams[name]))</f>
        <v/>
      </c>
    </row>
    <row r="3717" spans="1:20" x14ac:dyDescent="0.25">
      <c r="A3717" t="s">
        <v>693</v>
      </c>
      <c r="B3717" t="str">
        <f>_xlfn.XLOOKUP(draft_picks[[#This Row],[draft_id]],drafts[id],drafts[title])</f>
        <v>Richard Donner</v>
      </c>
      <c r="C3717">
        <v>5</v>
      </c>
      <c r="D3717">
        <f>IF(C3716&lt;draft_picks[[#This Row],[position]],1,IF(C3716&gt;draft_picks[[#This Row],[position]],D3716+1,IF(C3716=draft_picks[[#This Row],[position]],D3716+1)))</f>
        <v>4</v>
      </c>
      <c r="F3717" t="str">
        <f>IF(ISBLANK(draft_picks[[#This Row],[movie_id]]),"",_xlfn.XLOOKUP(draft_picks[[#This Row],[movie_id]],drafts.movies[id],drafts.movies[movie_title]))</f>
        <v/>
      </c>
      <c r="G3717" t="s">
        <v>789</v>
      </c>
      <c r="H3717" t="str">
        <f>IF(ISBLANK(draft_picks[[#This Row],[drafter_id]]),"",_xlfn.XLOOKUP(draft_picks[[#This Row],[drafter_id]],drafters[id],drafters[name]))</f>
        <v>Bryan Cogman</v>
      </c>
      <c r="J3717" t="str">
        <f>IF(ISBLANK(draft_picks[[#This Row],[drafter_team_id]]),"",_xlfn.XLOOKUP(draft_picks[[#This Row],[drafter_team_id]],drafter_teams[id],drafter_teams[name]))</f>
        <v/>
      </c>
      <c r="M3717" t="str">
        <f>IF(OR(ISBLANK(draft_picks[[#This Row],[veto_drafter_id]]),draft_picks[[#This Row],[veto_drafter_id]]=""),"",_xlfn.XLOOKUP(draft_picks[[#This Row],[veto_drafter_id]],drafters[id],drafters[name]))</f>
        <v/>
      </c>
      <c r="O3717" t="str">
        <f>IF(OR(ISBLANK(draft_picks[[#This Row],[veto_drafter_team_id]]),draft_picks[[#This Row],[veto_drafter_team_id]]=""),"",_xlfn.XLOOKUP(draft_picks[[#This Row],[veto_drafter_team_id]],drafter_teams[id],drafter_teams[name]))</f>
        <v/>
      </c>
      <c r="R3717" t="str">
        <f>IF(OR(ISBLANK(draft_picks[[#This Row],[veto_override_drafter_id]]),draft_picks[[#This Row],[veto_override_drafter_id]]=""),"",_xlfn.XLOOKUP(draft_picks[[#This Row],[veto_override_drafter_id]],drafters[id],drafters[name]))</f>
        <v/>
      </c>
      <c r="T3717" t="str">
        <f>IF(OR(ISBLANK(draft_picks[[#This Row],[veto_override_team_id]]),draft_picks[[#This Row],[veto_override_team_id]]=""),"",_xlfn.XLOOKUP(draft_picks[[#This Row],[veto_override_team_id]],drafter_teams[id],drafter_teams[name]))</f>
        <v/>
      </c>
    </row>
    <row r="3718" spans="1:20" x14ac:dyDescent="0.25">
      <c r="A3718" t="s">
        <v>693</v>
      </c>
      <c r="B3718" t="str">
        <f>_xlfn.XLOOKUP(draft_picks[[#This Row],[draft_id]],drafts[id],drafts[title])</f>
        <v>Richard Donner</v>
      </c>
      <c r="C3718">
        <v>4</v>
      </c>
      <c r="D3718">
        <f>IF(C3717&lt;draft_picks[[#This Row],[position]],1,IF(C3717&gt;draft_picks[[#This Row],[position]],D3717+1,IF(C3717=draft_picks[[#This Row],[position]],D3717+1)))</f>
        <v>5</v>
      </c>
      <c r="E3718" t="s">
        <v>5444</v>
      </c>
      <c r="F3718" t="str">
        <f>IF(ISBLANK(draft_picks[[#This Row],[movie_id]]),"",_xlfn.XLOOKUP(draft_picks[[#This Row],[movie_id]],drafts.movies[id],drafts.movies[movie_title]))</f>
        <v>The Goonies</v>
      </c>
      <c r="G3718" t="s">
        <v>915</v>
      </c>
      <c r="H3718" t="str">
        <f>IF(ISBLANK(draft_picks[[#This Row],[drafter_id]]),"",_xlfn.XLOOKUP(draft_picks[[#This Row],[drafter_id]],drafters[id],drafters[name]))</f>
        <v>Billy Ray Brewton</v>
      </c>
      <c r="J3718" t="str">
        <f>IF(ISBLANK(draft_picks[[#This Row],[drafter_team_id]]),"",_xlfn.XLOOKUP(draft_picks[[#This Row],[drafter_team_id]],drafter_teams[id],drafter_teams[name]))</f>
        <v/>
      </c>
      <c r="K3718" t="s">
        <v>15484</v>
      </c>
      <c r="L3718" t="s">
        <v>915</v>
      </c>
      <c r="M3718" t="str">
        <f>IF(OR(ISBLANK(draft_picks[[#This Row],[veto_drafter_id]]),draft_picks[[#This Row],[veto_drafter_id]]=""),"",_xlfn.XLOOKUP(draft_picks[[#This Row],[veto_drafter_id]],drafters[id],drafters[name]))</f>
        <v>Billy Ray Brewton</v>
      </c>
      <c r="O3718" t="str">
        <f>IF(OR(ISBLANK(draft_picks[[#This Row],[veto_drafter_team_id]]),draft_picks[[#This Row],[veto_drafter_team_id]]=""),"",_xlfn.XLOOKUP(draft_picks[[#This Row],[veto_drafter_team_id]],drafter_teams[id],drafter_teams[name]))</f>
        <v/>
      </c>
      <c r="R3718" t="str">
        <f>IF(OR(ISBLANK(draft_picks[[#This Row],[veto_override_drafter_id]]),draft_picks[[#This Row],[veto_override_drafter_id]]=""),"",_xlfn.XLOOKUP(draft_picks[[#This Row],[veto_override_drafter_id]],drafters[id],drafters[name]))</f>
        <v/>
      </c>
      <c r="T3718" t="str">
        <f>IF(OR(ISBLANK(draft_picks[[#This Row],[veto_override_team_id]]),draft_picks[[#This Row],[veto_override_team_id]]=""),"",_xlfn.XLOOKUP(draft_picks[[#This Row],[veto_override_team_id]],drafter_teams[id],drafter_teams[name]))</f>
        <v/>
      </c>
    </row>
    <row r="3719" spans="1:20" x14ac:dyDescent="0.25">
      <c r="A3719" t="s">
        <v>693</v>
      </c>
      <c r="B3719" t="str">
        <f>_xlfn.XLOOKUP(draft_picks[[#This Row],[draft_id]],drafts[id],drafts[title])</f>
        <v>Richard Donner</v>
      </c>
      <c r="C3719">
        <v>4</v>
      </c>
      <c r="D3719">
        <f>IF(C3718&lt;draft_picks[[#This Row],[position]],1,IF(C3718&gt;draft_picks[[#This Row],[position]],D3718+1,IF(C3718=draft_picks[[#This Row],[position]],D3718+1)))</f>
        <v>6</v>
      </c>
      <c r="F3719" t="str">
        <f>IF(ISBLANK(draft_picks[[#This Row],[movie_id]]),"",_xlfn.XLOOKUP(draft_picks[[#This Row],[movie_id]],drafts.movies[id],drafts.movies[movie_title]))</f>
        <v/>
      </c>
      <c r="G3719" t="s">
        <v>915</v>
      </c>
      <c r="H3719" t="str">
        <f>IF(ISBLANK(draft_picks[[#This Row],[drafter_id]]),"",_xlfn.XLOOKUP(draft_picks[[#This Row],[drafter_id]],drafters[id],drafters[name]))</f>
        <v>Billy Ray Brewton</v>
      </c>
      <c r="J3719" t="str">
        <f>IF(ISBLANK(draft_picks[[#This Row],[drafter_team_id]]),"",_xlfn.XLOOKUP(draft_picks[[#This Row],[drafter_team_id]],drafter_teams[id],drafter_teams[name]))</f>
        <v/>
      </c>
      <c r="M3719" t="str">
        <f>IF(OR(ISBLANK(draft_picks[[#This Row],[veto_drafter_id]]),draft_picks[[#This Row],[veto_drafter_id]]=""),"",_xlfn.XLOOKUP(draft_picks[[#This Row],[veto_drafter_id]],drafters[id],drafters[name]))</f>
        <v/>
      </c>
      <c r="O3719" t="str">
        <f>IF(OR(ISBLANK(draft_picks[[#This Row],[veto_drafter_team_id]]),draft_picks[[#This Row],[veto_drafter_team_id]]=""),"",_xlfn.XLOOKUP(draft_picks[[#This Row],[veto_drafter_team_id]],drafter_teams[id],drafter_teams[name]))</f>
        <v/>
      </c>
      <c r="R3719" t="str">
        <f>IF(OR(ISBLANK(draft_picks[[#This Row],[veto_override_drafter_id]]),draft_picks[[#This Row],[veto_override_drafter_id]]=""),"",_xlfn.XLOOKUP(draft_picks[[#This Row],[veto_override_drafter_id]],drafters[id],drafters[name]))</f>
        <v/>
      </c>
      <c r="T3719" t="str">
        <f>IF(OR(ISBLANK(draft_picks[[#This Row],[veto_override_team_id]]),draft_picks[[#This Row],[veto_override_team_id]]=""),"",_xlfn.XLOOKUP(draft_picks[[#This Row],[veto_override_team_id]],drafter_teams[id],drafter_teams[name]))</f>
        <v/>
      </c>
    </row>
    <row r="3720" spans="1:20" x14ac:dyDescent="0.25">
      <c r="A3720" t="s">
        <v>693</v>
      </c>
      <c r="B3720" t="str">
        <f>_xlfn.XLOOKUP(draft_picks[[#This Row],[draft_id]],drafts[id],drafts[title])</f>
        <v>Richard Donner</v>
      </c>
      <c r="C3720">
        <v>3</v>
      </c>
      <c r="D3720">
        <f>IF(C3719&lt;draft_picks[[#This Row],[position]],1,IF(C3719&gt;draft_picks[[#This Row],[position]],D3719+1,IF(C3719=draft_picks[[#This Row],[position]],D3719+1)))</f>
        <v>7</v>
      </c>
      <c r="F3720" t="str">
        <f>IF(ISBLANK(draft_picks[[#This Row],[movie_id]]),"",_xlfn.XLOOKUP(draft_picks[[#This Row],[movie_id]],drafts.movies[id],drafts.movies[movie_title]))</f>
        <v/>
      </c>
      <c r="G3720" t="s">
        <v>789</v>
      </c>
      <c r="H3720" t="str">
        <f>IF(ISBLANK(draft_picks[[#This Row],[drafter_id]]),"",_xlfn.XLOOKUP(draft_picks[[#This Row],[drafter_id]],drafters[id],drafters[name]))</f>
        <v>Bryan Cogman</v>
      </c>
      <c r="J3720" t="str">
        <f>IF(ISBLANK(draft_picks[[#This Row],[drafter_team_id]]),"",_xlfn.XLOOKUP(draft_picks[[#This Row],[drafter_team_id]],drafter_teams[id],drafter_teams[name]))</f>
        <v/>
      </c>
      <c r="M3720" t="str">
        <f>IF(OR(ISBLANK(draft_picks[[#This Row],[veto_drafter_id]]),draft_picks[[#This Row],[veto_drafter_id]]=""),"",_xlfn.XLOOKUP(draft_picks[[#This Row],[veto_drafter_id]],drafters[id],drafters[name]))</f>
        <v/>
      </c>
      <c r="O3720" t="str">
        <f>IF(OR(ISBLANK(draft_picks[[#This Row],[veto_drafter_team_id]]),draft_picks[[#This Row],[veto_drafter_team_id]]=""),"",_xlfn.XLOOKUP(draft_picks[[#This Row],[veto_drafter_team_id]],drafter_teams[id],drafter_teams[name]))</f>
        <v/>
      </c>
      <c r="R3720" t="str">
        <f>IF(OR(ISBLANK(draft_picks[[#This Row],[veto_override_drafter_id]]),draft_picks[[#This Row],[veto_override_drafter_id]]=""),"",_xlfn.XLOOKUP(draft_picks[[#This Row],[veto_override_drafter_id]],drafters[id],drafters[name]))</f>
        <v/>
      </c>
      <c r="T3720" t="str">
        <f>IF(OR(ISBLANK(draft_picks[[#This Row],[veto_override_team_id]]),draft_picks[[#This Row],[veto_override_team_id]]=""),"",_xlfn.XLOOKUP(draft_picks[[#This Row],[veto_override_team_id]],drafter_teams[id],drafter_teams[name]))</f>
        <v/>
      </c>
    </row>
    <row r="3721" spans="1:20" x14ac:dyDescent="0.25">
      <c r="A3721" t="s">
        <v>693</v>
      </c>
      <c r="B3721" t="str">
        <f>_xlfn.XLOOKUP(draft_picks[[#This Row],[draft_id]],drafts[id],drafts[title])</f>
        <v>Richard Donner</v>
      </c>
      <c r="C3721">
        <v>2</v>
      </c>
      <c r="D3721">
        <f>IF(C3720&lt;draft_picks[[#This Row],[position]],1,IF(C3720&gt;draft_picks[[#This Row],[position]],D3720+1,IF(C3720=draft_picks[[#This Row],[position]],D3720+1)))</f>
        <v>8</v>
      </c>
      <c r="E3721" t="s">
        <v>5444</v>
      </c>
      <c r="F3721" t="str">
        <f>IF(ISBLANK(draft_picks[[#This Row],[movie_id]]),"",_xlfn.XLOOKUP(draft_picks[[#This Row],[movie_id]],drafts.movies[id],drafts.movies[movie_title]))</f>
        <v>The Goonies</v>
      </c>
      <c r="G3721" t="s">
        <v>915</v>
      </c>
      <c r="H3721" t="str">
        <f>IF(ISBLANK(draft_picks[[#This Row],[drafter_id]]),"",_xlfn.XLOOKUP(draft_picks[[#This Row],[drafter_id]],drafters[id],drafters[name]))</f>
        <v>Billy Ray Brewton</v>
      </c>
      <c r="J3721" t="str">
        <f>IF(ISBLANK(draft_picks[[#This Row],[drafter_team_id]]),"",_xlfn.XLOOKUP(draft_picks[[#This Row],[drafter_team_id]],drafter_teams[id],drafter_teams[name]))</f>
        <v/>
      </c>
      <c r="M3721" t="str">
        <f>IF(OR(ISBLANK(draft_picks[[#This Row],[veto_drafter_id]]),draft_picks[[#This Row],[veto_drafter_id]]=""),"",_xlfn.XLOOKUP(draft_picks[[#This Row],[veto_drafter_id]],drafters[id],drafters[name]))</f>
        <v/>
      </c>
      <c r="O3721" t="str">
        <f>IF(OR(ISBLANK(draft_picks[[#This Row],[veto_drafter_team_id]]),draft_picks[[#This Row],[veto_drafter_team_id]]=""),"",_xlfn.XLOOKUP(draft_picks[[#This Row],[veto_drafter_team_id]],drafter_teams[id],drafter_teams[name]))</f>
        <v/>
      </c>
      <c r="R3721" t="str">
        <f>IF(OR(ISBLANK(draft_picks[[#This Row],[veto_override_drafter_id]]),draft_picks[[#This Row],[veto_override_drafter_id]]=""),"",_xlfn.XLOOKUP(draft_picks[[#This Row],[veto_override_drafter_id]],drafters[id],drafters[name]))</f>
        <v/>
      </c>
      <c r="T3721" t="str">
        <f>IF(OR(ISBLANK(draft_picks[[#This Row],[veto_override_team_id]]),draft_picks[[#This Row],[veto_override_team_id]]=""),"",_xlfn.XLOOKUP(draft_picks[[#This Row],[veto_override_team_id]],drafter_teams[id],drafter_teams[name]))</f>
        <v/>
      </c>
    </row>
    <row r="3722" spans="1:20" x14ac:dyDescent="0.25">
      <c r="A3722" t="s">
        <v>693</v>
      </c>
      <c r="B3722" t="str">
        <f>_xlfn.XLOOKUP(draft_picks[[#This Row],[draft_id]],drafts[id],drafts[title])</f>
        <v>Richard Donner</v>
      </c>
      <c r="C3722">
        <v>1</v>
      </c>
      <c r="D3722">
        <f>IF(C3721&lt;draft_picks[[#This Row],[position]],1,IF(C3721&gt;draft_picks[[#This Row],[position]],D3721+1,IF(C3721=draft_picks[[#This Row],[position]],D3721+1)))</f>
        <v>9</v>
      </c>
      <c r="E3722" t="s">
        <v>2445</v>
      </c>
      <c r="F3722" t="str">
        <f>IF(ISBLANK(draft_picks[[#This Row],[movie_id]]),"",_xlfn.XLOOKUP(draft_picks[[#This Row],[movie_id]],drafts.movies[id],drafts.movies[movie_title]))</f>
        <v>Superman</v>
      </c>
      <c r="G3722" t="s">
        <v>789</v>
      </c>
      <c r="H3722" t="str">
        <f>IF(ISBLANK(draft_picks[[#This Row],[drafter_id]]),"",_xlfn.XLOOKUP(draft_picks[[#This Row],[drafter_id]],drafters[id],drafters[name]))</f>
        <v>Bryan Cogman</v>
      </c>
      <c r="J3722" t="str">
        <f>IF(ISBLANK(draft_picks[[#This Row],[drafter_team_id]]),"",_xlfn.XLOOKUP(draft_picks[[#This Row],[drafter_team_id]],drafter_teams[id],drafter_teams[name]))</f>
        <v/>
      </c>
      <c r="M3722" t="str">
        <f>IF(OR(ISBLANK(draft_picks[[#This Row],[veto_drafter_id]]),draft_picks[[#This Row],[veto_drafter_id]]=""),"",_xlfn.XLOOKUP(draft_picks[[#This Row],[veto_drafter_id]],drafters[id],drafters[name]))</f>
        <v/>
      </c>
      <c r="O3722" t="str">
        <f>IF(OR(ISBLANK(draft_picks[[#This Row],[veto_drafter_team_id]]),draft_picks[[#This Row],[veto_drafter_team_id]]=""),"",_xlfn.XLOOKUP(draft_picks[[#This Row],[veto_drafter_team_id]],drafter_teams[id],drafter_teams[name]))</f>
        <v/>
      </c>
      <c r="R3722" t="str">
        <f>IF(OR(ISBLANK(draft_picks[[#This Row],[veto_override_drafter_id]]),draft_picks[[#This Row],[veto_override_drafter_id]]=""),"",_xlfn.XLOOKUP(draft_picks[[#This Row],[veto_override_drafter_id]],drafters[id],drafters[name]))</f>
        <v/>
      </c>
      <c r="T3722" t="str">
        <f>IF(OR(ISBLANK(draft_picks[[#This Row],[veto_override_team_id]]),draft_picks[[#This Row],[veto_override_team_id]]=""),"",_xlfn.XLOOKUP(draft_picks[[#This Row],[veto_override_team_id]],drafter_teams[id],drafter_teams[name]))</f>
        <v/>
      </c>
    </row>
    <row r="3723" spans="1:20" x14ac:dyDescent="0.25">
      <c r="A3723" t="s">
        <v>429</v>
      </c>
      <c r="B3723" t="str">
        <f>_xlfn.XLOOKUP(draft_picks[[#This Row],[draft_id]],drafts[id],drafts[title])</f>
        <v>Rambo mini-Super Draft</v>
      </c>
      <c r="C3723">
        <v>5</v>
      </c>
      <c r="D3723">
        <f>IF(C3722&lt;draft_picks[[#This Row],[position]],1,IF(C3722&gt;draft_picks[[#This Row],[position]],D3722+1,IF(C3722=draft_picks[[#This Row],[position]],D3722+1)))</f>
        <v>1</v>
      </c>
      <c r="F3723" t="str">
        <f>IF(ISBLANK(draft_picks[[#This Row],[movie_id]]),"",_xlfn.XLOOKUP(draft_picks[[#This Row],[movie_id]],drafts.movies[id],drafts.movies[movie_title]))</f>
        <v/>
      </c>
      <c r="G3723" t="s">
        <v>1115</v>
      </c>
      <c r="H3723" t="str">
        <f>IF(ISBLANK(draft_picks[[#This Row],[drafter_id]]),"",_xlfn.XLOOKUP(draft_picks[[#This Row],[drafter_id]],drafters[id],drafters[name]))</f>
        <v>Ryan Marker</v>
      </c>
      <c r="J3723" t="str">
        <f>IF(ISBLANK(draft_picks[[#This Row],[drafter_team_id]]),"",_xlfn.XLOOKUP(draft_picks[[#This Row],[drafter_team_id]],drafter_teams[id],drafter_teams[name]))</f>
        <v/>
      </c>
      <c r="M3723" t="str">
        <f>IF(OR(ISBLANK(draft_picks[[#This Row],[veto_drafter_id]]),draft_picks[[#This Row],[veto_drafter_id]]=""),"",_xlfn.XLOOKUP(draft_picks[[#This Row],[veto_drafter_id]],drafters[id],drafters[name]))</f>
        <v/>
      </c>
      <c r="O3723" t="str">
        <f>IF(OR(ISBLANK(draft_picks[[#This Row],[veto_drafter_team_id]]),draft_picks[[#This Row],[veto_drafter_team_id]]=""),"",_xlfn.XLOOKUP(draft_picks[[#This Row],[veto_drafter_team_id]],drafter_teams[id],drafter_teams[name]))</f>
        <v/>
      </c>
      <c r="R3723" t="str">
        <f>IF(OR(ISBLANK(draft_picks[[#This Row],[veto_override_drafter_id]]),draft_picks[[#This Row],[veto_override_drafter_id]]=""),"",_xlfn.XLOOKUP(draft_picks[[#This Row],[veto_override_drafter_id]],drafters[id],drafters[name]))</f>
        <v/>
      </c>
      <c r="T3723" t="str">
        <f>IF(OR(ISBLANK(draft_picks[[#This Row],[veto_override_team_id]]),draft_picks[[#This Row],[veto_override_team_id]]=""),"",_xlfn.XLOOKUP(draft_picks[[#This Row],[veto_override_team_id]],drafter_teams[id],drafter_teams[name]))</f>
        <v/>
      </c>
    </row>
    <row r="3724" spans="1:20" x14ac:dyDescent="0.25">
      <c r="A3724" t="s">
        <v>429</v>
      </c>
      <c r="B3724" t="str">
        <f>_xlfn.XLOOKUP(draft_picks[[#This Row],[draft_id]],drafts[id],drafts[title])</f>
        <v>Rambo mini-Super Draft</v>
      </c>
      <c r="C3724">
        <v>4</v>
      </c>
      <c r="D3724">
        <f>IF(C3723&lt;draft_picks[[#This Row],[position]],1,IF(C3723&gt;draft_picks[[#This Row],[position]],D3723+1,IF(C3723=draft_picks[[#This Row],[position]],D3723+1)))</f>
        <v>2</v>
      </c>
      <c r="F3724" t="str">
        <f>IF(ISBLANK(draft_picks[[#This Row],[movie_id]]),"",_xlfn.XLOOKUP(draft_picks[[#This Row],[movie_id]],drafts.movies[id],drafts.movies[movie_title]))</f>
        <v/>
      </c>
      <c r="G3724" t="s">
        <v>1237</v>
      </c>
      <c r="H3724" t="str">
        <f>IF(ISBLANK(draft_picks[[#This Row],[drafter_id]]),"",_xlfn.XLOOKUP(draft_picks[[#This Row],[drafter_id]],drafters[id],drafters[name]))</f>
        <v>Clay Keller</v>
      </c>
      <c r="J3724" t="str">
        <f>IF(ISBLANK(draft_picks[[#This Row],[drafter_team_id]]),"",_xlfn.XLOOKUP(draft_picks[[#This Row],[drafter_team_id]],drafter_teams[id],drafter_teams[name]))</f>
        <v/>
      </c>
      <c r="K3724" t="s">
        <v>15484</v>
      </c>
      <c r="L3724" t="s">
        <v>1115</v>
      </c>
      <c r="M3724" t="str">
        <f>IF(OR(ISBLANK(draft_picks[[#This Row],[veto_drafter_id]]),draft_picks[[#This Row],[veto_drafter_id]]=""),"",_xlfn.XLOOKUP(draft_picks[[#This Row],[veto_drafter_id]],drafters[id],drafters[name]))</f>
        <v>Ryan Marker</v>
      </c>
      <c r="O3724" t="str">
        <f>IF(OR(ISBLANK(draft_picks[[#This Row],[veto_drafter_team_id]]),draft_picks[[#This Row],[veto_drafter_team_id]]=""),"",_xlfn.XLOOKUP(draft_picks[[#This Row],[veto_drafter_team_id]],drafter_teams[id],drafter_teams[name]))</f>
        <v/>
      </c>
      <c r="R3724" t="str">
        <f>IF(OR(ISBLANK(draft_picks[[#This Row],[veto_override_drafter_id]]),draft_picks[[#This Row],[veto_override_drafter_id]]=""),"",_xlfn.XLOOKUP(draft_picks[[#This Row],[veto_override_drafter_id]],drafters[id],drafters[name]))</f>
        <v/>
      </c>
      <c r="T3724" t="str">
        <f>IF(OR(ISBLANK(draft_picks[[#This Row],[veto_override_team_id]]),draft_picks[[#This Row],[veto_override_team_id]]=""),"",_xlfn.XLOOKUP(draft_picks[[#This Row],[veto_override_team_id]],drafter_teams[id],drafter_teams[name]))</f>
        <v/>
      </c>
    </row>
    <row r="3725" spans="1:20" x14ac:dyDescent="0.25">
      <c r="A3725" t="s">
        <v>429</v>
      </c>
      <c r="B3725" t="str">
        <f>_xlfn.XLOOKUP(draft_picks[[#This Row],[draft_id]],drafts[id],drafts[title])</f>
        <v>Rambo mini-Super Draft</v>
      </c>
      <c r="C3725">
        <v>4</v>
      </c>
      <c r="D3725">
        <f>IF(C3724&lt;draft_picks[[#This Row],[position]],1,IF(C3724&gt;draft_picks[[#This Row],[position]],D3724+1,IF(C3724=draft_picks[[#This Row],[position]],D3724+1)))</f>
        <v>3</v>
      </c>
      <c r="F3725" t="str">
        <f>IF(ISBLANK(draft_picks[[#This Row],[movie_id]]),"",_xlfn.XLOOKUP(draft_picks[[#This Row],[movie_id]],drafts.movies[id],drafts.movies[movie_title]))</f>
        <v/>
      </c>
      <c r="G3725" t="s">
        <v>1237</v>
      </c>
      <c r="H3725" t="str">
        <f>IF(ISBLANK(draft_picks[[#This Row],[drafter_id]]),"",_xlfn.XLOOKUP(draft_picks[[#This Row],[drafter_id]],drafters[id],drafters[name]))</f>
        <v>Clay Keller</v>
      </c>
      <c r="J3725" t="str">
        <f>IF(ISBLANK(draft_picks[[#This Row],[drafter_team_id]]),"",_xlfn.XLOOKUP(draft_picks[[#This Row],[drafter_team_id]],drafter_teams[id],drafter_teams[name]))</f>
        <v/>
      </c>
      <c r="M3725" t="str">
        <f>IF(OR(ISBLANK(draft_picks[[#This Row],[veto_drafter_id]]),draft_picks[[#This Row],[veto_drafter_id]]=""),"",_xlfn.XLOOKUP(draft_picks[[#This Row],[veto_drafter_id]],drafters[id],drafters[name]))</f>
        <v/>
      </c>
      <c r="O3725" t="str">
        <f>IF(OR(ISBLANK(draft_picks[[#This Row],[veto_drafter_team_id]]),draft_picks[[#This Row],[veto_drafter_team_id]]=""),"",_xlfn.XLOOKUP(draft_picks[[#This Row],[veto_drafter_team_id]],drafter_teams[id],drafter_teams[name]))</f>
        <v/>
      </c>
      <c r="R3725" t="str">
        <f>IF(OR(ISBLANK(draft_picks[[#This Row],[veto_override_drafter_id]]),draft_picks[[#This Row],[veto_override_drafter_id]]=""),"",_xlfn.XLOOKUP(draft_picks[[#This Row],[veto_override_drafter_id]],drafters[id],drafters[name]))</f>
        <v/>
      </c>
      <c r="T3725" t="str">
        <f>IF(OR(ISBLANK(draft_picks[[#This Row],[veto_override_team_id]]),draft_picks[[#This Row],[veto_override_team_id]]=""),"",_xlfn.XLOOKUP(draft_picks[[#This Row],[veto_override_team_id]],drafter_teams[id],drafter_teams[name]))</f>
        <v/>
      </c>
    </row>
    <row r="3726" spans="1:20" x14ac:dyDescent="0.25">
      <c r="A3726" t="s">
        <v>429</v>
      </c>
      <c r="B3726" t="str">
        <f>_xlfn.XLOOKUP(draft_picks[[#This Row],[draft_id]],drafts[id],drafts[title])</f>
        <v>Rambo mini-Super Draft</v>
      </c>
      <c r="C3726">
        <v>3</v>
      </c>
      <c r="D3726">
        <f>IF(C3725&lt;draft_picks[[#This Row],[position]],1,IF(C3725&gt;draft_picks[[#This Row],[position]],D3725+1,IF(C3725=draft_picks[[#This Row],[position]],D3725+1)))</f>
        <v>4</v>
      </c>
      <c r="F3726" t="str">
        <f>IF(ISBLANK(draft_picks[[#This Row],[movie_id]]),"",_xlfn.XLOOKUP(draft_picks[[#This Row],[movie_id]],drafts.movies[id],drafts.movies[movie_title]))</f>
        <v/>
      </c>
      <c r="G3726" t="s">
        <v>1115</v>
      </c>
      <c r="H3726" t="str">
        <f>IF(ISBLANK(draft_picks[[#This Row],[drafter_id]]),"",_xlfn.XLOOKUP(draft_picks[[#This Row],[drafter_id]],drafters[id],drafters[name]))</f>
        <v>Ryan Marker</v>
      </c>
      <c r="J3726" t="str">
        <f>IF(ISBLANK(draft_picks[[#This Row],[drafter_team_id]]),"",_xlfn.XLOOKUP(draft_picks[[#This Row],[drafter_team_id]],drafter_teams[id],drafter_teams[name]))</f>
        <v/>
      </c>
      <c r="K3726" t="s">
        <v>15484</v>
      </c>
      <c r="L3726" t="s">
        <v>1237</v>
      </c>
      <c r="M3726" t="str">
        <f>IF(OR(ISBLANK(draft_picks[[#This Row],[veto_drafter_id]]),draft_picks[[#This Row],[veto_drafter_id]]=""),"",_xlfn.XLOOKUP(draft_picks[[#This Row],[veto_drafter_id]],drafters[id],drafters[name]))</f>
        <v>Clay Keller</v>
      </c>
      <c r="O3726" t="str">
        <f>IF(OR(ISBLANK(draft_picks[[#This Row],[veto_drafter_team_id]]),draft_picks[[#This Row],[veto_drafter_team_id]]=""),"",_xlfn.XLOOKUP(draft_picks[[#This Row],[veto_drafter_team_id]],drafter_teams[id],drafter_teams[name]))</f>
        <v/>
      </c>
      <c r="R3726" t="str">
        <f>IF(OR(ISBLANK(draft_picks[[#This Row],[veto_override_drafter_id]]),draft_picks[[#This Row],[veto_override_drafter_id]]=""),"",_xlfn.XLOOKUP(draft_picks[[#This Row],[veto_override_drafter_id]],drafters[id],drafters[name]))</f>
        <v/>
      </c>
      <c r="T3726" t="str">
        <f>IF(OR(ISBLANK(draft_picks[[#This Row],[veto_override_team_id]]),draft_picks[[#This Row],[veto_override_team_id]]=""),"",_xlfn.XLOOKUP(draft_picks[[#This Row],[veto_override_team_id]],drafter_teams[id],drafter_teams[name]))</f>
        <v/>
      </c>
    </row>
    <row r="3727" spans="1:20" x14ac:dyDescent="0.25">
      <c r="A3727" t="s">
        <v>429</v>
      </c>
      <c r="B3727" t="str">
        <f>_xlfn.XLOOKUP(draft_picks[[#This Row],[draft_id]],drafts[id],drafts[title])</f>
        <v>Rambo mini-Super Draft</v>
      </c>
      <c r="C3727">
        <v>3</v>
      </c>
      <c r="D3727">
        <f>IF(C3726&lt;draft_picks[[#This Row],[position]],1,IF(C3726&gt;draft_picks[[#This Row],[position]],D3726+1,IF(C3726=draft_picks[[#This Row],[position]],D3726+1)))</f>
        <v>5</v>
      </c>
      <c r="F3727" t="str">
        <f>IF(ISBLANK(draft_picks[[#This Row],[movie_id]]),"",_xlfn.XLOOKUP(draft_picks[[#This Row],[movie_id]],drafts.movies[id],drafts.movies[movie_title]))</f>
        <v/>
      </c>
      <c r="G3727" t="s">
        <v>1115</v>
      </c>
      <c r="H3727" t="str">
        <f>IF(ISBLANK(draft_picks[[#This Row],[drafter_id]]),"",_xlfn.XLOOKUP(draft_picks[[#This Row],[drafter_id]],drafters[id],drafters[name]))</f>
        <v>Ryan Marker</v>
      </c>
      <c r="J3727" t="str">
        <f>IF(ISBLANK(draft_picks[[#This Row],[drafter_team_id]]),"",_xlfn.XLOOKUP(draft_picks[[#This Row],[drafter_team_id]],drafter_teams[id],drafter_teams[name]))</f>
        <v/>
      </c>
      <c r="M3727" t="str">
        <f>IF(OR(ISBLANK(draft_picks[[#This Row],[veto_drafter_id]]),draft_picks[[#This Row],[veto_drafter_id]]=""),"",_xlfn.XLOOKUP(draft_picks[[#This Row],[veto_drafter_id]],drafters[id],drafters[name]))</f>
        <v/>
      </c>
      <c r="O3727" t="str">
        <f>IF(OR(ISBLANK(draft_picks[[#This Row],[veto_drafter_team_id]]),draft_picks[[#This Row],[veto_drafter_team_id]]=""),"",_xlfn.XLOOKUP(draft_picks[[#This Row],[veto_drafter_team_id]],drafter_teams[id],drafter_teams[name]))</f>
        <v/>
      </c>
      <c r="R3727" t="str">
        <f>IF(OR(ISBLANK(draft_picks[[#This Row],[veto_override_drafter_id]]),draft_picks[[#This Row],[veto_override_drafter_id]]=""),"",_xlfn.XLOOKUP(draft_picks[[#This Row],[veto_override_drafter_id]],drafters[id],drafters[name]))</f>
        <v/>
      </c>
      <c r="T3727" t="str">
        <f>IF(OR(ISBLANK(draft_picks[[#This Row],[veto_override_team_id]]),draft_picks[[#This Row],[veto_override_team_id]]=""),"",_xlfn.XLOOKUP(draft_picks[[#This Row],[veto_override_team_id]],drafter_teams[id],drafter_teams[name]))</f>
        <v/>
      </c>
    </row>
    <row r="3728" spans="1:20" x14ac:dyDescent="0.25">
      <c r="A3728" t="s">
        <v>429</v>
      </c>
      <c r="B3728" t="str">
        <f>_xlfn.XLOOKUP(draft_picks[[#This Row],[draft_id]],drafts[id],drafts[title])</f>
        <v>Rambo mini-Super Draft</v>
      </c>
      <c r="C3728">
        <v>2</v>
      </c>
      <c r="D3728">
        <f>IF(C3727&lt;draft_picks[[#This Row],[position]],1,IF(C3727&gt;draft_picks[[#This Row],[position]],D3727+1,IF(C3727=draft_picks[[#This Row],[position]],D3727+1)))</f>
        <v>6</v>
      </c>
      <c r="F3728" t="str">
        <f>IF(ISBLANK(draft_picks[[#This Row],[movie_id]]),"",_xlfn.XLOOKUP(draft_picks[[#This Row],[movie_id]],drafts.movies[id],drafts.movies[movie_title]))</f>
        <v/>
      </c>
      <c r="G3728" t="s">
        <v>1237</v>
      </c>
      <c r="H3728" t="str">
        <f>IF(ISBLANK(draft_picks[[#This Row],[drafter_id]]),"",_xlfn.XLOOKUP(draft_picks[[#This Row],[drafter_id]],drafters[id],drafters[name]))</f>
        <v>Clay Keller</v>
      </c>
      <c r="J3728" t="str">
        <f>IF(ISBLANK(draft_picks[[#This Row],[drafter_team_id]]),"",_xlfn.XLOOKUP(draft_picks[[#This Row],[drafter_team_id]],drafter_teams[id],drafter_teams[name]))</f>
        <v/>
      </c>
      <c r="M3728" t="str">
        <f>IF(OR(ISBLANK(draft_picks[[#This Row],[veto_drafter_id]]),draft_picks[[#This Row],[veto_drafter_id]]=""),"",_xlfn.XLOOKUP(draft_picks[[#This Row],[veto_drafter_id]],drafters[id],drafters[name]))</f>
        <v/>
      </c>
      <c r="O3728" t="str">
        <f>IF(OR(ISBLANK(draft_picks[[#This Row],[veto_drafter_team_id]]),draft_picks[[#This Row],[veto_drafter_team_id]]=""),"",_xlfn.XLOOKUP(draft_picks[[#This Row],[veto_drafter_team_id]],drafter_teams[id],drafter_teams[name]))</f>
        <v/>
      </c>
      <c r="R3728" t="str">
        <f>IF(OR(ISBLANK(draft_picks[[#This Row],[veto_override_drafter_id]]),draft_picks[[#This Row],[veto_override_drafter_id]]=""),"",_xlfn.XLOOKUP(draft_picks[[#This Row],[veto_override_drafter_id]],drafters[id],drafters[name]))</f>
        <v/>
      </c>
      <c r="T3728" t="str">
        <f>IF(OR(ISBLANK(draft_picks[[#This Row],[veto_override_team_id]]),draft_picks[[#This Row],[veto_override_team_id]]=""),"",_xlfn.XLOOKUP(draft_picks[[#This Row],[veto_override_team_id]],drafter_teams[id],drafter_teams[name]))</f>
        <v/>
      </c>
    </row>
    <row r="3729" spans="1:20" x14ac:dyDescent="0.25">
      <c r="A3729" t="s">
        <v>429</v>
      </c>
      <c r="B3729" t="str">
        <f>_xlfn.XLOOKUP(draft_picks[[#This Row],[draft_id]],drafts[id],drafts[title])</f>
        <v>Rambo mini-Super Draft</v>
      </c>
      <c r="C3729">
        <v>1</v>
      </c>
      <c r="D3729">
        <f>IF(C3728&lt;draft_picks[[#This Row],[position]],1,IF(C3728&gt;draft_picks[[#This Row],[position]],D3728+1,IF(C3728=draft_picks[[#This Row],[position]],D3728+1)))</f>
        <v>7</v>
      </c>
      <c r="E3729" t="s">
        <v>4875</v>
      </c>
      <c r="F3729" t="str">
        <f>IF(ISBLANK(draft_picks[[#This Row],[movie_id]]),"",_xlfn.XLOOKUP(draft_picks[[#This Row],[movie_id]],drafts.movies[id],drafts.movies[movie_title]))</f>
        <v>First Blood</v>
      </c>
      <c r="G3729" t="s">
        <v>1115</v>
      </c>
      <c r="H3729" t="str">
        <f>IF(ISBLANK(draft_picks[[#This Row],[drafter_id]]),"",_xlfn.XLOOKUP(draft_picks[[#This Row],[drafter_id]],drafters[id],drafters[name]))</f>
        <v>Ryan Marker</v>
      </c>
      <c r="J3729" t="str">
        <f>IF(ISBLANK(draft_picks[[#This Row],[drafter_team_id]]),"",_xlfn.XLOOKUP(draft_picks[[#This Row],[drafter_team_id]],drafter_teams[id],drafter_teams[name]))</f>
        <v/>
      </c>
      <c r="M3729" t="str">
        <f>IF(OR(ISBLANK(draft_picks[[#This Row],[veto_drafter_id]]),draft_picks[[#This Row],[veto_drafter_id]]=""),"",_xlfn.XLOOKUP(draft_picks[[#This Row],[veto_drafter_id]],drafters[id],drafters[name]))</f>
        <v/>
      </c>
      <c r="O3729" t="str">
        <f>IF(OR(ISBLANK(draft_picks[[#This Row],[veto_drafter_team_id]]),draft_picks[[#This Row],[veto_drafter_team_id]]=""),"",_xlfn.XLOOKUP(draft_picks[[#This Row],[veto_drafter_team_id]],drafter_teams[id],drafter_teams[name]))</f>
        <v/>
      </c>
      <c r="R3729" t="str">
        <f>IF(OR(ISBLANK(draft_picks[[#This Row],[veto_override_drafter_id]]),draft_picks[[#This Row],[veto_override_drafter_id]]=""),"",_xlfn.XLOOKUP(draft_picks[[#This Row],[veto_override_drafter_id]],drafters[id],drafters[name]))</f>
        <v/>
      </c>
      <c r="T3729" t="str">
        <f>IF(OR(ISBLANK(draft_picks[[#This Row],[veto_override_team_id]]),draft_picks[[#This Row],[veto_override_team_id]]=""),"",_xlfn.XLOOKUP(draft_picks[[#This Row],[veto_override_team_id]],drafter_teams[id],drafter_teams[name]))</f>
        <v/>
      </c>
    </row>
    <row r="3730" spans="1:20" x14ac:dyDescent="0.25">
      <c r="A3730" t="s">
        <v>226</v>
      </c>
      <c r="B3730" t="str">
        <f>_xlfn.XLOOKUP(draft_picks[[#This Row],[draft_id]],drafts[id],drafts[title])</f>
        <v>Police Story mini-Super Draft</v>
      </c>
      <c r="C3730">
        <v>5</v>
      </c>
      <c r="D3730">
        <f>IF(C3729&lt;draft_picks[[#This Row],[position]],1,IF(C3729&gt;draft_picks[[#This Row],[position]],D3729+1,IF(C3729=draft_picks[[#This Row],[position]],D3729+1)))</f>
        <v>1</v>
      </c>
      <c r="F3730" t="str">
        <f>IF(ISBLANK(draft_picks[[#This Row],[movie_id]]),"",_xlfn.XLOOKUP(draft_picks[[#This Row],[movie_id]],drafts.movies[id],drafts.movies[movie_title]))</f>
        <v/>
      </c>
      <c r="G3730" t="s">
        <v>1237</v>
      </c>
      <c r="H3730" t="str">
        <f>IF(ISBLANK(draft_picks[[#This Row],[drafter_id]]),"",_xlfn.XLOOKUP(draft_picks[[#This Row],[drafter_id]],drafters[id],drafters[name]))</f>
        <v>Clay Keller</v>
      </c>
      <c r="J3730" t="str">
        <f>IF(ISBLANK(draft_picks[[#This Row],[drafter_team_id]]),"",_xlfn.XLOOKUP(draft_picks[[#This Row],[drafter_team_id]],drafter_teams[id],drafter_teams[name]))</f>
        <v/>
      </c>
      <c r="K3730" t="s">
        <v>15484</v>
      </c>
      <c r="L3730" t="s">
        <v>1115</v>
      </c>
      <c r="M3730" t="str">
        <f>IF(OR(ISBLANK(draft_picks[[#This Row],[veto_drafter_id]]),draft_picks[[#This Row],[veto_drafter_id]]=""),"",_xlfn.XLOOKUP(draft_picks[[#This Row],[veto_drafter_id]],drafters[id],drafters[name]))</f>
        <v>Ryan Marker</v>
      </c>
      <c r="O3730" t="str">
        <f>IF(OR(ISBLANK(draft_picks[[#This Row],[veto_drafter_team_id]]),draft_picks[[#This Row],[veto_drafter_team_id]]=""),"",_xlfn.XLOOKUP(draft_picks[[#This Row],[veto_drafter_team_id]],drafter_teams[id],drafter_teams[name]))</f>
        <v/>
      </c>
      <c r="R3730" t="str">
        <f>IF(OR(ISBLANK(draft_picks[[#This Row],[veto_override_drafter_id]]),draft_picks[[#This Row],[veto_override_drafter_id]]=""),"",_xlfn.XLOOKUP(draft_picks[[#This Row],[veto_override_drafter_id]],drafters[id],drafters[name]))</f>
        <v/>
      </c>
      <c r="T3730" t="str">
        <f>IF(OR(ISBLANK(draft_picks[[#This Row],[veto_override_team_id]]),draft_picks[[#This Row],[veto_override_team_id]]=""),"",_xlfn.XLOOKUP(draft_picks[[#This Row],[veto_override_team_id]],drafter_teams[id],drafter_teams[name]))</f>
        <v/>
      </c>
    </row>
    <row r="3731" spans="1:20" x14ac:dyDescent="0.25">
      <c r="A3731" t="s">
        <v>226</v>
      </c>
      <c r="B3731" t="str">
        <f>_xlfn.XLOOKUP(draft_picks[[#This Row],[draft_id]],drafts[id],drafts[title])</f>
        <v>Police Story mini-Super Draft</v>
      </c>
      <c r="C3731">
        <v>5</v>
      </c>
      <c r="D3731">
        <f>IF(C3730&lt;draft_picks[[#This Row],[position]],1,IF(C3730&gt;draft_picks[[#This Row],[position]],D3730+1,IF(C3730=draft_picks[[#This Row],[position]],D3730+1)))</f>
        <v>2</v>
      </c>
      <c r="F3731" t="str">
        <f>IF(ISBLANK(draft_picks[[#This Row],[movie_id]]),"",_xlfn.XLOOKUP(draft_picks[[#This Row],[movie_id]],drafts.movies[id],drafts.movies[movie_title]))</f>
        <v/>
      </c>
      <c r="G3731" t="s">
        <v>1237</v>
      </c>
      <c r="H3731" t="str">
        <f>IF(ISBLANK(draft_picks[[#This Row],[drafter_id]]),"",_xlfn.XLOOKUP(draft_picks[[#This Row],[drafter_id]],drafters[id],drafters[name]))</f>
        <v>Clay Keller</v>
      </c>
      <c r="J3731" t="str">
        <f>IF(ISBLANK(draft_picks[[#This Row],[drafter_team_id]]),"",_xlfn.XLOOKUP(draft_picks[[#This Row],[drafter_team_id]],drafter_teams[id],drafter_teams[name]))</f>
        <v/>
      </c>
      <c r="M3731" t="str">
        <f>IF(OR(ISBLANK(draft_picks[[#This Row],[veto_drafter_id]]),draft_picks[[#This Row],[veto_drafter_id]]=""),"",_xlfn.XLOOKUP(draft_picks[[#This Row],[veto_drafter_id]],drafters[id],drafters[name]))</f>
        <v/>
      </c>
      <c r="O3731" t="str">
        <f>IF(OR(ISBLANK(draft_picks[[#This Row],[veto_drafter_team_id]]),draft_picks[[#This Row],[veto_drafter_team_id]]=""),"",_xlfn.XLOOKUP(draft_picks[[#This Row],[veto_drafter_team_id]],drafter_teams[id],drafter_teams[name]))</f>
        <v/>
      </c>
      <c r="R3731" t="str">
        <f>IF(OR(ISBLANK(draft_picks[[#This Row],[veto_override_drafter_id]]),draft_picks[[#This Row],[veto_override_drafter_id]]=""),"",_xlfn.XLOOKUP(draft_picks[[#This Row],[veto_override_drafter_id]],drafters[id],drafters[name]))</f>
        <v/>
      </c>
      <c r="T3731" t="str">
        <f>IF(OR(ISBLANK(draft_picks[[#This Row],[veto_override_team_id]]),draft_picks[[#This Row],[veto_override_team_id]]=""),"",_xlfn.XLOOKUP(draft_picks[[#This Row],[veto_override_team_id]],drafter_teams[id],drafter_teams[name]))</f>
        <v/>
      </c>
    </row>
    <row r="3732" spans="1:20" x14ac:dyDescent="0.25">
      <c r="A3732" t="s">
        <v>226</v>
      </c>
      <c r="B3732" t="str">
        <f>_xlfn.XLOOKUP(draft_picks[[#This Row],[draft_id]],drafts[id],drafts[title])</f>
        <v>Police Story mini-Super Draft</v>
      </c>
      <c r="C3732">
        <v>4</v>
      </c>
      <c r="D3732">
        <f>IF(C3731&lt;draft_picks[[#This Row],[position]],1,IF(C3731&gt;draft_picks[[#This Row],[position]],D3731+1,IF(C3731=draft_picks[[#This Row],[position]],D3731+1)))</f>
        <v>3</v>
      </c>
      <c r="F3732" t="str">
        <f>IF(ISBLANK(draft_picks[[#This Row],[movie_id]]),"",_xlfn.XLOOKUP(draft_picks[[#This Row],[movie_id]],drafts.movies[id],drafts.movies[movie_title]))</f>
        <v/>
      </c>
      <c r="G3732" t="s">
        <v>1115</v>
      </c>
      <c r="H3732" t="str">
        <f>IF(ISBLANK(draft_picks[[#This Row],[drafter_id]]),"",_xlfn.XLOOKUP(draft_picks[[#This Row],[drafter_id]],drafters[id],drafters[name]))</f>
        <v>Ryan Marker</v>
      </c>
      <c r="J3732" t="str">
        <f>IF(ISBLANK(draft_picks[[#This Row],[drafter_team_id]]),"",_xlfn.XLOOKUP(draft_picks[[#This Row],[drafter_team_id]],drafter_teams[id],drafter_teams[name]))</f>
        <v/>
      </c>
      <c r="M3732" t="str">
        <f>IF(OR(ISBLANK(draft_picks[[#This Row],[veto_drafter_id]]),draft_picks[[#This Row],[veto_drafter_id]]=""),"",_xlfn.XLOOKUP(draft_picks[[#This Row],[veto_drafter_id]],drafters[id],drafters[name]))</f>
        <v/>
      </c>
      <c r="O3732" t="str">
        <f>IF(OR(ISBLANK(draft_picks[[#This Row],[veto_drafter_team_id]]),draft_picks[[#This Row],[veto_drafter_team_id]]=""),"",_xlfn.XLOOKUP(draft_picks[[#This Row],[veto_drafter_team_id]],drafter_teams[id],drafter_teams[name]))</f>
        <v/>
      </c>
      <c r="R3732" t="str">
        <f>IF(OR(ISBLANK(draft_picks[[#This Row],[veto_override_drafter_id]]),draft_picks[[#This Row],[veto_override_drafter_id]]=""),"",_xlfn.XLOOKUP(draft_picks[[#This Row],[veto_override_drafter_id]],drafters[id],drafters[name]))</f>
        <v/>
      </c>
      <c r="T3732" t="str">
        <f>IF(OR(ISBLANK(draft_picks[[#This Row],[veto_override_team_id]]),draft_picks[[#This Row],[veto_override_team_id]]=""),"",_xlfn.XLOOKUP(draft_picks[[#This Row],[veto_override_team_id]],drafter_teams[id],drafter_teams[name]))</f>
        <v/>
      </c>
    </row>
    <row r="3733" spans="1:20" x14ac:dyDescent="0.25">
      <c r="A3733" t="s">
        <v>226</v>
      </c>
      <c r="B3733" t="str">
        <f>_xlfn.XLOOKUP(draft_picks[[#This Row],[draft_id]],drafts[id],drafts[title])</f>
        <v>Police Story mini-Super Draft</v>
      </c>
      <c r="C3733">
        <v>3</v>
      </c>
      <c r="D3733">
        <f>IF(C3732&lt;draft_picks[[#This Row],[position]],1,IF(C3732&gt;draft_picks[[#This Row],[position]],D3732+1,IF(C3732=draft_picks[[#This Row],[position]],D3732+1)))</f>
        <v>4</v>
      </c>
      <c r="F3733" t="str">
        <f>IF(ISBLANK(draft_picks[[#This Row],[movie_id]]),"",_xlfn.XLOOKUP(draft_picks[[#This Row],[movie_id]],drafts.movies[id],drafts.movies[movie_title]))</f>
        <v/>
      </c>
      <c r="G3733" t="s">
        <v>1237</v>
      </c>
      <c r="H3733" t="str">
        <f>IF(ISBLANK(draft_picks[[#This Row],[drafter_id]]),"",_xlfn.XLOOKUP(draft_picks[[#This Row],[drafter_id]],drafters[id],drafters[name]))</f>
        <v>Clay Keller</v>
      </c>
      <c r="J3733" t="str">
        <f>IF(ISBLANK(draft_picks[[#This Row],[drafter_team_id]]),"",_xlfn.XLOOKUP(draft_picks[[#This Row],[drafter_team_id]],drafter_teams[id],drafter_teams[name]))</f>
        <v/>
      </c>
      <c r="M3733" t="str">
        <f>IF(OR(ISBLANK(draft_picks[[#This Row],[veto_drafter_id]]),draft_picks[[#This Row],[veto_drafter_id]]=""),"",_xlfn.XLOOKUP(draft_picks[[#This Row],[veto_drafter_id]],drafters[id],drafters[name]))</f>
        <v/>
      </c>
      <c r="O3733" t="str">
        <f>IF(OR(ISBLANK(draft_picks[[#This Row],[veto_drafter_team_id]]),draft_picks[[#This Row],[veto_drafter_team_id]]=""),"",_xlfn.XLOOKUP(draft_picks[[#This Row],[veto_drafter_team_id]],drafter_teams[id],drafter_teams[name]))</f>
        <v/>
      </c>
      <c r="R3733" t="str">
        <f>IF(OR(ISBLANK(draft_picks[[#This Row],[veto_override_drafter_id]]),draft_picks[[#This Row],[veto_override_drafter_id]]=""),"",_xlfn.XLOOKUP(draft_picks[[#This Row],[veto_override_drafter_id]],drafters[id],drafters[name]))</f>
        <v/>
      </c>
      <c r="T3733" t="str">
        <f>IF(OR(ISBLANK(draft_picks[[#This Row],[veto_override_team_id]]),draft_picks[[#This Row],[veto_override_team_id]]=""),"",_xlfn.XLOOKUP(draft_picks[[#This Row],[veto_override_team_id]],drafter_teams[id],drafter_teams[name]))</f>
        <v/>
      </c>
    </row>
    <row r="3734" spans="1:20" x14ac:dyDescent="0.25">
      <c r="A3734" t="s">
        <v>226</v>
      </c>
      <c r="B3734" t="str">
        <f>_xlfn.XLOOKUP(draft_picks[[#This Row],[draft_id]],drafts[id],drafts[title])</f>
        <v>Police Story mini-Super Draft</v>
      </c>
      <c r="C3734">
        <v>2</v>
      </c>
      <c r="D3734">
        <f>IF(C3733&lt;draft_picks[[#This Row],[position]],1,IF(C3733&gt;draft_picks[[#This Row],[position]],D3733+1,IF(C3733=draft_picks[[#This Row],[position]],D3733+1)))</f>
        <v>5</v>
      </c>
      <c r="F3734" t="str">
        <f>IF(ISBLANK(draft_picks[[#This Row],[movie_id]]),"",_xlfn.XLOOKUP(draft_picks[[#This Row],[movie_id]],drafts.movies[id],drafts.movies[movie_title]))</f>
        <v/>
      </c>
      <c r="G3734" t="s">
        <v>1115</v>
      </c>
      <c r="H3734" t="str">
        <f>IF(ISBLANK(draft_picks[[#This Row],[drafter_id]]),"",_xlfn.XLOOKUP(draft_picks[[#This Row],[drafter_id]],drafters[id],drafters[name]))</f>
        <v>Ryan Marker</v>
      </c>
      <c r="J3734" t="str">
        <f>IF(ISBLANK(draft_picks[[#This Row],[drafter_team_id]]),"",_xlfn.XLOOKUP(draft_picks[[#This Row],[drafter_team_id]],drafter_teams[id],drafter_teams[name]))</f>
        <v/>
      </c>
      <c r="M3734" t="str">
        <f>IF(OR(ISBLANK(draft_picks[[#This Row],[veto_drafter_id]]),draft_picks[[#This Row],[veto_drafter_id]]=""),"",_xlfn.XLOOKUP(draft_picks[[#This Row],[veto_drafter_id]],drafters[id],drafters[name]))</f>
        <v/>
      </c>
      <c r="O3734" t="str">
        <f>IF(OR(ISBLANK(draft_picks[[#This Row],[veto_drafter_team_id]]),draft_picks[[#This Row],[veto_drafter_team_id]]=""),"",_xlfn.XLOOKUP(draft_picks[[#This Row],[veto_drafter_team_id]],drafter_teams[id],drafter_teams[name]))</f>
        <v/>
      </c>
      <c r="R3734" t="str">
        <f>IF(OR(ISBLANK(draft_picks[[#This Row],[veto_override_drafter_id]]),draft_picks[[#This Row],[veto_override_drafter_id]]=""),"",_xlfn.XLOOKUP(draft_picks[[#This Row],[veto_override_drafter_id]],drafters[id],drafters[name]))</f>
        <v/>
      </c>
      <c r="T3734" t="str">
        <f>IF(OR(ISBLANK(draft_picks[[#This Row],[veto_override_team_id]]),draft_picks[[#This Row],[veto_override_team_id]]=""),"",_xlfn.XLOOKUP(draft_picks[[#This Row],[veto_override_team_id]],drafter_teams[id],drafter_teams[name]))</f>
        <v/>
      </c>
    </row>
    <row r="3735" spans="1:20" x14ac:dyDescent="0.25">
      <c r="A3735" t="s">
        <v>226</v>
      </c>
      <c r="B3735" t="str">
        <f>_xlfn.XLOOKUP(draft_picks[[#This Row],[draft_id]],drafts[id],drafts[title])</f>
        <v>Police Story mini-Super Draft</v>
      </c>
      <c r="C3735">
        <v>1</v>
      </c>
      <c r="D3735">
        <f>IF(C3734&lt;draft_picks[[#This Row],[position]],1,IF(C3734&gt;draft_picks[[#This Row],[position]],D3734+1,IF(C3734=draft_picks[[#This Row],[position]],D3734+1)))</f>
        <v>6</v>
      </c>
      <c r="F3735" t="str">
        <f>IF(ISBLANK(draft_picks[[#This Row],[movie_id]]),"",_xlfn.XLOOKUP(draft_picks[[#This Row],[movie_id]],drafts.movies[id],drafts.movies[movie_title]))</f>
        <v/>
      </c>
      <c r="G3735" t="s">
        <v>1237</v>
      </c>
      <c r="H3735" t="str">
        <f>IF(ISBLANK(draft_picks[[#This Row],[drafter_id]]),"",_xlfn.XLOOKUP(draft_picks[[#This Row],[drafter_id]],drafters[id],drafters[name]))</f>
        <v>Clay Keller</v>
      </c>
      <c r="J3735" t="str">
        <f>IF(ISBLANK(draft_picks[[#This Row],[drafter_team_id]]),"",_xlfn.XLOOKUP(draft_picks[[#This Row],[drafter_team_id]],drafter_teams[id],drafter_teams[name]))</f>
        <v/>
      </c>
      <c r="M3735" t="str">
        <f>IF(OR(ISBLANK(draft_picks[[#This Row],[veto_drafter_id]]),draft_picks[[#This Row],[veto_drafter_id]]=""),"",_xlfn.XLOOKUP(draft_picks[[#This Row],[veto_drafter_id]],drafters[id],drafters[name]))</f>
        <v/>
      </c>
      <c r="O3735" t="str">
        <f>IF(OR(ISBLANK(draft_picks[[#This Row],[veto_drafter_team_id]]),draft_picks[[#This Row],[veto_drafter_team_id]]=""),"",_xlfn.XLOOKUP(draft_picks[[#This Row],[veto_drafter_team_id]],drafter_teams[id],drafter_teams[name]))</f>
        <v/>
      </c>
      <c r="R3735" t="str">
        <f>IF(OR(ISBLANK(draft_picks[[#This Row],[veto_override_drafter_id]]),draft_picks[[#This Row],[veto_override_drafter_id]]=""),"",_xlfn.XLOOKUP(draft_picks[[#This Row],[veto_override_drafter_id]],drafters[id],drafters[name]))</f>
        <v/>
      </c>
      <c r="T3735" t="str">
        <f>IF(OR(ISBLANK(draft_picks[[#This Row],[veto_override_team_id]]),draft_picks[[#This Row],[veto_override_team_id]]=""),"",_xlfn.XLOOKUP(draft_picks[[#This Row],[veto_override_team_id]],drafter_teams[id],drafter_teams[name]))</f>
        <v/>
      </c>
    </row>
    <row r="3736" spans="1:20" x14ac:dyDescent="0.25">
      <c r="A3736" t="s">
        <v>504</v>
      </c>
      <c r="B3736" t="str">
        <f>_xlfn.XLOOKUP(draft_picks[[#This Row],[draft_id]],drafts[id],drafts[title])</f>
        <v>Phantasm mini-Super Draft</v>
      </c>
      <c r="C3736">
        <v>5</v>
      </c>
      <c r="D3736">
        <f>IF(C3735&lt;draft_picks[[#This Row],[position]],1,IF(C3735&gt;draft_picks[[#This Row],[position]],D3735+1,IF(C3735=draft_picks[[#This Row],[position]],D3735+1)))</f>
        <v>1</v>
      </c>
      <c r="F3736" t="str">
        <f>IF(ISBLANK(draft_picks[[#This Row],[movie_id]]),"",_xlfn.XLOOKUP(draft_picks[[#This Row],[movie_id]],drafts.movies[id],drafts.movies[movie_title]))</f>
        <v/>
      </c>
      <c r="G3736" t="s">
        <v>1237</v>
      </c>
      <c r="H3736" t="str">
        <f>IF(ISBLANK(draft_picks[[#This Row],[drafter_id]]),"",_xlfn.XLOOKUP(draft_picks[[#This Row],[drafter_id]],drafters[id],drafters[name]))</f>
        <v>Clay Keller</v>
      </c>
      <c r="J3736" t="str">
        <f>IF(ISBLANK(draft_picks[[#This Row],[drafter_team_id]]),"",_xlfn.XLOOKUP(draft_picks[[#This Row],[drafter_team_id]],drafter_teams[id],drafter_teams[name]))</f>
        <v/>
      </c>
      <c r="M3736" t="str">
        <f>IF(OR(ISBLANK(draft_picks[[#This Row],[veto_drafter_id]]),draft_picks[[#This Row],[veto_drafter_id]]=""),"",_xlfn.XLOOKUP(draft_picks[[#This Row],[veto_drafter_id]],drafters[id],drafters[name]))</f>
        <v/>
      </c>
      <c r="O3736" t="str">
        <f>IF(OR(ISBLANK(draft_picks[[#This Row],[veto_drafter_team_id]]),draft_picks[[#This Row],[veto_drafter_team_id]]=""),"",_xlfn.XLOOKUP(draft_picks[[#This Row],[veto_drafter_team_id]],drafter_teams[id],drafter_teams[name]))</f>
        <v/>
      </c>
      <c r="R3736" t="str">
        <f>IF(OR(ISBLANK(draft_picks[[#This Row],[veto_override_drafter_id]]),draft_picks[[#This Row],[veto_override_drafter_id]]=""),"",_xlfn.XLOOKUP(draft_picks[[#This Row],[veto_override_drafter_id]],drafters[id],drafters[name]))</f>
        <v/>
      </c>
      <c r="T3736" t="str">
        <f>IF(OR(ISBLANK(draft_picks[[#This Row],[veto_override_team_id]]),draft_picks[[#This Row],[veto_override_team_id]]=""),"",_xlfn.XLOOKUP(draft_picks[[#This Row],[veto_override_team_id]],drafter_teams[id],drafter_teams[name]))</f>
        <v/>
      </c>
    </row>
    <row r="3737" spans="1:20" x14ac:dyDescent="0.25">
      <c r="A3737" t="s">
        <v>504</v>
      </c>
      <c r="B3737" t="str">
        <f>_xlfn.XLOOKUP(draft_picks[[#This Row],[draft_id]],drafts[id],drafts[title])</f>
        <v>Phantasm mini-Super Draft</v>
      </c>
      <c r="C3737">
        <v>4</v>
      </c>
      <c r="D3737">
        <f>IF(C3736&lt;draft_picks[[#This Row],[position]],1,IF(C3736&gt;draft_picks[[#This Row],[position]],D3736+1,IF(C3736=draft_picks[[#This Row],[position]],D3736+1)))</f>
        <v>2</v>
      </c>
      <c r="F3737" t="str">
        <f>IF(ISBLANK(draft_picks[[#This Row],[movie_id]]),"",_xlfn.XLOOKUP(draft_picks[[#This Row],[movie_id]],drafts.movies[id],drafts.movies[movie_title]))</f>
        <v/>
      </c>
      <c r="G3737" t="s">
        <v>1115</v>
      </c>
      <c r="H3737" t="str">
        <f>IF(ISBLANK(draft_picks[[#This Row],[drafter_id]]),"",_xlfn.XLOOKUP(draft_picks[[#This Row],[drafter_id]],drafters[id],drafters[name]))</f>
        <v>Ryan Marker</v>
      </c>
      <c r="J3737" t="str">
        <f>IF(ISBLANK(draft_picks[[#This Row],[drafter_team_id]]),"",_xlfn.XLOOKUP(draft_picks[[#This Row],[drafter_team_id]],drafter_teams[id],drafter_teams[name]))</f>
        <v/>
      </c>
      <c r="M3737" t="str">
        <f>IF(OR(ISBLANK(draft_picks[[#This Row],[veto_drafter_id]]),draft_picks[[#This Row],[veto_drafter_id]]=""),"",_xlfn.XLOOKUP(draft_picks[[#This Row],[veto_drafter_id]],drafters[id],drafters[name]))</f>
        <v/>
      </c>
      <c r="O3737" t="str">
        <f>IF(OR(ISBLANK(draft_picks[[#This Row],[veto_drafter_team_id]]),draft_picks[[#This Row],[veto_drafter_team_id]]=""),"",_xlfn.XLOOKUP(draft_picks[[#This Row],[veto_drafter_team_id]],drafter_teams[id],drafter_teams[name]))</f>
        <v/>
      </c>
      <c r="R3737" t="str">
        <f>IF(OR(ISBLANK(draft_picks[[#This Row],[veto_override_drafter_id]]),draft_picks[[#This Row],[veto_override_drafter_id]]=""),"",_xlfn.XLOOKUP(draft_picks[[#This Row],[veto_override_drafter_id]],drafters[id],drafters[name]))</f>
        <v/>
      </c>
      <c r="T3737" t="str">
        <f>IF(OR(ISBLANK(draft_picks[[#This Row],[veto_override_team_id]]),draft_picks[[#This Row],[veto_override_team_id]]=""),"",_xlfn.XLOOKUP(draft_picks[[#This Row],[veto_override_team_id]],drafter_teams[id],drafter_teams[name]))</f>
        <v/>
      </c>
    </row>
    <row r="3738" spans="1:20" x14ac:dyDescent="0.25">
      <c r="A3738" t="s">
        <v>504</v>
      </c>
      <c r="B3738" t="str">
        <f>_xlfn.XLOOKUP(draft_picks[[#This Row],[draft_id]],drafts[id],drafts[title])</f>
        <v>Phantasm mini-Super Draft</v>
      </c>
      <c r="C3738">
        <v>3</v>
      </c>
      <c r="D3738">
        <f>IF(C3737&lt;draft_picks[[#This Row],[position]],1,IF(C3737&gt;draft_picks[[#This Row],[position]],D3737+1,IF(C3737=draft_picks[[#This Row],[position]],D3737+1)))</f>
        <v>3</v>
      </c>
      <c r="F3738" t="str">
        <f>IF(ISBLANK(draft_picks[[#This Row],[movie_id]]),"",_xlfn.XLOOKUP(draft_picks[[#This Row],[movie_id]],drafts.movies[id],drafts.movies[movie_title]))</f>
        <v/>
      </c>
      <c r="G3738" t="s">
        <v>1237</v>
      </c>
      <c r="H3738" t="str">
        <f>IF(ISBLANK(draft_picks[[#This Row],[drafter_id]]),"",_xlfn.XLOOKUP(draft_picks[[#This Row],[drafter_id]],drafters[id],drafters[name]))</f>
        <v>Clay Keller</v>
      </c>
      <c r="J3738" t="str">
        <f>IF(ISBLANK(draft_picks[[#This Row],[drafter_team_id]]),"",_xlfn.XLOOKUP(draft_picks[[#This Row],[drafter_team_id]],drafter_teams[id],drafter_teams[name]))</f>
        <v/>
      </c>
      <c r="K3738" t="s">
        <v>15484</v>
      </c>
      <c r="L3738" t="s">
        <v>1115</v>
      </c>
      <c r="M3738" t="str">
        <f>IF(OR(ISBLANK(draft_picks[[#This Row],[veto_drafter_id]]),draft_picks[[#This Row],[veto_drafter_id]]=""),"",_xlfn.XLOOKUP(draft_picks[[#This Row],[veto_drafter_id]],drafters[id],drafters[name]))</f>
        <v>Ryan Marker</v>
      </c>
      <c r="O3738" t="str">
        <f>IF(OR(ISBLANK(draft_picks[[#This Row],[veto_drafter_team_id]]),draft_picks[[#This Row],[veto_drafter_team_id]]=""),"",_xlfn.XLOOKUP(draft_picks[[#This Row],[veto_drafter_team_id]],drafter_teams[id],drafter_teams[name]))</f>
        <v/>
      </c>
      <c r="R3738" t="str">
        <f>IF(OR(ISBLANK(draft_picks[[#This Row],[veto_override_drafter_id]]),draft_picks[[#This Row],[veto_override_drafter_id]]=""),"",_xlfn.XLOOKUP(draft_picks[[#This Row],[veto_override_drafter_id]],drafters[id],drafters[name]))</f>
        <v/>
      </c>
      <c r="T3738" t="str">
        <f>IF(OR(ISBLANK(draft_picks[[#This Row],[veto_override_team_id]]),draft_picks[[#This Row],[veto_override_team_id]]=""),"",_xlfn.XLOOKUP(draft_picks[[#This Row],[veto_override_team_id]],drafter_teams[id],drafter_teams[name]))</f>
        <v/>
      </c>
    </row>
    <row r="3739" spans="1:20" x14ac:dyDescent="0.25">
      <c r="A3739" t="s">
        <v>504</v>
      </c>
      <c r="B3739" t="str">
        <f>_xlfn.XLOOKUP(draft_picks[[#This Row],[draft_id]],drafts[id],drafts[title])</f>
        <v>Phantasm mini-Super Draft</v>
      </c>
      <c r="C3739">
        <v>3</v>
      </c>
      <c r="D3739">
        <f>IF(C3738&lt;draft_picks[[#This Row],[position]],1,IF(C3738&gt;draft_picks[[#This Row],[position]],D3738+1,IF(C3738=draft_picks[[#This Row],[position]],D3738+1)))</f>
        <v>4</v>
      </c>
      <c r="F3739" t="str">
        <f>IF(ISBLANK(draft_picks[[#This Row],[movie_id]]),"",_xlfn.XLOOKUP(draft_picks[[#This Row],[movie_id]],drafts.movies[id],drafts.movies[movie_title]))</f>
        <v/>
      </c>
      <c r="G3739" t="s">
        <v>1237</v>
      </c>
      <c r="H3739" t="str">
        <f>IF(ISBLANK(draft_picks[[#This Row],[drafter_id]]),"",_xlfn.XLOOKUP(draft_picks[[#This Row],[drafter_id]],drafters[id],drafters[name]))</f>
        <v>Clay Keller</v>
      </c>
      <c r="J3739" t="str">
        <f>IF(ISBLANK(draft_picks[[#This Row],[drafter_team_id]]),"",_xlfn.XLOOKUP(draft_picks[[#This Row],[drafter_team_id]],drafter_teams[id],drafter_teams[name]))</f>
        <v/>
      </c>
      <c r="K3739" t="s">
        <v>16470</v>
      </c>
      <c r="M3739" t="str">
        <f>IF(OR(ISBLANK(draft_picks[[#This Row],[veto_drafter_id]]),draft_picks[[#This Row],[veto_drafter_id]]=""),"",_xlfn.XLOOKUP(draft_picks[[#This Row],[veto_drafter_id]],drafters[id],drafters[name]))</f>
        <v/>
      </c>
      <c r="O3739" t="str">
        <f>IF(OR(ISBLANK(draft_picks[[#This Row],[veto_drafter_team_id]]),draft_picks[[#This Row],[veto_drafter_team_id]]=""),"",_xlfn.XLOOKUP(draft_picks[[#This Row],[veto_drafter_team_id]],drafter_teams[id],drafter_teams[name]))</f>
        <v/>
      </c>
      <c r="R3739" t="str">
        <f>IF(OR(ISBLANK(draft_picks[[#This Row],[veto_override_drafter_id]]),draft_picks[[#This Row],[veto_override_drafter_id]]=""),"",_xlfn.XLOOKUP(draft_picks[[#This Row],[veto_override_drafter_id]],drafters[id],drafters[name]))</f>
        <v/>
      </c>
      <c r="T3739" t="str">
        <f>IF(OR(ISBLANK(draft_picks[[#This Row],[veto_override_team_id]]),draft_picks[[#This Row],[veto_override_team_id]]=""),"",_xlfn.XLOOKUP(draft_picks[[#This Row],[veto_override_team_id]],drafter_teams[id],drafter_teams[name]))</f>
        <v/>
      </c>
    </row>
    <row r="3740" spans="1:20" x14ac:dyDescent="0.25">
      <c r="A3740" t="s">
        <v>504</v>
      </c>
      <c r="B3740" t="str">
        <f>_xlfn.XLOOKUP(draft_picks[[#This Row],[draft_id]],drafts[id],drafts[title])</f>
        <v>Phantasm mini-Super Draft</v>
      </c>
      <c r="C3740">
        <v>2</v>
      </c>
      <c r="D3740">
        <f>IF(C3739&lt;draft_picks[[#This Row],[position]],1,IF(C3739&gt;draft_picks[[#This Row],[position]],D3739+1,IF(C3739=draft_picks[[#This Row],[position]],D3739+1)))</f>
        <v>5</v>
      </c>
      <c r="F3740" t="str">
        <f>IF(ISBLANK(draft_picks[[#This Row],[movie_id]]),"",_xlfn.XLOOKUP(draft_picks[[#This Row],[movie_id]],drafts.movies[id],drafts.movies[movie_title]))</f>
        <v/>
      </c>
      <c r="G3740" t="s">
        <v>1115</v>
      </c>
      <c r="H3740" t="str">
        <f>IF(ISBLANK(draft_picks[[#This Row],[drafter_id]]),"",_xlfn.XLOOKUP(draft_picks[[#This Row],[drafter_id]],drafters[id],drafters[name]))</f>
        <v>Ryan Marker</v>
      </c>
      <c r="J3740" t="str">
        <f>IF(ISBLANK(draft_picks[[#This Row],[drafter_team_id]]),"",_xlfn.XLOOKUP(draft_picks[[#This Row],[drafter_team_id]],drafter_teams[id],drafter_teams[name]))</f>
        <v/>
      </c>
      <c r="K3740" t="s">
        <v>15484</v>
      </c>
      <c r="L3740" t="s">
        <v>1237</v>
      </c>
      <c r="M3740" t="str">
        <f>IF(OR(ISBLANK(draft_picks[[#This Row],[veto_drafter_id]]),draft_picks[[#This Row],[veto_drafter_id]]=""),"",_xlfn.XLOOKUP(draft_picks[[#This Row],[veto_drafter_id]],drafters[id],drafters[name]))</f>
        <v>Clay Keller</v>
      </c>
      <c r="O3740" t="str">
        <f>IF(OR(ISBLANK(draft_picks[[#This Row],[veto_drafter_team_id]]),draft_picks[[#This Row],[veto_drafter_team_id]]=""),"",_xlfn.XLOOKUP(draft_picks[[#This Row],[veto_drafter_team_id]],drafter_teams[id],drafter_teams[name]))</f>
        <v/>
      </c>
      <c r="R3740" t="str">
        <f>IF(OR(ISBLANK(draft_picks[[#This Row],[veto_override_drafter_id]]),draft_picks[[#This Row],[veto_override_drafter_id]]=""),"",_xlfn.XLOOKUP(draft_picks[[#This Row],[veto_override_drafter_id]],drafters[id],drafters[name]))</f>
        <v/>
      </c>
      <c r="T3740" t="str">
        <f>IF(OR(ISBLANK(draft_picks[[#This Row],[veto_override_team_id]]),draft_picks[[#This Row],[veto_override_team_id]]=""),"",_xlfn.XLOOKUP(draft_picks[[#This Row],[veto_override_team_id]],drafter_teams[id],drafter_teams[name]))</f>
        <v/>
      </c>
    </row>
    <row r="3741" spans="1:20" x14ac:dyDescent="0.25">
      <c r="A3741" t="s">
        <v>504</v>
      </c>
      <c r="B3741" t="str">
        <f>_xlfn.XLOOKUP(draft_picks[[#This Row],[draft_id]],drafts[id],drafts[title])</f>
        <v>Phantasm mini-Super Draft</v>
      </c>
      <c r="C3741">
        <v>2</v>
      </c>
      <c r="D3741">
        <f>IF(C3740&lt;draft_picks[[#This Row],[position]],1,IF(C3740&gt;draft_picks[[#This Row],[position]],D3740+1,IF(C3740=draft_picks[[#This Row],[position]],D3740+1)))</f>
        <v>6</v>
      </c>
      <c r="F3741" t="str">
        <f>IF(ISBLANK(draft_picks[[#This Row],[movie_id]]),"",_xlfn.XLOOKUP(draft_picks[[#This Row],[movie_id]],drafts.movies[id],drafts.movies[movie_title]))</f>
        <v/>
      </c>
      <c r="G3741" t="s">
        <v>1115</v>
      </c>
      <c r="H3741" t="str">
        <f>IF(ISBLANK(draft_picks[[#This Row],[drafter_id]]),"",_xlfn.XLOOKUP(draft_picks[[#This Row],[drafter_id]],drafters[id],drafters[name]))</f>
        <v>Ryan Marker</v>
      </c>
      <c r="J3741" t="str">
        <f>IF(ISBLANK(draft_picks[[#This Row],[drafter_team_id]]),"",_xlfn.XLOOKUP(draft_picks[[#This Row],[drafter_team_id]],drafter_teams[id],drafter_teams[name]))</f>
        <v/>
      </c>
      <c r="M3741" t="str">
        <f>IF(OR(ISBLANK(draft_picks[[#This Row],[veto_drafter_id]]),draft_picks[[#This Row],[veto_drafter_id]]=""),"",_xlfn.XLOOKUP(draft_picks[[#This Row],[veto_drafter_id]],drafters[id],drafters[name]))</f>
        <v/>
      </c>
      <c r="O3741" t="str">
        <f>IF(OR(ISBLANK(draft_picks[[#This Row],[veto_drafter_team_id]]),draft_picks[[#This Row],[veto_drafter_team_id]]=""),"",_xlfn.XLOOKUP(draft_picks[[#This Row],[veto_drafter_team_id]],drafter_teams[id],drafter_teams[name]))</f>
        <v/>
      </c>
      <c r="R3741" t="str">
        <f>IF(OR(ISBLANK(draft_picks[[#This Row],[veto_override_drafter_id]]),draft_picks[[#This Row],[veto_override_drafter_id]]=""),"",_xlfn.XLOOKUP(draft_picks[[#This Row],[veto_override_drafter_id]],drafters[id],drafters[name]))</f>
        <v/>
      </c>
      <c r="T3741" t="str">
        <f>IF(OR(ISBLANK(draft_picks[[#This Row],[veto_override_team_id]]),draft_picks[[#This Row],[veto_override_team_id]]=""),"",_xlfn.XLOOKUP(draft_picks[[#This Row],[veto_override_team_id]],drafter_teams[id],drafter_teams[name]))</f>
        <v/>
      </c>
    </row>
    <row r="3742" spans="1:20" x14ac:dyDescent="0.25">
      <c r="A3742" t="s">
        <v>504</v>
      </c>
      <c r="B3742" t="str">
        <f>_xlfn.XLOOKUP(draft_picks[[#This Row],[draft_id]],drafts[id],drafts[title])</f>
        <v>Phantasm mini-Super Draft</v>
      </c>
      <c r="C3742">
        <v>1</v>
      </c>
      <c r="D3742">
        <f>IF(C3741&lt;draft_picks[[#This Row],[position]],1,IF(C3741&gt;draft_picks[[#This Row],[position]],D3741+1,IF(C3741=draft_picks[[#This Row],[position]],D3741+1)))</f>
        <v>7</v>
      </c>
      <c r="E3742" t="s">
        <v>1535</v>
      </c>
      <c r="F3742" t="str">
        <f>IF(ISBLANK(draft_picks[[#This Row],[movie_id]]),"",_xlfn.XLOOKUP(draft_picks[[#This Row],[movie_id]],drafts.movies[id],drafts.movies[movie_title]))</f>
        <v>Phantasm</v>
      </c>
      <c r="G3742" t="s">
        <v>1237</v>
      </c>
      <c r="H3742" t="str">
        <f>IF(ISBLANK(draft_picks[[#This Row],[drafter_id]]),"",_xlfn.XLOOKUP(draft_picks[[#This Row],[drafter_id]],drafters[id],drafters[name]))</f>
        <v>Clay Keller</v>
      </c>
      <c r="J3742" t="str">
        <f>IF(ISBLANK(draft_picks[[#This Row],[drafter_team_id]]),"",_xlfn.XLOOKUP(draft_picks[[#This Row],[drafter_team_id]],drafter_teams[id],drafter_teams[name]))</f>
        <v/>
      </c>
      <c r="M3742" t="str">
        <f>IF(OR(ISBLANK(draft_picks[[#This Row],[veto_drafter_id]]),draft_picks[[#This Row],[veto_drafter_id]]=""),"",_xlfn.XLOOKUP(draft_picks[[#This Row],[veto_drafter_id]],drafters[id],drafters[name]))</f>
        <v/>
      </c>
      <c r="O3742" t="str">
        <f>IF(OR(ISBLANK(draft_picks[[#This Row],[veto_drafter_team_id]]),draft_picks[[#This Row],[veto_drafter_team_id]]=""),"",_xlfn.XLOOKUP(draft_picks[[#This Row],[veto_drafter_team_id]],drafter_teams[id],drafter_teams[name]))</f>
        <v/>
      </c>
      <c r="R3742" t="str">
        <f>IF(OR(ISBLANK(draft_picks[[#This Row],[veto_override_drafter_id]]),draft_picks[[#This Row],[veto_override_drafter_id]]=""),"",_xlfn.XLOOKUP(draft_picks[[#This Row],[veto_override_drafter_id]],drafters[id],drafters[name]))</f>
        <v/>
      </c>
      <c r="T3742" t="str">
        <f>IF(OR(ISBLANK(draft_picks[[#This Row],[veto_override_team_id]]),draft_picks[[#This Row],[veto_override_team_id]]=""),"",_xlfn.XLOOKUP(draft_picks[[#This Row],[veto_override_team_id]],drafter_teams[id],drafter_teams[name]))</f>
        <v/>
      </c>
    </row>
    <row r="3743" spans="1:20" x14ac:dyDescent="0.25">
      <c r="A3743" t="s">
        <v>88</v>
      </c>
      <c r="B3743" t="str">
        <f>_xlfn.XLOOKUP(draft_picks[[#This Row],[draft_id]],drafts[id],drafts[title])</f>
        <v>Herbie mini-Super Draft</v>
      </c>
      <c r="C3743">
        <v>5</v>
      </c>
      <c r="D3743">
        <f>IF(C3742&lt;draft_picks[[#This Row],[position]],1,IF(C3742&gt;draft_picks[[#This Row],[position]],D3742+1,IF(C3742=draft_picks[[#This Row],[position]],D3742+1)))</f>
        <v>1</v>
      </c>
      <c r="F3743" t="str">
        <f>IF(ISBLANK(draft_picks[[#This Row],[movie_id]]),"",_xlfn.XLOOKUP(draft_picks[[#This Row],[movie_id]],drafts.movies[id],drafts.movies[movie_title]))</f>
        <v/>
      </c>
      <c r="G3743" t="s">
        <v>1237</v>
      </c>
      <c r="H3743" t="str">
        <f>IF(ISBLANK(draft_picks[[#This Row],[drafter_id]]),"",_xlfn.XLOOKUP(draft_picks[[#This Row],[drafter_id]],drafters[id],drafters[name]))</f>
        <v>Clay Keller</v>
      </c>
      <c r="J3743" t="str">
        <f>IF(ISBLANK(draft_picks[[#This Row],[drafter_team_id]]),"",_xlfn.XLOOKUP(draft_picks[[#This Row],[drafter_team_id]],drafter_teams[id],drafter_teams[name]))</f>
        <v/>
      </c>
      <c r="K3743" t="s">
        <v>15484</v>
      </c>
      <c r="L3743" t="s">
        <v>1115</v>
      </c>
      <c r="M3743" t="str">
        <f>IF(OR(ISBLANK(draft_picks[[#This Row],[veto_drafter_id]]),draft_picks[[#This Row],[veto_drafter_id]]=""),"",_xlfn.XLOOKUP(draft_picks[[#This Row],[veto_drafter_id]],drafters[id],drafters[name]))</f>
        <v>Ryan Marker</v>
      </c>
      <c r="O3743" t="str">
        <f>IF(OR(ISBLANK(draft_picks[[#This Row],[veto_drafter_team_id]]),draft_picks[[#This Row],[veto_drafter_team_id]]=""),"",_xlfn.XLOOKUP(draft_picks[[#This Row],[veto_drafter_team_id]],drafter_teams[id],drafter_teams[name]))</f>
        <v/>
      </c>
      <c r="R3743" t="str">
        <f>IF(OR(ISBLANK(draft_picks[[#This Row],[veto_override_drafter_id]]),draft_picks[[#This Row],[veto_override_drafter_id]]=""),"",_xlfn.XLOOKUP(draft_picks[[#This Row],[veto_override_drafter_id]],drafters[id],drafters[name]))</f>
        <v/>
      </c>
      <c r="T3743" t="str">
        <f>IF(OR(ISBLANK(draft_picks[[#This Row],[veto_override_team_id]]),draft_picks[[#This Row],[veto_override_team_id]]=""),"",_xlfn.XLOOKUP(draft_picks[[#This Row],[veto_override_team_id]],drafter_teams[id],drafter_teams[name]))</f>
        <v/>
      </c>
    </row>
    <row r="3744" spans="1:20" x14ac:dyDescent="0.25">
      <c r="A3744" t="s">
        <v>88</v>
      </c>
      <c r="B3744" t="str">
        <f>_xlfn.XLOOKUP(draft_picks[[#This Row],[draft_id]],drafts[id],drafts[title])</f>
        <v>Herbie mini-Super Draft</v>
      </c>
      <c r="C3744">
        <v>5</v>
      </c>
      <c r="D3744">
        <f>IF(C3743&lt;draft_picks[[#This Row],[position]],1,IF(C3743&gt;draft_picks[[#This Row],[position]],D3743+1,IF(C3743=draft_picks[[#This Row],[position]],D3743+1)))</f>
        <v>2</v>
      </c>
      <c r="F3744" t="str">
        <f>IF(ISBLANK(draft_picks[[#This Row],[movie_id]]),"",_xlfn.XLOOKUP(draft_picks[[#This Row],[movie_id]],drafts.movies[id],drafts.movies[movie_title]))</f>
        <v/>
      </c>
      <c r="G3744" t="s">
        <v>1237</v>
      </c>
      <c r="H3744" t="str">
        <f>IF(ISBLANK(draft_picks[[#This Row],[drafter_id]]),"",_xlfn.XLOOKUP(draft_picks[[#This Row],[drafter_id]],drafters[id],drafters[name]))</f>
        <v>Clay Keller</v>
      </c>
      <c r="J3744" t="str">
        <f>IF(ISBLANK(draft_picks[[#This Row],[drafter_team_id]]),"",_xlfn.XLOOKUP(draft_picks[[#This Row],[drafter_team_id]],drafter_teams[id],drafter_teams[name]))</f>
        <v/>
      </c>
      <c r="M3744" t="str">
        <f>IF(OR(ISBLANK(draft_picks[[#This Row],[veto_drafter_id]]),draft_picks[[#This Row],[veto_drafter_id]]=""),"",_xlfn.XLOOKUP(draft_picks[[#This Row],[veto_drafter_id]],drafters[id],drafters[name]))</f>
        <v/>
      </c>
      <c r="O3744" t="str">
        <f>IF(OR(ISBLANK(draft_picks[[#This Row],[veto_drafter_team_id]]),draft_picks[[#This Row],[veto_drafter_team_id]]=""),"",_xlfn.XLOOKUP(draft_picks[[#This Row],[veto_drafter_team_id]],drafter_teams[id],drafter_teams[name]))</f>
        <v/>
      </c>
      <c r="R3744" t="str">
        <f>IF(OR(ISBLANK(draft_picks[[#This Row],[veto_override_drafter_id]]),draft_picks[[#This Row],[veto_override_drafter_id]]=""),"",_xlfn.XLOOKUP(draft_picks[[#This Row],[veto_override_drafter_id]],drafters[id],drafters[name]))</f>
        <v/>
      </c>
      <c r="T3744" t="str">
        <f>IF(OR(ISBLANK(draft_picks[[#This Row],[veto_override_team_id]]),draft_picks[[#This Row],[veto_override_team_id]]=""),"",_xlfn.XLOOKUP(draft_picks[[#This Row],[veto_override_team_id]],drafter_teams[id],drafter_teams[name]))</f>
        <v/>
      </c>
    </row>
    <row r="3745" spans="1:21" x14ac:dyDescent="0.25">
      <c r="A3745" t="s">
        <v>88</v>
      </c>
      <c r="B3745" t="str">
        <f>_xlfn.XLOOKUP(draft_picks[[#This Row],[draft_id]],drafts[id],drafts[title])</f>
        <v>Herbie mini-Super Draft</v>
      </c>
      <c r="C3745">
        <v>4</v>
      </c>
      <c r="D3745">
        <f>IF(C3744&lt;draft_picks[[#This Row],[position]],1,IF(C3744&gt;draft_picks[[#This Row],[position]],D3744+1,IF(C3744=draft_picks[[#This Row],[position]],D3744+1)))</f>
        <v>3</v>
      </c>
      <c r="F3745" t="str">
        <f>IF(ISBLANK(draft_picks[[#This Row],[movie_id]]),"",_xlfn.XLOOKUP(draft_picks[[#This Row],[movie_id]],drafts.movies[id],drafts.movies[movie_title]))</f>
        <v/>
      </c>
      <c r="G3745" t="s">
        <v>1115</v>
      </c>
      <c r="H3745" t="str">
        <f>IF(ISBLANK(draft_picks[[#This Row],[drafter_id]]),"",_xlfn.XLOOKUP(draft_picks[[#This Row],[drafter_id]],drafters[id],drafters[name]))</f>
        <v>Ryan Marker</v>
      </c>
      <c r="J3745" t="str">
        <f>IF(ISBLANK(draft_picks[[#This Row],[drafter_team_id]]),"",_xlfn.XLOOKUP(draft_picks[[#This Row],[drafter_team_id]],drafter_teams[id],drafter_teams[name]))</f>
        <v/>
      </c>
      <c r="K3745" t="s">
        <v>15484</v>
      </c>
      <c r="L3745" t="s">
        <v>1237</v>
      </c>
      <c r="M3745" t="str">
        <f>IF(OR(ISBLANK(draft_picks[[#This Row],[veto_drafter_id]]),draft_picks[[#This Row],[veto_drafter_id]]=""),"",_xlfn.XLOOKUP(draft_picks[[#This Row],[veto_drafter_id]],drafters[id],drafters[name]))</f>
        <v>Clay Keller</v>
      </c>
      <c r="O3745" t="str">
        <f>IF(OR(ISBLANK(draft_picks[[#This Row],[veto_drafter_team_id]]),draft_picks[[#This Row],[veto_drafter_team_id]]=""),"",_xlfn.XLOOKUP(draft_picks[[#This Row],[veto_drafter_team_id]],drafter_teams[id],drafter_teams[name]))</f>
        <v/>
      </c>
      <c r="R3745" t="str">
        <f>IF(OR(ISBLANK(draft_picks[[#This Row],[veto_override_drafter_id]]),draft_picks[[#This Row],[veto_override_drafter_id]]=""),"",_xlfn.XLOOKUP(draft_picks[[#This Row],[veto_override_drafter_id]],drafters[id],drafters[name]))</f>
        <v/>
      </c>
      <c r="T3745" t="str">
        <f>IF(OR(ISBLANK(draft_picks[[#This Row],[veto_override_team_id]]),draft_picks[[#This Row],[veto_override_team_id]]=""),"",_xlfn.XLOOKUP(draft_picks[[#This Row],[veto_override_team_id]],drafter_teams[id],drafter_teams[name]))</f>
        <v/>
      </c>
    </row>
    <row r="3746" spans="1:21" x14ac:dyDescent="0.25">
      <c r="A3746" t="s">
        <v>88</v>
      </c>
      <c r="B3746" t="str">
        <f>_xlfn.XLOOKUP(draft_picks[[#This Row],[draft_id]],drafts[id],drafts[title])</f>
        <v>Herbie mini-Super Draft</v>
      </c>
      <c r="C3746">
        <v>4</v>
      </c>
      <c r="D3746">
        <f>IF(C3745&lt;draft_picks[[#This Row],[position]],1,IF(C3745&gt;draft_picks[[#This Row],[position]],D3745+1,IF(C3745=draft_picks[[#This Row],[position]],D3745+1)))</f>
        <v>4</v>
      </c>
      <c r="F3746" t="str">
        <f>IF(ISBLANK(draft_picks[[#This Row],[movie_id]]),"",_xlfn.XLOOKUP(draft_picks[[#This Row],[movie_id]],drafts.movies[id],drafts.movies[movie_title]))</f>
        <v/>
      </c>
      <c r="G3746" t="s">
        <v>1115</v>
      </c>
      <c r="H3746" t="str">
        <f>IF(ISBLANK(draft_picks[[#This Row],[drafter_id]]),"",_xlfn.XLOOKUP(draft_picks[[#This Row],[drafter_id]],drafters[id],drafters[name]))</f>
        <v>Ryan Marker</v>
      </c>
      <c r="J3746" t="str">
        <f>IF(ISBLANK(draft_picks[[#This Row],[drafter_team_id]]),"",_xlfn.XLOOKUP(draft_picks[[#This Row],[drafter_team_id]],drafter_teams[id],drafter_teams[name]))</f>
        <v/>
      </c>
      <c r="M3746" t="str">
        <f>IF(OR(ISBLANK(draft_picks[[#This Row],[veto_drafter_id]]),draft_picks[[#This Row],[veto_drafter_id]]=""),"",_xlfn.XLOOKUP(draft_picks[[#This Row],[veto_drafter_id]],drafters[id],drafters[name]))</f>
        <v/>
      </c>
      <c r="O3746" t="str">
        <f>IF(OR(ISBLANK(draft_picks[[#This Row],[veto_drafter_team_id]]),draft_picks[[#This Row],[veto_drafter_team_id]]=""),"",_xlfn.XLOOKUP(draft_picks[[#This Row],[veto_drafter_team_id]],drafter_teams[id],drafter_teams[name]))</f>
        <v/>
      </c>
      <c r="R3746" t="str">
        <f>IF(OR(ISBLANK(draft_picks[[#This Row],[veto_override_drafter_id]]),draft_picks[[#This Row],[veto_override_drafter_id]]=""),"",_xlfn.XLOOKUP(draft_picks[[#This Row],[veto_override_drafter_id]],drafters[id],drafters[name]))</f>
        <v/>
      </c>
      <c r="T3746" t="str">
        <f>IF(OR(ISBLANK(draft_picks[[#This Row],[veto_override_team_id]]),draft_picks[[#This Row],[veto_override_team_id]]=""),"",_xlfn.XLOOKUP(draft_picks[[#This Row],[veto_override_team_id]],drafter_teams[id],drafter_teams[name]))</f>
        <v/>
      </c>
    </row>
    <row r="3747" spans="1:21" x14ac:dyDescent="0.25">
      <c r="A3747" t="s">
        <v>88</v>
      </c>
      <c r="B3747" t="str">
        <f>_xlfn.XLOOKUP(draft_picks[[#This Row],[draft_id]],drafts[id],drafts[title])</f>
        <v>Herbie mini-Super Draft</v>
      </c>
      <c r="C3747">
        <v>3</v>
      </c>
      <c r="D3747">
        <f>IF(C3746&lt;draft_picks[[#This Row],[position]],1,IF(C3746&gt;draft_picks[[#This Row],[position]],D3746+1,IF(C3746=draft_picks[[#This Row],[position]],D3746+1)))</f>
        <v>5</v>
      </c>
      <c r="F3747" t="str">
        <f>IF(ISBLANK(draft_picks[[#This Row],[movie_id]]),"",_xlfn.XLOOKUP(draft_picks[[#This Row],[movie_id]],drafts.movies[id],drafts.movies[movie_title]))</f>
        <v/>
      </c>
      <c r="G3747" t="s">
        <v>1237</v>
      </c>
      <c r="H3747" t="str">
        <f>IF(ISBLANK(draft_picks[[#This Row],[drafter_id]]),"",_xlfn.XLOOKUP(draft_picks[[#This Row],[drafter_id]],drafters[id],drafters[name]))</f>
        <v>Clay Keller</v>
      </c>
      <c r="J3747" t="str">
        <f>IF(ISBLANK(draft_picks[[#This Row],[drafter_team_id]]),"",_xlfn.XLOOKUP(draft_picks[[#This Row],[drafter_team_id]],drafter_teams[id],drafter_teams[name]))</f>
        <v/>
      </c>
      <c r="M3747" t="str">
        <f>IF(OR(ISBLANK(draft_picks[[#This Row],[veto_drafter_id]]),draft_picks[[#This Row],[veto_drafter_id]]=""),"",_xlfn.XLOOKUP(draft_picks[[#This Row],[veto_drafter_id]],drafters[id],drafters[name]))</f>
        <v/>
      </c>
      <c r="O3747" t="str">
        <f>IF(OR(ISBLANK(draft_picks[[#This Row],[veto_drafter_team_id]]),draft_picks[[#This Row],[veto_drafter_team_id]]=""),"",_xlfn.XLOOKUP(draft_picks[[#This Row],[veto_drafter_team_id]],drafter_teams[id],drafter_teams[name]))</f>
        <v/>
      </c>
      <c r="R3747" t="str">
        <f>IF(OR(ISBLANK(draft_picks[[#This Row],[veto_override_drafter_id]]),draft_picks[[#This Row],[veto_override_drafter_id]]=""),"",_xlfn.XLOOKUP(draft_picks[[#This Row],[veto_override_drafter_id]],drafters[id],drafters[name]))</f>
        <v/>
      </c>
      <c r="T3747" t="str">
        <f>IF(OR(ISBLANK(draft_picks[[#This Row],[veto_override_team_id]]),draft_picks[[#This Row],[veto_override_team_id]]=""),"",_xlfn.XLOOKUP(draft_picks[[#This Row],[veto_override_team_id]],drafter_teams[id],drafter_teams[name]))</f>
        <v/>
      </c>
    </row>
    <row r="3748" spans="1:21" x14ac:dyDescent="0.25">
      <c r="A3748" t="s">
        <v>88</v>
      </c>
      <c r="B3748" t="str">
        <f>_xlfn.XLOOKUP(draft_picks[[#This Row],[draft_id]],drafts[id],drafts[title])</f>
        <v>Herbie mini-Super Draft</v>
      </c>
      <c r="C3748">
        <v>2</v>
      </c>
      <c r="D3748">
        <f>IF(C3747&lt;draft_picks[[#This Row],[position]],1,IF(C3747&gt;draft_picks[[#This Row],[position]],D3747+1,IF(C3747=draft_picks[[#This Row],[position]],D3747+1)))</f>
        <v>6</v>
      </c>
      <c r="F3748" t="str">
        <f>IF(ISBLANK(draft_picks[[#This Row],[movie_id]]),"",_xlfn.XLOOKUP(draft_picks[[#This Row],[movie_id]],drafts.movies[id],drafts.movies[movie_title]))</f>
        <v/>
      </c>
      <c r="G3748" t="s">
        <v>1115</v>
      </c>
      <c r="H3748" t="str">
        <f>IF(ISBLANK(draft_picks[[#This Row],[drafter_id]]),"",_xlfn.XLOOKUP(draft_picks[[#This Row],[drafter_id]],drafters[id],drafters[name]))</f>
        <v>Ryan Marker</v>
      </c>
      <c r="J3748" t="str">
        <f>IF(ISBLANK(draft_picks[[#This Row],[drafter_team_id]]),"",_xlfn.XLOOKUP(draft_picks[[#This Row],[drafter_team_id]],drafter_teams[id],drafter_teams[name]))</f>
        <v/>
      </c>
      <c r="M3748" t="str">
        <f>IF(OR(ISBLANK(draft_picks[[#This Row],[veto_drafter_id]]),draft_picks[[#This Row],[veto_drafter_id]]=""),"",_xlfn.XLOOKUP(draft_picks[[#This Row],[veto_drafter_id]],drafters[id],drafters[name]))</f>
        <v/>
      </c>
      <c r="O3748" t="str">
        <f>IF(OR(ISBLANK(draft_picks[[#This Row],[veto_drafter_team_id]]),draft_picks[[#This Row],[veto_drafter_team_id]]=""),"",_xlfn.XLOOKUP(draft_picks[[#This Row],[veto_drafter_team_id]],drafter_teams[id],drafter_teams[name]))</f>
        <v/>
      </c>
      <c r="R3748" t="str">
        <f>IF(OR(ISBLANK(draft_picks[[#This Row],[veto_override_drafter_id]]),draft_picks[[#This Row],[veto_override_drafter_id]]=""),"",_xlfn.XLOOKUP(draft_picks[[#This Row],[veto_override_drafter_id]],drafters[id],drafters[name]))</f>
        <v/>
      </c>
      <c r="T3748" t="str">
        <f>IF(OR(ISBLANK(draft_picks[[#This Row],[veto_override_team_id]]),draft_picks[[#This Row],[veto_override_team_id]]=""),"",_xlfn.XLOOKUP(draft_picks[[#This Row],[veto_override_team_id]],drafter_teams[id],drafter_teams[name]))</f>
        <v/>
      </c>
    </row>
    <row r="3749" spans="1:21" x14ac:dyDescent="0.25">
      <c r="A3749" t="s">
        <v>88</v>
      </c>
      <c r="B3749" t="str">
        <f>_xlfn.XLOOKUP(draft_picks[[#This Row],[draft_id]],drafts[id],drafts[title])</f>
        <v>Herbie mini-Super Draft</v>
      </c>
      <c r="C3749">
        <v>1</v>
      </c>
      <c r="D3749">
        <f>IF(C3748&lt;draft_picks[[#This Row],[position]],1,IF(C3748&gt;draft_picks[[#This Row],[position]],D3748+1,IF(C3748=draft_picks[[#This Row],[position]],D3748+1)))</f>
        <v>7</v>
      </c>
      <c r="F3749" t="str">
        <f>IF(ISBLANK(draft_picks[[#This Row],[movie_id]]),"",_xlfn.XLOOKUP(draft_picks[[#This Row],[movie_id]],drafts.movies[id],drafts.movies[movie_title]))</f>
        <v/>
      </c>
      <c r="G3749" t="s">
        <v>1237</v>
      </c>
      <c r="H3749" t="str">
        <f>IF(ISBLANK(draft_picks[[#This Row],[drafter_id]]),"",_xlfn.XLOOKUP(draft_picks[[#This Row],[drafter_id]],drafters[id],drafters[name]))</f>
        <v>Clay Keller</v>
      </c>
      <c r="J3749" t="str">
        <f>IF(ISBLANK(draft_picks[[#This Row],[drafter_team_id]]),"",_xlfn.XLOOKUP(draft_picks[[#This Row],[drafter_team_id]],drafter_teams[id],drafter_teams[name]))</f>
        <v/>
      </c>
      <c r="M3749" t="str">
        <f>IF(OR(ISBLANK(draft_picks[[#This Row],[veto_drafter_id]]),draft_picks[[#This Row],[veto_drafter_id]]=""),"",_xlfn.XLOOKUP(draft_picks[[#This Row],[veto_drafter_id]],drafters[id],drafters[name]))</f>
        <v/>
      </c>
      <c r="O3749" t="str">
        <f>IF(OR(ISBLANK(draft_picks[[#This Row],[veto_drafter_team_id]]),draft_picks[[#This Row],[veto_drafter_team_id]]=""),"",_xlfn.XLOOKUP(draft_picks[[#This Row],[veto_drafter_team_id]],drafter_teams[id],drafter_teams[name]))</f>
        <v/>
      </c>
      <c r="R3749" t="str">
        <f>IF(OR(ISBLANK(draft_picks[[#This Row],[veto_override_drafter_id]]),draft_picks[[#This Row],[veto_override_drafter_id]]=""),"",_xlfn.XLOOKUP(draft_picks[[#This Row],[veto_override_drafter_id]],drafters[id],drafters[name]))</f>
        <v/>
      </c>
      <c r="T3749" t="str">
        <f>IF(OR(ISBLANK(draft_picks[[#This Row],[veto_override_team_id]]),draft_picks[[#This Row],[veto_override_team_id]]=""),"",_xlfn.XLOOKUP(draft_picks[[#This Row],[veto_override_team_id]],drafter_teams[id],drafter_teams[name]))</f>
        <v/>
      </c>
    </row>
    <row r="3750" spans="1:21" x14ac:dyDescent="0.25">
      <c r="A3750" t="s">
        <v>538</v>
      </c>
      <c r="B3750" s="13" t="str">
        <f>_xlfn.XLOOKUP(draft_picks[[#This Row],[draft_id]],drafts[id],drafts[title])</f>
        <v>Silent Night, Deadly Night mini-Super Draft</v>
      </c>
      <c r="C3750" s="14">
        <v>5</v>
      </c>
      <c r="D3750" s="13">
        <f>IF(C3749&lt;draft_picks[[#This Row],[position]],1,IF(C3749&gt;draft_picks[[#This Row],[position]],D3749+1,IF(C3749=draft_picks[[#This Row],[position]],D3749+1)))</f>
        <v>1</v>
      </c>
      <c r="F3750" s="13" t="str">
        <f>IF(ISBLANK(draft_picks[[#This Row],[movie_id]]),"",_xlfn.XLOOKUP(draft_picks[[#This Row],[movie_id]],drafts.movies[id],drafts.movies[movie_title]))</f>
        <v/>
      </c>
      <c r="G3750" t="s">
        <v>1237</v>
      </c>
      <c r="H3750" s="13" t="str">
        <f>IF(ISBLANK(draft_picks[[#This Row],[drafter_id]]),"",_xlfn.XLOOKUP(draft_picks[[#This Row],[drafter_id]],drafters[id],drafters[name]))</f>
        <v>Clay Keller</v>
      </c>
      <c r="I3750" s="13"/>
      <c r="J3750" s="13" t="str">
        <f>IF(ISBLANK(draft_picks[[#This Row],[drafter_team_id]]),"",_xlfn.XLOOKUP(draft_picks[[#This Row],[drafter_team_id]],drafter_teams[id],drafter_teams[name]))</f>
        <v/>
      </c>
      <c r="K3750" s="13"/>
      <c r="L3750" s="13"/>
      <c r="M3750" s="13" t="str">
        <f>IF(OR(ISBLANK(draft_picks[[#This Row],[veto_drafter_id]]),draft_picks[[#This Row],[veto_drafter_id]]=""),"",_xlfn.XLOOKUP(draft_picks[[#This Row],[veto_drafter_id]],drafters[id],drafters[name]))</f>
        <v/>
      </c>
      <c r="N3750" s="13"/>
      <c r="O3750" s="13" t="str">
        <f>IF(OR(ISBLANK(draft_picks[[#This Row],[veto_drafter_team_id]]),draft_picks[[#This Row],[veto_drafter_team_id]]=""),"",_xlfn.XLOOKUP(draft_picks[[#This Row],[veto_drafter_team_id]],drafter_teams[id],drafter_teams[name]))</f>
        <v/>
      </c>
      <c r="P3750" s="13"/>
      <c r="Q3750" s="13"/>
      <c r="R3750" s="13" t="str">
        <f>IF(OR(ISBLANK(draft_picks[[#This Row],[veto_override_drafter_id]]),draft_picks[[#This Row],[veto_override_drafter_id]]=""),"",_xlfn.XLOOKUP(draft_picks[[#This Row],[veto_override_drafter_id]],drafters[id],drafters[name]))</f>
        <v/>
      </c>
      <c r="S3750" s="13"/>
      <c r="T3750" s="13" t="str">
        <f>IF(OR(ISBLANK(draft_picks[[#This Row],[veto_override_team_id]]),draft_picks[[#This Row],[veto_override_team_id]]=""),"",_xlfn.XLOOKUP(draft_picks[[#This Row],[veto_override_team_id]],drafter_teams[id],drafter_teams[name]))</f>
        <v/>
      </c>
      <c r="U3750" s="13"/>
    </row>
    <row r="3751" spans="1:21" x14ac:dyDescent="0.25">
      <c r="A3751" t="s">
        <v>538</v>
      </c>
      <c r="B3751" s="13" t="str">
        <f>_xlfn.XLOOKUP(draft_picks[[#This Row],[draft_id]],drafts[id],drafts[title])</f>
        <v>Silent Night, Deadly Night mini-Super Draft</v>
      </c>
      <c r="C3751" s="14">
        <v>4</v>
      </c>
      <c r="D3751" s="13">
        <f>IF(C3750&lt;draft_picks[[#This Row],[position]],1,IF(C3750&gt;draft_picks[[#This Row],[position]],D3750+1,IF(C3750=draft_picks[[#This Row],[position]],D3750+1)))</f>
        <v>2</v>
      </c>
      <c r="F3751" s="13" t="str">
        <f>IF(ISBLANK(draft_picks[[#This Row],[movie_id]]),"",_xlfn.XLOOKUP(draft_picks[[#This Row],[movie_id]],drafts.movies[id],drafts.movies[movie_title]))</f>
        <v/>
      </c>
      <c r="G3751" t="s">
        <v>1115</v>
      </c>
      <c r="H3751" s="13" t="str">
        <f>IF(ISBLANK(draft_picks[[#This Row],[drafter_id]]),"",_xlfn.XLOOKUP(draft_picks[[#This Row],[drafter_id]],drafters[id],drafters[name]))</f>
        <v>Ryan Marker</v>
      </c>
      <c r="I3751" s="13"/>
      <c r="J3751" s="13" t="str">
        <f>IF(ISBLANK(draft_picks[[#This Row],[drafter_team_id]]),"",_xlfn.XLOOKUP(draft_picks[[#This Row],[drafter_team_id]],drafter_teams[id],drafter_teams[name]))</f>
        <v/>
      </c>
      <c r="K3751" t="s">
        <v>15484</v>
      </c>
      <c r="L3751" t="s">
        <v>1237</v>
      </c>
      <c r="M3751" s="13" t="str">
        <f>IF(OR(ISBLANK(draft_picks[[#This Row],[veto_drafter_id]]),draft_picks[[#This Row],[veto_drafter_id]]=""),"",_xlfn.XLOOKUP(draft_picks[[#This Row],[veto_drafter_id]],drafters[id],drafters[name]))</f>
        <v>Clay Keller</v>
      </c>
      <c r="N3751" s="13"/>
      <c r="O3751" s="13" t="str">
        <f>IF(OR(ISBLANK(draft_picks[[#This Row],[veto_drafter_team_id]]),draft_picks[[#This Row],[veto_drafter_team_id]]=""),"",_xlfn.XLOOKUP(draft_picks[[#This Row],[veto_drafter_team_id]],drafter_teams[id],drafter_teams[name]))</f>
        <v/>
      </c>
      <c r="P3751" s="13"/>
      <c r="Q3751" s="13"/>
      <c r="R3751" s="13" t="str">
        <f>IF(OR(ISBLANK(draft_picks[[#This Row],[veto_override_drafter_id]]),draft_picks[[#This Row],[veto_override_drafter_id]]=""),"",_xlfn.XLOOKUP(draft_picks[[#This Row],[veto_override_drafter_id]],drafters[id],drafters[name]))</f>
        <v/>
      </c>
      <c r="S3751" s="13"/>
      <c r="T3751" s="13" t="str">
        <f>IF(OR(ISBLANK(draft_picks[[#This Row],[veto_override_team_id]]),draft_picks[[#This Row],[veto_override_team_id]]=""),"",_xlfn.XLOOKUP(draft_picks[[#This Row],[veto_override_team_id]],drafter_teams[id],drafter_teams[name]))</f>
        <v/>
      </c>
      <c r="U3751" s="13"/>
    </row>
    <row r="3752" spans="1:21" x14ac:dyDescent="0.25">
      <c r="A3752" t="s">
        <v>538</v>
      </c>
      <c r="B3752" s="13" t="str">
        <f>_xlfn.XLOOKUP(draft_picks[[#This Row],[draft_id]],drafts[id],drafts[title])</f>
        <v>Silent Night, Deadly Night mini-Super Draft</v>
      </c>
      <c r="C3752" s="14">
        <v>4</v>
      </c>
      <c r="D3752" s="13">
        <f>IF(C3751&lt;draft_picks[[#This Row],[position]],1,IF(C3751&gt;draft_picks[[#This Row],[position]],D3751+1,IF(C3751=draft_picks[[#This Row],[position]],D3751+1)))</f>
        <v>3</v>
      </c>
      <c r="F3752" s="13" t="str">
        <f>IF(ISBLANK(draft_picks[[#This Row],[movie_id]]),"",_xlfn.XLOOKUP(draft_picks[[#This Row],[movie_id]],drafts.movies[id],drafts.movies[movie_title]))</f>
        <v/>
      </c>
      <c r="G3752" t="s">
        <v>1115</v>
      </c>
      <c r="H3752" s="13" t="str">
        <f>IF(ISBLANK(draft_picks[[#This Row],[drafter_id]]),"",_xlfn.XLOOKUP(draft_picks[[#This Row],[drafter_id]],drafters[id],drafters[name]))</f>
        <v>Ryan Marker</v>
      </c>
      <c r="I3752" s="13"/>
      <c r="J3752" s="13" t="str">
        <f>IF(ISBLANK(draft_picks[[#This Row],[drafter_team_id]]),"",_xlfn.XLOOKUP(draft_picks[[#This Row],[drafter_team_id]],drafter_teams[id],drafter_teams[name]))</f>
        <v/>
      </c>
      <c r="K3752" s="13"/>
      <c r="L3752" s="13"/>
      <c r="M3752" s="13" t="str">
        <f>IF(OR(ISBLANK(draft_picks[[#This Row],[veto_drafter_id]]),draft_picks[[#This Row],[veto_drafter_id]]=""),"",_xlfn.XLOOKUP(draft_picks[[#This Row],[veto_drafter_id]],drafters[id],drafters[name]))</f>
        <v/>
      </c>
      <c r="N3752" s="13"/>
      <c r="O3752" s="13" t="str">
        <f>IF(OR(ISBLANK(draft_picks[[#This Row],[veto_drafter_team_id]]),draft_picks[[#This Row],[veto_drafter_team_id]]=""),"",_xlfn.XLOOKUP(draft_picks[[#This Row],[veto_drafter_team_id]],drafter_teams[id],drafter_teams[name]))</f>
        <v/>
      </c>
      <c r="P3752" s="13"/>
      <c r="Q3752" s="13"/>
      <c r="R3752" s="13" t="str">
        <f>IF(OR(ISBLANK(draft_picks[[#This Row],[veto_override_drafter_id]]),draft_picks[[#This Row],[veto_override_drafter_id]]=""),"",_xlfn.XLOOKUP(draft_picks[[#This Row],[veto_override_drafter_id]],drafters[id],drafters[name]))</f>
        <v/>
      </c>
      <c r="S3752" s="13"/>
      <c r="T3752" s="13" t="str">
        <f>IF(OR(ISBLANK(draft_picks[[#This Row],[veto_override_team_id]]),draft_picks[[#This Row],[veto_override_team_id]]=""),"",_xlfn.XLOOKUP(draft_picks[[#This Row],[veto_override_team_id]],drafter_teams[id],drafter_teams[name]))</f>
        <v/>
      </c>
      <c r="U3752" s="13"/>
    </row>
    <row r="3753" spans="1:21" x14ac:dyDescent="0.25">
      <c r="A3753" t="s">
        <v>538</v>
      </c>
      <c r="B3753" s="13" t="str">
        <f>_xlfn.XLOOKUP(draft_picks[[#This Row],[draft_id]],drafts[id],drafts[title])</f>
        <v>Silent Night, Deadly Night mini-Super Draft</v>
      </c>
      <c r="C3753" s="14">
        <v>3</v>
      </c>
      <c r="D3753" s="13">
        <f>IF(C3752&lt;draft_picks[[#This Row],[position]],1,IF(C3752&gt;draft_picks[[#This Row],[position]],D3752+1,IF(C3752=draft_picks[[#This Row],[position]],D3752+1)))</f>
        <v>4</v>
      </c>
      <c r="F3753" s="13" t="str">
        <f>IF(ISBLANK(draft_picks[[#This Row],[movie_id]]),"",_xlfn.XLOOKUP(draft_picks[[#This Row],[movie_id]],drafts.movies[id],drafts.movies[movie_title]))</f>
        <v/>
      </c>
      <c r="G3753" t="s">
        <v>1237</v>
      </c>
      <c r="H3753" s="13" t="str">
        <f>IF(ISBLANK(draft_picks[[#This Row],[drafter_id]]),"",_xlfn.XLOOKUP(draft_picks[[#This Row],[drafter_id]],drafters[id],drafters[name]))</f>
        <v>Clay Keller</v>
      </c>
      <c r="I3753" s="13"/>
      <c r="J3753" s="13" t="str">
        <f>IF(ISBLANK(draft_picks[[#This Row],[drafter_team_id]]),"",_xlfn.XLOOKUP(draft_picks[[#This Row],[drafter_team_id]],drafter_teams[id],drafter_teams[name]))</f>
        <v/>
      </c>
      <c r="K3753" s="13"/>
      <c r="L3753" s="13"/>
      <c r="M3753" s="13" t="str">
        <f>IF(OR(ISBLANK(draft_picks[[#This Row],[veto_drafter_id]]),draft_picks[[#This Row],[veto_drafter_id]]=""),"",_xlfn.XLOOKUP(draft_picks[[#This Row],[veto_drafter_id]],drafters[id],drafters[name]))</f>
        <v/>
      </c>
      <c r="N3753" s="13"/>
      <c r="O3753" s="13" t="str">
        <f>IF(OR(ISBLANK(draft_picks[[#This Row],[veto_drafter_team_id]]),draft_picks[[#This Row],[veto_drafter_team_id]]=""),"",_xlfn.XLOOKUP(draft_picks[[#This Row],[veto_drafter_team_id]],drafter_teams[id],drafter_teams[name]))</f>
        <v/>
      </c>
      <c r="P3753" s="13"/>
      <c r="Q3753" s="13"/>
      <c r="R3753" s="13" t="str">
        <f>IF(OR(ISBLANK(draft_picks[[#This Row],[veto_override_drafter_id]]),draft_picks[[#This Row],[veto_override_drafter_id]]=""),"",_xlfn.XLOOKUP(draft_picks[[#This Row],[veto_override_drafter_id]],drafters[id],drafters[name]))</f>
        <v/>
      </c>
      <c r="S3753" s="13"/>
      <c r="T3753" s="13" t="str">
        <f>IF(OR(ISBLANK(draft_picks[[#This Row],[veto_override_team_id]]),draft_picks[[#This Row],[veto_override_team_id]]=""),"",_xlfn.XLOOKUP(draft_picks[[#This Row],[veto_override_team_id]],drafter_teams[id],drafter_teams[name]))</f>
        <v/>
      </c>
      <c r="U3753" s="13"/>
    </row>
    <row r="3754" spans="1:21" x14ac:dyDescent="0.25">
      <c r="A3754" t="s">
        <v>538</v>
      </c>
      <c r="B3754" s="13" t="str">
        <f>_xlfn.XLOOKUP(draft_picks[[#This Row],[draft_id]],drafts[id],drafts[title])</f>
        <v>Silent Night, Deadly Night mini-Super Draft</v>
      </c>
      <c r="C3754" s="14">
        <v>2</v>
      </c>
      <c r="D3754" s="13">
        <f>IF(C3753&lt;draft_picks[[#This Row],[position]],1,IF(C3753&gt;draft_picks[[#This Row],[position]],D3753+1,IF(C3753=draft_picks[[#This Row],[position]],D3753+1)))</f>
        <v>5</v>
      </c>
      <c r="F3754" s="13" t="str">
        <f>IF(ISBLANK(draft_picks[[#This Row],[movie_id]]),"",_xlfn.XLOOKUP(draft_picks[[#This Row],[movie_id]],drafts.movies[id],drafts.movies[movie_title]))</f>
        <v/>
      </c>
      <c r="G3754" t="s">
        <v>1115</v>
      </c>
      <c r="H3754" s="13" t="str">
        <f>IF(ISBLANK(draft_picks[[#This Row],[drafter_id]]),"",_xlfn.XLOOKUP(draft_picks[[#This Row],[drafter_id]],drafters[id],drafters[name]))</f>
        <v>Ryan Marker</v>
      </c>
      <c r="I3754" s="13"/>
      <c r="J3754" s="13" t="str">
        <f>IF(ISBLANK(draft_picks[[#This Row],[drafter_team_id]]),"",_xlfn.XLOOKUP(draft_picks[[#This Row],[drafter_team_id]],drafter_teams[id],drafter_teams[name]))</f>
        <v/>
      </c>
      <c r="K3754" s="13"/>
      <c r="L3754" s="13"/>
      <c r="M3754" s="13" t="str">
        <f>IF(OR(ISBLANK(draft_picks[[#This Row],[veto_drafter_id]]),draft_picks[[#This Row],[veto_drafter_id]]=""),"",_xlfn.XLOOKUP(draft_picks[[#This Row],[veto_drafter_id]],drafters[id],drafters[name]))</f>
        <v/>
      </c>
      <c r="N3754" s="13"/>
      <c r="O3754" s="13" t="str">
        <f>IF(OR(ISBLANK(draft_picks[[#This Row],[veto_drafter_team_id]]),draft_picks[[#This Row],[veto_drafter_team_id]]=""),"",_xlfn.XLOOKUP(draft_picks[[#This Row],[veto_drafter_team_id]],drafter_teams[id],drafter_teams[name]))</f>
        <v/>
      </c>
      <c r="P3754" s="13"/>
      <c r="Q3754" s="13"/>
      <c r="R3754" s="13" t="str">
        <f>IF(OR(ISBLANK(draft_picks[[#This Row],[veto_override_drafter_id]]),draft_picks[[#This Row],[veto_override_drafter_id]]=""),"",_xlfn.XLOOKUP(draft_picks[[#This Row],[veto_override_drafter_id]],drafters[id],drafters[name]))</f>
        <v/>
      </c>
      <c r="S3754" s="13"/>
      <c r="T3754" s="13" t="str">
        <f>IF(OR(ISBLANK(draft_picks[[#This Row],[veto_override_team_id]]),draft_picks[[#This Row],[veto_override_team_id]]=""),"",_xlfn.XLOOKUP(draft_picks[[#This Row],[veto_override_team_id]],drafter_teams[id],drafter_teams[name]))</f>
        <v/>
      </c>
      <c r="U3754" s="13"/>
    </row>
    <row r="3755" spans="1:21" x14ac:dyDescent="0.25">
      <c r="A3755" t="s">
        <v>538</v>
      </c>
      <c r="B3755" s="13" t="str">
        <f>_xlfn.XLOOKUP(draft_picks[[#This Row],[draft_id]],drafts[id],drafts[title])</f>
        <v>Silent Night, Deadly Night mini-Super Draft</v>
      </c>
      <c r="C3755" s="14">
        <v>1</v>
      </c>
      <c r="D3755" s="13">
        <f>IF(C3754&lt;draft_picks[[#This Row],[position]],1,IF(C3754&gt;draft_picks[[#This Row],[position]],D3754+1,IF(C3754=draft_picks[[#This Row],[position]],D3754+1)))</f>
        <v>6</v>
      </c>
      <c r="E3755" t="s">
        <v>4311</v>
      </c>
      <c r="F3755" s="13" t="str">
        <f>IF(ISBLANK(draft_picks[[#This Row],[movie_id]]),"",_xlfn.XLOOKUP(draft_picks[[#This Row],[movie_id]],drafts.movies[id],drafts.movies[movie_title]))</f>
        <v>Silent Night, Deadly Night 5: The Toy Maker</v>
      </c>
      <c r="G3755" t="s">
        <v>1237</v>
      </c>
      <c r="H3755" s="13" t="str">
        <f>IF(ISBLANK(draft_picks[[#This Row],[drafter_id]]),"",_xlfn.XLOOKUP(draft_picks[[#This Row],[drafter_id]],drafters[id],drafters[name]))</f>
        <v>Clay Keller</v>
      </c>
      <c r="I3755" s="13"/>
      <c r="J3755" s="13" t="str">
        <f>IF(ISBLANK(draft_picks[[#This Row],[drafter_team_id]]),"",_xlfn.XLOOKUP(draft_picks[[#This Row],[drafter_team_id]],drafter_teams[id],drafter_teams[name]))</f>
        <v/>
      </c>
      <c r="K3755" s="13"/>
      <c r="L3755" s="13"/>
      <c r="M3755" s="13" t="str">
        <f>IF(OR(ISBLANK(draft_picks[[#This Row],[veto_drafter_id]]),draft_picks[[#This Row],[veto_drafter_id]]=""),"",_xlfn.XLOOKUP(draft_picks[[#This Row],[veto_drafter_id]],drafters[id],drafters[name]))</f>
        <v/>
      </c>
      <c r="N3755" s="13"/>
      <c r="O3755" s="13" t="str">
        <f>IF(OR(ISBLANK(draft_picks[[#This Row],[veto_drafter_team_id]]),draft_picks[[#This Row],[veto_drafter_team_id]]=""),"",_xlfn.XLOOKUP(draft_picks[[#This Row],[veto_drafter_team_id]],drafter_teams[id],drafter_teams[name]))</f>
        <v/>
      </c>
      <c r="P3755" s="13"/>
      <c r="Q3755" s="13"/>
      <c r="R3755" s="13" t="str">
        <f>IF(OR(ISBLANK(draft_picks[[#This Row],[veto_override_drafter_id]]),draft_picks[[#This Row],[veto_override_drafter_id]]=""),"",_xlfn.XLOOKUP(draft_picks[[#This Row],[veto_override_drafter_id]],drafters[id],drafters[name]))</f>
        <v/>
      </c>
      <c r="S3755" s="13"/>
      <c r="T3755" s="13" t="str">
        <f>IF(OR(ISBLANK(draft_picks[[#This Row],[veto_override_team_id]]),draft_picks[[#This Row],[veto_override_team_id]]=""),"",_xlfn.XLOOKUP(draft_picks[[#This Row],[veto_override_team_id]],drafter_teams[id],drafter_teams[name]))</f>
        <v/>
      </c>
      <c r="U3755" s="13"/>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2025-04-21T10:42:53Z</dcterms:modified>
</cp:coreProperties>
</file>