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drozd\.ezuno\CheckOut\"/>
    </mc:Choice>
  </mc:AlternateContent>
  <xr:revisionPtr revIDLastSave="0" documentId="13_ncr:1_{268A24B9-8597-4C6B-B824-67F6FE935395}" xr6:coauthVersionLast="45" xr6:coauthVersionMax="45" xr10:uidLastSave="{00000000-0000-0000-0000-000000000000}"/>
  <bookViews>
    <workbookView xWindow="-120" yWindow="-120" windowWidth="38610" windowHeight="19470" tabRatio="500" activeTab="1" xr2:uid="{00000000-000D-0000-FFFF-FFFF00000000}"/>
  </bookViews>
  <sheets>
    <sheet name="SIRV-Set 4 overview" sheetId="1" r:id="rId1"/>
    <sheet name="SIRV isoform" sheetId="2" r:id="rId2"/>
    <sheet name="ERCC" sheetId="3" r:id="rId3"/>
    <sheet name="longSIRV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T20" i="4"/>
  <c r="S20" i="4"/>
  <c r="R20" i="4"/>
  <c r="Q20" i="4"/>
  <c r="P20" i="4" s="1"/>
  <c r="F20" i="4" s="1"/>
  <c r="G20" i="4" s="1"/>
  <c r="J20" i="4"/>
  <c r="I20" i="4"/>
  <c r="H20" i="4"/>
  <c r="L20" i="4" s="1"/>
  <c r="T19" i="4"/>
  <c r="S19" i="4"/>
  <c r="R19" i="4"/>
  <c r="Q19" i="4"/>
  <c r="P19" i="4" s="1"/>
  <c r="F19" i="4" s="1"/>
  <c r="G19" i="4" s="1"/>
  <c r="N19" i="4"/>
  <c r="M19" i="4"/>
  <c r="J19" i="4"/>
  <c r="I19" i="4"/>
  <c r="H19" i="4"/>
  <c r="L19" i="4" s="1"/>
  <c r="T18" i="4"/>
  <c r="S18" i="4"/>
  <c r="R18" i="4"/>
  <c r="Q18" i="4"/>
  <c r="P18" i="4" s="1"/>
  <c r="F18" i="4" s="1"/>
  <c r="G18" i="4" s="1"/>
  <c r="N18" i="4"/>
  <c r="M18" i="4"/>
  <c r="J18" i="4"/>
  <c r="L18" i="4" s="1"/>
  <c r="I18" i="4"/>
  <c r="H18" i="4"/>
  <c r="T17" i="4"/>
  <c r="S17" i="4"/>
  <c r="R17" i="4"/>
  <c r="Q17" i="4"/>
  <c r="P17" i="4" s="1"/>
  <c r="J17" i="4"/>
  <c r="L17" i="4" s="1"/>
  <c r="I17" i="4"/>
  <c r="H17" i="4"/>
  <c r="N17" i="4" s="1"/>
  <c r="M17" i="4" s="1"/>
  <c r="F17" i="4"/>
  <c r="G17" i="4" s="1"/>
  <c r="T16" i="4"/>
  <c r="S16" i="4"/>
  <c r="R16" i="4"/>
  <c r="Q16" i="4"/>
  <c r="P16" i="4" s="1"/>
  <c r="F16" i="4" s="1"/>
  <c r="G16" i="4" s="1"/>
  <c r="N16" i="4"/>
  <c r="M16" i="4"/>
  <c r="L16" i="4"/>
  <c r="J16" i="4"/>
  <c r="I16" i="4"/>
  <c r="H16" i="4"/>
  <c r="T15" i="4"/>
  <c r="S15" i="4"/>
  <c r="R15" i="4"/>
  <c r="Q15" i="4"/>
  <c r="J15" i="4"/>
  <c r="I15" i="4"/>
  <c r="H15" i="4"/>
  <c r="T14" i="4"/>
  <c r="S14" i="4"/>
  <c r="R14" i="4"/>
  <c r="Q14" i="4"/>
  <c r="P14" i="4"/>
  <c r="F14" i="4" s="1"/>
  <c r="G14" i="4" s="1"/>
  <c r="N14" i="4"/>
  <c r="M14" i="4" s="1"/>
  <c r="J14" i="4"/>
  <c r="I14" i="4"/>
  <c r="H14" i="4"/>
  <c r="L14" i="4" s="1"/>
  <c r="T13" i="4"/>
  <c r="S13" i="4"/>
  <c r="R13" i="4"/>
  <c r="Q13" i="4"/>
  <c r="L13" i="4"/>
  <c r="J13" i="4"/>
  <c r="N13" i="4" s="1"/>
  <c r="M13" i="4" s="1"/>
  <c r="I13" i="4"/>
  <c r="H13" i="4"/>
  <c r="T12" i="4"/>
  <c r="S12" i="4"/>
  <c r="R12" i="4"/>
  <c r="P12" i="4" s="1"/>
  <c r="F12" i="4" s="1"/>
  <c r="G12" i="4" s="1"/>
  <c r="Q12" i="4"/>
  <c r="J12" i="4"/>
  <c r="N12" i="4" s="1"/>
  <c r="M12" i="4" s="1"/>
  <c r="I12" i="4"/>
  <c r="H12" i="4"/>
  <c r="T11" i="4"/>
  <c r="S11" i="4"/>
  <c r="R11" i="4"/>
  <c r="Q11" i="4"/>
  <c r="P11" i="4" s="1"/>
  <c r="F11" i="4" s="1"/>
  <c r="G11" i="4" s="1"/>
  <c r="N11" i="4"/>
  <c r="M11" i="4" s="1"/>
  <c r="L11" i="4"/>
  <c r="J11" i="4"/>
  <c r="I11" i="4"/>
  <c r="H11" i="4"/>
  <c r="T10" i="4"/>
  <c r="P10" i="4" s="1"/>
  <c r="F10" i="4" s="1"/>
  <c r="G10" i="4" s="1"/>
  <c r="S10" i="4"/>
  <c r="R10" i="4"/>
  <c r="Q10" i="4"/>
  <c r="J10" i="4"/>
  <c r="I10" i="4"/>
  <c r="H10" i="4"/>
  <c r="L10" i="4" s="1"/>
  <c r="T9" i="4"/>
  <c r="S9" i="4"/>
  <c r="R9" i="4"/>
  <c r="Q9" i="4"/>
  <c r="P9" i="4"/>
  <c r="F9" i="4" s="1"/>
  <c r="G9" i="4" s="1"/>
  <c r="J9" i="4"/>
  <c r="I9" i="4"/>
  <c r="H9" i="4"/>
  <c r="T8" i="4"/>
  <c r="S8" i="4"/>
  <c r="R8" i="4"/>
  <c r="Q8" i="4"/>
  <c r="P8" i="4"/>
  <c r="F8" i="4" s="1"/>
  <c r="G8" i="4" s="1"/>
  <c r="J8" i="4"/>
  <c r="N8" i="4" s="1"/>
  <c r="M8" i="4" s="1"/>
  <c r="I8" i="4"/>
  <c r="H8" i="4"/>
  <c r="T7" i="4"/>
  <c r="S7" i="4"/>
  <c r="R7" i="4"/>
  <c r="Q7" i="4"/>
  <c r="P7" i="4" s="1"/>
  <c r="F7" i="4" s="1"/>
  <c r="G7" i="4" s="1"/>
  <c r="L7" i="4"/>
  <c r="J7" i="4"/>
  <c r="I7" i="4"/>
  <c r="H7" i="4"/>
  <c r="N7" i="4" s="1"/>
  <c r="M7" i="4" s="1"/>
  <c r="T6" i="4"/>
  <c r="S6" i="4"/>
  <c r="R6" i="4"/>
  <c r="Q6" i="4"/>
  <c r="M6" i="4"/>
  <c r="J6" i="4"/>
  <c r="I6" i="4"/>
  <c r="H6" i="4"/>
  <c r="N6" i="4" s="1"/>
  <c r="U97" i="3"/>
  <c r="T97" i="3"/>
  <c r="S97" i="3"/>
  <c r="R97" i="3"/>
  <c r="O97" i="3"/>
  <c r="N97" i="3" s="1"/>
  <c r="M97" i="3"/>
  <c r="K97" i="3"/>
  <c r="J97" i="3"/>
  <c r="I97" i="3"/>
  <c r="F97" i="3"/>
  <c r="U96" i="3"/>
  <c r="T96" i="3"/>
  <c r="S96" i="3"/>
  <c r="R96" i="3"/>
  <c r="Q96" i="3" s="1"/>
  <c r="G96" i="3" s="1"/>
  <c r="O96" i="3"/>
  <c r="N96" i="3" s="1"/>
  <c r="M96" i="3"/>
  <c r="K96" i="3"/>
  <c r="J96" i="3"/>
  <c r="I96" i="3"/>
  <c r="F96" i="3"/>
  <c r="U95" i="3"/>
  <c r="T95" i="3"/>
  <c r="S95" i="3"/>
  <c r="R95" i="3"/>
  <c r="Q95" i="3" s="1"/>
  <c r="G95" i="3" s="1"/>
  <c r="H95" i="3" s="1"/>
  <c r="K95" i="3"/>
  <c r="M95" i="3" s="1"/>
  <c r="J95" i="3"/>
  <c r="I95" i="3"/>
  <c r="F95" i="3"/>
  <c r="U94" i="3"/>
  <c r="Q94" i="3" s="1"/>
  <c r="G94" i="3" s="1"/>
  <c r="H94" i="3" s="1"/>
  <c r="T94" i="3"/>
  <c r="S94" i="3"/>
  <c r="R94" i="3"/>
  <c r="O94" i="3"/>
  <c r="N94" i="3"/>
  <c r="K94" i="3"/>
  <c r="M94" i="3" s="1"/>
  <c r="J94" i="3"/>
  <c r="I94" i="3"/>
  <c r="F94" i="3"/>
  <c r="U93" i="3"/>
  <c r="T93" i="3"/>
  <c r="S93" i="3"/>
  <c r="Q93" i="3" s="1"/>
  <c r="G93" i="3" s="1"/>
  <c r="R93" i="3"/>
  <c r="K93" i="3"/>
  <c r="M93" i="3" s="1"/>
  <c r="J93" i="3"/>
  <c r="I93" i="3"/>
  <c r="F93" i="3"/>
  <c r="H93" i="3" s="1"/>
  <c r="U92" i="3"/>
  <c r="T92" i="3"/>
  <c r="S92" i="3"/>
  <c r="R92" i="3"/>
  <c r="Q92" i="3"/>
  <c r="G92" i="3" s="1"/>
  <c r="K92" i="3"/>
  <c r="J92" i="3"/>
  <c r="I92" i="3"/>
  <c r="F92" i="3"/>
  <c r="U91" i="3"/>
  <c r="T91" i="3"/>
  <c r="S91" i="3"/>
  <c r="R91" i="3"/>
  <c r="K91" i="3"/>
  <c r="M91" i="3" s="1"/>
  <c r="J91" i="3"/>
  <c r="I91" i="3"/>
  <c r="F91" i="3"/>
  <c r="U90" i="3"/>
  <c r="T90" i="3"/>
  <c r="S90" i="3"/>
  <c r="R90" i="3"/>
  <c r="O90" i="3"/>
  <c r="N90" i="3" s="1"/>
  <c r="K90" i="3"/>
  <c r="J90" i="3"/>
  <c r="I90" i="3"/>
  <c r="F90" i="3"/>
  <c r="U89" i="3"/>
  <c r="T89" i="3"/>
  <c r="S89" i="3"/>
  <c r="R89" i="3"/>
  <c r="Q89" i="3"/>
  <c r="G89" i="3" s="1"/>
  <c r="O89" i="3"/>
  <c r="N89" i="3"/>
  <c r="M89" i="3"/>
  <c r="K89" i="3"/>
  <c r="J89" i="3"/>
  <c r="I89" i="3"/>
  <c r="F89" i="3"/>
  <c r="U88" i="3"/>
  <c r="Q88" i="3" s="1"/>
  <c r="T88" i="3"/>
  <c r="S88" i="3"/>
  <c r="R88" i="3"/>
  <c r="O88" i="3"/>
  <c r="N88" i="3" s="1"/>
  <c r="K88" i="3"/>
  <c r="M88" i="3" s="1"/>
  <c r="J88" i="3"/>
  <c r="I88" i="3"/>
  <c r="G88" i="3"/>
  <c r="F88" i="3"/>
  <c r="U87" i="3"/>
  <c r="T87" i="3"/>
  <c r="S87" i="3"/>
  <c r="R87" i="3"/>
  <c r="Q87" i="3" s="1"/>
  <c r="G87" i="3" s="1"/>
  <c r="H87" i="3" s="1"/>
  <c r="K87" i="3"/>
  <c r="M87" i="3" s="1"/>
  <c r="J87" i="3"/>
  <c r="I87" i="3"/>
  <c r="O87" i="3" s="1"/>
  <c r="N87" i="3" s="1"/>
  <c r="F87" i="3"/>
  <c r="U86" i="3"/>
  <c r="T86" i="3"/>
  <c r="S86" i="3"/>
  <c r="R86" i="3"/>
  <c r="Q86" i="3" s="1"/>
  <c r="G86" i="3" s="1"/>
  <c r="H86" i="3" s="1"/>
  <c r="K86" i="3"/>
  <c r="J86" i="3"/>
  <c r="I86" i="3"/>
  <c r="O86" i="3" s="1"/>
  <c r="N86" i="3" s="1"/>
  <c r="F86" i="3"/>
  <c r="U85" i="3"/>
  <c r="T85" i="3"/>
  <c r="S85" i="3"/>
  <c r="R85" i="3"/>
  <c r="Q85" i="3" s="1"/>
  <c r="G85" i="3" s="1"/>
  <c r="K85" i="3"/>
  <c r="J85" i="3"/>
  <c r="I85" i="3"/>
  <c r="F85" i="3"/>
  <c r="U84" i="3"/>
  <c r="T84" i="3"/>
  <c r="S84" i="3"/>
  <c r="R84" i="3"/>
  <c r="O84" i="3"/>
  <c r="N84" i="3" s="1"/>
  <c r="K84" i="3"/>
  <c r="J84" i="3"/>
  <c r="I84" i="3"/>
  <c r="M84" i="3" s="1"/>
  <c r="F84" i="3"/>
  <c r="U83" i="3"/>
  <c r="T83" i="3"/>
  <c r="S83" i="3"/>
  <c r="R83" i="3"/>
  <c r="O83" i="3"/>
  <c r="N83" i="3" s="1"/>
  <c r="K83" i="3"/>
  <c r="M83" i="3" s="1"/>
  <c r="J83" i="3"/>
  <c r="I83" i="3"/>
  <c r="F83" i="3"/>
  <c r="U82" i="3"/>
  <c r="T82" i="3"/>
  <c r="S82" i="3"/>
  <c r="R82" i="3"/>
  <c r="Q82" i="3"/>
  <c r="G82" i="3" s="1"/>
  <c r="H82" i="3" s="1"/>
  <c r="K82" i="3"/>
  <c r="M82" i="3" s="1"/>
  <c r="J82" i="3"/>
  <c r="I82" i="3"/>
  <c r="F82" i="3"/>
  <c r="U81" i="3"/>
  <c r="T81" i="3"/>
  <c r="S81" i="3"/>
  <c r="Q81" i="3" s="1"/>
  <c r="G81" i="3" s="1"/>
  <c r="R81" i="3"/>
  <c r="M81" i="3"/>
  <c r="K81" i="3"/>
  <c r="J81" i="3"/>
  <c r="I81" i="3"/>
  <c r="O81" i="3" s="1"/>
  <c r="N81" i="3" s="1"/>
  <c r="F81" i="3"/>
  <c r="H81" i="3" s="1"/>
  <c r="U80" i="3"/>
  <c r="T80" i="3"/>
  <c r="S80" i="3"/>
  <c r="R80" i="3"/>
  <c r="Q80" i="3"/>
  <c r="K80" i="3"/>
  <c r="O80" i="3" s="1"/>
  <c r="N80" i="3" s="1"/>
  <c r="J80" i="3"/>
  <c r="I80" i="3"/>
  <c r="G80" i="3"/>
  <c r="F80" i="3"/>
  <c r="H80" i="3" s="1"/>
  <c r="U79" i="3"/>
  <c r="T79" i="3"/>
  <c r="S79" i="3"/>
  <c r="R79" i="3"/>
  <c r="N79" i="3"/>
  <c r="K79" i="3"/>
  <c r="J79" i="3"/>
  <c r="I79" i="3"/>
  <c r="O79" i="3" s="1"/>
  <c r="F79" i="3"/>
  <c r="U78" i="3"/>
  <c r="T78" i="3"/>
  <c r="Q78" i="3" s="1"/>
  <c r="G78" i="3" s="1"/>
  <c r="S78" i="3"/>
  <c r="R78" i="3"/>
  <c r="K78" i="3"/>
  <c r="O78" i="3" s="1"/>
  <c r="N78" i="3" s="1"/>
  <c r="J78" i="3"/>
  <c r="I78" i="3"/>
  <c r="F78" i="3"/>
  <c r="U77" i="3"/>
  <c r="T77" i="3"/>
  <c r="Q77" i="3" s="1"/>
  <c r="G77" i="3" s="1"/>
  <c r="H77" i="3" s="1"/>
  <c r="S77" i="3"/>
  <c r="R77" i="3"/>
  <c r="K77" i="3"/>
  <c r="J77" i="3"/>
  <c r="I77" i="3"/>
  <c r="M77" i="3" s="1"/>
  <c r="F77" i="3"/>
  <c r="U76" i="3"/>
  <c r="T76" i="3"/>
  <c r="S76" i="3"/>
  <c r="R76" i="3"/>
  <c r="Q76" i="3" s="1"/>
  <c r="G76" i="3" s="1"/>
  <c r="O76" i="3"/>
  <c r="N76" i="3" s="1"/>
  <c r="K76" i="3"/>
  <c r="M76" i="3" s="1"/>
  <c r="J76" i="3"/>
  <c r="I76" i="3"/>
  <c r="F76" i="3"/>
  <c r="U75" i="3"/>
  <c r="T75" i="3"/>
  <c r="S75" i="3"/>
  <c r="R75" i="3"/>
  <c r="Q75" i="3" s="1"/>
  <c r="G75" i="3" s="1"/>
  <c r="H75" i="3" s="1"/>
  <c r="K75" i="3"/>
  <c r="M75" i="3" s="1"/>
  <c r="J75" i="3"/>
  <c r="I75" i="3"/>
  <c r="F75" i="3"/>
  <c r="U74" i="3"/>
  <c r="T74" i="3"/>
  <c r="S74" i="3"/>
  <c r="Q74" i="3" s="1"/>
  <c r="R74" i="3"/>
  <c r="K74" i="3"/>
  <c r="M74" i="3" s="1"/>
  <c r="J74" i="3"/>
  <c r="I74" i="3"/>
  <c r="O74" i="3" s="1"/>
  <c r="N74" i="3" s="1"/>
  <c r="G74" i="3"/>
  <c r="H74" i="3" s="1"/>
  <c r="F74" i="3"/>
  <c r="U73" i="3"/>
  <c r="Q73" i="3" s="1"/>
  <c r="G73" i="3" s="1"/>
  <c r="T73" i="3"/>
  <c r="S73" i="3"/>
  <c r="R73" i="3"/>
  <c r="O73" i="3"/>
  <c r="N73" i="3" s="1"/>
  <c r="K73" i="3"/>
  <c r="J73" i="3"/>
  <c r="I73" i="3"/>
  <c r="M73" i="3" s="1"/>
  <c r="H73" i="3"/>
  <c r="F73" i="3"/>
  <c r="U72" i="3"/>
  <c r="T72" i="3"/>
  <c r="S72" i="3"/>
  <c r="R72" i="3"/>
  <c r="Q72" i="3" s="1"/>
  <c r="O72" i="3"/>
  <c r="N72" i="3"/>
  <c r="M72" i="3"/>
  <c r="K72" i="3"/>
  <c r="J72" i="3"/>
  <c r="I72" i="3"/>
  <c r="G72" i="3"/>
  <c r="H72" i="3" s="1"/>
  <c r="F72" i="3"/>
  <c r="U71" i="3"/>
  <c r="T71" i="3"/>
  <c r="Q71" i="3" s="1"/>
  <c r="G71" i="3" s="1"/>
  <c r="S71" i="3"/>
  <c r="R71" i="3"/>
  <c r="K71" i="3"/>
  <c r="O71" i="3" s="1"/>
  <c r="N71" i="3" s="1"/>
  <c r="J71" i="3"/>
  <c r="I71" i="3"/>
  <c r="F71" i="3"/>
  <c r="U70" i="3"/>
  <c r="T70" i="3"/>
  <c r="S70" i="3"/>
  <c r="Q70" i="3" s="1"/>
  <c r="G70" i="3" s="1"/>
  <c r="H70" i="3" s="1"/>
  <c r="R70" i="3"/>
  <c r="O70" i="3"/>
  <c r="N70" i="3" s="1"/>
  <c r="M70" i="3"/>
  <c r="K70" i="3"/>
  <c r="J70" i="3"/>
  <c r="I70" i="3"/>
  <c r="F70" i="3"/>
  <c r="U69" i="3"/>
  <c r="T69" i="3"/>
  <c r="S69" i="3"/>
  <c r="R69" i="3"/>
  <c r="Q69" i="3" s="1"/>
  <c r="G69" i="3" s="1"/>
  <c r="O69" i="3"/>
  <c r="N69" i="3"/>
  <c r="M69" i="3"/>
  <c r="K69" i="3"/>
  <c r="J69" i="3"/>
  <c r="I69" i="3"/>
  <c r="F69" i="3"/>
  <c r="U68" i="3"/>
  <c r="Q68" i="3" s="1"/>
  <c r="G68" i="3" s="1"/>
  <c r="H68" i="3" s="1"/>
  <c r="T68" i="3"/>
  <c r="S68" i="3"/>
  <c r="R68" i="3"/>
  <c r="O68" i="3"/>
  <c r="N68" i="3"/>
  <c r="K68" i="3"/>
  <c r="M68" i="3" s="1"/>
  <c r="J68" i="3"/>
  <c r="I68" i="3"/>
  <c r="F68" i="3"/>
  <c r="U67" i="3"/>
  <c r="T67" i="3"/>
  <c r="S67" i="3"/>
  <c r="R67" i="3"/>
  <c r="M67" i="3"/>
  <c r="K67" i="3"/>
  <c r="J67" i="3"/>
  <c r="I67" i="3"/>
  <c r="O67" i="3" s="1"/>
  <c r="N67" i="3" s="1"/>
  <c r="F67" i="3"/>
  <c r="U66" i="3"/>
  <c r="Q66" i="3" s="1"/>
  <c r="T66" i="3"/>
  <c r="S66" i="3"/>
  <c r="R66" i="3"/>
  <c r="O66" i="3"/>
  <c r="N66" i="3" s="1"/>
  <c r="K66" i="3"/>
  <c r="J66" i="3"/>
  <c r="I66" i="3"/>
  <c r="M66" i="3" s="1"/>
  <c r="G66" i="3"/>
  <c r="H66" i="3" s="1"/>
  <c r="F66" i="3"/>
  <c r="U65" i="3"/>
  <c r="T65" i="3"/>
  <c r="S65" i="3"/>
  <c r="R65" i="3"/>
  <c r="Q65" i="3" s="1"/>
  <c r="O65" i="3"/>
  <c r="N65" i="3" s="1"/>
  <c r="M65" i="3"/>
  <c r="K65" i="3"/>
  <c r="J65" i="3"/>
  <c r="I65" i="3"/>
  <c r="G65" i="3"/>
  <c r="F65" i="3"/>
  <c r="U64" i="3"/>
  <c r="T64" i="3"/>
  <c r="S64" i="3"/>
  <c r="R64" i="3"/>
  <c r="O64" i="3"/>
  <c r="N64" i="3" s="1"/>
  <c r="M64" i="3"/>
  <c r="K64" i="3"/>
  <c r="J64" i="3"/>
  <c r="I64" i="3"/>
  <c r="F64" i="3"/>
  <c r="U63" i="3"/>
  <c r="T63" i="3"/>
  <c r="S63" i="3"/>
  <c r="R63" i="3"/>
  <c r="Q63" i="3"/>
  <c r="G63" i="3" s="1"/>
  <c r="O63" i="3"/>
  <c r="N63" i="3" s="1"/>
  <c r="M63" i="3"/>
  <c r="K63" i="3"/>
  <c r="J63" i="3"/>
  <c r="I63" i="3"/>
  <c r="F63" i="3"/>
  <c r="U62" i="3"/>
  <c r="T62" i="3"/>
  <c r="S62" i="3"/>
  <c r="R62" i="3"/>
  <c r="Q62" i="3"/>
  <c r="G62" i="3" s="1"/>
  <c r="H62" i="3" s="1"/>
  <c r="K62" i="3"/>
  <c r="J62" i="3"/>
  <c r="I62" i="3"/>
  <c r="O62" i="3" s="1"/>
  <c r="N62" i="3" s="1"/>
  <c r="F62" i="3"/>
  <c r="U61" i="3"/>
  <c r="T61" i="3"/>
  <c r="Q61" i="3" s="1"/>
  <c r="S61" i="3"/>
  <c r="R61" i="3"/>
  <c r="K61" i="3"/>
  <c r="J61" i="3"/>
  <c r="I61" i="3"/>
  <c r="O61" i="3" s="1"/>
  <c r="N61" i="3" s="1"/>
  <c r="G61" i="3"/>
  <c r="H61" i="3" s="1"/>
  <c r="F61" i="3"/>
  <c r="U60" i="3"/>
  <c r="T60" i="3"/>
  <c r="S60" i="3"/>
  <c r="R60" i="3"/>
  <c r="Q60" i="3" s="1"/>
  <c r="G60" i="3" s="1"/>
  <c r="H60" i="3" s="1"/>
  <c r="M60" i="3"/>
  <c r="K60" i="3"/>
  <c r="J60" i="3"/>
  <c r="I60" i="3"/>
  <c r="O60" i="3" s="1"/>
  <c r="N60" i="3" s="1"/>
  <c r="F60" i="3"/>
  <c r="U59" i="3"/>
  <c r="T59" i="3"/>
  <c r="S59" i="3"/>
  <c r="R59" i="3"/>
  <c r="K59" i="3"/>
  <c r="J59" i="3"/>
  <c r="I59" i="3"/>
  <c r="F59" i="3"/>
  <c r="U58" i="3"/>
  <c r="T58" i="3"/>
  <c r="S58" i="3"/>
  <c r="R58" i="3"/>
  <c r="K58" i="3"/>
  <c r="O58" i="3" s="1"/>
  <c r="N58" i="3" s="1"/>
  <c r="J58" i="3"/>
  <c r="I58" i="3"/>
  <c r="F58" i="3"/>
  <c r="U57" i="3"/>
  <c r="T57" i="3"/>
  <c r="S57" i="3"/>
  <c r="R57" i="3"/>
  <c r="Q57" i="3"/>
  <c r="G57" i="3" s="1"/>
  <c r="H57" i="3" s="1"/>
  <c r="K57" i="3"/>
  <c r="J57" i="3"/>
  <c r="I57" i="3"/>
  <c r="M57" i="3" s="1"/>
  <c r="F57" i="3"/>
  <c r="U56" i="3"/>
  <c r="T56" i="3"/>
  <c r="S56" i="3"/>
  <c r="R56" i="3"/>
  <c r="Q56" i="3" s="1"/>
  <c r="G56" i="3" s="1"/>
  <c r="O56" i="3"/>
  <c r="N56" i="3" s="1"/>
  <c r="K56" i="3"/>
  <c r="M56" i="3" s="1"/>
  <c r="J56" i="3"/>
  <c r="I56" i="3"/>
  <c r="F56" i="3"/>
  <c r="H56" i="3" s="1"/>
  <c r="U55" i="3"/>
  <c r="T55" i="3"/>
  <c r="S55" i="3"/>
  <c r="R55" i="3"/>
  <c r="Q55" i="3"/>
  <c r="G55" i="3" s="1"/>
  <c r="H55" i="3" s="1"/>
  <c r="K55" i="3"/>
  <c r="J55" i="3"/>
  <c r="I55" i="3"/>
  <c r="O55" i="3" s="1"/>
  <c r="N55" i="3" s="1"/>
  <c r="F55" i="3"/>
  <c r="U54" i="3"/>
  <c r="T54" i="3"/>
  <c r="S54" i="3"/>
  <c r="R54" i="3"/>
  <c r="K54" i="3"/>
  <c r="M54" i="3" s="1"/>
  <c r="J54" i="3"/>
  <c r="I54" i="3"/>
  <c r="F54" i="3"/>
  <c r="U53" i="3"/>
  <c r="T53" i="3"/>
  <c r="S53" i="3"/>
  <c r="R53" i="3"/>
  <c r="Q53" i="3"/>
  <c r="K53" i="3"/>
  <c r="J53" i="3"/>
  <c r="I53" i="3"/>
  <c r="G53" i="3"/>
  <c r="F53" i="3"/>
  <c r="H53" i="3" s="1"/>
  <c r="U52" i="3"/>
  <c r="T52" i="3"/>
  <c r="S52" i="3"/>
  <c r="R52" i="3"/>
  <c r="K52" i="3"/>
  <c r="J52" i="3"/>
  <c r="I52" i="3"/>
  <c r="F52" i="3"/>
  <c r="U51" i="3"/>
  <c r="T51" i="3"/>
  <c r="S51" i="3"/>
  <c r="R51" i="3"/>
  <c r="Q51" i="3" s="1"/>
  <c r="G51" i="3" s="1"/>
  <c r="K51" i="3"/>
  <c r="O51" i="3" s="1"/>
  <c r="N51" i="3" s="1"/>
  <c r="J51" i="3"/>
  <c r="I51" i="3"/>
  <c r="F51" i="3"/>
  <c r="U50" i="3"/>
  <c r="Q50" i="3" s="1"/>
  <c r="G50" i="3" s="1"/>
  <c r="H50" i="3" s="1"/>
  <c r="T50" i="3"/>
  <c r="S50" i="3"/>
  <c r="R50" i="3"/>
  <c r="O50" i="3"/>
  <c r="N50" i="3" s="1"/>
  <c r="M50" i="3"/>
  <c r="K50" i="3"/>
  <c r="J50" i="3"/>
  <c r="I50" i="3"/>
  <c r="F50" i="3"/>
  <c r="U49" i="3"/>
  <c r="T49" i="3"/>
  <c r="S49" i="3"/>
  <c r="R49" i="3"/>
  <c r="K49" i="3"/>
  <c r="O49" i="3" s="1"/>
  <c r="N49" i="3" s="1"/>
  <c r="J49" i="3"/>
  <c r="I49" i="3"/>
  <c r="F49" i="3"/>
  <c r="U48" i="3"/>
  <c r="T48" i="3"/>
  <c r="S48" i="3"/>
  <c r="R48" i="3"/>
  <c r="Q48" i="3"/>
  <c r="G48" i="3" s="1"/>
  <c r="H48" i="3" s="1"/>
  <c r="O48" i="3"/>
  <c r="N48" i="3"/>
  <c r="K48" i="3"/>
  <c r="M48" i="3" s="1"/>
  <c r="J48" i="3"/>
  <c r="I48" i="3"/>
  <c r="F48" i="3"/>
  <c r="U47" i="3"/>
  <c r="T47" i="3"/>
  <c r="S47" i="3"/>
  <c r="R47" i="3"/>
  <c r="K47" i="3"/>
  <c r="J47" i="3"/>
  <c r="I47" i="3"/>
  <c r="O47" i="3" s="1"/>
  <c r="N47" i="3" s="1"/>
  <c r="F47" i="3"/>
  <c r="U46" i="3"/>
  <c r="Q46" i="3" s="1"/>
  <c r="G46" i="3" s="1"/>
  <c r="H46" i="3" s="1"/>
  <c r="T46" i="3"/>
  <c r="S46" i="3"/>
  <c r="R46" i="3"/>
  <c r="K46" i="3"/>
  <c r="J46" i="3"/>
  <c r="I46" i="3"/>
  <c r="M46" i="3" s="1"/>
  <c r="F46" i="3"/>
  <c r="U45" i="3"/>
  <c r="T45" i="3"/>
  <c r="S45" i="3"/>
  <c r="Q45" i="3" s="1"/>
  <c r="G45" i="3" s="1"/>
  <c r="H45" i="3" s="1"/>
  <c r="R45" i="3"/>
  <c r="M45" i="3"/>
  <c r="K45" i="3"/>
  <c r="J45" i="3"/>
  <c r="I45" i="3"/>
  <c r="O45" i="3" s="1"/>
  <c r="N45" i="3" s="1"/>
  <c r="F45" i="3"/>
  <c r="U44" i="3"/>
  <c r="T44" i="3"/>
  <c r="Q44" i="3" s="1"/>
  <c r="G44" i="3" s="1"/>
  <c r="S44" i="3"/>
  <c r="R44" i="3"/>
  <c r="K44" i="3"/>
  <c r="O44" i="3" s="1"/>
  <c r="N44" i="3" s="1"/>
  <c r="J44" i="3"/>
  <c r="I44" i="3"/>
  <c r="F44" i="3"/>
  <c r="U43" i="3"/>
  <c r="T43" i="3"/>
  <c r="S43" i="3"/>
  <c r="R43" i="3"/>
  <c r="O43" i="3"/>
  <c r="N43" i="3" s="1"/>
  <c r="M43" i="3"/>
  <c r="K43" i="3"/>
  <c r="J43" i="3"/>
  <c r="I43" i="3"/>
  <c r="F43" i="3"/>
  <c r="U42" i="3"/>
  <c r="T42" i="3"/>
  <c r="S42" i="3"/>
  <c r="R42" i="3"/>
  <c r="Q42" i="3"/>
  <c r="G42" i="3" s="1"/>
  <c r="H42" i="3" s="1"/>
  <c r="K42" i="3"/>
  <c r="M42" i="3" s="1"/>
  <c r="J42" i="3"/>
  <c r="I42" i="3"/>
  <c r="F42" i="3"/>
  <c r="U41" i="3"/>
  <c r="T41" i="3"/>
  <c r="S41" i="3"/>
  <c r="R41" i="3"/>
  <c r="K41" i="3"/>
  <c r="J41" i="3"/>
  <c r="I41" i="3"/>
  <c r="O41" i="3" s="1"/>
  <c r="N41" i="3" s="1"/>
  <c r="F41" i="3"/>
  <c r="U40" i="3"/>
  <c r="T40" i="3"/>
  <c r="S40" i="3"/>
  <c r="R40" i="3"/>
  <c r="Q40" i="3" s="1"/>
  <c r="K40" i="3"/>
  <c r="O40" i="3" s="1"/>
  <c r="N40" i="3" s="1"/>
  <c r="J40" i="3"/>
  <c r="I40" i="3"/>
  <c r="G40" i="3"/>
  <c r="H40" i="3" s="1"/>
  <c r="F40" i="3"/>
  <c r="U39" i="3"/>
  <c r="Q39" i="3" s="1"/>
  <c r="G39" i="3" s="1"/>
  <c r="T39" i="3"/>
  <c r="S39" i="3"/>
  <c r="R39" i="3"/>
  <c r="O39" i="3"/>
  <c r="N39" i="3" s="1"/>
  <c r="K39" i="3"/>
  <c r="J39" i="3"/>
  <c r="I39" i="3"/>
  <c r="M39" i="3" s="1"/>
  <c r="H39" i="3"/>
  <c r="F39" i="3"/>
  <c r="U38" i="3"/>
  <c r="T38" i="3"/>
  <c r="S38" i="3"/>
  <c r="R38" i="3"/>
  <c r="Q38" i="3" s="1"/>
  <c r="K38" i="3"/>
  <c r="J38" i="3"/>
  <c r="I38" i="3"/>
  <c r="G38" i="3"/>
  <c r="F38" i="3"/>
  <c r="H38" i="3" s="1"/>
  <c r="U37" i="3"/>
  <c r="T37" i="3"/>
  <c r="S37" i="3"/>
  <c r="R37" i="3"/>
  <c r="O37" i="3"/>
  <c r="N37" i="3" s="1"/>
  <c r="K37" i="3"/>
  <c r="J37" i="3"/>
  <c r="I37" i="3"/>
  <c r="M37" i="3" s="1"/>
  <c r="F37" i="3"/>
  <c r="U36" i="3"/>
  <c r="Q36" i="3" s="1"/>
  <c r="G36" i="3" s="1"/>
  <c r="H36" i="3" s="1"/>
  <c r="T36" i="3"/>
  <c r="S36" i="3"/>
  <c r="R36" i="3"/>
  <c r="O36" i="3"/>
  <c r="N36" i="3" s="1"/>
  <c r="M36" i="3"/>
  <c r="K36" i="3"/>
  <c r="J36" i="3"/>
  <c r="I36" i="3"/>
  <c r="F36" i="3"/>
  <c r="U35" i="3"/>
  <c r="T35" i="3"/>
  <c r="S35" i="3"/>
  <c r="R35" i="3"/>
  <c r="Q35" i="3" s="1"/>
  <c r="G35" i="3" s="1"/>
  <c r="H35" i="3" s="1"/>
  <c r="K35" i="3"/>
  <c r="O35" i="3" s="1"/>
  <c r="N35" i="3" s="1"/>
  <c r="J35" i="3"/>
  <c r="I35" i="3"/>
  <c r="F35" i="3"/>
  <c r="U34" i="3"/>
  <c r="T34" i="3"/>
  <c r="S34" i="3"/>
  <c r="R34" i="3"/>
  <c r="K34" i="3"/>
  <c r="M34" i="3" s="1"/>
  <c r="J34" i="3"/>
  <c r="I34" i="3"/>
  <c r="O34" i="3" s="1"/>
  <c r="N34" i="3" s="1"/>
  <c r="F34" i="3"/>
  <c r="U33" i="3"/>
  <c r="T33" i="3"/>
  <c r="S33" i="3"/>
  <c r="R33" i="3"/>
  <c r="Q33" i="3"/>
  <c r="K33" i="3"/>
  <c r="J33" i="3"/>
  <c r="I33" i="3"/>
  <c r="G33" i="3"/>
  <c r="F33" i="3"/>
  <c r="U32" i="3"/>
  <c r="T32" i="3"/>
  <c r="S32" i="3"/>
  <c r="R32" i="3"/>
  <c r="O32" i="3"/>
  <c r="N32" i="3"/>
  <c r="K32" i="3"/>
  <c r="M32" i="3" s="1"/>
  <c r="J32" i="3"/>
  <c r="I32" i="3"/>
  <c r="F32" i="3"/>
  <c r="U31" i="3"/>
  <c r="T31" i="3"/>
  <c r="S31" i="3"/>
  <c r="R31" i="3"/>
  <c r="K31" i="3"/>
  <c r="J31" i="3"/>
  <c r="I31" i="3"/>
  <c r="F31" i="3"/>
  <c r="U30" i="3"/>
  <c r="T30" i="3"/>
  <c r="S30" i="3"/>
  <c r="R30" i="3"/>
  <c r="Q30" i="3" s="1"/>
  <c r="G30" i="3" s="1"/>
  <c r="H30" i="3" s="1"/>
  <c r="K30" i="3"/>
  <c r="J30" i="3"/>
  <c r="I30" i="3"/>
  <c r="M30" i="3" s="1"/>
  <c r="F30" i="3"/>
  <c r="U29" i="3"/>
  <c r="T29" i="3"/>
  <c r="S29" i="3"/>
  <c r="R29" i="3"/>
  <c r="K29" i="3"/>
  <c r="M29" i="3" s="1"/>
  <c r="J29" i="3"/>
  <c r="I29" i="3"/>
  <c r="F29" i="3"/>
  <c r="U28" i="3"/>
  <c r="T28" i="3"/>
  <c r="S28" i="3"/>
  <c r="R28" i="3"/>
  <c r="Q28" i="3" s="1"/>
  <c r="G28" i="3" s="1"/>
  <c r="H28" i="3" s="1"/>
  <c r="O28" i="3"/>
  <c r="N28" i="3" s="1"/>
  <c r="K28" i="3"/>
  <c r="M28" i="3" s="1"/>
  <c r="J28" i="3"/>
  <c r="I28" i="3"/>
  <c r="F28" i="3"/>
  <c r="U27" i="3"/>
  <c r="T27" i="3"/>
  <c r="S27" i="3"/>
  <c r="R27" i="3"/>
  <c r="K27" i="3"/>
  <c r="J27" i="3"/>
  <c r="I27" i="3"/>
  <c r="O27" i="3" s="1"/>
  <c r="N27" i="3" s="1"/>
  <c r="F27" i="3"/>
  <c r="U26" i="3"/>
  <c r="T26" i="3"/>
  <c r="S26" i="3"/>
  <c r="R26" i="3"/>
  <c r="Q26" i="3"/>
  <c r="G26" i="3" s="1"/>
  <c r="K26" i="3"/>
  <c r="J26" i="3"/>
  <c r="I26" i="3"/>
  <c r="H26" i="3"/>
  <c r="F26" i="3"/>
  <c r="U25" i="3"/>
  <c r="T25" i="3"/>
  <c r="S25" i="3"/>
  <c r="R25" i="3"/>
  <c r="M25" i="3"/>
  <c r="K25" i="3"/>
  <c r="J25" i="3"/>
  <c r="I25" i="3"/>
  <c r="O25" i="3" s="1"/>
  <c r="N25" i="3" s="1"/>
  <c r="F25" i="3"/>
  <c r="U24" i="3"/>
  <c r="T24" i="3"/>
  <c r="S24" i="3"/>
  <c r="Q24" i="3" s="1"/>
  <c r="G24" i="3" s="1"/>
  <c r="R24" i="3"/>
  <c r="K24" i="3"/>
  <c r="O24" i="3" s="1"/>
  <c r="N24" i="3" s="1"/>
  <c r="J24" i="3"/>
  <c r="I24" i="3"/>
  <c r="F24" i="3"/>
  <c r="U23" i="3"/>
  <c r="T23" i="3"/>
  <c r="Q23" i="3" s="1"/>
  <c r="G23" i="3" s="1"/>
  <c r="H23" i="3" s="1"/>
  <c r="S23" i="3"/>
  <c r="R23" i="3"/>
  <c r="K23" i="3"/>
  <c r="J23" i="3"/>
  <c r="I23" i="3"/>
  <c r="M23" i="3" s="1"/>
  <c r="F23" i="3"/>
  <c r="U22" i="3"/>
  <c r="T22" i="3"/>
  <c r="S22" i="3"/>
  <c r="R22" i="3"/>
  <c r="Q22" i="3"/>
  <c r="G22" i="3" s="1"/>
  <c r="O22" i="3"/>
  <c r="N22" i="3"/>
  <c r="M22" i="3"/>
  <c r="K22" i="3"/>
  <c r="J22" i="3"/>
  <c r="I22" i="3"/>
  <c r="F22" i="3"/>
  <c r="U21" i="3"/>
  <c r="T21" i="3"/>
  <c r="S21" i="3"/>
  <c r="R21" i="3"/>
  <c r="Q21" i="3"/>
  <c r="G21" i="3" s="1"/>
  <c r="K21" i="3"/>
  <c r="M21" i="3" s="1"/>
  <c r="J21" i="3"/>
  <c r="I21" i="3"/>
  <c r="H21" i="3"/>
  <c r="F21" i="3"/>
  <c r="U20" i="3"/>
  <c r="T20" i="3"/>
  <c r="S20" i="3"/>
  <c r="R20" i="3"/>
  <c r="Q20" i="3" s="1"/>
  <c r="G20" i="3" s="1"/>
  <c r="K20" i="3"/>
  <c r="M20" i="3" s="1"/>
  <c r="J20" i="3"/>
  <c r="I20" i="3"/>
  <c r="F20" i="3"/>
  <c r="H20" i="3" s="1"/>
  <c r="U19" i="3"/>
  <c r="T19" i="3"/>
  <c r="S19" i="3"/>
  <c r="R19" i="3"/>
  <c r="Q19" i="3" s="1"/>
  <c r="G19" i="3" s="1"/>
  <c r="O19" i="3"/>
  <c r="N19" i="3" s="1"/>
  <c r="K19" i="3"/>
  <c r="J19" i="3"/>
  <c r="I19" i="3"/>
  <c r="M19" i="3" s="1"/>
  <c r="F19" i="3"/>
  <c r="H19" i="3" s="1"/>
  <c r="U18" i="3"/>
  <c r="T18" i="3"/>
  <c r="S18" i="3"/>
  <c r="R18" i="3"/>
  <c r="K18" i="3"/>
  <c r="J18" i="3"/>
  <c r="I18" i="3"/>
  <c r="F18" i="3"/>
  <c r="U17" i="3"/>
  <c r="T17" i="3"/>
  <c r="S17" i="3"/>
  <c r="R17" i="3"/>
  <c r="K17" i="3"/>
  <c r="J17" i="3"/>
  <c r="I17" i="3"/>
  <c r="M17" i="3" s="1"/>
  <c r="F17" i="3"/>
  <c r="U16" i="3"/>
  <c r="T16" i="3"/>
  <c r="S16" i="3"/>
  <c r="R16" i="3"/>
  <c r="Q16" i="3"/>
  <c r="G16" i="3" s="1"/>
  <c r="H16" i="3" s="1"/>
  <c r="O16" i="3"/>
  <c r="N16" i="3" s="1"/>
  <c r="M16" i="3"/>
  <c r="K16" i="3"/>
  <c r="J16" i="3"/>
  <c r="I16" i="3"/>
  <c r="F16" i="3"/>
  <c r="U15" i="3"/>
  <c r="T15" i="3"/>
  <c r="S15" i="3"/>
  <c r="R15" i="3"/>
  <c r="Q15" i="3"/>
  <c r="G15" i="3" s="1"/>
  <c r="H15" i="3" s="1"/>
  <c r="O15" i="3"/>
  <c r="N15" i="3"/>
  <c r="M15" i="3"/>
  <c r="K15" i="3"/>
  <c r="J15" i="3"/>
  <c r="I15" i="3"/>
  <c r="F15" i="3"/>
  <c r="U14" i="3"/>
  <c r="T14" i="3"/>
  <c r="S14" i="3"/>
  <c r="R14" i="3"/>
  <c r="M14" i="3"/>
  <c r="K14" i="3"/>
  <c r="J14" i="3"/>
  <c r="I14" i="3"/>
  <c r="O14" i="3" s="1"/>
  <c r="N14" i="3" s="1"/>
  <c r="F14" i="3"/>
  <c r="U13" i="3"/>
  <c r="T13" i="3"/>
  <c r="S13" i="3"/>
  <c r="R13" i="3"/>
  <c r="Q13" i="3" s="1"/>
  <c r="G13" i="3" s="1"/>
  <c r="H13" i="3" s="1"/>
  <c r="K13" i="3"/>
  <c r="M13" i="3" s="1"/>
  <c r="J13" i="3"/>
  <c r="I13" i="3"/>
  <c r="F13" i="3"/>
  <c r="U12" i="3"/>
  <c r="T12" i="3"/>
  <c r="S12" i="3"/>
  <c r="R12" i="3"/>
  <c r="Q12" i="3"/>
  <c r="G12" i="3" s="1"/>
  <c r="K12" i="3"/>
  <c r="J12" i="3"/>
  <c r="I12" i="3"/>
  <c r="M12" i="3" s="1"/>
  <c r="F12" i="3"/>
  <c r="H12" i="3" s="1"/>
  <c r="U11" i="3"/>
  <c r="T11" i="3"/>
  <c r="S11" i="3"/>
  <c r="R11" i="3"/>
  <c r="K11" i="3"/>
  <c r="O11" i="3" s="1"/>
  <c r="N11" i="3" s="1"/>
  <c r="J11" i="3"/>
  <c r="I11" i="3"/>
  <c r="F11" i="3"/>
  <c r="U10" i="3"/>
  <c r="T10" i="3"/>
  <c r="S10" i="3"/>
  <c r="R10" i="3"/>
  <c r="Q10" i="3" s="1"/>
  <c r="G10" i="3" s="1"/>
  <c r="H10" i="3" s="1"/>
  <c r="O10" i="3"/>
  <c r="N10" i="3" s="1"/>
  <c r="K10" i="3"/>
  <c r="J10" i="3"/>
  <c r="I10" i="3"/>
  <c r="M10" i="3" s="1"/>
  <c r="F10" i="3"/>
  <c r="U9" i="3"/>
  <c r="T9" i="3"/>
  <c r="S9" i="3"/>
  <c r="R9" i="3"/>
  <c r="O9" i="3"/>
  <c r="N9" i="3"/>
  <c r="M9" i="3"/>
  <c r="K9" i="3"/>
  <c r="J9" i="3"/>
  <c r="I9" i="3"/>
  <c r="F9" i="3"/>
  <c r="U8" i="3"/>
  <c r="T8" i="3"/>
  <c r="S8" i="3"/>
  <c r="R8" i="3"/>
  <c r="Q8" i="3"/>
  <c r="G8" i="3" s="1"/>
  <c r="H8" i="3" s="1"/>
  <c r="O8" i="3"/>
  <c r="N8" i="3" s="1"/>
  <c r="M8" i="3"/>
  <c r="K8" i="3"/>
  <c r="J8" i="3"/>
  <c r="I8" i="3"/>
  <c r="F8" i="3"/>
  <c r="U7" i="3"/>
  <c r="Q7" i="3" s="1"/>
  <c r="G7" i="3" s="1"/>
  <c r="T7" i="3"/>
  <c r="S7" i="3"/>
  <c r="R7" i="3"/>
  <c r="K7" i="3"/>
  <c r="J7" i="3"/>
  <c r="I7" i="3"/>
  <c r="M7" i="3" s="1"/>
  <c r="F7" i="3"/>
  <c r="U6" i="3"/>
  <c r="T6" i="3"/>
  <c r="S6" i="3"/>
  <c r="R6" i="3"/>
  <c r="Q6" i="3"/>
  <c r="G6" i="3" s="1"/>
  <c r="K6" i="3"/>
  <c r="J6" i="3"/>
  <c r="I6" i="3"/>
  <c r="F6" i="3"/>
  <c r="U112" i="2"/>
  <c r="U111" i="2"/>
  <c r="U110" i="2"/>
  <c r="U109" i="2"/>
  <c r="U108" i="2"/>
  <c r="G106" i="2"/>
  <c r="F106" i="2"/>
  <c r="E106" i="2"/>
  <c r="AJ105" i="2"/>
  <c r="AI105" i="2"/>
  <c r="AH105" i="2"/>
  <c r="AG105" i="2"/>
  <c r="AF105" i="2"/>
  <c r="Z105" i="2"/>
  <c r="Y105" i="2"/>
  <c r="X105" i="2"/>
  <c r="AJ104" i="2"/>
  <c r="AI104" i="2"/>
  <c r="AH104" i="2"/>
  <c r="AF104" i="2" s="1"/>
  <c r="AG104" i="2"/>
  <c r="Z104" i="2"/>
  <c r="Y104" i="2"/>
  <c r="X104" i="2"/>
  <c r="AD104" i="2" s="1"/>
  <c r="AC104" i="2" s="1"/>
  <c r="AJ103" i="2"/>
  <c r="AI103" i="2"/>
  <c r="AH103" i="2"/>
  <c r="AG103" i="2"/>
  <c r="AF103" i="2"/>
  <c r="Z103" i="2"/>
  <c r="Y103" i="2"/>
  <c r="X103" i="2"/>
  <c r="AD103" i="2" s="1"/>
  <c r="AC103" i="2" s="1"/>
  <c r="AJ102" i="2"/>
  <c r="AI102" i="2"/>
  <c r="AH102" i="2"/>
  <c r="AG102" i="2"/>
  <c r="AF102" i="2"/>
  <c r="Z102" i="2"/>
  <c r="Y102" i="2"/>
  <c r="X102" i="2"/>
  <c r="AJ101" i="2"/>
  <c r="AI101" i="2"/>
  <c r="AH101" i="2"/>
  <c r="AG101" i="2"/>
  <c r="AF101" i="2"/>
  <c r="V101" i="2" s="1"/>
  <c r="W101" i="2" s="1"/>
  <c r="Z101" i="2"/>
  <c r="Y101" i="2"/>
  <c r="X101" i="2"/>
  <c r="AD101" i="2" s="1"/>
  <c r="AC101" i="2" s="1"/>
  <c r="AJ100" i="2"/>
  <c r="AF100" i="2" s="1"/>
  <c r="V100" i="2" s="1"/>
  <c r="W100" i="2" s="1"/>
  <c r="AI100" i="2"/>
  <c r="AH100" i="2"/>
  <c r="AG100" i="2"/>
  <c r="AD100" i="2"/>
  <c r="AC100" i="2" s="1"/>
  <c r="AB100" i="2"/>
  <c r="Z100" i="2"/>
  <c r="Y100" i="2"/>
  <c r="X100" i="2"/>
  <c r="AJ99" i="2"/>
  <c r="AI99" i="2"/>
  <c r="AH99" i="2"/>
  <c r="AG99" i="2"/>
  <c r="AF99" i="2" s="1"/>
  <c r="V99" i="2" s="1"/>
  <c r="W99" i="2" s="1"/>
  <c r="Z99" i="2"/>
  <c r="AB99" i="2" s="1"/>
  <c r="Y99" i="2"/>
  <c r="X99" i="2"/>
  <c r="AJ98" i="2"/>
  <c r="AI98" i="2"/>
  <c r="AH98" i="2"/>
  <c r="AG98" i="2"/>
  <c r="AB98" i="2"/>
  <c r="Z98" i="2"/>
  <c r="Y98" i="2"/>
  <c r="X98" i="2"/>
  <c r="AD98" i="2" s="1"/>
  <c r="AC98" i="2" s="1"/>
  <c r="AJ97" i="2"/>
  <c r="AI97" i="2"/>
  <c r="AH97" i="2"/>
  <c r="AG97" i="2"/>
  <c r="Z97" i="2"/>
  <c r="Y97" i="2"/>
  <c r="X97" i="2"/>
  <c r="AB97" i="2" s="1"/>
  <c r="AJ96" i="2"/>
  <c r="AI96" i="2"/>
  <c r="AH96" i="2"/>
  <c r="AG96" i="2"/>
  <c r="AF96" i="2" s="1"/>
  <c r="V96" i="2" s="1"/>
  <c r="W96" i="2" s="1"/>
  <c r="AD96" i="2"/>
  <c r="AC96" i="2" s="1"/>
  <c r="Z96" i="2"/>
  <c r="Y96" i="2"/>
  <c r="X96" i="2"/>
  <c r="AB96" i="2" s="1"/>
  <c r="AJ95" i="2"/>
  <c r="AI95" i="2"/>
  <c r="AH95" i="2"/>
  <c r="AG95" i="2"/>
  <c r="AF95" i="2" s="1"/>
  <c r="Z95" i="2"/>
  <c r="AB95" i="2" s="1"/>
  <c r="Y95" i="2"/>
  <c r="X95" i="2"/>
  <c r="V95" i="2"/>
  <c r="W95" i="2" s="1"/>
  <c r="AJ94" i="2"/>
  <c r="AI94" i="2"/>
  <c r="AH94" i="2"/>
  <c r="AG94" i="2"/>
  <c r="AB94" i="2"/>
  <c r="Z94" i="2"/>
  <c r="Y94" i="2"/>
  <c r="X94" i="2"/>
  <c r="AD94" i="2" s="1"/>
  <c r="AC94" i="2" s="1"/>
  <c r="AJ93" i="2"/>
  <c r="AI93" i="2"/>
  <c r="AH93" i="2"/>
  <c r="AG93" i="2"/>
  <c r="Z93" i="2"/>
  <c r="Y93" i="2"/>
  <c r="X93" i="2"/>
  <c r="AB93" i="2" s="1"/>
  <c r="AJ92" i="2"/>
  <c r="AI92" i="2"/>
  <c r="AH92" i="2"/>
  <c r="AG92" i="2"/>
  <c r="AF92" i="2" s="1"/>
  <c r="Z92" i="2"/>
  <c r="Y92" i="2"/>
  <c r="X92" i="2"/>
  <c r="AJ91" i="2"/>
  <c r="AI91" i="2"/>
  <c r="AH91" i="2"/>
  <c r="AG91" i="2"/>
  <c r="AF91" i="2"/>
  <c r="Z91" i="2"/>
  <c r="AB91" i="2" s="1"/>
  <c r="Y91" i="2"/>
  <c r="X91" i="2"/>
  <c r="AJ90" i="2"/>
  <c r="AF90" i="2" s="1"/>
  <c r="AI90" i="2"/>
  <c r="AH90" i="2"/>
  <c r="AG90" i="2"/>
  <c r="AD90" i="2"/>
  <c r="AC90" i="2" s="1"/>
  <c r="Z90" i="2"/>
  <c r="Y90" i="2"/>
  <c r="X90" i="2"/>
  <c r="AB90" i="2" s="1"/>
  <c r="AJ89" i="2"/>
  <c r="AI89" i="2"/>
  <c r="AH89" i="2"/>
  <c r="AG89" i="2"/>
  <c r="AD89" i="2"/>
  <c r="AC89" i="2" s="1"/>
  <c r="Z89" i="2"/>
  <c r="Y89" i="2"/>
  <c r="X89" i="2"/>
  <c r="AB89" i="2" s="1"/>
  <c r="AJ88" i="2"/>
  <c r="AI88" i="2"/>
  <c r="AH88" i="2"/>
  <c r="AG88" i="2"/>
  <c r="AF88" i="2" s="1"/>
  <c r="Z88" i="2"/>
  <c r="Y88" i="2"/>
  <c r="X88" i="2"/>
  <c r="AD88" i="2" s="1"/>
  <c r="AC88" i="2" s="1"/>
  <c r="AJ87" i="2"/>
  <c r="AI87" i="2"/>
  <c r="AH87" i="2"/>
  <c r="AG87" i="2"/>
  <c r="AF87" i="2"/>
  <c r="V87" i="2" s="1"/>
  <c r="AD87" i="2"/>
  <c r="AC87" i="2" s="1"/>
  <c r="Z87" i="2"/>
  <c r="Y87" i="2"/>
  <c r="X87" i="2"/>
  <c r="AB87" i="2" s="1"/>
  <c r="W87" i="2"/>
  <c r="AJ86" i="2"/>
  <c r="AI86" i="2"/>
  <c r="AH86" i="2"/>
  <c r="AG86" i="2"/>
  <c r="Z86" i="2"/>
  <c r="AD86" i="2" s="1"/>
  <c r="AC86" i="2" s="1"/>
  <c r="Y86" i="2"/>
  <c r="X86" i="2"/>
  <c r="AJ85" i="2"/>
  <c r="AI85" i="2"/>
  <c r="AF85" i="2" s="1"/>
  <c r="V85" i="2" s="1"/>
  <c r="W85" i="2" s="1"/>
  <c r="AH85" i="2"/>
  <c r="AG85" i="2"/>
  <c r="Z85" i="2"/>
  <c r="Y85" i="2"/>
  <c r="X85" i="2"/>
  <c r="AJ84" i="2"/>
  <c r="AI84" i="2"/>
  <c r="AH84" i="2"/>
  <c r="AG84" i="2"/>
  <c r="AF84" i="2"/>
  <c r="V84" i="2" s="1"/>
  <c r="W84" i="2" s="1"/>
  <c r="AD84" i="2"/>
  <c r="AC84" i="2"/>
  <c r="AB84" i="2"/>
  <c r="Z84" i="2"/>
  <c r="Y84" i="2"/>
  <c r="X84" i="2"/>
  <c r="AJ83" i="2"/>
  <c r="AI83" i="2"/>
  <c r="AH83" i="2"/>
  <c r="AG83" i="2"/>
  <c r="Z83" i="2"/>
  <c r="Y83" i="2"/>
  <c r="X83" i="2"/>
  <c r="AB83" i="2" s="1"/>
  <c r="AJ82" i="2"/>
  <c r="AI82" i="2"/>
  <c r="AH82" i="2"/>
  <c r="AG82" i="2"/>
  <c r="AF82" i="2"/>
  <c r="V82" i="2" s="1"/>
  <c r="Z82" i="2"/>
  <c r="Y82" i="2"/>
  <c r="X82" i="2"/>
  <c r="AB82" i="2" s="1"/>
  <c r="W82" i="2"/>
  <c r="AJ81" i="2"/>
  <c r="AI81" i="2"/>
  <c r="AH81" i="2"/>
  <c r="AG81" i="2"/>
  <c r="AB81" i="2"/>
  <c r="Z81" i="2"/>
  <c r="Y81" i="2"/>
  <c r="X81" i="2"/>
  <c r="AD81" i="2" s="1"/>
  <c r="AC81" i="2" s="1"/>
  <c r="AJ80" i="2"/>
  <c r="AI80" i="2"/>
  <c r="AH80" i="2"/>
  <c r="AG80" i="2"/>
  <c r="AF80" i="2"/>
  <c r="V80" i="2" s="1"/>
  <c r="Z80" i="2"/>
  <c r="Y80" i="2"/>
  <c r="X80" i="2"/>
  <c r="W80" i="2"/>
  <c r="AJ79" i="2"/>
  <c r="AF79" i="2" s="1"/>
  <c r="V79" i="2" s="1"/>
  <c r="W79" i="2" s="1"/>
  <c r="AI79" i="2"/>
  <c r="AH79" i="2"/>
  <c r="AG79" i="2"/>
  <c r="Z79" i="2"/>
  <c r="Y79" i="2"/>
  <c r="X79" i="2"/>
  <c r="AD79" i="2" s="1"/>
  <c r="AC79" i="2" s="1"/>
  <c r="AJ78" i="2"/>
  <c r="AI78" i="2"/>
  <c r="AH78" i="2"/>
  <c r="AG78" i="2"/>
  <c r="AF78" i="2" s="1"/>
  <c r="V78" i="2" s="1"/>
  <c r="W78" i="2" s="1"/>
  <c r="AB78" i="2"/>
  <c r="Z78" i="2"/>
  <c r="Y78" i="2"/>
  <c r="X78" i="2"/>
  <c r="AJ77" i="2"/>
  <c r="AF77" i="2" s="1"/>
  <c r="V77" i="2" s="1"/>
  <c r="W77" i="2" s="1"/>
  <c r="AI77" i="2"/>
  <c r="AH77" i="2"/>
  <c r="AG77" i="2"/>
  <c r="AB77" i="2"/>
  <c r="Z77" i="2"/>
  <c r="Y77" i="2"/>
  <c r="X77" i="2"/>
  <c r="AD77" i="2" s="1"/>
  <c r="AC77" i="2" s="1"/>
  <c r="AJ76" i="2"/>
  <c r="AI76" i="2"/>
  <c r="AF76" i="2" s="1"/>
  <c r="V76" i="2" s="1"/>
  <c r="W76" i="2" s="1"/>
  <c r="AH76" i="2"/>
  <c r="AG76" i="2"/>
  <c r="Z76" i="2"/>
  <c r="Y76" i="2"/>
  <c r="X76" i="2"/>
  <c r="AJ75" i="2"/>
  <c r="AI75" i="2"/>
  <c r="AH75" i="2"/>
  <c r="AF75" i="2" s="1"/>
  <c r="V75" i="2" s="1"/>
  <c r="W75" i="2" s="1"/>
  <c r="AG75" i="2"/>
  <c r="AD75" i="2"/>
  <c r="AC75" i="2" s="1"/>
  <c r="AB75" i="2"/>
  <c r="Z75" i="2"/>
  <c r="Y75" i="2"/>
  <c r="X75" i="2"/>
  <c r="AJ74" i="2"/>
  <c r="AF74" i="2" s="1"/>
  <c r="V74" i="2" s="1"/>
  <c r="W74" i="2" s="1"/>
  <c r="AI74" i="2"/>
  <c r="AH74" i="2"/>
  <c r="AG74" i="2"/>
  <c r="Z74" i="2"/>
  <c r="AB74" i="2" s="1"/>
  <c r="Y74" i="2"/>
  <c r="X74" i="2"/>
  <c r="AJ73" i="2"/>
  <c r="AI73" i="2"/>
  <c r="AH73" i="2"/>
  <c r="AG73" i="2"/>
  <c r="AF73" i="2" s="1"/>
  <c r="V73" i="2" s="1"/>
  <c r="W73" i="2" s="1"/>
  <c r="Z73" i="2"/>
  <c r="AB73" i="2" s="1"/>
  <c r="Y73" i="2"/>
  <c r="X73" i="2"/>
  <c r="AJ72" i="2"/>
  <c r="AI72" i="2"/>
  <c r="AH72" i="2"/>
  <c r="AG72" i="2"/>
  <c r="Z72" i="2"/>
  <c r="AB72" i="2" s="1"/>
  <c r="Y72" i="2"/>
  <c r="X72" i="2"/>
  <c r="AD72" i="2" s="1"/>
  <c r="AC72" i="2" s="1"/>
  <c r="AJ71" i="2"/>
  <c r="AI71" i="2"/>
  <c r="AH71" i="2"/>
  <c r="AG71" i="2"/>
  <c r="Z71" i="2"/>
  <c r="Y71" i="2"/>
  <c r="X71" i="2"/>
  <c r="AB71" i="2" s="1"/>
  <c r="AJ70" i="2"/>
  <c r="AI70" i="2"/>
  <c r="AH70" i="2"/>
  <c r="AG70" i="2"/>
  <c r="AF70" i="2" s="1"/>
  <c r="V70" i="2" s="1"/>
  <c r="W70" i="2" s="1"/>
  <c r="AD70" i="2"/>
  <c r="AC70" i="2"/>
  <c r="AB70" i="2"/>
  <c r="Z70" i="2"/>
  <c r="Y70" i="2"/>
  <c r="X70" i="2"/>
  <c r="AJ69" i="2"/>
  <c r="AI69" i="2"/>
  <c r="AH69" i="2"/>
  <c r="AG69" i="2"/>
  <c r="AD69" i="2"/>
  <c r="AC69" i="2"/>
  <c r="AB69" i="2"/>
  <c r="Z69" i="2"/>
  <c r="Y69" i="2"/>
  <c r="X69" i="2"/>
  <c r="AJ68" i="2"/>
  <c r="AI68" i="2"/>
  <c r="AH68" i="2"/>
  <c r="AG68" i="2"/>
  <c r="AB68" i="2"/>
  <c r="Z68" i="2"/>
  <c r="Y68" i="2"/>
  <c r="X68" i="2"/>
  <c r="AD68" i="2" s="1"/>
  <c r="AC68" i="2" s="1"/>
  <c r="AJ67" i="2"/>
  <c r="AI67" i="2"/>
  <c r="AH67" i="2"/>
  <c r="AG67" i="2"/>
  <c r="AF67" i="2"/>
  <c r="AD67" i="2"/>
  <c r="AC67" i="2"/>
  <c r="Z67" i="2"/>
  <c r="Y67" i="2"/>
  <c r="X67" i="2"/>
  <c r="AJ66" i="2"/>
  <c r="AI66" i="2"/>
  <c r="AH66" i="2"/>
  <c r="AG66" i="2"/>
  <c r="Z66" i="2"/>
  <c r="Y66" i="2"/>
  <c r="X66" i="2"/>
  <c r="AD66" i="2" s="1"/>
  <c r="AC66" i="2" s="1"/>
  <c r="AJ65" i="2"/>
  <c r="AI65" i="2"/>
  <c r="AH65" i="2"/>
  <c r="AG65" i="2"/>
  <c r="AF65" i="2" s="1"/>
  <c r="Z65" i="2"/>
  <c r="Y65" i="2"/>
  <c r="X65" i="2"/>
  <c r="AD65" i="2" s="1"/>
  <c r="AC65" i="2" s="1"/>
  <c r="AJ64" i="2"/>
  <c r="AI64" i="2"/>
  <c r="AH64" i="2"/>
  <c r="AG64" i="2"/>
  <c r="AF64" i="2"/>
  <c r="V64" i="2" s="1"/>
  <c r="W64" i="2" s="1"/>
  <c r="AD64" i="2"/>
  <c r="AC64" i="2" s="1"/>
  <c r="AB64" i="2"/>
  <c r="Z64" i="2"/>
  <c r="Y64" i="2"/>
  <c r="X64" i="2"/>
  <c r="AJ63" i="2"/>
  <c r="AI63" i="2"/>
  <c r="AH63" i="2"/>
  <c r="AG63" i="2"/>
  <c r="AF63" i="2" s="1"/>
  <c r="V63" i="2" s="1"/>
  <c r="W63" i="2" s="1"/>
  <c r="Z63" i="2"/>
  <c r="Y63" i="2"/>
  <c r="X63" i="2"/>
  <c r="AD63" i="2" s="1"/>
  <c r="AC63" i="2" s="1"/>
  <c r="AJ62" i="2"/>
  <c r="AI62" i="2"/>
  <c r="AH62" i="2"/>
  <c r="AG62" i="2"/>
  <c r="AF62" i="2" s="1"/>
  <c r="V62" i="2" s="1"/>
  <c r="Z62" i="2"/>
  <c r="Y62" i="2"/>
  <c r="X62" i="2"/>
  <c r="AD62" i="2" s="1"/>
  <c r="AC62" i="2" s="1"/>
  <c r="W62" i="2"/>
  <c r="AJ61" i="2"/>
  <c r="AI61" i="2"/>
  <c r="AH61" i="2"/>
  <c r="AG61" i="2"/>
  <c r="AF61" i="2" s="1"/>
  <c r="V61" i="2" s="1"/>
  <c r="W61" i="2" s="1"/>
  <c r="AD61" i="2"/>
  <c r="AC61" i="2"/>
  <c r="AB61" i="2"/>
  <c r="Z61" i="2"/>
  <c r="Y61" i="2"/>
  <c r="X61" i="2"/>
  <c r="AJ60" i="2"/>
  <c r="AI60" i="2"/>
  <c r="AH60" i="2"/>
  <c r="AG60" i="2"/>
  <c r="AF60" i="2"/>
  <c r="V60" i="2" s="1"/>
  <c r="W60" i="2" s="1"/>
  <c r="Z60" i="2"/>
  <c r="Y60" i="2"/>
  <c r="X60" i="2"/>
  <c r="AJ59" i="2"/>
  <c r="AF59" i="2" s="1"/>
  <c r="V59" i="2" s="1"/>
  <c r="W59" i="2" s="1"/>
  <c r="AI59" i="2"/>
  <c r="AH59" i="2"/>
  <c r="AG59" i="2"/>
  <c r="Z59" i="2"/>
  <c r="AB59" i="2" s="1"/>
  <c r="Y59" i="2"/>
  <c r="X59" i="2"/>
  <c r="AJ58" i="2"/>
  <c r="AI58" i="2"/>
  <c r="AF58" i="2" s="1"/>
  <c r="V58" i="2" s="1"/>
  <c r="W58" i="2" s="1"/>
  <c r="AH58" i="2"/>
  <c r="AG58" i="2"/>
  <c r="AD58" i="2"/>
  <c r="AC58" i="2"/>
  <c r="AB58" i="2"/>
  <c r="Z58" i="2"/>
  <c r="Y58" i="2"/>
  <c r="X58" i="2"/>
  <c r="AJ57" i="2"/>
  <c r="AI57" i="2"/>
  <c r="AH57" i="2"/>
  <c r="AG57" i="2"/>
  <c r="AF57" i="2"/>
  <c r="AB57" i="2"/>
  <c r="Z57" i="2"/>
  <c r="Y57" i="2"/>
  <c r="X57" i="2"/>
  <c r="V57" i="2"/>
  <c r="W57" i="2" s="1"/>
  <c r="AJ56" i="2"/>
  <c r="AI56" i="2"/>
  <c r="AH56" i="2"/>
  <c r="AG56" i="2"/>
  <c r="AC56" i="2"/>
  <c r="AB56" i="2"/>
  <c r="Z56" i="2"/>
  <c r="Y56" i="2"/>
  <c r="X56" i="2"/>
  <c r="AD56" i="2" s="1"/>
  <c r="AJ55" i="2"/>
  <c r="AI55" i="2"/>
  <c r="AH55" i="2"/>
  <c r="AG55" i="2"/>
  <c r="Z55" i="2"/>
  <c r="Y55" i="2"/>
  <c r="X55" i="2"/>
  <c r="AB55" i="2" s="1"/>
  <c r="AJ54" i="2"/>
  <c r="AI54" i="2"/>
  <c r="AH54" i="2"/>
  <c r="AG54" i="2"/>
  <c r="AD54" i="2"/>
  <c r="AC54" i="2"/>
  <c r="AB54" i="2"/>
  <c r="Z54" i="2"/>
  <c r="Y54" i="2"/>
  <c r="X54" i="2"/>
  <c r="AJ53" i="2"/>
  <c r="AI53" i="2"/>
  <c r="AH53" i="2"/>
  <c r="AG53" i="2"/>
  <c r="AD53" i="2"/>
  <c r="AC53" i="2" s="1"/>
  <c r="Z53" i="2"/>
  <c r="Y53" i="2"/>
  <c r="X53" i="2"/>
  <c r="AJ52" i="2"/>
  <c r="AI52" i="2"/>
  <c r="AH52" i="2"/>
  <c r="AG52" i="2"/>
  <c r="AF52" i="2"/>
  <c r="AD52" i="2"/>
  <c r="AC52" i="2"/>
  <c r="Z52" i="2"/>
  <c r="AB52" i="2" s="1"/>
  <c r="Y52" i="2"/>
  <c r="X52" i="2"/>
  <c r="AJ51" i="2"/>
  <c r="AI51" i="2"/>
  <c r="AH51" i="2"/>
  <c r="AG51" i="2"/>
  <c r="Z51" i="2"/>
  <c r="Y51" i="2"/>
  <c r="X51" i="2"/>
  <c r="AB51" i="2" s="1"/>
  <c r="AJ50" i="2"/>
  <c r="AI50" i="2"/>
  <c r="AH50" i="2"/>
  <c r="AG50" i="2"/>
  <c r="Z50" i="2"/>
  <c r="AB50" i="2" s="1"/>
  <c r="Y50" i="2"/>
  <c r="X50" i="2"/>
  <c r="AJ49" i="2"/>
  <c r="AF49" i="2" s="1"/>
  <c r="AI49" i="2"/>
  <c r="AH49" i="2"/>
  <c r="AG49" i="2"/>
  <c r="Z49" i="2"/>
  <c r="Y49" i="2"/>
  <c r="X49" i="2"/>
  <c r="AB49" i="2" s="1"/>
  <c r="AJ48" i="2"/>
  <c r="AI48" i="2"/>
  <c r="AH48" i="2"/>
  <c r="AG48" i="2"/>
  <c r="AF48" i="2" s="1"/>
  <c r="V48" i="2" s="1"/>
  <c r="W48" i="2" s="1"/>
  <c r="AD48" i="2"/>
  <c r="AC48" i="2" s="1"/>
  <c r="Z48" i="2"/>
  <c r="Y48" i="2"/>
  <c r="X48" i="2"/>
  <c r="AB48" i="2" s="1"/>
  <c r="AJ47" i="2"/>
  <c r="AI47" i="2"/>
  <c r="AH47" i="2"/>
  <c r="AG47" i="2"/>
  <c r="AF47" i="2" s="1"/>
  <c r="Z47" i="2"/>
  <c r="AB47" i="2" s="1"/>
  <c r="Y47" i="2"/>
  <c r="X47" i="2"/>
  <c r="V47" i="2"/>
  <c r="W47" i="2" s="1"/>
  <c r="AJ46" i="2"/>
  <c r="AI46" i="2"/>
  <c r="AH46" i="2"/>
  <c r="AG46" i="2"/>
  <c r="Z46" i="2"/>
  <c r="Y46" i="2"/>
  <c r="X46" i="2"/>
  <c r="AB46" i="2" s="1"/>
  <c r="AJ45" i="2"/>
  <c r="AI45" i="2"/>
  <c r="AH45" i="2"/>
  <c r="AG45" i="2"/>
  <c r="AF45" i="2"/>
  <c r="V45" i="2" s="1"/>
  <c r="W45" i="2" s="1"/>
  <c r="AD45" i="2"/>
  <c r="AC45" i="2" s="1"/>
  <c r="Z45" i="2"/>
  <c r="Y45" i="2"/>
  <c r="X45" i="2"/>
  <c r="AB45" i="2" s="1"/>
  <c r="AJ44" i="2"/>
  <c r="AI44" i="2"/>
  <c r="AH44" i="2"/>
  <c r="AG44" i="2"/>
  <c r="Z44" i="2"/>
  <c r="AD44" i="2" s="1"/>
  <c r="AC44" i="2" s="1"/>
  <c r="Y44" i="2"/>
  <c r="X44" i="2"/>
  <c r="AJ43" i="2"/>
  <c r="AI43" i="2"/>
  <c r="AH43" i="2"/>
  <c r="AG43" i="2"/>
  <c r="AF43" i="2"/>
  <c r="V43" i="2" s="1"/>
  <c r="W43" i="2" s="1"/>
  <c r="Z43" i="2"/>
  <c r="Y43" i="2"/>
  <c r="X43" i="2"/>
  <c r="AJ42" i="2"/>
  <c r="AI42" i="2"/>
  <c r="AH42" i="2"/>
  <c r="AG42" i="2"/>
  <c r="AF42" i="2" s="1"/>
  <c r="V42" i="2" s="1"/>
  <c r="W42" i="2" s="1"/>
  <c r="AD42" i="2"/>
  <c r="AC42" i="2"/>
  <c r="AB42" i="2"/>
  <c r="Z42" i="2"/>
  <c r="Y42" i="2"/>
  <c r="X42" i="2"/>
  <c r="AJ41" i="2"/>
  <c r="AI41" i="2"/>
  <c r="AH41" i="2"/>
  <c r="AG41" i="2"/>
  <c r="AB41" i="2"/>
  <c r="Z41" i="2"/>
  <c r="Y41" i="2"/>
  <c r="X41" i="2"/>
  <c r="AD41" i="2" s="1"/>
  <c r="AC41" i="2" s="1"/>
  <c r="AJ40" i="2"/>
  <c r="AI40" i="2"/>
  <c r="AH40" i="2"/>
  <c r="AG40" i="2"/>
  <c r="AF40" i="2" s="1"/>
  <c r="AD40" i="2"/>
  <c r="AC40" i="2" s="1"/>
  <c r="AB40" i="2"/>
  <c r="Z40" i="2"/>
  <c r="Y40" i="2"/>
  <c r="X40" i="2"/>
  <c r="AJ39" i="2"/>
  <c r="AI39" i="2"/>
  <c r="AH39" i="2"/>
  <c r="AG39" i="2"/>
  <c r="AF39" i="2"/>
  <c r="Z39" i="2"/>
  <c r="Y39" i="2"/>
  <c r="X39" i="2"/>
  <c r="AJ38" i="2"/>
  <c r="AF38" i="2" s="1"/>
  <c r="AI38" i="2"/>
  <c r="AH38" i="2"/>
  <c r="AG38" i="2"/>
  <c r="Z38" i="2"/>
  <c r="AB38" i="2" s="1"/>
  <c r="Y38" i="2"/>
  <c r="X38" i="2"/>
  <c r="AJ37" i="2"/>
  <c r="AI37" i="2"/>
  <c r="AH37" i="2"/>
  <c r="AG37" i="2"/>
  <c r="AF37" i="2"/>
  <c r="V37" i="2" s="1"/>
  <c r="W37" i="2" s="1"/>
  <c r="AD37" i="2"/>
  <c r="AC37" i="2"/>
  <c r="Z37" i="2"/>
  <c r="Y37" i="2"/>
  <c r="X37" i="2"/>
  <c r="AB37" i="2" s="1"/>
  <c r="AJ36" i="2"/>
  <c r="AI36" i="2"/>
  <c r="AH36" i="2"/>
  <c r="AG36" i="2"/>
  <c r="AF36" i="2"/>
  <c r="V36" i="2" s="1"/>
  <c r="W36" i="2" s="1"/>
  <c r="Z36" i="2"/>
  <c r="Y36" i="2"/>
  <c r="X36" i="2"/>
  <c r="AJ35" i="2"/>
  <c r="AF35" i="2" s="1"/>
  <c r="V35" i="2" s="1"/>
  <c r="W35" i="2" s="1"/>
  <c r="AI35" i="2"/>
  <c r="AH35" i="2"/>
  <c r="AG35" i="2"/>
  <c r="AD35" i="2"/>
  <c r="AC35" i="2" s="1"/>
  <c r="AB35" i="2"/>
  <c r="Z35" i="2"/>
  <c r="Y35" i="2"/>
  <c r="X35" i="2"/>
  <c r="AJ34" i="2"/>
  <c r="AI34" i="2"/>
  <c r="AH34" i="2"/>
  <c r="AG34" i="2"/>
  <c r="AF34" i="2"/>
  <c r="V34" i="2" s="1"/>
  <c r="W34" i="2" s="1"/>
  <c r="Z34" i="2"/>
  <c r="AD34" i="2" s="1"/>
  <c r="AC34" i="2" s="1"/>
  <c r="Y34" i="2"/>
  <c r="X34" i="2"/>
  <c r="AJ33" i="2"/>
  <c r="AI33" i="2"/>
  <c r="AH33" i="2"/>
  <c r="AF33" i="2" s="1"/>
  <c r="V33" i="2" s="1"/>
  <c r="AG33" i="2"/>
  <c r="Z33" i="2"/>
  <c r="AB33" i="2" s="1"/>
  <c r="Y33" i="2"/>
  <c r="X33" i="2"/>
  <c r="W33" i="2"/>
  <c r="AJ32" i="2"/>
  <c r="AF32" i="2" s="1"/>
  <c r="V32" i="2" s="1"/>
  <c r="W32" i="2" s="1"/>
  <c r="AI32" i="2"/>
  <c r="AH32" i="2"/>
  <c r="AG32" i="2"/>
  <c r="AD32" i="2"/>
  <c r="AC32" i="2" s="1"/>
  <c r="AB32" i="2"/>
  <c r="Z32" i="2"/>
  <c r="Y32" i="2"/>
  <c r="X32" i="2"/>
  <c r="AJ31" i="2"/>
  <c r="AI31" i="2"/>
  <c r="AH31" i="2"/>
  <c r="AG31" i="2"/>
  <c r="AF31" i="2"/>
  <c r="V31" i="2" s="1"/>
  <c r="W31" i="2" s="1"/>
  <c r="Z31" i="2"/>
  <c r="Y31" i="2"/>
  <c r="X31" i="2"/>
  <c r="AJ30" i="2"/>
  <c r="AF30" i="2" s="1"/>
  <c r="V30" i="2" s="1"/>
  <c r="W30" i="2" s="1"/>
  <c r="AI30" i="2"/>
  <c r="AH30" i="2"/>
  <c r="AG30" i="2"/>
  <c r="AD30" i="2"/>
  <c r="AC30" i="2" s="1"/>
  <c r="AB30" i="2"/>
  <c r="Z30" i="2"/>
  <c r="Y30" i="2"/>
  <c r="X30" i="2"/>
  <c r="AJ29" i="2"/>
  <c r="AI29" i="2"/>
  <c r="AH29" i="2"/>
  <c r="AG29" i="2"/>
  <c r="AF29" i="2"/>
  <c r="V29" i="2" s="1"/>
  <c r="W29" i="2" s="1"/>
  <c r="Z29" i="2"/>
  <c r="AB29" i="2" s="1"/>
  <c r="Y29" i="2"/>
  <c r="X29" i="2"/>
  <c r="AJ28" i="2"/>
  <c r="AI28" i="2"/>
  <c r="AH28" i="2"/>
  <c r="AG28" i="2"/>
  <c r="AF28" i="2" s="1"/>
  <c r="V28" i="2" s="1"/>
  <c r="W28" i="2" s="1"/>
  <c r="Z28" i="2"/>
  <c r="AB28" i="2" s="1"/>
  <c r="Y28" i="2"/>
  <c r="X28" i="2"/>
  <c r="AD28" i="2" s="1"/>
  <c r="AC28" i="2" s="1"/>
  <c r="AJ27" i="2"/>
  <c r="AI27" i="2"/>
  <c r="AH27" i="2"/>
  <c r="AG27" i="2"/>
  <c r="Z27" i="2"/>
  <c r="AB27" i="2" s="1"/>
  <c r="Y27" i="2"/>
  <c r="X27" i="2"/>
  <c r="AJ26" i="2"/>
  <c r="AI26" i="2"/>
  <c r="AH26" i="2"/>
  <c r="AG26" i="2"/>
  <c r="AF26" i="2" s="1"/>
  <c r="AD26" i="2"/>
  <c r="AC26" i="2" s="1"/>
  <c r="Z26" i="2"/>
  <c r="Y26" i="2"/>
  <c r="X26" i="2"/>
  <c r="AB26" i="2" s="1"/>
  <c r="AJ25" i="2"/>
  <c r="AI25" i="2"/>
  <c r="AH25" i="2"/>
  <c r="AG25" i="2"/>
  <c r="AF25" i="2"/>
  <c r="Z25" i="2"/>
  <c r="Y25" i="2"/>
  <c r="X25" i="2"/>
  <c r="AD25" i="2" s="1"/>
  <c r="AC25" i="2" s="1"/>
  <c r="AJ24" i="2"/>
  <c r="AI24" i="2"/>
  <c r="AH24" i="2"/>
  <c r="AG24" i="2"/>
  <c r="AF24" i="2"/>
  <c r="Z24" i="2"/>
  <c r="Y24" i="2"/>
  <c r="X24" i="2"/>
  <c r="AB24" i="2" s="1"/>
  <c r="AJ23" i="2"/>
  <c r="AI23" i="2"/>
  <c r="AH23" i="2"/>
  <c r="AF23" i="2" s="1"/>
  <c r="V23" i="2" s="1"/>
  <c r="W23" i="2" s="1"/>
  <c r="AG23" i="2"/>
  <c r="Z23" i="2"/>
  <c r="Y23" i="2"/>
  <c r="X23" i="2"/>
  <c r="AJ22" i="2"/>
  <c r="AI22" i="2"/>
  <c r="AH22" i="2"/>
  <c r="AG22" i="2"/>
  <c r="Z22" i="2"/>
  <c r="AB22" i="2" s="1"/>
  <c r="Y22" i="2"/>
  <c r="X22" i="2"/>
  <c r="AJ21" i="2"/>
  <c r="AI21" i="2"/>
  <c r="AH21" i="2"/>
  <c r="AG21" i="2"/>
  <c r="AF21" i="2"/>
  <c r="V21" i="2" s="1"/>
  <c r="W21" i="2" s="1"/>
  <c r="AD21" i="2"/>
  <c r="AC21" i="2" s="1"/>
  <c r="Z21" i="2"/>
  <c r="AB21" i="2" s="1"/>
  <c r="Y21" i="2"/>
  <c r="X21" i="2"/>
  <c r="AJ20" i="2"/>
  <c r="AI20" i="2"/>
  <c r="AH20" i="2"/>
  <c r="AG20" i="2"/>
  <c r="AF20" i="2"/>
  <c r="Z20" i="2"/>
  <c r="AB20" i="2" s="1"/>
  <c r="Y20" i="2"/>
  <c r="X20" i="2"/>
  <c r="AD20" i="2" s="1"/>
  <c r="AC20" i="2" s="1"/>
  <c r="V20" i="2"/>
  <c r="W20" i="2" s="1"/>
  <c r="AJ19" i="2"/>
  <c r="AI19" i="2"/>
  <c r="AH19" i="2"/>
  <c r="AG19" i="2"/>
  <c r="Z19" i="2"/>
  <c r="Y19" i="2"/>
  <c r="X19" i="2"/>
  <c r="AB19" i="2" s="1"/>
  <c r="AJ18" i="2"/>
  <c r="AI18" i="2"/>
  <c r="AH18" i="2"/>
  <c r="AF18" i="2" s="1"/>
  <c r="V18" i="2" s="1"/>
  <c r="W18" i="2" s="1"/>
  <c r="AG18" i="2"/>
  <c r="Z18" i="2"/>
  <c r="Y18" i="2"/>
  <c r="X18" i="2"/>
  <c r="AJ17" i="2"/>
  <c r="AI17" i="2"/>
  <c r="AH17" i="2"/>
  <c r="AG17" i="2"/>
  <c r="AF17" i="2" s="1"/>
  <c r="AD17" i="2"/>
  <c r="AC17" i="2" s="1"/>
  <c r="Z17" i="2"/>
  <c r="Y17" i="2"/>
  <c r="X17" i="2"/>
  <c r="AB17" i="2" s="1"/>
  <c r="AJ16" i="2"/>
  <c r="AI16" i="2"/>
  <c r="AH16" i="2"/>
  <c r="AG16" i="2"/>
  <c r="AC16" i="2"/>
  <c r="Z16" i="2"/>
  <c r="Y16" i="2"/>
  <c r="X16" i="2"/>
  <c r="AD16" i="2" s="1"/>
  <c r="AJ15" i="2"/>
  <c r="AI15" i="2"/>
  <c r="AH15" i="2"/>
  <c r="AG15" i="2"/>
  <c r="Z15" i="2"/>
  <c r="AB15" i="2" s="1"/>
  <c r="Y15" i="2"/>
  <c r="X15" i="2"/>
  <c r="AD15" i="2" s="1"/>
  <c r="AC15" i="2" s="1"/>
  <c r="AJ14" i="2"/>
  <c r="AF14" i="2" s="1"/>
  <c r="AI14" i="2"/>
  <c r="AH14" i="2"/>
  <c r="AG14" i="2"/>
  <c r="AD14" i="2"/>
  <c r="AC14" i="2" s="1"/>
  <c r="AB14" i="2"/>
  <c r="Z14" i="2"/>
  <c r="Y14" i="2"/>
  <c r="X14" i="2"/>
  <c r="AJ13" i="2"/>
  <c r="AI13" i="2"/>
  <c r="AH13" i="2"/>
  <c r="AG13" i="2"/>
  <c r="AD13" i="2"/>
  <c r="AC13" i="2"/>
  <c r="AB13" i="2"/>
  <c r="Z13" i="2"/>
  <c r="Y13" i="2"/>
  <c r="X13" i="2"/>
  <c r="AJ12" i="2"/>
  <c r="AI12" i="2"/>
  <c r="AH12" i="2"/>
  <c r="AG12" i="2"/>
  <c r="AF12" i="2"/>
  <c r="Z12" i="2"/>
  <c r="Y12" i="2"/>
  <c r="X12" i="2"/>
  <c r="AB12" i="2" s="1"/>
  <c r="V12" i="2"/>
  <c r="W12" i="2" s="1"/>
  <c r="AJ11" i="2"/>
  <c r="AF11" i="2" s="1"/>
  <c r="V11" i="2" s="1"/>
  <c r="W11" i="2" s="1"/>
  <c r="AI11" i="2"/>
  <c r="AH11" i="2"/>
  <c r="AG11" i="2"/>
  <c r="Z11" i="2"/>
  <c r="AB11" i="2" s="1"/>
  <c r="Y11" i="2"/>
  <c r="X11" i="2"/>
  <c r="AD11" i="2" s="1"/>
  <c r="AC11" i="2" s="1"/>
  <c r="AJ10" i="2"/>
  <c r="AI10" i="2"/>
  <c r="AH10" i="2"/>
  <c r="AG10" i="2"/>
  <c r="AF10" i="2" s="1"/>
  <c r="V10" i="2" s="1"/>
  <c r="W10" i="2" s="1"/>
  <c r="AD10" i="2"/>
  <c r="AC10" i="2" s="1"/>
  <c r="Z10" i="2"/>
  <c r="Y10" i="2"/>
  <c r="X10" i="2"/>
  <c r="AB10" i="2" s="1"/>
  <c r="AJ9" i="2"/>
  <c r="AI9" i="2"/>
  <c r="AH9" i="2"/>
  <c r="AG9" i="2"/>
  <c r="AF9" i="2"/>
  <c r="V9" i="2" s="1"/>
  <c r="W9" i="2" s="1"/>
  <c r="AD9" i="2"/>
  <c r="AC9" i="2"/>
  <c r="AB9" i="2"/>
  <c r="Z9" i="2"/>
  <c r="Y9" i="2"/>
  <c r="X9" i="2"/>
  <c r="AJ8" i="2"/>
  <c r="AF8" i="2" s="1"/>
  <c r="V8" i="2" s="1"/>
  <c r="W8" i="2" s="1"/>
  <c r="AI8" i="2"/>
  <c r="AH8" i="2"/>
  <c r="AG8" i="2"/>
  <c r="Z8" i="2"/>
  <c r="Y8" i="2"/>
  <c r="X8" i="2"/>
  <c r="AD8" i="2" s="1"/>
  <c r="AC8" i="2" s="1"/>
  <c r="AJ7" i="2"/>
  <c r="AI7" i="2"/>
  <c r="AH7" i="2"/>
  <c r="AG7" i="2"/>
  <c r="AF7" i="2"/>
  <c r="V7" i="2" s="1"/>
  <c r="W7" i="2" s="1"/>
  <c r="AD7" i="2"/>
  <c r="AC7" i="2"/>
  <c r="Z7" i="2"/>
  <c r="Y7" i="2"/>
  <c r="X7" i="2"/>
  <c r="AB7" i="2" s="1"/>
  <c r="AJ6" i="2"/>
  <c r="AI6" i="2"/>
  <c r="AH6" i="2"/>
  <c r="AG6" i="2"/>
  <c r="AF6" i="2" s="1"/>
  <c r="Z6" i="2"/>
  <c r="Z108" i="2" s="1"/>
  <c r="Y6" i="2"/>
  <c r="Y108" i="2" s="1"/>
  <c r="X6" i="2"/>
  <c r="V6" i="2"/>
  <c r="H5" i="1"/>
  <c r="F5" i="1"/>
  <c r="J4" i="1"/>
  <c r="H4" i="1"/>
  <c r="F4" i="1"/>
  <c r="D4" i="1"/>
  <c r="D5" i="1" s="1"/>
  <c r="H3" i="1"/>
  <c r="F3" i="1"/>
  <c r="D3" i="1"/>
  <c r="J2" i="1"/>
  <c r="H2" i="1"/>
  <c r="F2" i="1"/>
  <c r="D2" i="1"/>
  <c r="M49" i="3" l="1"/>
  <c r="Q49" i="3"/>
  <c r="G49" i="3" s="1"/>
  <c r="I101" i="3"/>
  <c r="AD91" i="2"/>
  <c r="AC91" i="2" s="1"/>
  <c r="H44" i="3"/>
  <c r="O59" i="3"/>
  <c r="N59" i="3" s="1"/>
  <c r="M59" i="3"/>
  <c r="W6" i="2"/>
  <c r="AF51" i="2"/>
  <c r="Q17" i="3"/>
  <c r="G17" i="3" s="1"/>
  <c r="H17" i="3" s="1"/>
  <c r="Q64" i="3"/>
  <c r="G64" i="3" s="1"/>
  <c r="AF41" i="2"/>
  <c r="AD46" i="2"/>
  <c r="AC46" i="2" s="1"/>
  <c r="F101" i="3"/>
  <c r="F102" i="3"/>
  <c r="F104" i="3"/>
  <c r="F103" i="3"/>
  <c r="F100" i="3"/>
  <c r="H6" i="3"/>
  <c r="O7" i="3"/>
  <c r="N7" i="3" s="1"/>
  <c r="M31" i="3"/>
  <c r="O31" i="3"/>
  <c r="N31" i="3" s="1"/>
  <c r="O42" i="3"/>
  <c r="N42" i="3" s="1"/>
  <c r="Q43" i="3"/>
  <c r="G43" i="3" s="1"/>
  <c r="H43" i="3" s="1"/>
  <c r="Q52" i="3"/>
  <c r="G52" i="3" s="1"/>
  <c r="H52" i="3" s="1"/>
  <c r="O54" i="3"/>
  <c r="N54" i="3" s="1"/>
  <c r="H69" i="3"/>
  <c r="Q90" i="3"/>
  <c r="G90" i="3" s="1"/>
  <c r="H90" i="3" s="1"/>
  <c r="X108" i="2"/>
  <c r="AF16" i="2"/>
  <c r="AF19" i="2"/>
  <c r="V19" i="2" s="1"/>
  <c r="W19" i="2" s="1"/>
  <c r="AD29" i="2"/>
  <c r="AC29" i="2" s="1"/>
  <c r="AD78" i="2"/>
  <c r="AC78" i="2" s="1"/>
  <c r="Q14" i="3"/>
  <c r="G14" i="3" s="1"/>
  <c r="H14" i="3" s="1"/>
  <c r="Q31" i="3"/>
  <c r="G31" i="3" s="1"/>
  <c r="H31" i="3" s="1"/>
  <c r="H33" i="3"/>
  <c r="Q37" i="3"/>
  <c r="G37" i="3" s="1"/>
  <c r="H51" i="3"/>
  <c r="Q79" i="3"/>
  <c r="G79" i="3" s="1"/>
  <c r="H79" i="3" s="1"/>
  <c r="P6" i="4"/>
  <c r="F6" i="4" s="1"/>
  <c r="AF81" i="2"/>
  <c r="V81" i="2" s="1"/>
  <c r="W81" i="2" s="1"/>
  <c r="AF89" i="2"/>
  <c r="AD105" i="2"/>
  <c r="AC105" i="2" s="1"/>
  <c r="AB105" i="2"/>
  <c r="J103" i="3"/>
  <c r="J101" i="3"/>
  <c r="J100" i="3"/>
  <c r="J102" i="3"/>
  <c r="O33" i="3"/>
  <c r="N33" i="3" s="1"/>
  <c r="M33" i="3"/>
  <c r="H65" i="3"/>
  <c r="Q84" i="3"/>
  <c r="G84" i="3" s="1"/>
  <c r="H84" i="3" s="1"/>
  <c r="Q97" i="3"/>
  <c r="G97" i="3" s="1"/>
  <c r="AD55" i="2"/>
  <c r="AC55" i="2" s="1"/>
  <c r="AD60" i="2"/>
  <c r="AC60" i="2" s="1"/>
  <c r="AB60" i="2"/>
  <c r="AD50" i="2"/>
  <c r="AC50" i="2" s="1"/>
  <c r="AB63" i="2"/>
  <c r="AB66" i="2"/>
  <c r="O53" i="3"/>
  <c r="N53" i="3" s="1"/>
  <c r="M53" i="3"/>
  <c r="O12" i="3"/>
  <c r="N12" i="3" s="1"/>
  <c r="Q34" i="3"/>
  <c r="G34" i="3" s="1"/>
  <c r="H34" i="3" s="1"/>
  <c r="X109" i="2"/>
  <c r="AF53" i="2"/>
  <c r="V53" i="2" s="1"/>
  <c r="W53" i="2" s="1"/>
  <c r="AF55" i="2"/>
  <c r="V55" i="2" s="1"/>
  <c r="W55" i="2" s="1"/>
  <c r="AD57" i="2"/>
  <c r="AC57" i="2" s="1"/>
  <c r="AB86" i="2"/>
  <c r="Y109" i="2"/>
  <c r="Y111" i="2"/>
  <c r="AD12" i="2"/>
  <c r="AC12" i="2" s="1"/>
  <c r="AF13" i="2"/>
  <c r="V13" i="2" s="1"/>
  <c r="W13" i="2" s="1"/>
  <c r="AB25" i="2"/>
  <c r="AD33" i="2"/>
  <c r="AC33" i="2" s="1"/>
  <c r="AF50" i="2"/>
  <c r="AD83" i="2"/>
  <c r="AC83" i="2" s="1"/>
  <c r="AF86" i="2"/>
  <c r="V86" i="2" s="1"/>
  <c r="W86" i="2" s="1"/>
  <c r="AD93" i="2"/>
  <c r="AC93" i="2" s="1"/>
  <c r="M18" i="3"/>
  <c r="O18" i="3"/>
  <c r="N18" i="3" s="1"/>
  <c r="O21" i="3"/>
  <c r="N21" i="3" s="1"/>
  <c r="Q25" i="3"/>
  <c r="G25" i="3" s="1"/>
  <c r="H25" i="3" s="1"/>
  <c r="M27" i="3"/>
  <c r="M47" i="3"/>
  <c r="M62" i="3"/>
  <c r="H85" i="3"/>
  <c r="O93" i="3"/>
  <c r="N93" i="3" s="1"/>
  <c r="AD31" i="2"/>
  <c r="AC31" i="2" s="1"/>
  <c r="AB31" i="2"/>
  <c r="AB23" i="2"/>
  <c r="AD23" i="2"/>
  <c r="AC23" i="2" s="1"/>
  <c r="AB39" i="2"/>
  <c r="AD39" i="2"/>
  <c r="AC39" i="2" s="1"/>
  <c r="K103" i="3"/>
  <c r="K101" i="3"/>
  <c r="K100" i="3"/>
  <c r="AB80" i="2"/>
  <c r="AD80" i="2"/>
  <c r="AC80" i="2" s="1"/>
  <c r="AB88" i="2"/>
  <c r="AF93" i="2"/>
  <c r="AF98" i="2"/>
  <c r="V98" i="2" s="1"/>
  <c r="W98" i="2" s="1"/>
  <c r="Y110" i="2"/>
  <c r="Q9" i="3"/>
  <c r="G9" i="3" s="1"/>
  <c r="O20" i="3"/>
  <c r="N20" i="3" s="1"/>
  <c r="M41" i="3"/>
  <c r="Q54" i="3"/>
  <c r="G54" i="3" s="1"/>
  <c r="H54" i="3" s="1"/>
  <c r="H71" i="3"/>
  <c r="O75" i="3"/>
  <c r="N75" i="3" s="1"/>
  <c r="O6" i="3"/>
  <c r="N6" i="3" s="1"/>
  <c r="M6" i="3"/>
  <c r="I103" i="3"/>
  <c r="I100" i="3"/>
  <c r="I102" i="3"/>
  <c r="H78" i="3"/>
  <c r="AB34" i="2"/>
  <c r="AB92" i="2"/>
  <c r="AD92" i="2"/>
  <c r="AC92" i="2" s="1"/>
  <c r="H7" i="3"/>
  <c r="O26" i="3"/>
  <c r="N26" i="3" s="1"/>
  <c r="M26" i="3"/>
  <c r="M35" i="3"/>
  <c r="O85" i="3"/>
  <c r="N85" i="3" s="1"/>
  <c r="M85" i="3"/>
  <c r="K102" i="3"/>
  <c r="Z109" i="2"/>
  <c r="Z111" i="2"/>
  <c r="AD6" i="2"/>
  <c r="AC6" i="2" s="1"/>
  <c r="AD71" i="2"/>
  <c r="AC71" i="2" s="1"/>
  <c r="AD74" i="2"/>
  <c r="AC74" i="2" s="1"/>
  <c r="AD82" i="2"/>
  <c r="AC82" i="2" s="1"/>
  <c r="AF83" i="2"/>
  <c r="V83" i="2" s="1"/>
  <c r="W83" i="2" s="1"/>
  <c r="M11" i="3"/>
  <c r="Q18" i="3"/>
  <c r="G18" i="3" s="1"/>
  <c r="H18" i="3" s="1"/>
  <c r="H24" i="3"/>
  <c r="AB103" i="2"/>
  <c r="AD36" i="2"/>
  <c r="AC36" i="2" s="1"/>
  <c r="AB36" i="2"/>
  <c r="AB6" i="2"/>
  <c r="AB85" i="2"/>
  <c r="AD85" i="2"/>
  <c r="AC85" i="2" s="1"/>
  <c r="M38" i="3"/>
  <c r="O38" i="3"/>
  <c r="N38" i="3" s="1"/>
  <c r="H49" i="3"/>
  <c r="H64" i="3"/>
  <c r="AD47" i="2"/>
  <c r="AC47" i="2" s="1"/>
  <c r="AD95" i="2"/>
  <c r="AC95" i="2" s="1"/>
  <c r="AB8" i="2"/>
  <c r="AF44" i="2"/>
  <c r="V44" i="2" s="1"/>
  <c r="W44" i="2" s="1"/>
  <c r="AB65" i="2"/>
  <c r="AD102" i="2"/>
  <c r="AC102" i="2" s="1"/>
  <c r="AB102" i="2"/>
  <c r="H37" i="3"/>
  <c r="Q47" i="3"/>
  <c r="G47" i="3" s="1"/>
  <c r="H47" i="3" s="1"/>
  <c r="O52" i="3"/>
  <c r="N52" i="3" s="1"/>
  <c r="M52" i="3"/>
  <c r="M61" i="3"/>
  <c r="H92" i="3"/>
  <c r="Z110" i="2"/>
  <c r="AF15" i="2"/>
  <c r="AF69" i="2"/>
  <c r="AB44" i="2"/>
  <c r="AD49" i="2"/>
  <c r="AC49" i="2" s="1"/>
  <c r="AD19" i="2"/>
  <c r="AC19" i="2" s="1"/>
  <c r="AD22" i="2"/>
  <c r="AC22" i="2" s="1"/>
  <c r="AF27" i="2"/>
  <c r="V27" i="2" s="1"/>
  <c r="W27" i="2" s="1"/>
  <c r="AD73" i="2"/>
  <c r="AC73" i="2" s="1"/>
  <c r="AD97" i="2"/>
  <c r="AC97" i="2" s="1"/>
  <c r="X111" i="2"/>
  <c r="H22" i="3"/>
  <c r="O29" i="3"/>
  <c r="N29" i="3" s="1"/>
  <c r="Q32" i="3"/>
  <c r="G32" i="3" s="1"/>
  <c r="H32" i="3" s="1"/>
  <c r="O46" i="3"/>
  <c r="N46" i="3" s="1"/>
  <c r="M55" i="3"/>
  <c r="Q58" i="3"/>
  <c r="G58" i="3" s="1"/>
  <c r="H58" i="3" s="1"/>
  <c r="H76" i="3"/>
  <c r="H97" i="3"/>
  <c r="AF56" i="2"/>
  <c r="V56" i="2" s="1"/>
  <c r="W56" i="2" s="1"/>
  <c r="AF66" i="2"/>
  <c r="AF71" i="2"/>
  <c r="V71" i="2" s="1"/>
  <c r="W71" i="2" s="1"/>
  <c r="AD76" i="2"/>
  <c r="AC76" i="2" s="1"/>
  <c r="AB76" i="2"/>
  <c r="AF54" i="2"/>
  <c r="V54" i="2" s="1"/>
  <c r="W54" i="2" s="1"/>
  <c r="AB62" i="2"/>
  <c r="AF68" i="2"/>
  <c r="AB79" i="2"/>
  <c r="AB16" i="2"/>
  <c r="AD18" i="2"/>
  <c r="AC18" i="2" s="1"/>
  <c r="AB18" i="2"/>
  <c r="AF22" i="2"/>
  <c r="V22" i="2" s="1"/>
  <c r="W22" i="2" s="1"/>
  <c r="AD24" i="2"/>
  <c r="AC24" i="2" s="1"/>
  <c r="AD38" i="2"/>
  <c r="AC38" i="2" s="1"/>
  <c r="AB43" i="2"/>
  <c r="AD43" i="2"/>
  <c r="AC43" i="2" s="1"/>
  <c r="AD51" i="2"/>
  <c r="AC51" i="2" s="1"/>
  <c r="AB53" i="2"/>
  <c r="AF97" i="2"/>
  <c r="V97" i="2" s="1"/>
  <c r="W97" i="2" s="1"/>
  <c r="O13" i="3"/>
  <c r="N13" i="3" s="1"/>
  <c r="O17" i="3"/>
  <c r="N17" i="3" s="1"/>
  <c r="Q29" i="3"/>
  <c r="G29" i="3" s="1"/>
  <c r="H29" i="3" s="1"/>
  <c r="M40" i="3"/>
  <c r="Q41" i="3"/>
  <c r="G41" i="3" s="1"/>
  <c r="H41" i="3" s="1"/>
  <c r="H63" i="3"/>
  <c r="O82" i="3"/>
  <c r="N82" i="3" s="1"/>
  <c r="H89" i="3"/>
  <c r="O92" i="3"/>
  <c r="N92" i="3" s="1"/>
  <c r="M92" i="3"/>
  <c r="O95" i="3"/>
  <c r="N95" i="3" s="1"/>
  <c r="AD99" i="2"/>
  <c r="AC99" i="2" s="1"/>
  <c r="O23" i="3"/>
  <c r="N23" i="3" s="1"/>
  <c r="O30" i="3"/>
  <c r="N30" i="3" s="1"/>
  <c r="O57" i="3"/>
  <c r="N57" i="3" s="1"/>
  <c r="O77" i="3"/>
  <c r="N77" i="3" s="1"/>
  <c r="L9" i="4"/>
  <c r="N10" i="4"/>
  <c r="M10" i="4" s="1"/>
  <c r="X110" i="2"/>
  <c r="Q83" i="3"/>
  <c r="G83" i="3" s="1"/>
  <c r="H83" i="3" s="1"/>
  <c r="N9" i="4"/>
  <c r="M9" i="4" s="1"/>
  <c r="L12" i="4"/>
  <c r="P13" i="4"/>
  <c r="F13" i="4" s="1"/>
  <c r="G13" i="4" s="1"/>
  <c r="L15" i="4"/>
  <c r="AF46" i="2"/>
  <c r="V46" i="2" s="1"/>
  <c r="W46" i="2" s="1"/>
  <c r="AF94" i="2"/>
  <c r="M80" i="3"/>
  <c r="L8" i="4"/>
  <c r="AD27" i="2"/>
  <c r="AC27" i="2" s="1"/>
  <c r="Q27" i="3"/>
  <c r="G27" i="3" s="1"/>
  <c r="H27" i="3" s="1"/>
  <c r="O91" i="3"/>
  <c r="N91" i="3" s="1"/>
  <c r="H96" i="3"/>
  <c r="Q67" i="3"/>
  <c r="G67" i="3" s="1"/>
  <c r="H67" i="3" s="1"/>
  <c r="M79" i="3"/>
  <c r="M86" i="3"/>
  <c r="P15" i="4"/>
  <c r="F15" i="4" s="1"/>
  <c r="G15" i="4" s="1"/>
  <c r="AB67" i="2"/>
  <c r="AB101" i="2"/>
  <c r="AB104" i="2"/>
  <c r="M24" i="3"/>
  <c r="M44" i="3"/>
  <c r="M51" i="3"/>
  <c r="M58" i="3"/>
  <c r="Q59" i="3"/>
  <c r="G59" i="3" s="1"/>
  <c r="H59" i="3" s="1"/>
  <c r="M71" i="3"/>
  <c r="M78" i="3"/>
  <c r="M90" i="3"/>
  <c r="I26" i="4"/>
  <c r="I23" i="4"/>
  <c r="I25" i="4"/>
  <c r="I24" i="4"/>
  <c r="H24" i="4"/>
  <c r="H26" i="4"/>
  <c r="H23" i="4"/>
  <c r="H25" i="4"/>
  <c r="AD59" i="2"/>
  <c r="AC59" i="2" s="1"/>
  <c r="AF72" i="2"/>
  <c r="V72" i="2" s="1"/>
  <c r="W72" i="2" s="1"/>
  <c r="Q91" i="3"/>
  <c r="G91" i="3" s="1"/>
  <c r="H91" i="3" s="1"/>
  <c r="J26" i="4"/>
  <c r="J23" i="4"/>
  <c r="J25" i="4"/>
  <c r="J24" i="4"/>
  <c r="Q11" i="3"/>
  <c r="G11" i="3" s="1"/>
  <c r="H11" i="3" s="1"/>
  <c r="H88" i="3"/>
  <c r="L6" i="4"/>
  <c r="N15" i="4"/>
  <c r="M15" i="4" s="1"/>
  <c r="N20" i="4"/>
  <c r="M20" i="4" s="1"/>
  <c r="G101" i="3" l="1"/>
  <c r="V111" i="2"/>
  <c r="V108" i="2"/>
  <c r="H9" i="3"/>
  <c r="V110" i="2"/>
  <c r="AC108" i="2"/>
  <c r="AC110" i="2"/>
  <c r="AC109" i="2"/>
  <c r="AC111" i="2"/>
  <c r="H101" i="3"/>
  <c r="H104" i="3"/>
  <c r="H103" i="3"/>
  <c r="H100" i="3"/>
  <c r="H102" i="3"/>
  <c r="AB111" i="2"/>
  <c r="AB108" i="2"/>
  <c r="AB109" i="2"/>
  <c r="AB110" i="2"/>
  <c r="V109" i="2"/>
  <c r="G100" i="3"/>
  <c r="G103" i="3"/>
  <c r="G102" i="3"/>
  <c r="F24" i="4"/>
  <c r="F26" i="4"/>
  <c r="F23" i="4"/>
  <c r="F25" i="4"/>
  <c r="G6" i="4"/>
  <c r="W112" i="2"/>
  <c r="W108" i="2"/>
  <c r="W111" i="2"/>
  <c r="W109" i="2"/>
  <c r="W110" i="2"/>
  <c r="G27" i="4" l="1"/>
  <c r="G24" i="4"/>
  <c r="G26" i="4"/>
  <c r="G23" i="4"/>
  <c r="G25" i="4"/>
</calcChain>
</file>

<file path=xl/sharedStrings.xml><?xml version="1.0" encoding="utf-8"?>
<sst xmlns="http://schemas.openxmlformats.org/spreadsheetml/2006/main" count="1068" uniqueCount="619">
  <si>
    <t># transcripts</t>
  </si>
  <si>
    <t>ng</t>
  </si>
  <si>
    <t>fmol</t>
  </si>
  <si>
    <t>fmol / transcript</t>
  </si>
  <si>
    <t>Set 4</t>
  </si>
  <si>
    <t>Iso Mix E0</t>
  </si>
  <si>
    <t>ERCC</t>
  </si>
  <si>
    <t>7e-6 to 15</t>
  </si>
  <si>
    <t>7e-6% to 15%</t>
  </si>
  <si>
    <t>long SIRVs</t>
  </si>
  <si>
    <t>Iso Mix E0 / ERCC / long SIRVs</t>
  </si>
  <si>
    <t>SIRV isoform mix E0</t>
  </si>
  <si>
    <t>status: 2017-06-12</t>
  </si>
  <si>
    <t>Mix</t>
  </si>
  <si>
    <t>SIRV gene</t>
  </si>
  <si>
    <t>SIRV ID</t>
  </si>
  <si>
    <t>GenBank</t>
  </si>
  <si>
    <t>annotation</t>
  </si>
  <si>
    <t>splicing and transcription related properties</t>
  </si>
  <si>
    <t>conc (amoles/µl)</t>
  </si>
  <si>
    <t>full SIRV isoform transcript, including poly(A) tail</t>
  </si>
  <si>
    <t>SIRV isoform transcript body without poly(A) tail</t>
  </si>
  <si>
    <t>c</t>
  </si>
  <si>
    <t>i</t>
  </si>
  <si>
    <t>o</t>
  </si>
  <si>
    <t># exons</t>
  </si>
  <si>
    <t>AFE</t>
  </si>
  <si>
    <t>TSS</t>
  </si>
  <si>
    <t>A5SS</t>
  </si>
  <si>
    <t>A3SS</t>
  </si>
  <si>
    <t>ESK</t>
  </si>
  <si>
    <t>ESP</t>
  </si>
  <si>
    <t>TES</t>
  </si>
  <si>
    <t>ALE</t>
  </si>
  <si>
    <t>5'/3'/i</t>
  </si>
  <si>
    <t>s/as</t>
  </si>
  <si>
    <t>origin</t>
  </si>
  <si>
    <t>orient.</t>
  </si>
  <si>
    <t>Mw (g/mol)</t>
  </si>
  <si>
    <t>conc (ng/µl)</t>
  </si>
  <si>
    <t>length (nt)</t>
  </si>
  <si>
    <t>GC</t>
  </si>
  <si>
    <t>pA length (nt)</t>
  </si>
  <si>
    <t>Sequence</t>
  </si>
  <si>
    <t>Mw</t>
  </si>
  <si>
    <t># A</t>
  </si>
  <si>
    <t># C</t>
  </si>
  <si>
    <t># G</t>
  </si>
  <si>
    <t># T</t>
  </si>
  <si>
    <t>E0</t>
  </si>
  <si>
    <t>SIRV1</t>
  </si>
  <si>
    <t>SIRV101</t>
  </si>
  <si>
    <t>KX147759.1</t>
  </si>
  <si>
    <t>ENSEMBL</t>
  </si>
  <si>
    <t>R</t>
  </si>
  <si>
    <t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</si>
  <si>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SIRV102</t>
  </si>
  <si>
    <t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</si>
  <si>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SIRV103</t>
  </si>
  <si>
    <t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</si>
  <si>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SIRV105</t>
  </si>
  <si>
    <t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</si>
  <si>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SIRV106</t>
  </si>
  <si>
    <t>in silico</t>
  </si>
  <si>
    <t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</si>
  <si>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SIRV107</t>
  </si>
  <si>
    <t>5'</t>
  </si>
  <si>
    <t>s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</si>
  <si>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AAAAAAAAAAAAAAAAAAAAAAAAAAAAAA</t>
  </si>
  <si>
    <t>SIRV108</t>
  </si>
  <si>
    <t>as</t>
  </si>
  <si>
    <t>F</t>
  </si>
  <si>
    <t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AAAAAAAAAAAAAAAAAAAAAAAAAAAAAA</t>
  </si>
  <si>
    <t>SIRV109</t>
  </si>
  <si>
    <t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AAAAAAAAAAAAAAAAAAAAAAAAAAAAAA</t>
  </si>
  <si>
    <t>SIRV104</t>
  </si>
  <si>
    <t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</si>
  <si>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SIRV110</t>
  </si>
  <si>
    <t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AAAAAAAAAAAAAAAAAAAAAAAAAAAAAA</t>
  </si>
  <si>
    <t>SIRV111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</si>
  <si>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</si>
  <si>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SIRV112</t>
  </si>
  <si>
    <t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</si>
  <si>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SIRV2</t>
  </si>
  <si>
    <t>SIRV201</t>
  </si>
  <si>
    <t>KX147760.1</t>
  </si>
  <si>
    <t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</si>
  <si>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SIRV202</t>
  </si>
  <si>
    <t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AAAAAAAAAAAAAAAAAAAAAAAAAAAAA</t>
  </si>
  <si>
    <t>SIRV203</t>
  </si>
  <si>
    <t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</si>
  <si>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SIRV204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</si>
  <si>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AAAAAAAAAAAAAAAAAAAAAAAAAAAAAA</t>
  </si>
  <si>
    <t>SIRV205</t>
  </si>
  <si>
    <t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AAAAAAAAAAAAAAAAAAAAAAAAAAAAAA</t>
  </si>
  <si>
    <t>SIRV206</t>
  </si>
  <si>
    <t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AAAAAAAAAAAAAAAAAAAAAAAAAAAAAA</t>
  </si>
  <si>
    <t>SIRV207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</si>
  <si>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</si>
  <si>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SIRV208</t>
  </si>
  <si>
    <t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</si>
  <si>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SIRV209</t>
  </si>
  <si>
    <t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</si>
  <si>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SIRV3</t>
  </si>
  <si>
    <t>SIRV301</t>
  </si>
  <si>
    <t>KX147761.1</t>
  </si>
  <si>
    <t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</si>
  <si>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SIRV302</t>
  </si>
  <si>
    <t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</si>
  <si>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SIRV303</t>
  </si>
  <si>
    <t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</si>
  <si>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SIRV304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</si>
  <si>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AAAAAAAAAAAAAAAAAAAAAAAAAAAAAA</t>
  </si>
  <si>
    <t>SIRV305</t>
  </si>
  <si>
    <t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AAAAAAAAAAAAAAAAAAAAAAAAAAAAAA</t>
  </si>
  <si>
    <t>SIRV306</t>
  </si>
  <si>
    <t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</si>
  <si>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SIRV307</t>
  </si>
  <si>
    <t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AAAAAAAAAAAAAAAAAAAAAAAAAAAAAA</t>
  </si>
  <si>
    <t>SIRV308</t>
  </si>
  <si>
    <t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AAAAAAAAAAAAAAAAAAAAAAAAAAAAAA</t>
  </si>
  <si>
    <t>SIRV309</t>
  </si>
  <si>
    <t>3'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</si>
  <si>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AAAAAAAAAAAAAAAAAAAAAAAAAAAAAA</t>
  </si>
  <si>
    <t>SIRV310</t>
  </si>
  <si>
    <t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AAAAAAAAAAAAAAAAAAAAAAAAAAAAAA</t>
  </si>
  <si>
    <t>SIRV311</t>
  </si>
  <si>
    <t>GCTGACCACACGTTTTCCTCAACTATCAGAACGTCTGGCAGAACAAAAAGCTCTTAAACTTTTACTACTGAAATGTCATTTACTTTAAAAACTCCTTTTATTAGGACTATATAAAAAACTATCATGACAGAACAGTCGCGAATAACGTAGTACATCGAACCAAAAAAAAAAAAAAAAAAAAAAAAAAAAAA</t>
  </si>
  <si>
    <t>SIRV312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</si>
  <si>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AAAAAAAAAAAAAAAAAAAAAAAAAAAAAA</t>
  </si>
  <si>
    <t>SIRV313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</si>
  <si>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AAAAAAAAAAAAAAAAAAAAAAAAAAAAAA</t>
  </si>
  <si>
    <t>SIRV314</t>
  </si>
  <si>
    <t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</si>
  <si>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SIRV315</t>
  </si>
  <si>
    <t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</si>
  <si>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SIRV4</t>
  </si>
  <si>
    <t>SIRV403</t>
  </si>
  <si>
    <t>KX147762.1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</si>
  <si>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</si>
  <si>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SIRV404</t>
  </si>
  <si>
    <t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</si>
  <si>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SIRV405</t>
  </si>
  <si>
    <t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AAAAAAAAAAAAAAAAAAAAAAAAAAAAAA</t>
  </si>
  <si>
    <t>SIRV406</t>
  </si>
  <si>
    <t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AAAAAAAAAAAAAAAAAAAAAAAAAAAAAA</t>
  </si>
  <si>
    <t>SIRV408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</si>
  <si>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AAAAAAAAAAAAAAAAAAAAAAAAAAAAAA</t>
  </si>
  <si>
    <t>SIRV409</t>
  </si>
  <si>
    <t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</si>
  <si>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SIRV410</t>
  </si>
  <si>
    <t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AAAAAAAAAAAAAAAAAAAAAAAAAAAAAA</t>
  </si>
  <si>
    <t>SIRV401</t>
  </si>
  <si>
    <t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AAAAAAAAAAAAAAAAAAAAAAAAAAAAAA</t>
  </si>
  <si>
    <t>SIRV402</t>
  </si>
  <si>
    <t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AAAAAAAAAAAAAAAAAAAAAAAAAAAAAA</t>
  </si>
  <si>
    <t>SIRV407</t>
  </si>
  <si>
    <t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AAAAAAAAAAAAAAAAAAAAAAAAAAAAAA</t>
  </si>
  <si>
    <t>SIRV411</t>
  </si>
  <si>
    <t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</si>
  <si>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SIRV5</t>
  </si>
  <si>
    <t>SIRV501</t>
  </si>
  <si>
    <t>KX147763.1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</si>
  <si>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</si>
  <si>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SIRV502</t>
  </si>
  <si>
    <t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</si>
  <si>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SIRV503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</si>
  <si>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AAAAAAAAAAAAAAAAAAAAAAAAAAAAAA</t>
  </si>
  <si>
    <t>SIRV504</t>
  </si>
  <si>
    <t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</si>
  <si>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SIRV505</t>
  </si>
  <si>
    <t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</si>
  <si>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SIRV506</t>
  </si>
  <si>
    <t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</si>
  <si>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SIRV507</t>
  </si>
  <si>
    <t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AAAAAAAAAAAAAAAAAAAAAAAAAAAAAA</t>
  </si>
  <si>
    <t>SIRV508</t>
  </si>
  <si>
    <t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</si>
  <si>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SIRV509</t>
  </si>
  <si>
    <t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</si>
  <si>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SIRV510</t>
  </si>
  <si>
    <t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AAAAAAAAAAAAAAAAAAAAAAAAAAAAAA</t>
  </si>
  <si>
    <t>SIRV511</t>
  </si>
  <si>
    <t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</si>
  <si>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SIRV512</t>
  </si>
  <si>
    <t>GTACCAAAGCCGCTTGCACGGCGTTTCATTCGTCGCGGACTCTGACCTTAAACGCTTGTTGTTATGGCGGAAACGCCGCCACCCGCGATACGGCGACCTTCGCTAAATAGTCCCGCGCACGCGCCGACTAACGCTCCTACTTCTTTAATCAATGTGGCAAATAGTCAGAATGGAACTGGTTGACGGCCATCCGGTCTTGCCAATATAGGACGGCGACTAACTGGAAAGTAAAAAAAAAAAAAAAAAAAAAAAAAAAAAA</t>
  </si>
  <si>
    <t>SIRV513</t>
  </si>
  <si>
    <t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</si>
  <si>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SIRV514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</si>
  <si>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</si>
  <si>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SIRV515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</si>
  <si>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AAAAAAAAAAAAAAAAAAAAAAAAAAAAA</t>
  </si>
  <si>
    <t>SIRV516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</si>
  <si>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</si>
  <si>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SIRV517</t>
  </si>
  <si>
    <t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</si>
  <si>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SIRV6</t>
  </si>
  <si>
    <t>SIRV601</t>
  </si>
  <si>
    <t>KX147764.1</t>
  </si>
  <si>
    <t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</si>
  <si>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SIRV602</t>
  </si>
  <si>
    <t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AAAAAAAAAAAAAAAAAAAAAAAAAAAAAA</t>
  </si>
  <si>
    <t>SIRV603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</si>
  <si>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AAAAAAAAAAAAAAAAAAAAAAAAAAAAAA</t>
  </si>
  <si>
    <t>SIRV604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</si>
  <si>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</si>
  <si>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SIRV605</t>
  </si>
  <si>
    <t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AAAAAAAAAAAAAAAAAAAAAAAAAAAAAA</t>
  </si>
  <si>
    <t>SIRV606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</si>
  <si>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AAAAAAAAAAAAAAAAAAAAAAAAAAAAAA</t>
  </si>
  <si>
    <t>SIRV607</t>
  </si>
  <si>
    <t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AAAAAAAAAAAAAAAAAAAAAAAAAAAAAA</t>
  </si>
  <si>
    <t>SIRV608</t>
  </si>
  <si>
    <t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</si>
  <si>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SIRV609</t>
  </si>
  <si>
    <t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AAAAAAAAAAAAAAAAAAAAAAAAAAAAAA</t>
  </si>
  <si>
    <t>SIRV610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</si>
  <si>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AAAAAAAAAAAAAAAAAAAAAAAAAAAAAA</t>
  </si>
  <si>
    <t>SIRV611</t>
  </si>
  <si>
    <t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AAAAAAAAAAAAAAAAAAAAAAAAAAAAAA</t>
  </si>
  <si>
    <t>SIRV612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</si>
  <si>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</si>
  <si>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SIRV613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</si>
  <si>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AAAAAAAAAAAAAAAAAAAAAAAAAAAAAA</t>
  </si>
  <si>
    <t>SIRV614</t>
  </si>
  <si>
    <t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AAAAAAAAAAAAAAAAAAAAAAAAAAAAAA</t>
  </si>
  <si>
    <t>SIRV615</t>
  </si>
  <si>
    <t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</si>
  <si>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SIRV616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</si>
  <si>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AAAAAAAAAAAAAAAAAAAAAAAAAAAAAA</t>
  </si>
  <si>
    <t>SIRV617</t>
  </si>
  <si>
    <t>GAGATTTCTACGTTGCTGACAAAGAGGATGACCGTGACGCAAGGTCTTTGAGTGAGACACATGAGGCTAACGGCGTCCACTATACCATGTGGTGTGGAAGCGTCTTTGACCGTAGCGTATAGACGTTTTGCAATGGCGTCTTGTTCATTGGGGCTGGTTTCGACTGTCGCTCAGTCTACTCTTTCAACAGTACTTCGACTACCTTCTTCCATTTGACCGACTTTAGCGAAAGCCATACCGATGAAGGTAGCGACTTTCCGTCGTTCCCAAATTAGTAAAAAAAAAAAAAAAAAAAAAAAAAAAAAA</t>
  </si>
  <si>
    <t>SIRV618</t>
  </si>
  <si>
    <t>GCAGATACTACCGATTGCTTCAAGACGAACCTTAGTTGGCACTTTAGCAACTGCACTAGTTGAAATGGCGAGCACAACTATTTTGACCATACTGAGTCTGGCAACCAAGATCACCACCACATAAACTGGACGTTCTGGGCTAACTATGAGCGCCACGACCAACCCGACCACTTAGGAAGTTCAGAGAATAAAAAAAAAAAAAAAAAAAAAAAAAAAAAA</t>
  </si>
  <si>
    <t>SIRV619</t>
  </si>
  <si>
    <t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</si>
  <si>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SIRV620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</si>
  <si>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</si>
  <si>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SIRV621</t>
  </si>
  <si>
    <t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</si>
  <si>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SIRV622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</si>
  <si>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</si>
  <si>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SIRV623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</si>
  <si>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</si>
  <si>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SIRV624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</si>
  <si>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AAAAAAAAAAAAAAAAAAAAAAAAAAAAAA</t>
  </si>
  <si>
    <t>SIRV625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</si>
  <si>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</si>
  <si>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SIRV7</t>
  </si>
  <si>
    <t>SIRV701</t>
  </si>
  <si>
    <t>KX147765.1</t>
  </si>
  <si>
    <t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</si>
  <si>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SIRV702</t>
  </si>
  <si>
    <t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</si>
  <si>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SIRV703</t>
  </si>
  <si>
    <t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</si>
  <si>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SIRV704</t>
  </si>
  <si>
    <t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</si>
  <si>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SIRV705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</si>
  <si>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AAAAAAAAAAAAAAAAAAAAAAAAAAAAAA</t>
  </si>
  <si>
    <t>SIRV706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</si>
  <si>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AAAAAAAAAAAAAAAAAAAAAAAAAAAAAA</t>
  </si>
  <si>
    <t>SIRV708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</si>
  <si>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AAAAAAAAAAAAAAAAAAAAAAAAAAAAAA</t>
  </si>
  <si>
    <t>SIRV707</t>
  </si>
  <si>
    <t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AAAAAAAAAAAAAAAAAAAAAAAAAAAAAA</t>
  </si>
  <si>
    <t>SIRV709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</si>
  <si>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</si>
  <si>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SIRV710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</si>
  <si>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</si>
  <si>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SIRV711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</si>
  <si>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</si>
  <si>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sum</t>
  </si>
  <si>
    <t>c (amoles/µl)</t>
  </si>
  <si>
    <t>average</t>
  </si>
  <si>
    <t>median</t>
  </si>
  <si>
    <t>minimum</t>
  </si>
  <si>
    <t>maximum</t>
  </si>
  <si>
    <t>number of exons</t>
  </si>
  <si>
    <t>Alternative first exon</t>
  </si>
  <si>
    <t>Start site variation</t>
  </si>
  <si>
    <t>Alternative 5' splice site</t>
  </si>
  <si>
    <t>Alternative 3' splice site</t>
  </si>
  <si>
    <t>Exon skipping (ex. 1./last ex.)</t>
  </si>
  <si>
    <t>Exon splitting</t>
  </si>
  <si>
    <t>End site variation</t>
  </si>
  <si>
    <t>Alternative last exon</t>
  </si>
  <si>
    <t>5' or 3' overlapping or (i)nternal</t>
  </si>
  <si>
    <t>overlapping sense (s) or antisense (as)</t>
  </si>
  <si>
    <t>ENSEMBL annotated transcript or in silico created</t>
  </si>
  <si>
    <t>orientation on genome, Forward or Reverse strand</t>
  </si>
  <si>
    <t>SIRV ERCC Mix 1</t>
  </si>
  <si>
    <t>Re-sort ID</t>
  </si>
  <si>
    <t>ERCC ID</t>
  </si>
  <si>
    <t>GenBank*</t>
  </si>
  <si>
    <t>subgroup</t>
  </si>
  <si>
    <t>stock conc</t>
  </si>
  <si>
    <t>full ERCC transcript, including poly(A) tail</t>
  </si>
  <si>
    <t>ERCC transcript body without poly(A) tail</t>
  </si>
  <si>
    <t>(amoles/µl)</t>
  </si>
  <si>
    <t>Sequence (based on the 5' complete, revised NIST version*)</t>
  </si>
  <si>
    <t>ERCC-00130</t>
  </si>
  <si>
    <t>EF011072</t>
  </si>
  <si>
    <t>A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</si>
  <si>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GCATTTTGAAAATTCTATGGAAGAGCTAGCATCTCTGACGAAAACAGCAGACGGAAAAGTACTGACCAGCGTCACACAAAAACGGAACAGGGCTGACGCCGCTACATATATAGGAAAAGGGAAGGTAGAAGAGCTGAAGGCACTCGTGGAAGAGCTTGAAGCTGATCTCCTCATCTTTAATGATGAACTGTCGCCAAGTCAGCTGAAGTCATTGGCAACAGCAATTGAAGTGAAGATGATTGACCGCACGCAATTGATATTAGATATTTTTGCAAAGCGGGCGAGAACGAGAGAAGGCAAACTTCAAATTGAGCTGGCTCAGCTGCAATATGCACTGCCGCGTCTGACGGGACAAGGGATCAACCTTTCCCGGCAAGGCGGAGGAATTGGGGCAAGAGGTCCCGGGGAAACGAAACTGGAAACCGACCGCCGCCATATCAGAAATCGCATTCATGAAATCAACACACAGCTTTCCACTGTCATTCGCCATAGAAGCCGATACCGTGAAAGAAGAAAGAAAAACGGTGTGCTTCAAATTGCGCTTGTCGGCTATACAAACGCAGGGAAATCAACATGGTTCAACCGCCTGACGAGTGCTGACAGCTATGAAGAAGACCTCCTGTTTGCCACGCTGGACCCGATGACCAGAAAAATGGTCCTGCCAAGCGGCTACAGTGTTCTTCTTTCAGATACAGTAGGATTTATTCAGGATCTTCCGACGACATTGATTGCTGCATTCCGCTCAACGCTTGAGGAAGTAAAAGAAGCGGATTTAATTCTGCATTTAATTGATTCTTCAAATGAGGATTATGCGGGACATGAAAAAACAGTGCTTCGGCTGCTTGAGGAGCTTGAAGCAGATGATATCCCGATGCTGACGGCTTACAATAAACGTGATCAAAAACTGCCTGATTTTATACCGACCGCCGGAAGGGATCACATTATGGTCAGTGCGAAATTTGAGGACGACGCTGCAGCCTTTAAAGAAGCGATTCAGCGCTATTTGCGCCAAGAACTGTTAACGTCTTGAATTCTGGAAAAAAAAAAAAAAAAAAAAAA</t>
    </r>
  </si>
  <si>
    <t>ERCC-00004</t>
  </si>
  <si>
    <t>DQ516752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</si>
  <si>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TTGCTTCAACAATAACGTCTCTTTCAGAAGGCATTGGTATCTTTTCCCCACTTCCAAGCATTTTTTCAACTAATCTTATGTTATTAACCATTTCCTTAAATTCTTCTGGGTCTGCTGACAAAGCATGATCAGGACCTTCCATATTTTTATCTAAGGTAAAGTGCTTCTCAATAACATCCGCTCCTAAGGCAACAGAAACTACTGGGGCGAGTATTCCCAATGTATGGTCAGAATATCCCACAGGGATATTGAATATACTTTTCAAGGTTTTAATAGCGTTTAAATTGACATCTTCATAAGGGGTTGGGTAAGATGAAATACAATGCAATAAAATAATATCCCTGCATCCATTATTTTCTAAAACTTTAACTGCTTCCCAAATTTCCCCAATATCAGACATTCCTGTAGATAAAATCACCGGCTTGCCTGTTTTTGCCACTTTTTCTAATAAGGGATAAAAGGTTAAATCACCAGAGGCAATTTTAAATCAGGCACATAAAAAAAAAAAAAAAAAAAAAAAA</t>
    </r>
  </si>
  <si>
    <t>ERCC-00136</t>
  </si>
  <si>
    <t>EF011063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</si>
  <si>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TTTCGACGTTTTGAAGGAGGGTTTTAAGTAATGATCGAGATTGAAAAACCAAAAATCGAAACGGTTGAAATCAGCGACGATGCCGAATTTGGTAAGTTTGTCGTAGAGCCACTTGAGCGTGGATATGGTACAACTCTGGGTAACTCCTTACGTCGTATCCTCTTATCCTCACTCCCTGGTGCCGCTGTAACATCAATCCAGATAGATGGTGTACTGCACGAATTCTCGACAATTGAAGGCGTTGTGGAAGATGTTACAACGATTATCTTACACATTAAAAAGCTTGCATTGAAAATCTACTCTGATGAAGAGAAGACGCTAGAAATTGATGTACAGGGTGAAGGAACTGTAACGGCAGCTGATATTACACACGATAGTGATGTAGAGATCTTAAATCCTGATCTTCATATCGCGACTCTTGGTGAGAATGCGAGTTTCCGAGTTCGCCTTACTGCTCAAAGAGGACGTGGGTATACGCCTGCTGACGCAAACAAGAGAGGCGATCAGCCAATCGGCGTGATTCCGATCGATTCTATCTATACGCCAGTTTCCCGTGTATCTTATCAGGTAGAGAACACTCGTGTAGGCCAAGTTGCAAACTATGATAAACTTACACTTGATGTTTGGACTGATGGAAGCACTGGACCGAAAGAAGCAATTGCGCTTGGTTCAAAGATTTTAACTGAACACCTTAATATATTCGCTGGTTTAACTGACGAAGCTCAACATGCTGAAATCATGGTTGAAGAAGAAGAAGATCAAAAAGAGAAAGTTCTTGAAATGACAATTGAAGAATTGGATCTTTCTGTTCGTTCTTACAACTGCTTAAAGCGTGCGGGTATTAACACGGTTCAAGAGCTTGCGAACAAGACGGAAGAAGATATGATGAAAGTTCGAAATCTAGGACGCAAATCACTTGAAGAAGTGAAAGCGAGACTAGAAGAACTTGGACTCGGACTTCGCAAAGACGATTGACTAGTTTCCCTTGTGAACTAGGATTTTCCCGGGTACAAAAAAAAAAAAAAAAAAAAAA</t>
    </r>
  </si>
  <si>
    <t>ERCC-00108</t>
  </si>
  <si>
    <t>DQ668365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</si>
  <si>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TCTGTGTCATGATCGTGAGTTGTCGCAGTGTCTGTACCAATACTCTGGTGGAGCTATATAAGCCGCTGTTGCGTAAATCAACGGCATGATCCCTATGACCGCGTCATGCTAACTGATACACGCTGCTCGAACAGTGATACGCACACTGATAACTATGCGCAGACGCTTGAAACGATGTGACATCGCTTCTAGAGTATGAGCCGCAATGCACGACTGATACTCGATATGAGCAGCAGTCGGCTATGATTTGCAATGCTTGCAGTATGTATCCTGATCGTGCGTGCGATGTCTGATAATACGCTCGCATGATATGTATTGCGCTCAGATGCTGGAGATATGCCATGCGTGCTGTCAGTATGCCATGTATGCTGATATGTCGCGATCTATGTGGTGACTATGAGATCCATGTGATGACGTTGCAGTCTCTGTGACCTTATCGACGCGCATGTGAGCCTATAGACAGCGATGTGAGCACTCTCATCTGCGGATCAGTCTATCCTCGCTGATGCTCAGTGATACACGCTGATGCACGTAGTGAGCATCCTGTGCTCGCATATACCGCTGCTGCACTGATATGAGCCAGTGCTGCTGCTCTCTACGGAGTGTGCTCGGCTATAACAGCGAGTGCTACGCCTAAACTGGCTGTCTAGCACTGTAGCTGGTGCATGTACTCGACTGCCGCTGCATCTACTATAAGACTCTGACATTAGCGTATAGGCTGATACATTAGCTCGGATGCTATCAGCTTGCGCCTATTATATGCCTGACGCGGGATCTATCAGAACGACTCGGTAGCTCATATACTGGATCACGGTGCCACAACATGCTACACGAGGTCTCAGACTCTATCCCGTGGACTCAACGTGCATCTGCTATGCTGAGCGCGTATCTGTGTACCTGTCCGATGCTCTGATCTACACTGCCGTGATCGTTATATGACGAGACTGTGCGCTCATAGCCGACACTGTGCTCGATAAGACCACGCTGTGCGGATATAAAAAAAAAAAAAAAAAAAAAAAAA</t>
    </r>
  </si>
  <si>
    <t>ERCC-00116</t>
  </si>
  <si>
    <t>DQ668367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</si>
  <si>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AGCGTTCACAGCTCGGCAATACCTGTGACGAGCTGCTCGCAAGATTTACGCAGTGTGGCTATACTTGACAGTGATGGCGCTTACTTCAGATGTATGGGTGATACTTCGCTATATGGGTGGTCACTTCTCTATGGCGCGTGACAATGTACTATGGAGCGGTCAATGTCAGTACGGATCGCGTCGATCTAGGTGACTACGCACGCCTCTGGAGTAAATCGAGTGCTCCGTGCGAAATACGCGGTCATCGTGCGAATAACCGAGTCATCGTGAGTAGTATGAACGTGTCGTGTTATGCAGCGGTATGTCGTGCTATAATGGCGTCTGTCGTGCTCATAAGGTTCCTCTGATGTGCTAGACGTGTCCATCGAGCTGCATAGCTATACTTCGAGTCACTTGGGATACTTCGATAGCGTTGTGAATAGTGTCGTAGGCTCCCGGGCACGTTGTTAAACTGTTGCCGCCAATTCAAGATTAGTCCAGCTCGTACTATCGAATACACCATCGTCGTATCGAATAATCGCACCTCGTAGGAGTCGGTTGCCACTCGTTGATAGTCAACCAGGCTCGTTAGATAGTAGCCCAGATCCTACGAGATGAGCTACGTAACTACAGTGATAGCATATAGGGTACGCTAGAATGCCAGGTCGTAGTCGAATTAGTCAGGTTGGATGTCTACTAGTTGACTTGGAGTATGCCATGAAGACTCGTCCCTCGATATCAATACTCGTCCGCAGGTGAACACTGTAGTCGGTGCTAGTGCCCACTTCTCGGTATGTGTCCTCAATTATCGAGTAGGATTCTAATCAATCGTCGCGGCTCACTAATTGTCTGCGGTGGCTACTAATGGTTACGGTGCCTGACTAATCGTGTAGGTGTCTAATACATCGTGATACGGGCGATATAATGCTCGATACGGCAAATATAGCTCCGTCCGGTGGATCCAGATCGCAGGGTATCGCATCGACAGACCTGGTATCGTCGTGACGAACGTGCTACTCGCTTATCGGGCCTGCTACATCAGTGGCGATGTTCGTAACCCTTAGCCGATCTTCTTACTTACGAGGCTACTATTCGATCAAACTCGCCTATCTGGTAATAACTGCGGTGATCTGGTAGCCACTACGTGCGCCTGGTAGCAAATACGGCGAGCTGGTATCACTATCGGCTCAGTGGTCCGACATAGTGCCCAGTGGTTCGCATAACTGCCGCTGGGTCCAATATAACACGCAGTCGTCAATCATACGAGCCGATGGTCGGCAATAGCGCCTGTGGTGACACTATGCCACCTCTGGTCTAATATAGCGCCCTGTGGTCGTATAATCGAGCGCGTAATCGTATATCCGACTGTAGGTGCGTAACTCGCGACTAGGTGGCTCTAATCTGCGTTGGTTGTCGCTCACAGTGTCTGGTGTTCGATACCCGGATCGGGTTCCGTAATCTTGGCATCGAGGTTTCGTACATGTCACGCGGTCTCGTTCATTCTCGGTGGTGCTCAGTACATCCAGTGGTGAGTCGCTACATCACACGGTGATCCGGCTAAACCTCTGGGCATCCGTATTAAGCGACATTCCTACGACTTATCAGCACGTCCTACGGTATAACAAGGCGTGCTACGGTCTAACGACGCTGGTAGCAGTCTATCAGATCGCTAGTACGAGTTAGAGATGCTTAGTACGCCTTCGAATCTATGATGCTCGTGCTCACGCGATGCACTCGGATTATGGCACATGCACTCGCGTAATGACGCTGCATCGCTCAGTATGATCCATGAGCGCCGTGAATGACGCATGAGCCTCGTATCGAGTGCATGAGCTGTCTTTCACATGATACATCGCTCTAAATCATCATGCGACAGTCTCGACAGCAGCTCAGCATCTATGCATCATGTGCCTCACTAGGACATCATGCTCGACTCTGAGACACTGATCGAGCATTAAGACTCTAGAGCGGCCGCCGACTAGTGAGCTCAAAAAAAAAAAAAAAAAAAAAA</t>
    </r>
  </si>
  <si>
    <t>ERCC-00092</t>
  </si>
  <si>
    <t>DQ459425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</si>
  <si>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ATGTATATATGATGTCCTTGGACGGGGTGGCGCAGTATTACTGCAAGAGAGCGGACAGATTAGTGTGTTGGAGCCGACACATCAAAGGTTCGTCCGGGGACCGATCTGCAGCCTACGGGACATTTATCCGTAAAAGCATGGCGCTGTTTCGTACTTATCGGAGGCCAGGTATCGTCGCGGCGAGTCTCCCCGACGACGGAGATGGGCGTTACTATCTGGGCCGTCTCGTACTCTGTTACTTGGCACAGATGCGAGCCCTCGTAATGTGCATCAGCTAAGGGCGATATTATAATGCGACGTTTGTACGGATTCGTTACTAACGTGTTGGACGCTAGTGGAATATGTGTCGTTGGTTAGCCTACCCATGGCTTTCGCGGCGACACATGCTTAGACTCTTTCAAAACTTCGGTGAAGTTCACTCAAGCCGCGGAGCGCCGTCGTAATTCACTAGGGATGGCGGTACCCGTGCCCGTCCGATTCGTAGCAACCTGCATCACGATTTTGTCTTCGGGCGACTTATCAGATACGGTAATGTAAATACCTGGCATTTGGGCACTTCTTGCGTTTAAGCGGGAAAGATCGCGAGGGCCCGCTATTTGCGATACTTCCCATGTCGGTGCCGTCGCCTCTATGTACTCGGAGACGTTAATGCAGAGGCTAAGGACAATTTACCATGACTCGGTAATCCGTTCGTCAAGCAGGTAGCTCGAGTCTCCCCACGGACACGTAGTGGGTTTGTAACGATCGATACCGAGTCTTTTTGTCTAGTAGAACCAACCAACCATTAAGGAGTTCACTAGCACATCTTTGCGACCCGATCGTCCGTGTGTCGCGTAATACTTTTGTTATGACGAGACATACGCTCAAGCCCTGGGTAGCTAGTCGCGGAGGCACGTTACCGCGCACAACCCCTATTCGTTTACATGTACATCGCATCTGAGGTAGTACACTTCCGGCGTACGTGAGTATTTGCGCGTAATAAGCGCGTGTTTAGCTGATCCCCTCTCGTATCGAGGTTAAGGCAGATTAGTGCCCAGTAATTGCGTTTTTTTGTCGTTGTCGCAGAACGCGATTTGCTCCGAAAGCTTTAAGCCGTGGAAAAAAAAAAAAAAAAAAAAAAAA</t>
    </r>
  </si>
  <si>
    <t>ERCC-00095</t>
  </si>
  <si>
    <t>DQ516759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</si>
  <si>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TTGATGATGATACTTAACCAAACCTACCACTAATGTAGTCATCTGTCTCCTTCTTCTGTGGATTTAGGAATATCTGCTCTGTCTCTCCAAACTCAATTAATTTCCCCATTAAGAAAAAGGCAGTGTAATCAGAAACCCTACTTGCCTGCTGCATGTTGTGGGTAACAACAACAATCGTATAATCTTTAGCTAACTCAACCATTAACTCCTCTATCTTTAATGTGGAGATAGGGTCTAAGGCAGATGTTGGTTCATCCGTCAATAAAACCTCTGGCTTAACCGCTATCGCTCTCGCTATACATAACCTCTGCTGTTGTCCTCCAGAGAGAGATAGAGCGTTTTTATGCAGTTCATCTTTAACCTCATCCCACAAAGCCGCTTTCTTTAAAGCCCACTCAACAATCTTATCCAATTCTTTTTTATCCTTAATTCCATGAATTCTTGGGCCAAATGCAACATTATCATAGATGCTCATAGCAAAAGGATTTGGTTTTGAAATAAAAAAAAAAAAAAAAAAAAAA</t>
    </r>
  </si>
  <si>
    <t>ERCC-00131</t>
  </si>
  <si>
    <t>DQ855003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</si>
  <si>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GCCGGATAAAGGCTTCTTCGGTACTATACAAGTTGTCTACGCACATTTGCCTTGGGTATTAAACTCTAGTAGGAGCGAAACTTGACATATCAAACCTCTCTGGAGAGGCATCTCCCAGACATTACGGATGATCAGGTCTCAGCGAATCCTAGCTGTGCGGATAATTTGTGGCCCGCACAACCGCAAGACACCGCCGTGTCTATTCCACAAACTTCGACATATCAATAACGCAGTAACAACGTTAAGTAGGGGGACAGGCAGTGCGTCCTAAGGGGCTTGAGGTCGCCCGATTCGCGATCTAATCTTAACAGACGAGGTGGCGTAAGATGTACCTCGTTCAATCTAAGTATGAATTTGTCCGCTGGGTAATGGTGGAATTAAAGAACATGCGTAAAACGACCTCGTTGTAATTTGGGTCGGCCCGTCTCGGCAAATTTGCCCTTGCAGTGAAGCTCGGATTGGATGTCTCGTAAGGAATACTTATTGCGGGTGGTACGCAAATTCGCAACCATGTGAAGTAATGTGAGCGTACTTCACCTGCTCCGGTACAAGCCGCCATGTGCTCATGTTGGGAACCTCCTGCGTAACAACCGGACGCTTGCGAAAGTCATTCCCCTATCGGTACACTATTGGAAAACATGACAAACGTATAATGCGTGATGACCGCAACAGGTGTAAGTGCACCAACTAGTATTGGCTCCTGTCCACATGGTCGGGTTTTCCGCCCCCAAACATGCAAACATCCGAAAAAAAAAAAAAAAAAAAAAAAA</t>
    </r>
  </si>
  <si>
    <t>ERCC-00062</t>
  </si>
  <si>
    <t>DQ516786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</si>
  <si>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TATTGGAGAGAAAGATATCAGCCAGACCTATTTAGTAGCTCCACAGGCGCTAATAAAAGAGGCAGTATCATTAATTGGAAAGAGTGCTGTTGAGGGGATGATTAGAAGAAGTTCAAATAAATTATTCAAATAATCATAATAAAGTAATACTTATACTGAATATTCGAAATTATTATTTTGGAATTTTACAATATAGGTGATATTATGGCATTAAAATTCACCATTGAAGAGTTATCAAATCAAAAAAGAGATACATTAGGAAGAAATATTGACGTAACTGTTTTTAGATTAATAAGATTTATGGATTTGGAAAGATATTTAGGAAGAGGGGCTCATGGAGTTATTTACGAATGTGGAAGAGAGCTTGGACTGGCATTAAATCCAAAAACTATTGAAGATGTAGTTAAGTTTTGTGAGGAATATAAAATTGGAAAGGTGGAGATAGTTAATAAAGAGCCATTGTAAATTAGGGTTTATGAATGTATCTCTTGTTCTGGACTTCCTGAGGTTGGAGAGACATTATGTTGGTTTGAAGGAGGCTTTATTGCTGGATGCTTAGAAAAAATATTAAACAAGAGAGTTAGAGTGAAAGAAACTCACTGTGCAGGTTTGGGGCATGATTTCTGTCAGTTTGAGGTAAAAGTCCTTTAATGATATTTTTTCATCTCATTTATTATATATTCTAAAGCTTCAAAACCCTCTTTTCTATGTCTTGCAAAAACGGCTATTGAAGCAATCCTCTCCCCAATACTTAAAAATCCAGTGTTGTGGTAAAATAAGATATCAATAACATCAAACTTATTTTTTGCCTCCTCAATAACTAACTTCAACTTTTCTAAGATGTCTTCATCTATCTTCATTCCTTTTGATGGAACTTTTTCTCCATCTTTTAAATCATACTCCCTAACAAATCCATTGAAAGTTACAATACATCCAAATTTCCCTTTGTATTTTTCAATACATTCATCCATCTTTTTGAAAACTCTTCATACTCGTTAAAAAAAAAAAAAAAAAAAAAAAA</t>
    </r>
  </si>
  <si>
    <t>ERCC-00019</t>
  </si>
  <si>
    <t>DQ883651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</si>
  <si>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TTTAATGGTTGTACATACTTGACGGATTGCAGTGAGTGTATTCCCGTCCCATCGTATGGGTAACCCATAGGGGCGTGTCATTCAGCACTTCGGATAGTGTTTGACCGCGTCGCTCCCATGTCGCCTTTCAGGAGAAATAGTACAGGCTGCTGGCTCATGTTTCCTTCTACGCTGCACTTGCGGGCATAGAGGTCGGTTGCGATCTATATTCGGAGATAACTATTCACCCAGCGCCACTCGAATATCCCCTCTTCTGAGCAAGAGGCCAATAAATGCTCAAAAACGAGCGATTGTCCAACGACATAAAGGGAGACTGTAAGGTCCTAGCGCTCTGTCTGTTAGTGAGAGCCCTAGGTAAACACGGTCGTTATCCCCTAGAGCGTGAAGCGGCTGTAGATATCTCTGAATCTTCGACCTTGGTGTAGATGGGGCTAGGTCAAAAAGCGGTAGCGATTAGCACTTGTATACACTCTCCCCCTACTAAGTATGTAAGGCCTGACCGGAGATTTGTCCATGCTCACCAGGACCGATAGTTGGGCCCCGGTAATCTTGCCGCCGTAGGGAGTACGAGCAGTGCACCGTTGAAACAAGCACAGGAGGTATGAAGCATCAGACCTGAAAAAAAAAAAAAAAAAAAAAAAAA</t>
    </r>
  </si>
  <si>
    <t>ERCC-00144</t>
  </si>
  <si>
    <t>DQ854995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</si>
  <si>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CTAGGATAAATTGACCCGTATGAACTGTTGCCGGCTCGGAAATGTTAAGGCTCTGCGCACGCACTTTATCATTCGCAGCCTGTTCTGTCAGCGGGTCAGCCTAGGTTACGGTGGAACCACTCGGTATCGTGCAGACAGGGATCGTAAGGCGATCCAGCCGGTATACCTTAGTCACATATACTATCGTAATATTGGCGGTTGCTGACAAGTAAATACGGCTAAACCGGTCGTTGACCAACCACTCTCGCGGGGGTCATAAATATCACTGAGCCCGGGAAGTACCCCGTGACAGACATACGAAAAGCGTGATAACGTATTCGTAGGTATTATTTCCGTTAGCTGGAGGTAAAGGGGTTCTGGTCCTAGCCGTGTTATGTCTATTTATGAGATGGTAAGCTCGTCACCAACTCGTCACGCGATCGAAATAGCTTGGACTAATGTCCGGCACATAATCAAGTCTACATCAATCATGAATGGTTTCTGATTTGCTACCATCAGATATCATGTGAGCAAAAAAAAAAAAAAAAAAAAAAAAA</t>
    </r>
  </si>
  <si>
    <t>ERCC-00170</t>
  </si>
  <si>
    <t>DQ516773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</si>
  <si>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ATTGGTGGAGGGGCACAAGTTGCTGAAGTTGCGAGAGGGGCGATAAGTGAGGCAGACAGGCATAATATAAGAGGGGAGAGAATTAGCGTAGATACTCTTCCAATAGTTGGTGAAGAAAATTTATATGAGGCTGTTAAAGCTGTAGCAACTCTTCCACGAGTAGGAATTTTAGTTTTAGCTGGCTCTTTAATGGGAGGGAAGATAACTGAAGCAGTTAAAGAATTAAAGGAAAAGACTGGCATTCCCGTGATAAGCTTAAAGATGTTTGGCTCTGTTCCTAAGGTTGCTGATTTGGTTGTTGGAGACCCATTGCAGGCAGGGGTTTTAGCTGTTATGGCTATTGCTGAAACAGCAAAATTTGATATAAATAAGGTTAAAGGTAGGGTGCTATAAAGATAATTTAATAATTTTTGATGAAACCGAAGCGTTAGCTTTGGGTTATGAAACTCCATGATTTTCATTTAATTTTTTCCTATTAATTTTCTCCTAAAAAGTTTCTTTAACATAAATAAGGTTAAAGGGAGAGCTCTATGATTGTCTTCAAAAATACAAAGATTATTGATGTATATACTGGAGAGGTTGTTAAAGGAAATGTTGCAGTTGAGAGGGATAAAATATCCTTTGTGGATTTAAATGATGAAATTGATAAGATAATTGAAAAAATAAAGGAGGATGTTAAAGTTATTGACTTAAAAGGAAAATATTTATCTCCAACATTTATAGATGGGCATATACATATAGAATCTTCCCATCTCATCCCATCAGAGTTTGAGAAATTTGTATTAAAAAGCGGAGTTAGCAAAGTAGTTATAGACCCGCATGAAATAGCAAATATTGCTGGAAAAGAAGGAATTTTGTTTATGTTGAATGATGCCAAAATTTTAGATGTCTATGTTATGCTTCCTTCCTGTGTTCCAGCTACAAACTTAGAAACAAGTGGAGCTGAGATTACAGCAGAGAATATTGAAGAACTCATTCTTTAGATAATGTCTTAGGTTAAAAAAAAAAAAAAAAAAAAAAAA</t>
    </r>
  </si>
  <si>
    <t>ERCC-00154</t>
  </si>
  <si>
    <t>DQ854997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</si>
  <si>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ACTAGATCAGAAGTCTCCCACTCGAGACTAATCTTGGACTATCTATGAGCACCTATTGCGCTGTGGAAGATTGCCCCTAGGTCTCTGGCGGCTCCGATTGCGGGATGAACTGGTTGGTCCGAGGAGGCATATAGGAAACGATGGGCACGCGCTATTCAGACGTTATTTGGTATGGAGTAAGAGGCCGGAAACTGGGCTCGATTGATGGATACTGATCAGTCAACTCAAGCGAGGATATCCATACCCACCGACGGTATGGTCATTAATACCCAGTATTGACTAGTCGGAGGTCTAATTTGGAACGTATTCCGCCGCACACACGAGATTCACTTACATGGACGTGAAGATTGATCGCCGGGCGACTATTATTGCACGACCTTCGCCTGCCCTCAGCTGCGCCCTTTTTGTCCACGACGCAGGCTGGACCAAGCAGCCGAGGCTGCGCTCCGGCATCAAAGTCCACGAGTTACAGCCAGCGGGTTTTAAGGGGGTATTAGCATCTCGAGTGAGTAAAAAAAAAAAAAAAAAAAAAAAA</t>
    </r>
  </si>
  <si>
    <t>ERCC-00085</t>
  </si>
  <si>
    <t>DQ883669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</si>
  <si>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TTCAGCCTGACGTACATAGACGAGATAGGGTAAGCCTATTGCAAACCTCCGCTTTGCTACTACAAGGACCTCGGAAGTGTGGAGAATCGAACCTACAATTTTGCCAGGATCACGCCGGTTATCTCTTGCAATTCCTAAGATGGAGGATAGTTTTGGAACCCAATATCCCCAGCCTACGGTTTAGGTGCAAGAATAGAGCGTACCAGGCGTCGCCCGCGGCCTTATGTAGTCTGTATTGTTGAATTAGCCTTCTTCAGAGGGCCTAACGCCAGCACAACATGCTTACCTGGCTAATTGACTAAGTGCTACGGTACACAACGACTACGTACGTAGCACACAGTTGAGGTTATCTCTGAGCGCCCCGTTAGAACTGAGGGCTCAATTATAGTACCTTAACTGCGTTGCGCTGTCATGGGAAGGTATTTTAATACGGATTCATTACCGCTCCACCGGCAGCGTTCCGTTACATCCAACTAGGTGGACAAACCTGCTCATTCAAGGGCGCCTCCATCGCAGGGTTGCAATTTATTTTCTAGCTAGAGGTGTAACCATGCCGGCAGCGAACGTCCGCACTAGCAGGTACACAATCAGGCATCGAACATGTACTCATTAGTTCCGAATTATAAGTCGGATACTTGCCTTAAGTCGCATCTGAATCATAGCCGCTCCATTGCCGAGTAGACGGGATCTGCTGTAGAATGGTAATCAGTCTTACCCGTGGGGTCGTTCTGCCCGAGTGCTGCATTCCGCCTACGCGCGGTATTCAACAAGGGTAATCCCTCCGACAACCCTCAGTGTTATCATCCGCGTCAAGGGGGAAAAAAAAAAAAAAAAAAAAAAAA</t>
    </r>
  </si>
  <si>
    <t>ERCC-00028</t>
  </si>
  <si>
    <t>DQ459419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</si>
  <si>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AAGAAAGTATTCCATTCCGGCTCATGGTCCCGGCTAGACCTGCAAGATCGAAGGTACTCAATGACACCAGTGACTGAGCGGTCAGCCCGGAAATAGCCAGAAATGTTACCATCCCCGCATGTTACACAAACGTCGGGCTGACGGAACCCATGAGAACCTATGGTGAATAGACAGTAAACGAGCGCAAAGGCGTGCTGCCAAGGGCTCCCACCGAATGTAGAACTGATCTGATTTCCGTGACAGGGAAACGCAATGCGAGGTTCCGCAAGTCCACCTATAATCTGTGACCGCTCGTAGAACATGGTTAGGGCCTGATTCAGTTAAATCAAGCCACCTCTGACAGAACGACGAGTCAGTGGAATCGACTTCACACCTCAGAGTCCACTCACGTGCTGTAAGTCAAAACCCAGTGAACTTCTCAACCGTGTAGCGCTCCTAGAACATTCAGGCGCCACTGAGGGGCATATGGATGAAGCGTGATACGAATTACCTCCAACGAATGCCAGCTGGGAGGAGGATAGGGACTATGTCTTCGTCAATGCTCCCGTCAAATGCCTTTCTAAATACCTTTTCGACCTCTCTGTGTGGAATGGGGTCTAGAACCAAGGACTAAAGCGGTGCACGAGGCCCTTTGGATATGTCCTTCTTGGGAGGGCCCACAGCCAAAGCCACCCATCACAGCTGGAATCTAATCTTGTGACCCAGTATTAACCGTGAGATCTACACAACCGACAAGCGCTAGCTTCCTCCCCGGTCAAGTAGTAATGCCGGGATGACTTTGCGTGTCCTATAGCGATCGAGCCCTCGAATTCACGTCGTCAAAGTGGAATGATCAGATTAAAGGGCTGTCGGGAGGGATGTGTAGGCCACTAACACCCCTCTGCACGAACTATAGATACGTCTTTCATCGGTACGCTCGAAAGCGCAGGTGGCTCCCAAATCGTGGGGAGTTAATCGAGCTGCGGATTGGTCCCCACGCCTTACGGCAGCGAACATAATCCCGCTGATGTGAAGTCGATCTACAAGGTAAACAACGGGGAATATAATTCAGTTGAACCGGTGTGGAGCCTGCACTTGGAACGCTGCATAAGGGACCCAACAGCCCCAAAAAAAAAAAAAAAAAAAAAAAA</t>
    </r>
  </si>
  <si>
    <t>ERCC-00033</t>
  </si>
  <si>
    <t>DQ516796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</si>
  <si>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GCACGCCCTATTTAACTGGAAACCTTCCAAGATTCGGAGAGCATATAAGTTGGGCCGAAAGCTCAGCTGTGAGCTTTGCAAACTCTGTCTTAGGAGCTAAGACAAATAGAGAAGGTGGGCCATCAGCATTAGCAGCTGCAATTATTGGAAAAACACCATATTATGGATATCACTTAGATGAAAATAGAAAGACAACACATATCATTGAGTTAGATGGACAATTAATCTCTAACTTTAAATATGGAGAGAGTTTTTATGGAGCTTTAGGTTACTTAGTTGGGAAGATTGTTAAGAATGGCATTCCATATTTTGAAAATCTATATAAATTAAATCCAAATAACGATAATTTAAAATCCTTGGGAGCTGCAATGGCTGCAAGTGGTGGTATCGCCTTATATCACGCAAAAAACTTGACAGCTGAATGCAGAGTTAAAGAAGTTGTTAATGATAAAATTGAAAAGATATCTATTGGAGTTGAGGAGATAAAGGAAGCTTATGAAAAATTAAATACAACAAATGAAGAGCCAGATTTAATTTGTATTGGTTGCCCTCACTGCAGTTTAATGGAAATTAAAAAAATTGCTGAACTTTTAAAAAATAAAAAATTGAATGCTGATTTATGGGTTTGCTGCTCTCTTCATATTAAAGCAATAGCAGATAGAATGGGATATACAAAGATTATTGAAAAAGCTGGTGGAAAGGTAGTTAAAGACACCTGTATGGTTGTTTCTCCAATTGAGGATTTAGGTTGTAAAAGAGTTGCAACAAACTCTGGAAAAGCTGCTGTTTATCTACCAAGCTTTTGTAAGAGTGAAGTAATTTTTGGAGATATTGAGGAATTGTTAAAAGGGAGATAATGCTGAATCCAATAATCTTATTTTTGGCTATTATTTTTGATAGAATCATTGGGGAGTTGCCAGAGAGTATTCATCCAACGGTTTGGATAGGGAAGTTGATAGCTTTTTTAGAGAACATATTTAAATCTACAAATTGCAAAAATAAATATAGAGATTTTTTGTTTGGCTCACTAGCAACGTTTATTACTCTATTAGTTGTGGGAGTTATAGCTTTTTTTGTTGATAAATGCATAATGCTGTTACCATCTCCTTTAAACTATATTATCTATGGTTTTTTGTTATCAACAACTATTGGCTACAAATCATTATTCGAATTCTGCAAAAAGCCGATTGAATATATAAAAAATGGTGATTTAGAGGGAGCAAGGAAAGCTGTTCAGCATATAGTTAGCAGAGATGCCTCAAAGTTGGATAAAGAGCATGTATTATCGGCTGCAGTAGAGAGCTTATCCGAGAACATAACAGACAGTATAATTGGAGCTTTATTCTATGCTATATTTTTTGGTTTGCCTGGAGCCTTTGTTTATAGGGCGATAAATACATTAGATGCAATGATTGGTTATAAAAATGAGAAATATCTATGGTATGGGAAGTTAGCAGCAAGGTTGGATGATATTGCCAATTTTATTCCTTCAAGAATAGCAGGGATTTTGCTAATAATTACTGCCCCATTTTATAAAGGAGATGTTAAAAAGGCAATATATGGGTTTTTAAAAGAAGCTAATAAGGTTCCATCACCAAACTCTGGTTATACAATGGCTACATTGGCAAATGCATTAAATATAACTTTGGAGAAGATAGGATATTATAAACTTGGTAGTGGGAAAATAGATGTTGAAAAATCTTTAAACGCTTTTAAGGCAGTTGATTATACAGTCGTTGTGTTTTTAATTATTTATACCTTAATTTGGTGGATAACATGATAAGTAAAGCTTATTACACTACAGAGATTCCAGAGGATAGATTTGAAGCTCTGAGTTGTATTAAAGATAGTCAAAAACCTCTTAAAATTATATTACTTGGAGGAGTTGATAGTGGTAAAACAACATTAGCTACTTTTTTGGCAAATGAGCTTTTAAACTTAGGATTTAAAGTTGCTATAGTCGATAGTGATGTAGGGCAGAAGAGCATTTTACCTCCAGCAAAAAAAAAAAAAAAAAAAAAA</t>
    </r>
  </si>
  <si>
    <t>ERCC-00134</t>
  </si>
  <si>
    <t>DQ516739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</si>
  <si>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AGGCTTTGTTATTGGTATTGACTTACAAACAGTTAAGCCATTTGAATATGATAATGTAGTTGCAATAAAAGGAGATTTCACCTTAGAAGAAAATTTGAACAAAATTAGAGAGCTAATTCCAAATGATGAAAAAAAGGTGGATGTGGTTATAAGTGACGCCTCCCCTAATATAAGCGGTTATTGGGATATAGACCACGCTCGTTCAATAGATTTAGTAACTACTGCCTTACAAATAGCTACTGAGATGCTAAAAAAAAAAAAAAAAAAAAAAAAA</t>
    </r>
  </si>
  <si>
    <t>ERCC-00147</t>
  </si>
  <si>
    <t>DQ516790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</si>
  <si>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CTTGCTTAACCTTAATCTTGCCTTATTACAATATTTTTAGAAAAATAAAAAGTAAAAATAAAAGCAAATCCTTAATCTTTGGTGATATTGATGGAGAGGTATGAAATCCCTAAAGAGATTGGAGAAATAATGTTTGGCTTGTTGTCTCCAGATTACATAAGACAGATGTCAGTTGCTAAGATAGTTACACCAGACACTTATGATGAAGATGGTTATCCAATAGATGGAGGTTTAATGGACACAAGATTGGGAGTTATAGACCCAGGTTTAGTTTGCAAAACATGTGGAGGAAGGATTGGAGAGTGTCCAGGGCATTTTGGGCATATAGAGTTGGCTAAACCAGTAATTCATATAGGATTTGCCAAAACAATATACAAGATATTGAAGGCAGTTTGCCCACACTGTGGAAGAGTAGCAATAAGTGAAACTAAGAGGAAAGAAATTTTGGAAAAGATGGAAAAATTAGAGAGAGATGGAGGAAACAAGTGGGAGGTTTGTGAAGAGGTTTATAAAGAAGCTTCAAAAGTTACAATCTGCCCACACTGTGGAGAGATAAAGTATGATATAAAGTTTGAGAAACCAACAACCTACTACAGAATTGATGGAAATGAGGAAAAAACATTAACTCCATCAGATGTTAGAGAGATTTTAGAGAAGATTCCAGATGAAGATTGTATCTTACTCGGCTTAAACCCAGAGGTTGCAAGGCCAGAGTGGATGGTTCTCACCGTTTTGCCAGTTCCACCAGTAACTGTAAGGCCATCAATTACCTTGGAAACTGGAGAGAGAAGTGAAGACGATTTAACCCACAAGTTAGTTGATATCATCAGAATCAACAATAGATTAGAGGAGAATATAGAAGGAGGAGCACCAAACTTAATTATTGAGGATTTATGGAATCTGTTGCAGTATCACGTAAATACCTACTTCGATAACGAAGCTCCAGGTATTCCACCAGCTAAGCACAGAAGTGGAAGACATTAAAAACCTTAGCTCAGAAAAAAAAAAAAAAAAAAAAAAAA</t>
    </r>
  </si>
  <si>
    <t>ERCC-00097</t>
  </si>
  <si>
    <t>DQ516758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</si>
  <si>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CTTCATAATACCACCAAAATACCAATTCGAAAGTTTTAGCATATTCAAACAATATAAAATCTTCAGATTGGACATTAATTGGGACTGAAAGTCCCAACTTAATGGACGTGTGGTATCCACACCATAAAGGGGCTACGCCCCTCTTGGGATACTCCCCTAATATTGCTAATTTACACCTCCGAGCATAAGCGAGGAGGTGTTAGGTTTTGATGAACCTTTTACTAAAAGGTTCATACCAATAGGAGGTTTCCCCCTATGGTAGTTAAATGTACATTGGATATTCCTTTCTACTCTTTGACATCATCTTTAAATGTTGCTCTGCCAGTTCTTTAAGTTTGTTTTCAATAGCTTCAGCCTCTTTGATGAGATTTTCAATATTTACATTTAGATTGAACATTTTATTCAAAACCTCTAATAGATTAGCCCCCCCTCTTGGGTCTGGTCTAATTCCAACAGTTTCAGCCAACAAACCAATAGCATCAAACCCATGTCATGGCAAAAAAAAAAAAAAAAAAAAAAAAA</t>
    </r>
  </si>
  <si>
    <t>ERCC-00156</t>
  </si>
  <si>
    <t>DQ883643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</si>
  <si>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CAAGAATCCCTGCTAGCTGAAGGAGGGTCAAACTATAACACCTTTAGCATTCGTACAGGCAGGCTAAGTGAATACTAACCCACCGGCAGCCCGTTGTAGTAACGTTGACCCCTGGCTCGGAGACATTTGGTGTTGCCTAGTACTAGGTGACTGGTACCGATTCATAGGTTCGCCATTCTCTTATCGAGAGCCCGAGGTAGACTATCTTCCAGATGATGCCATACGTTCACTCAATCGCGCGGCATGCACGGTGGGGCTACGAACTTGCTATCCATAGGCTCTAGATGTGGTAGAAATATGCTGCAGGGGTTCTGTCGAATTTGCTCGGCAACCGTGGCCGTGTATGCTTTCATATCCCGGCGGTGTGATCTAGCCTTCTCGCCATATGAGGGCGCTGAGCATAGACCCAAACCCGACTAGTCGAATCTTAGGGTTGTATGCTAGAACGGCATGGTATAAGCCGTGCTCAAAAAAAAAAAAAAAAAAAAAAAA</t>
    </r>
  </si>
  <si>
    <t>ERCC-00123</t>
  </si>
  <si>
    <t>DQ516782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</si>
  <si>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TAAGAGAGGAATAATTACTTTTTCATCTTACCCACCAAGTTTTAGTTTTCTTATTCTTTCACTTAATTTTTCGACCTCCTCCTTTGTTAATCTTGTAGCTTTTTTAACCTCCTCCAATTCTTTTTGTAACATTATTACTTTAATCCCCAGTATTATGTTGAGGAGTATGCTAATAGCCACAATTATATACAAAATCATCCTTATCTCCTCCCGAACAATCCTTTAATAAACTTAGATATGAATGATTCTTTCTTCTTCTCAAGTTGTGCTTCATATTTAGCTCCAATTAACTTAGCTGCTATCTCCATGACTGCTTGAGCGGCTGGAGAATCTGGATACATAATAACGAGAGGTGTTCCAAATGCAGCTGCCTTCCTAACATGAGGGTCCTCTGGAACAACACCTATAACAGGAACTTCTAAAATTGTCTCTATAGCTTTAACCCCCAACTCTGTACTCTCATTTGAAACCCTATTAACAATAGCCCCAATGATGTCAGTTCCCAATCTTTTTGTTATAGCGATAATTTTTAATGCATCTGATATTGGGGATATCTCTGGATTTACAACGACAATTAAACCATCTGCTGATGATATTGCTATTAAAGTCTCTTTTCCAATACCTGCTGGACAGTCAATAATTAAAATCTCAACTAAATCATGTATTGCCTTTAAAACTTCCTCAAGTTTTTCTGGTTTAGCTCTTCTGAACTTTTCTAATGAAACACCTGCTGGAATAACTAAAACTCCTTCAGGACCTTCATAAATTGCGTCCTTTATATCTGCTTTACCAGCCAACACATCGTTTAAGGTTACTGGCTTTCCTTCTAACCCCATGATAGGCTCTAAGTTTGCCATTGCTATATCAGCGTCCAAAACAGCCACTTTTTTTCCAAATTTTGCAAGAGCCACAGCAAGATTTGCAGATATCGTTGTCTTTCCAGTACCTCCTTTTCCAGATGCTATCGCGATAGCTATTCCATTAATGTCACCATTCTAAAAAAAAAAAAAAAAAAAAAAAA</t>
    </r>
  </si>
  <si>
    <t>ERCC-00017</t>
  </si>
  <si>
    <t>DQ459420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</si>
  <si>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GAACTGAAAGTGAGTCCCAACGAGAGAGGTGCATCTGTCCAGTGAGAGCTGACTGTCTGCGACAACACTAGTCGGTCCAGGCATGGATTTCGCGACCTCACAACTTAAGGAGGCGGTAAATCAGATGACAGCGCGACCCTGTAATGGGTGACCTGCTAGTGGAGGTGGCGCGGTGTCCCAGATACAAGGATCTCGATGTAGTACCCTCACATAACTTTGCTCCCTGAAATAACATTCGATCACTCTAATGAATCCCTTAAGCCAGGAGCGTTAGTGTCAAACGCAACGCCCCGGGTTCATGATCCTGGATGGCTGGTCGAACCAGGGAGATGTCACTCTAATAGGTGCCAAATGTACCGCAGAACCTCGTAGGCGTTCGCCCAATTGGACCCGAGGTATAATGTAGACGGGCACGCTGACTGGGCAAAAGATTACAATCCCAGTTACCATACAGTCGCCCGGTCAGGATCGGGGCATGAAGGCAATATGTTGGCGCATCCCAGTCTTTCCGTAGAAACAGTGGCTAACGACGGAGATACTGCCGGGCAAGAAACCTTGACCAAGTATGCGCGCCTTGTGAGTCTCCATGGACTTGCTGCACCTACAAATCCGGAAGGGCGCTTATAGTGCTTGCTAGCACTCCCTGGAATATCTTAATCCCGCCAGCTCATGGGACGGGAGGAATGTGTTAGACCATAAACAGAGGGCTGGCCAACAATCAGAGGGAAGTAAGCCCCGCAAAAGGATTCTGCGGGAACCGAATTACACAACGTAAGGACGTACCTGCTCCTACCCCCGAACCACTGTCAATACGATAATGCGCCCAAAACGAGGGATCGAGACGGTCGGAGTGGCAGTCCAGCTTAAACAGGTGCTCGCCGAAACTAGCTGGCCAGGGTGAGGCATGGATTCAAAGCCAATGACCGAAGAAAGTTCCGACATACAATTACTCGGCTTTTGGCAATACCCAGGCGAGAGGTAAGCCCAAGCCATACCGGGAATGACCTGAGATCCACTTAGTAAGTCTTACGAGATGATCCCGACCCAGGACTGGAGCTAGGCGGTTGCGCAAGTAACTTCATCATGTATCGCTGGGGAATAATGTTCCTGGAAAAAAAAAAAAAAAAAAAAAAA</t>
    </r>
  </si>
  <si>
    <t>ERCC-00083</t>
  </si>
  <si>
    <t>DQ516780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</si>
  <si>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GAGTTTATAGTCTTTTTTTGATTGCCTCAACTAATGCCTCCTTTGTAGGAGCTCCAATAAACTCAACATCCCCATTTATTACAATTGTTGGAACTGCCATTATCCCATATTCCATTGCCTTTTGAGGATTCTCCATAACGTTTATGTATTCTACTTCAACAGCATCCGGCATTTCATTTGCTACCTCTTCAACAACTCTTTTAGCTGCAGGACAGTGAGGACACATTGGTGATGTAAAAAGCTCTATCTTTACCTTTGACATACTAACACCTTAAAAACCTCTTAAGTTTATAATAAAAATTTTATCCAAATTTTTATAAATAGTTTTCCAAAAATAGAATATTAAATTATAGGCTAAAAATTAATGACCACATGTCCAAACTTGTCTGAAGTGTTCAATTGCTTCAACAATATCCTTCAATTTCTCTGGTGGGAAAGCTACAACAACTTCTTCTGGCTTAATTCCAGCGTATTTTCTTGAACCGTTACAACCTAAAGTCATGTTAGGAGCTTTTCTTGTATAAACTGCCGCTACAGCATCAGCACACAATGACTGAATTCCTGAGAAATCTGCCTGGAATCTTCCACCTTTATGGTAGAGTATTGCTTGAACTAACCTCAACGCATATAATGGCTCTCCAATAAATACAATTGAGTCTGGAATGAAGTCGGTTTCATCTAATGGAGCATAGACTGTTGCATAAATTTCCTCTTCAACTTTTGGTATTGCATCAACTGTTTTTTTAGCTGCCTCTTCATCTTTAAAGTTTCCTAATTTGACATATAATTTTCCTGTTGCTAATGGTTCTGGTGGGTTTCTAAAGACCCCCATTGCATAAGCTCCTCCCTTACAGAGGTGTTTATCAACTGTTGCATATAATTTTTTTCTTTCTAATCTTGCCATTTAAATCATTTCACAGTGTCTTTTTTCTTCGTCTAATGTTTCATAGCCTTCTGGAATTTCTTCCTTTGATTTTGCCATTTTACAGCGACAAATGGAAAAAAAAAAAAAAAAAAAAAAA</t>
    </r>
  </si>
  <si>
    <t>ERCC-00096</t>
  </si>
  <si>
    <t>DQ459429</t>
  </si>
  <si>
    <t>B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</si>
  <si>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ATAAAACGAATAGCTCGTAACCAAACATGCACAGCGGTCAAACAGTATGTCCCAAGGGGACTTAAGCGCGGTGGCCTCCCCTATCCCCTACGAGGCTACCCGGATCGATGACGCGAATTGGGGACATTCAAATGAGCATCCTAGTCACCGCGTTTAAAATGAACCTGCCGGCTGATCGTTTTTAGGATATTGTGAGTAATATAGATTGGCGCTAGTAGATCACAGAACAACCGCCGCATACGGCCGATTGTCGCAGCCCGGGTCGATTATAACAACGGTGCAATCTCAGCTAAACCGACGCAGTTTTGCTCCTTGGATTCTGAGCCCGGGCATCGCCCCTCGTTTATGAACTAGCCTATCGCAGACGGTATCAACAGGAACATCCTCGTGTTAGATATTGAGGCTGCTTCGTGTCGGCACGAAGTGTCTTCCGATGCAGTGTCCAGTCATGACCTCGATCCATCGCGTATAGGGACGCCCCCTGCTCGCGTTACTGCCAAGCGAGCGTGGTGTGGTGCCCCCGACCTACAACTTGCGCCAATTATCGAGCTGGTAGACGACCAGCGCTGACGAGCTGGCGCAATGACGACCTAATTGGCGCACAGTACTAGGCATCGTCATCCAATGCGACGAGTCCTACACTATCTTGGATATGATATGGCGCACTACACATGCTAGCCGCTGGGGAGATTAGCTCGAGTTGCCCCTTTGCCCGATCCCGGAAGATACGCTCTAAGCTCGGCAATCGCTCTTGCCGTGCGAGATGCTAGCAAAAAGGTGTACTTCTCAGCGGAGCAGAAAGATCATGTTTATTGGAAGCATCAACCTGCGCCGTCTTGTTAACTTGTCATATCGCGCACGTAGTAGCCTAGAGCGCCAGGGGCGGAAATTCGCCTGAAAAGTTTTGCCGGCGCACAAGCACGATCGGCTCCTAATAGGAGGTGAATTAGATAGGGAAAAGATCGGGATGCTACTAGTTTACTGCGTCACGCTGAGGGACTCATCCTGGGCTACAATCCTATTGCCGAGATAGTATTTCTTAGCTTCCTGAGGGAGGTCAATTTGAATGTGGTTATATGCGAAAAAAAAAAAAAAAAAAAAAAAA</t>
    </r>
  </si>
  <si>
    <t>ERCC-00171</t>
  </si>
  <si>
    <t>DQ854994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</si>
  <si>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TGGAGATTGTCTCGTACGGTTAAGAGCCTCCGCCCGTCTCTGGGACTATGGACGGGCACGCTCATATCAGGCTATATTTGGTCCGGGTTATTATCGTCGCGGTTACCGTAATACTTCAGATCAGTTAAGTAGGGCCATATGCCTCGGGAATAAGCTGACGGTGACAAGGTTTCCCCCTAATCGAGACGCTGCAATAACACAGGGGCATACAGTAACCAGGCAAGAGTTCAATCGCTTAGTTTCGTGGCGGGATTTGAGGAAAACTGCGACTGTTCTTTAACCAAACATCCGTGCGATTCGTGCCACTCGTAGACGGCATCTCACAGTCACTGAAGGCTATTAAAGAGTTAGCACCCACCATTGGATGAAGCCCAGGATAAGTGACCCCCCCGGACCTTGGAGTTTCATGCTAATCAAAGAAGAGCTAATCCGACGTAAAGTTGCGGCGTTGATTACGCAGGATTGCGACCAAAGAACGAGAAAAAAAAAAAAAAAAAAAAAAAA</t>
    </r>
  </si>
  <si>
    <t>ERCC-00009</t>
  </si>
  <si>
    <t>DQ668364</t>
  </si>
  <si>
    <r>
      <rPr>
        <b/>
        <sz val="11"/>
        <color rgb="FF0066B3"/>
        <rFont val="Courier New"/>
        <family val="3"/>
        <charset val="1"/>
      </rPr>
      <t>GGGAATTC</t>
    </r>
    <r>
      <rPr>
        <sz val="11"/>
        <rFont val="Courier New"/>
        <family val="3"/>
        <charset val="1"/>
      </rPr>
      <t>CAATGATAGGCTAGTCTCGCGCAGTACATGGTAGTTCAGCCAATAGATGCCTAGTACGCTGACGGCATTCAGAGTACGCTGATCGGCTTATGACGTATGTGACGCAGCTCTTAGCGCAATGTATGTGCTGTTATCGAAGCCTATGGCTGAGTATGTAACGCTATGGCGTGCTAGTCGTCTCATATACGTCTGATGACCTCGTATCATGTTATAGGGCTGCGAACTGTCGATGATGGTCACGACTCTGTCGATAGCTGTGTGACTCATTCAGAAGGTGTGCAGCCTATATGATACGCAGTCGCATCCTATCTTACGTGTCAGTACTATGTGTGAGTGCTCCGCCCTAGTGCTGATGTATGCCCCATAGTGCTCAGTGGAGTCTCTCTTAGCATAGTGTCCGCTCATACATTAGATGGACGGCTCATTAGTATCATCGTCGGCTGATATAGGTCGTGGCTCCCTGTATATCGAGGTGAGTCTATCTGGATCAACGTCGCACTATGATGTGCAAAGTGTCGTCCATGTATAGACAGTGCGCGTATCATATAGGATGCGGCGATCTCATACAGCGTTACGGTCGCTGCGTACTGTATAAGGATGCTCTGTGAACTGTCATCGGTCCGATCAATTAGTCTAGTGTGCGTTATTCAGATCGAGTGAGTACATGATTCGTCAGTGTGGATCAATTACAGTTAGGCCGCTGACACATTAGTAACGTCGGCAAGCACTTAGTCGTGTCGTAAGCCAGTGTGTCGTGTCTTAGACGACTGTGTGTGATTCTCGAGCGATTTATACATCCGTGACAGCGCTTATAGTGTGCTGACAGACTGGTTGGTTATCCAATGATCGACCTGGAGTCTAATATCTGACCACGCCTTGTAATCGTATGACACGCGCTTGACACGACTGAATCCAGCTTAAGAGCCCTGCAACGCGATATACAGGCGCTGCTACCGATATAAAAAAAAAAAAAAAAAAAAAAAA</t>
    </r>
  </si>
  <si>
    <t>ERCC-00042</t>
  </si>
  <si>
    <t>DQ516783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</si>
  <si>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CAACTCTGGCCTTTGTGTTGCTATTCCCCAAGCACACAATCCAGTATAACATCTTCCACAAACTCTACAGCCAAGAGCAACCATTGCAGCAGTTCCAATATAGACAGCATCTGCTCCTAAAGCTATAGCCTTAAATACATCTGCTGAACATCTGATTCCTCCACTTGCTATGATGCTAATTTCGTTTCTCAAACCTTCCTCTCTCAATCTTTGATCTACTGCGGCAATAGCCATTTCTATTGGGATTCCAACATGGTCTCTGAATACCTTTGGTGCTGCCCCTGTCCCTCCTTTATATCCATCTATAACAACTGCGTCAGCATCACTTGTTGCTATTCCAACAGCAATAGCTGGAGCATTATGGACAGCTGCAATTTTAACAAACACTGGCTTTTTCCATCTTGTTGCTTCTTTCAAACTTCTAACTAATTGAGCTAAATCCTCAATTGAGTAAATGTCATGGTGAGGAGCTGGTGAGATAGCATCACTTCCCTCAGGAATCATTCTTGTTGCTGAAATTTCTGCTGTAACCTTCTCTCCAGGTAAGTGCCCTCCAATTCCAGGCTTAGCTCCCTGCCCTATTTTAATCTCTATTGCAGAACCTTTCATAAGATACTCTTCATTAACTCCAAATCTTCCACTTGCAACTTGGGTAATTATGTGGTCTGCATAAGGGTAGAGAGCTTTTGGCAATCCTCCTTCACCAGTTCCCATGAATGTTCCACATTCTTTAACTGCCTTAGCAAATGATAGGTGAGCGTTTAAAGACAAAGCTCCATAAGACATATGGGCAATCATTATTGGGGTATCTAACTTTAAGTTTGGAGCTATTTTTGTTTTTAACTTAGCTTTTTTAATCTTCTTGCCATCAATCTCTTCTTCAACAAATTCAAACTCTAACTGCTTTGGTTTTTTACCAATGTAAGTTCTTAATTCCATTGGCTCTCTCAATGGGTCGATGGATGGGTTTGTAACTTGCATGCATCTAAAACAATCTAAAAAAAAAAAAAAAAAAAAAAAA</t>
    </r>
  </si>
  <si>
    <t>ERCC-00060</t>
  </si>
  <si>
    <t>DQ516763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</si>
  <si>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TCGACAATAAACAAAGAAATAGAACTTTTAACACCAGAAGGAAAAATATTTTTGAAGAAAATTGGTTATGTTGATTACTATGAGGCAGGTAGTTTAAAATTAGCTGAAGAAACAGCAAAAAGAGATGAGGACGTTATTATATTAAAAAATCATGGAGTAGTTTGTTTAGGTAAAGATTTGATAGATGCATATATAAAAGTGGAGGTTTTAGAAGAACAAGCTAAACTTACACTTTTAAACCTTCTTGTAAAGAAATAGTGGGGATTTTTAAATTTATTTAACTCTTTCTAATTCACTAACAATACTCCAAATTTGTGTTCTTGTGTGAAGTGGCATGTTTGGGTCGTTGCTAATCTCATCTAAGATGTGGATTGCTGTTGCACTTCTAACGATTGGCTCCTCCCCCTCTTTTAAAACAGCTTCTTTAGCCTTTTCAGCAGCAGCTCTAATGTTTCTTGGAACGGTTGTATCGTTAATTATCTCATCCAAATCAAAGCAAAAAAAAAAAAAAAAAAAAAAAAA</t>
    </r>
  </si>
  <si>
    <t>ERCC-00035</t>
  </si>
  <si>
    <t>DQ459413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</si>
  <si>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AGAGGTATCGTAAAGGTGAATCCTGTGGCTGTAGGAAGCAGTTCATATGACCAACGGGCGCCCTAGGGTATACTCCAGAATCGAATGTTACCAGAAAATAGGGGAACTGGTCGCTCCTAGGTAAGGTTGCCTGTCCCCGCACTGTACGAAGGTCCGGTCAACGGAAGCAGGCACACGCGCTATCTGAGTCCAAATACTTGATCCGGCCGGAAAATTAGAGGTGACGGCTTCCCACTACTGATCTCACTGACGTGCAATCATCCTGTGTCCGGAGCAATGACAGTGTCCAGTCTGTTATGGACGAGCTGGACGATTCACAGATAAGGACAGTCGCCCGGATACCGCAAACTAAATCTTGCCTGCCTCCGAGGGTGTGTGAAGGATAACTGTCGCCCTTAAGTAAAGATCTACCATTCGCCGGGGCAACGCGGCTCTCTGATGCTACGACCAAAGTGGTTGACATTACGCCAGTAATGGACTAAGGTTGAATTTGAGCGGATGGGCTCAACTGCGTCGTAACCGGTAGATACAGGGCATACGAGCCTCCCTATTTAACGGCATCATCCCGCGTAGTGCTGGTCAACCGACTGTCTATTGAAGTCAGGTTTCGGCTACATCAGCTGGAACGTTCCCGTAGCTACTATAATCAGGCAATCTGTCCCGAAGAGCCCACACCCTGACTTGGCCGTAAGGGAGCCCTAAATCAGTTAAATACGGGGAAGGAGTCTCGCCCTCCGGGTGATCCATCTTATTTACCAAAGAACATGTCCACGCCTGTGGGCTCTGAAGATGGGCGACACATGTCTACCCTGGCATAACGCCCAGCTTGATAAGAGTGAAACGACCCATCTGACACAGGCCGGCATAGAAGACCAGCGCAATGCGAGGGCCACACATAGGAGTGTGAAAATCTACATCAACATACTTCGGCCGTGGCTGAACGAGGGAGTGCTTGTACAATCCCGTTGTTTGGTGTGGCAGATTCCGGGAAATGAGCAAACGCTTCTCCCATGAACACACTCACAGCCATAAGTCCTACCTTGCTAACATCGCCCCGAATGCAGAGCCACCTACTGGGGTTGTCTGAGAACACTCCATGGGTCAAAAAAAAAAAAAAAAAAAAAAAA</t>
    </r>
  </si>
  <si>
    <t>ERCC-00025</t>
  </si>
  <si>
    <t>DQ883689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</si>
  <si>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GTCCATTATAGTGCAGGCGTGGTAAAGTAGCATTAGAACCCTACTACTTAGCCCGCGCAACTCGTCCTATTAAAAGTCGGAAGGATTAGGGAAGTTAACCTCCGTTAGGGCCTCATTGGCGCGCCTCCACGTATCTGTATTCCCGTGTCCCGACTGGCTAATAAGAGATATGGTGCAGCGTGAACGCGGACCGAACTCCGGTGTGCGCCGGTTCATGTTACTCGAAAAATAGACCCTACTTGCGCCATGTCATCTTTCACTACGGGGTAGTCTCTCGGCCAGGCTTTGAATCGCCTCATCCGCTTCTCAATGGTTCTGTCCTGACCTCTGGAGTTAATCTTCGTCTCATAGAGTAACCAGGCGACGCACCACGCCTAGTTGGTACCACCACTAGAAGCCCGGTTCGCTGGCTCAGTGCTAATATTCTGGAGGTCAGCCGACAGGTCACATGAGCCTACTCGTCTCGTCAAACACCCGCCTAGCCATGATTAACAAATACAGTGATTAAGTGTGTTTTGACCCTAGTGTTAGGTCGCTGGTACTTAGCAAGGGGAGTTGCATATGTGGTCTCTGTTTCGGGTTATATCTATCATTTACTTGACACCCTATTGGTTTATCACAGTCCTTCCACACGACCATACGCGTTGTAAGAATACCCTCTAGCGTTGGAGAGAATAAGTTCGATGTTCAATTCACAAAACCGAGCAAAGGCTTGTCGACAGCTTCTACTAGTATTCACTACCAAAACGCGTACCGACTTTAGGGCGGTAGAGAGAATTGCCATTGCCACGAGGTTCTCCAGAATACAGGGTCCAGGCGGCCCCCAGCATCGGAGTGCCTGAACTGGCGGGGATGCCCAAGATTGTAGAGGGCCTAACGAGTTTGATACGCCCGGGACTACGGGGCATTGTCTGCCGCGTCTGTTTCAGGTAAACGATCAACCGGAGACCAGGTTATTCCCATGTCGGTCCCCAGGCTTATACTGCGGAGATAGGCTGATGATGGTAGGTGCCTTGCTCTAGCAAAAACGCGCACAGCTTATGAGCATAGCGGCTGGGCGTAGGTCAGAGAGGGTATGTAAGATCTCTCCTCTATCGGTGTGCGTCTACTCTGCCCCCTTCGACACAAATGTACATCGCGGGAAACGGATACGCCTTACGCCCCAAGGTTTAGCGTATCAAAAAATGCAACGATTCCGATGTCGAACCTTGGATAGGAGCGACCGATTACGTGTTAATTGGCCCTGTACCTTTCTGGTCCGTTGATTATCACTCATCCCCAGGTTGTTATGGTCTACCGTGGAAGCCTCGTCAATGAATACTTTGAGCGCGATTGAAGTGCTCCGCTACATCGCGGCTATCATTAAAAATTCCCCTTTAACAAAGGTTGTGGACGTCAACGGCCCTGCAGTAGCGTTCCTTGGACCCGGTTCGAGTACCCAGAGCAGACTACGTATATATCCAAGTGGTTATGTCCGACGGCATTTTGCCAGGTTAGTATCTTCGGCAATGAGTTGCGTCTACGGCTAATCGAGAGCACTTGTCAGTACGCGCAATTACTACATGGAGTGTATTCGTTTTGAGCGCTGATACAGTTCTCCTATCAAGGTCGCAAAAGGTTGTCTAGAAAAGGGCCGTGCGCGCAGTCTACTGCTACCGGCGACTTTACGACGAAGTTAGGCATCAGACGACCACATGACGGAGAATTACGTACGCCACTTCAGACGTTCTGCCTGCGTGCTCTGCAATATAGGCGTAGCAACGAAGCTCGGTCGTGAACTGCTATAGGAATAGCCTGATACGAGCGCACAACAAGAACGAACCAGCGAAACTACCCAGATAACATCGCTCCCCGGCATTACTCTGACGGGGGTTGTCACTAGGCTGGTGGGTCCTTTCGCCTCTCATGTCAATTCCCTTTGTTGGGCTGCTTGGAAGTACTGATACTAGAGTAGCCTAGTAATACCTAAAAAAAAAAAAAAAAAAAAAAAA</t>
    </r>
  </si>
  <si>
    <t>ERCC-00051</t>
  </si>
  <si>
    <t>DQ516740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</si>
  <si>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TTACAATAGATGCGTTTAGAGTAGCTGGGGGAATTTTGCTCTTTAAAATAGCTTGGGACATGCTTCACGCAGAAATTCCAAAAACAAAGCACAAACCAGATGAAAGATTAGACCTTGAAGATATTGATAGTATAGTTTATGTCCCATTGGCTATTCCTTTAATCTCTGGCCCTGGAGCTATAACAACAACCATGATTTTGATTAGCAAAACCCAGAGTATCTTAGAGAAAGGGGTTGTTGTTCTCTCTATAAAAAAAAAAAAAAAAAAAAAAAA</t>
    </r>
  </si>
  <si>
    <t>ERCC-00053</t>
  </si>
  <si>
    <t>DQ516785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</si>
  <si>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ATCTGTATAAAAAACACTACAGGGTGGTAACATGGTTCTATATAAAATTAGAAGATCAAAAAACGATCCCTGTCCATCAATACCTTCAGCGGTAATTATAGGATATTCTGTTGGATTAAAATTAATTACTGGACATGGAGCTCAGAGCTTAAGCAATATGGCTGGTTCTTATGCTGGAAAGGAATTGGGAATTTACGCAATGAATAATGGTTATGAATTTAAGGATATTAAAGATATTGAAAGATTTCTTAACCAGTTAGATTTTGCAAAGATAGAGATGAATGAGGAAGAGGATGAAATTATAGTAAAGATATCAAAATGCAATCTCTGCCCAAAGAGAATTTGTGGCTATGAATTTGAAGGAACAGCATGCCCTTGGGGAGGATTGTTAATTGGATTTATAAGTGAAACTTTAAAGTATAATTTAGGCTACCAAATGAATTTAAAGCCAGCTGAAACATGTATTATTAAATTAAAGAAGAAATAAAACTTATCTAATATTAAAAAACTCCAAAATCTCATAAGGATGCTTTAATACAATAACATCCTCCAACTCCATCAATTTTCTTGTATTTTCAGCATCTATCTTTCTAACCCTCATCTTAATCTCTTTTCCCTCAATTATTGCATTATAAGGGCAAACTTTTTTACAATTTCCACATCCTAAGCATTTAGATAATAATATCTCAACAAAATTATCCCTCTTAACTATAGCTCCATTTGGACAGACGTTTATACATTTTAAACAGAGTTTGCATTTCTTTTTATCAATTGCATAAGGAAGTTTTGTTGTTACAATCCCAGCTTTATAATCAACTGGAACTATTAAAGATTTAACAAATCCTTTCCCTGCCTGAGCTATAGCATTTGTTACTAAGCTATCTGCAATGCCATTAACAACCTTAGCAACGGTATTTCCAGTAGCTGGTGAGCAAATTAAATAATCATACTTTCCTAAGCTCAATCTTCCAGTGATTGTGATGAGTAAGGATGTTCTAAAAAAAAAAAAAAAAAAAAAAAA</t>
    </r>
  </si>
  <si>
    <t>ERCC-00148</t>
  </si>
  <si>
    <t>DQ883642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</si>
  <si>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TCTCCATTTGGTCACGTTTACAACCGGAGTAGACGGCCATAGCAGGAGGGGTGTGCGACAGGCAGGAAGCTCTCGCGGGGTCCAAGCATTGCTGCAATGGGCGTCCTTGCTCGATGTTGACCCGAAGCTCTAACTGCATTTCAAGTCCGAATCTCTAGATATCTCGAGAGCCAATGGTTAAGGAAGGGGCGTCAATTTTGCGCGGACACGCTGCAGGATGTAATGATTAAGCCGTAGTTGAATTTATGGAGCGGTGCCCCGGGAAAGGTATAAATCGGAGGCAGGGGTTTACGGCGTCAGGATAGTTCATAGCGTACGCAGAACGAGAACAAGTGAGACGTGTATAGTTGCCATGCTGAGTAGACCTGGCGTCTACCCCTCCAAACGCATTCTTATTGGCAAATGGAAGTAGCTTCCACAGTTTGTAACAAGCCGTGCCTGCGCATGTTATTTACCAATGGAGAATCGAAAAAAAAAAAAAAAAAAAAAAAA</t>
    </r>
  </si>
  <si>
    <t>ERCC-00126</t>
  </si>
  <si>
    <t>DQ459427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</si>
  <si>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GGAGACCGACCGCGCATTAGTCAATCATATAGTTCGATAAATGAGACGTCACGGATTTGAGTATCATTTGCTAGAACTGCTTACCTATCTAAACGCTCAGGTATGCCTGCGCTGAGACTCAGCATCTCAATGTGACCGAGCTTGTGACTCCGCATCCTCCTGCAATATACCCATCGGCCCTCACGGGGTAACGTAGCTCTTCTGCGTACACCTGGCTAGAGGGTCCTTACCGGCTGTAAGCTCACTACAATCCAGGTACAGAGTGCGTTAACCGGCCATTAGAGGGCCGCTACACCCGTCAGAATTTAAACGTATGGGCGGCGAAGCGCGATAATGGTTAGACCTTCTTGCAGGGGCAAATAACGATTTTGCGACTGCCCCTTTAAGATGGAGAATGGACAAACGCTCATTCCTAGTGAGGACATCGACATCGTTACGATGCAACGTCGAGTGGCGGCATAACACTTGGCTCGGTCCTACCCGCGACAGTGCAACAAAAACAGTTGCTCTACATTCGCTATGCATTTTAACGGATATGCCTTTGCCCCCCGTCCGTCATGGACGAAAAGTTTGGCTATGCGCGGAACATTATGCCGGATTACTCGTTATCGCTGGGTAATCGTCCGTTGGGCCCGCTCTTACGCGATCAGTGCCGTTAGCACATGCGCGAATAGGGCGGATTCCGAAAGCATGTGCCAAATTCCCCATGACCCTGTTCCAGGTGAGCTGACACTATCAGTCGAAGTTGTTTCCTTAACCAGGAAAAACGCTGTTTCTCCGTTTGCTTGTACCATGGGGGCAGGGAATTCTTCGAGCGCGCGAATGTATACACTATTATCTCATGTGCATGTCCAGAGCGGGCTAACCTAATATACCTGGTCGCATCGTCCGAGATCAGTTGGGAATAGCGGAGCGGATACGCCTGGAACGCTGGGGCGTGCCAGTAAACTTACTGTTCTCCAGTTCCTCCATCATGTTCCGTCTAATCCGGAGATGTGTAGCTGCATTGTGCTCCGTTGCGGTACTCCTCGACTGGGTGCCATATGGGCTACTGGCGAGAGGAAATTTGCTTTTGTGTATTTAGGCCCGTGGCACCTAAAAAAAAAAAAAAAAAAAAA</t>
    </r>
  </si>
  <si>
    <t>ERCC-00034</t>
  </si>
  <si>
    <t>DQ855001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</si>
  <si>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TATTACCCAGCACTCGTATGGCGCCCCATCGTTGTATCAGCAGGAGCATATGTTGCTCTTGATTGTATCACTTCGCGAGAAAGACCCCTTGAATACACGAGCTGCCGTCCGGATAACGATGTAATAGCCTATGGAGGGGAAGTAGTCATGTCTGCGGACTATTGGTAAGAGCACCGCCTCGTCGTACGTGGACACGAAGCTGTTCGGCCGCACGCAAGTACCTCCCACTTAGAAAGCGAATAACCCAACGACCGTGTTCAACCCTGGCCGTCTCTCAACCAGGTATGCAATCAACGACATTGGCCCAGATGTAGGGCCGTCTTGGTGGATTGAAACTCGGATCGATCACGTATGGTCTAGACCTTATACAACACCTGTGCGTGCGTCTGCGTCTGGCGATGGTGGGTAGCGGTCCGGACCACGATCGTACTGTAGGCGGCCCAAATGCGGATCTTTAGGTTGACCGATTGTACATCTCGCCATAGCCCTTTTCGTCACAACCTTTATAAAAGGGGTCAGGCCACTGTGTGAATCAGATGGCAAGCCCGTATCCGTATAGAAACATACGTTTCTCTGGCCACGACCAATAATTATGCACTGTTGGCTCGGAAGCGGGTCTACGGAGAACATTAGATATCGACCTAATATCCTGATAGCTAGCTTTCCCGAGGATAGGCGAGGATGGGCGTGCTAGACACAGGAGCATTGCATCACATGAATAAAGGGCTACGTACGCAGCGGCGTTAAGACAGACTTAGACTGATCACTATGAAATGATAGACACCATGTCGCAATTTGCTCCCTCACTCATATCGTTGTATCATAAAGTTGATCCTAATCACAAACCGAGTAACGAGCCAGACTAATCCGGAACATTCGTAAGCGATAGTGGTTGGCTCCTCCCGGTCGCCGAACTGATATCATAGCTAAGTATGCTGGCCTCGGTTAACCGCGAAGGCATATACAATGGATTCGCTGTCCGCGTAGCAATATAAAAAAAAAAAAAAAAAAAAAAAA</t>
    </r>
  </si>
  <si>
    <t>ERCC-00150</t>
  </si>
  <si>
    <t>DQ883659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</si>
  <si>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CTTGATGTGACATCACGTCCCAATCAATTTGGTTTTACTCCCCTCGATTATGCGGAGTTATCAGTAAGAGCGGGTACCGTTCTGCTGAATGCACTATGAGGGCGACCCTTGATCTTCATTCGTTCCATAGATGCAAATACCCGGGTACTAGTTGGCGAAGTTTGGCTAAAGATTGCCCACTTACTAGGTGACTGTTAACTAGAAAGTTGCATGAGGCTGGTAAGTGAGGGGCTCAGTGAAACAGGATACACCGTACCGTGACGATTCCCGTGTGGGCTTGACATTCAGCCAGCCTCCCGCTTGTACAGAGGCAGACTGTCCGATGCCTAGTATGTTCACTATACGATTTCTTGGGCTAGCTAGGTGTCTTGACCCCATATTCCAAAGATCCGAACCTGCTTGTACTTATCAGTACGAGTTGATGCTCTTGGGGTACCTATTTTTTGATCCGATAGTATTGGTTCTGGCGTGTTCTCGTAACCCCGGGCACTAGATTATGGTGAATGGTGTGTACACACTACTTGACGGGGCGTTACCATTTTCAGGTGGGCACAAATAGCTAAAGCCTCGTCCGCATTACGCCCCATGGCTCACGTCTCAGAGGAGGCTAGCTCGAGGTCACCCATAAGGGATTACGGAGTTACACCCATAGTAACAGACGGAAATTGTTGATAACAGATAGTTAATACGCCTTGGCTGAGGAGACCAACGGACTTCAAAAAAAAAAAAAAAAAAAAAAAA</t>
    </r>
  </si>
  <si>
    <t>ERCC-00067</t>
  </si>
  <si>
    <t>DQ883653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</si>
  <si>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CCGTACTTACACCCTACGTTGCTGATCTCGGCGCTCGTACATTTACACTTGTAGTTGAAGGTCGGGCGATGAGGCGTTCGTTTGGCCAACCTCGTTACATTGCACAAATGCCGGATTTGGCTACTATATATACTCCCTGATCAAGGGTCGAGTTGTCTGTGCATTAGCTCGGAGCTAATGAGCACGTCGGTCACGGACACTGCGAAGCACGACGAAATGGCTCTCATTGCGATTGTGGCCCTTGTTGCAGACAATTGTCAGGCGGGACGGGCCAGGAATGACAATAGAACATTAATCTAATTTACAATTTGACGCCATGACGTATTAAACATTCGGGCATGCAAATCACCGATTTTAAGATCCCCTGTACGGCTGCGTCCACACTAGCATGATGTAAATCGATTTGGCGGTGACCGCTGATCCTTAACAAAAGGGGGTGGTTCAAATGTAAAACAAGTAGGTGCGAGCAAACGTCTGGTGCTCTAATGGCAAACATCTGCAATCAGCGAACCTCGCGGTATGGCAACTCACTAATTGTCCGTGCGACGACAAATTACCGAGGGAGGCACTTATGAGTTATCTTCGCTGTGATATCTCCTTCGACTAGCGCGGTCAGTCCAAAAAAAAAAAAAAAAAAAAAAAA</t>
    </r>
  </si>
  <si>
    <t>ERCC-00031</t>
  </si>
  <si>
    <t>DQ459431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</si>
  <si>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AGAAAAGCTTCTTGCCTAGTTACAGCACGAAGATTGGGACCCATCGATCAGCGCCTCCGTGCAATGGCGCCTTGGTACACTCTCTAAAATGCAGTCGGTAGCGGGGCATGTAGTTACTGCGGTGATATTAAGCTAGTGAGTAACCTTATATCGAACTGTCTACCAAATTGATGTATCTACATTAGCCGTACGATGAGACAATGAACCGTGTCTACGCTCGGGAGCATTACCCCTATCATGAGCCTACAAGCACCTGACTAGACCAGGAGACAACTTGAGCGAGACACTAGCGAGAGGTGCCGATATAAGGTACATTGTTGCGGATGTCAACATCGCATTTTTATCCCCTGGCGGGATGCAACTAACACCAGTAATGTCGTTCTCCACGACCCCCTACCCGAAAACTTACTCGTATGAGTACTTTCGCGACGACTCGGCTGTGTAGTTTCCAAGCAGGCCCCTGGCTAGACCCATTTGTACCACGCGGAGGATCATCGGAATCCATAATCGGCCACAAACTAGCCGGCTGGAAACCTTGTGATATCATGAACGAGGAGTAAGAGCTGGTTAGTGAATCACCTTGAGGGCGAGGAACACAACAATTCTGCGGGTTAGCAGGAAGGTTAGGGAACTCGCTCATAGCATATTAGTACCGCTATCTCCTTTCCTTGGCGCGACATCTCCCAAAGTTAGGCTGATTCTGCCGCCTGTGATCGCTATCCTTATTTGTGGCAGAATATGTCGATGCAAAAAACCTTAATTCGTGCTTCATACATCATCCCCGAGAACTCCACGGCTCCACTCCCGCTTATCACGCGTGGGTGCTAAATGATACGAAGTGTGGCAGTCTATGTTAACTTGGAGCATCATATTTATTTCTGTTCACGGATGAAGGCCTATATCAATGATCATTAAAGACATTCCGTCATCGGCTACATGCAAAGAGGCTTTTCCACCCTGTTTCGGTGATTCAGGTGTCGAGCGACCATTATCTGTCGGCTCATCACCGAACCGGCCGTGATAGAGTCTTCGCATCAGGTTACACCATGTCGACTGATAGTAACTGTGGTTCGAGTTATGCGTGTTGACACACCGTTGAGGCGCCCTATTTAAAAAAAAAAAAAAAAAAAAAAAA</t>
    </r>
  </si>
  <si>
    <t>ERCC-00109</t>
  </si>
  <si>
    <t>DQ854998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</si>
  <si>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AGCGGAGTGTCAAATTTCGGAAGGGGGCCATAATGTTTCTTTACAATCGCACCAGTTAGCGTGGCGTATACCATGTTGTTAACAGCGCCATAAGTGCCTGATCCGCGGGCAAAACTACGCAACACTGTGACTGGGTGCTAGGTCGACGAACAACTGACGCAACTAGATCATGGGAGTGCCCCAAGTAAAAATTGTGTGTCAGGGCAACAAGTGACGATAGCGCGCGTAAATGGTATCATGATTGTGACCTCGGTATCTCTTGTACAGTTTACGTCGACGCGAAGTCTGATCACGTTTAACTAGCTCAGGGGTATTAAATAACCGAAAGGTTCATGTGGATGTGTGAACTTGCAGACAGAATGACCCATAGTCCTTTACCCAGGTAGCTGAGGGCGACGCACTTGACCATCCGAATCAAACTGAGAGATCGAAATAGCCTCACCCTTGAACCTACAAAGCTCACTTTAGCCCGTTAAGTTGTCGAAATCACTAGATCAGAAGTCTCCCACTCAAAAAAAAAAAAAAAAAAAAAAAA</t>
    </r>
  </si>
  <si>
    <t>ERCC-00073</t>
  </si>
  <si>
    <t>DQ668358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</si>
  <si>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GTGATAATTTCGACGAGGCGTTACATATTCTGAGAGGGGTGATTAAGTCTGCTTCGGCCTGGGATGGTCTGTCTACGTGTGCGTAGTTCTGTCATAGCGTCGAGGATTCTGAACCTGTCCATAGTATCCTGTAAGCGTCCAATGTACCTATATCGTGGACCCAAAGTCGATACGTCCGATTAAGCGACGTTGGTCTAGGTAACGAATTATACCCTCGGGTTACGAATTATGGCTGTGCCTAACGAATCTGGGACGTGCCTAAGTAATCTGGTCCGCGACTAAGATGTACGGTGATCGTGGACGCTTGACCGGACTTATGCGTCGCCTTCCGAGTTATTGGATGGCGTTCCGTCCTATTGGATACTATTCCGTGCGTGTGCGACACGTTCCGAGCATATGCTAACAGTTCCGTCACTATGTAACGCTTGACGTAGATTGCTATCAGGTTACGATGACTGCTAAGCCATTACGCGACATTCTGCAAAGTTACGTCGCATTCTCTCACGTTACGGCTGATTCTCTAGGCTTACGCGCATGAGCTCTAGGTTCCGGGTACTATCGAACGTGTCATTGGTACTAAAAAAAAAAAAAAAAAAAAAAAA</t>
    </r>
  </si>
  <si>
    <t>ERCC-00158</t>
  </si>
  <si>
    <t>DQ516795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</si>
  <si>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rFont val="Courier New"/>
        <family val="3"/>
        <charset val="1"/>
      </rPr>
      <t>TTTCAACAGATCATGGAACTACGGGAGAAATAAACATTTGGATAGAAAATGTAACATTTAAAAATGATGCAAAATCATATTCCTTTAATTTAACGAATCTTAATATATGGGCAGTAAATAAATCTGCTTATGAGTTGTATTGGAATCCATTTAACAAATCTATCTGGATAGATGGGAGTAATTACACTATAACTCCAAATATTGACATACCTCCAGGAGAAGTATGGAACTCTAAAACCTACAACTTCACATTTAGTGGAGTTCCAATCGTTTGGGCAAACTGCTCATTTACACTGTCAAAAAAAGATTATATCCTTTTAAATGAAGTAAGTCAAATAGGAAGTTCCTATGTTGTTGTTGAGGAGATTTATGTTGTGGGTAGTTATTTGATTAAGGTGACTAAGCATATTGTTCCGGATGCGGATGGGACTTATGATATTTATATAGTTGTGGAGAATATTGGTAGTGTGAAGACTCCTGAGTATGTGTATGTTTATGATTTGATTCCTAAGAACTTCACCGTCTCAGATGAGTGGGTTAATCAATCAAGTATGTTGATTGCTGAAGGAAATCACACCATTACAACAAATCCAAGGTATAATTTAAGCATGTGGTGGGCGTTACATGCAATATATCCAGGAGCAGATGGGGACGGTAACTGGAACGACACTGCTGAAATACTTGCAAATAAAACAGTAGTCATACACTACAAACTAAACGGAACTGGCGAATTCTACCCAAGCGACGCATTTATCGTTGGTATCGACCCTACAAACTCACTACTACCAACAACCTCACCAAAAATAACAACAGTAGCCGGAACAGTAGAAAACAACTTTGAGATATTTTTAATACTGATAAACGTTATCTTTGGATTAGGTATATTAACAAAGAGGAATATAAGGAATAATAAATAAAGTTGGGGGATGATGATGAAGAGATTTGCATTACTCTTTATTTTCCTTGCATTTATAACACCACTTTTGCAGATGTTGAGGAAAAAAAAAAAAAAAAAAAAAAA</t>
    </r>
  </si>
  <si>
    <t>ERCC-00104</t>
  </si>
  <si>
    <t>DQ516815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</si>
  <si>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TGCAATCTCTTCAACAGCCTCTGCTAAGTATTCTGCAGCTGCTCTGCTAACTCTCTCAGCACCAGCCTTTTTCAATATTCTCTCAAATGGTGCAACTGGAAGCTCAGCCATAATACCACCTCACAATAGATTTCCAATAAATACTGTTATAAAATCCTTTATTTAAACTTTTCGGTCATTTTCATTTTTTGTGAAAGTCTTTGGAAAATTTTCCCACACATAAAGAAGGTATTAAAAAGTGTGACACTAAAATTATAAAAAACACTATTTATAATGTATGTCACAAATTTAAAATATAATTTTATGAAAGATAGATAAACATAAATTGGTAGAGTTTAATTGTGATATTTATGATAATTACTATAGCTTCGGGTAAAGGAGGGGTTGGAAAAACTACAACATCAGCATCTTTAGCAGTAGCACTTGCTAAATTGGGAAAAAAGGTTTTAGCTATTGATGGAGACATATCAATGGCTAATTTAGGGATTCTATTCAATATGGAAAAGAAAAAACCCTCTTTACATGAAGTTTTGAGTGAAGAGGCAGATGTTAGGGATGCAATTTACAAACATAAAACTGGAGTTTATGTATTGCCAACGAGTTTGTCTTTAGAAGGTTATAAGAAATCAGATATTGATTTACTTCCAGATGTGGTTAATGAGGTAGCTGATGATTTTGATTATGTAATTATAGATGCTCCAGCTGGGTTAAATAGAGAAATGGCTACTCATTTAGCTATTGCTGATAAACTTTTACTTGTTGTCACCCCAGAGATGTTCTCAATTATTGACGCTGTTAGATTAAAAGAAAGTGCTGAAATGGCTGGAACACCTTTAATGGGTGTTGTGTTAAATAGGGTTGGTAGAGATTTTGGTGAAATGGGTAGAGATGAGATTGAAATGTTAATAAAAGGTAAAGTTTTAGTTGAAGTCCCTGAAGATGAAAATGTTAGGTCAGCAGCTTTAAAAAAGATGAGTGTTATTGAATATAGAAAGAATTCTCCAGCTTCTCAAGCTTATATGAAGTTAGCTTCAATAATAGCAGGAGTTCCTATTTACATTGAAGATGAAATTAAAATAATAAGGAAAGAAAGCTTTATAGATAAAATTAAGAGATTATTTAGGATGTATTAATTATCTTGATTTAAAAATTTTAATTATCATCCTTTTCCAAATAAACCGTATATGTTGGGAACGCCCTCTCAATGAACCTTTCAGTAAAAGCTTCACCAAAAATGGATGCATCATCTCGCTTTGCTCGATGATGCCTCTTAGTTATCTTTCTCCAAATAAACAGTATATGTTGGGAATGCCATCTCTATCCCTTCTTTTTCAAATTCCTCTTTTATCTTCAAATTTATTTCATCAACGGCATTTAAATAGTAATCAAATCCCATGTTTCTAACAAAGTATTCTACCCTCAAATTTAAACTCCAATCTCCATATTCCCTAAAATGCACTCTATATGGAGGGAGAGTAGCTGGATGATTTTCAACAATCTCTTTTATTATCTCCTTAGCCCTCTTAATTTTCTCTACCGGTGTGTTATAAGTTAAACCGATAGTCATTAAAACCCTTCTTCTATCTCTAACTGTTAAGTTTTCAATGGCTGAATCCAACAATTCTGAGTTTGGGATAGTTATTAAAGTGTAATCAAAAGTTCTAATTCGTGTGCTTCTTATTCCAATCTCCTCTACAATCCCTTCAGCCCCTTTAACTTTAACCCAATGGCCTAAACTAAAGGGTTTGTCAATCAATATTAAAATCCCAGCAATGAAGTTTTTTATGGTGTCTTGCATAGCCAAAGCTAAAGCTAAACCCCCTACTCCTAAACCAGCCAATAAAGCAGTGATATCATAACCAACAGAGCTTAAAGCCGTTAATATACCAAGAAGTATTGTTAATATCTTTACAACTTTTTTCAATGGCTTTATTATGTGTTCGTCCAACTCTGTTTCTGTCTTTTCGGTCAATGGAATTAGGTAGTGTTCAAATATCCCAAAAAAAAAAAAAAAAAAAAAAG</t>
    </r>
  </si>
  <si>
    <t>ERCC-00142</t>
  </si>
  <si>
    <t>DQ883646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</si>
  <si>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CCTGTCACATTTCCAATCGGCTCCAGGAAGAGAGAAGTGACGGCTTGATCCTGTAGTAATCCGGGATCGACTTAAGGGGTGCAGCGACCACGGCGGATCGGGCGTCGCAATAGTCCTCCTGTTAGGAGGGTCCTTCTAATGTTAACGCCCGAATATTAGTCATATTTTGCTAGCGCCTATCAGCGTAAGATATGATTTAAGTTACACCAGGAGAGTAGCGAGATAGAACCACTCGTTGGATCGGTCTTTCTTAATTGACTACTATCAGATCCGGCGCATGGCGCTGAGGTCAAACTACATTACAGGCCCTGGTTTCCATGGGTCAGCGCAAGTACAGGCGAGCAGATACAACCTTCCGGAGACTTCGCCTCCACACACCGGAGACCCTAACCGTACCCAAATGTAACTAGCGCCTCTGGTGTGAGCTTACTAGAAAGTAGGCCGGGCCGGTCGACAGGAGGTTGCGCCAAAAAAAAAAAAAAAAAAAAAAA</t>
    </r>
  </si>
  <si>
    <t>ERCC-00138</t>
  </si>
  <si>
    <t>DQ516777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</si>
  <si>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rFont val="Courier New"/>
        <family val="3"/>
        <charset val="1"/>
      </rPr>
      <t>CCTGCTAAAAGAGGTTGGTTGTATAAGATTTGGAGAATTTATCTTAGCCTCTGGTAAAAAAAGTAACTACTACATAGACATAAAAAAAGCCACCACAAACCCAGAAATTTTAAAGTTAGTTGGAGAAATTATTGCTGAGCAAATAAAGGATGAAGATGTAAAAGTTGCTGGAGTAGAGCTTGGTTCTGTCCCTATAGCTACAGCTGTCTCAATTATTGCTCAAAAACCACTATTAATTGTTAGAAAGAAACCTAAGGATTACGGAACTAAAAATAAGATAGAAGGAGAGCTAAAAGAAGGAGATAAGGTTGTTATTGTGGAGGATGTTACTACAACTGGAGGAAGTGTGCTAAAGGCAGTTAAAGAGATTAGGGAAAATGGTGGAATTGTTGATAAAGTTTTTGTTGTTGTTGATAGGTTAGAAGGAGCTAAAGAAAACCTACAAAAAGAGAATGTTGAATTAATCCCATTAGTTACTGTTAAGGAGCTACAATCCACTCAATAAATCTAAAAACCTCTTAGTCCATAGGGGAAACCCCTATTGGGATACTCCCCGTCCATTAAGTTGCTCCTTTCAGGAGCAATTAATGTCCATTTTAAGCTTATAATCCACTCAATAAATCTAAAAACTTCTTAGTTTTCTCTTTTTTAACCTTACCAAATTTCTCTAATTTGCTAACATCTACATTTTTATCCTTTAAAATTTCTTTTATTGGTTCTATGAGTGCAATTTTTTTAAGTAAGTCTTCAATATCCTTCTTTTTGAAGTTAAATCTTTCCACAGCATCCCAGTCGTGAATTAAGTATAAAGCAACTCCACCAATGTTCTTTAAAGGAATCTGATATTTTGGCAACTCCTCCTCCAATTTAAATTTTAAATCTAAAACATCCACACAATTAATCCCATCAACACTCATCCAAGATAAAAATCCTCTCTGTGGAGTAATCATAATAGATGGGAACAAATTACTCCTTGCCCTTCATCTGGTGTTTGGATAAAAAAAAAAAAAAAAAAAAAAAA</t>
    </r>
  </si>
  <si>
    <t>ERCC-00117</t>
  </si>
  <si>
    <t>DQ459412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</si>
  <si>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ATACTATCAGGCGCCTATGGGCAAATCTGGCCTCCAAACTCCGAGTGTCACCGAACCGTAGGAAATTCCTTCCCCAAGCGTGTGCAATACTCGTAGCACACCGGGATAAATAGGAAGGAAACATCCGCGGGTCTTACGGTGAAGCTGTGGGACCGCTTCTGTACACGGCGTCCAATCAAGGGGCTTGGCATTTGGCCCAGATCGAAAGTGTTGAACCACAAACGACTCTATCGGTGACGCCTCCAAGCGCGAAACTCCAGGCAATGGGGAACCGCAGAAAGATGTTCCGCTAGACCGCATTAATACCACATCTGGGCTTAGAAGCCCCTCGGTGCTCCAGGGAGGACGGATCGGAATTAAACGTGATATGGAACTTTAACTGATCAGGCCTTGCCCTTACTAATGGCGCGTTGTAACGGGCCTTGAGGGAATGTCACTATTGAGGCACCCGTTCGACCCTCAGAGATATACCATTCCGCCTATTGTAGCTCTCCTCGTACCACAGTCTTGCAAATACTGTCATAGCTATGGAACCGCCCCGACGCCGGGATTATGGCCTCTCATGGACTCAGTGTGATCAGAACCTGCTCGAGTGGGGACTGGATGCAGAGCTGATCTCTGTAGTGTGTTGTGTCGCGGGAGCACCACCGGATGACAACCGCCATATTCCAGTGCCCAAATACTCACTGGTAACGGCTTGAACTCATGCTAATTCCATTATAGTTCTTTAAACATAAGCTTTGCCCTCGGGGCCCATCCCCTGAACCATGCGGTGAGTCACGTACGCAGACCTGAAAATTAAAGATCCGGACAGGCCCGACCTTAGCCAAGGGTAAGAACCGCTTCACTTAGTGAACATCCTATCCAGTCCGTGCAGCATCGTCTACGGTCCGGGCTTCTGCCGAAAGGTCCATTAAACAGACAGAAGGATAAATGGCTCCAGCGGATACGCGCATATTCGGTTATCGCAGTTACCGTGCAAAACTGCATCCCCGCTGGGATAAGCACATGAGATGGACAAGGCTTCCTATGAGTGATTCCAAAGAACATTGCCCGACGACCGAGCCTTCAGGTAATCCACGAGACATATGCTAACCAGTGGTGCCATGGAAAAAAAAAAAAAAAAAAAAAAAA</t>
    </r>
  </si>
  <si>
    <t>ERCC-00075</t>
  </si>
  <si>
    <t>DQ516778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</si>
  <si>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CTACACGTTCCCTCATCTGAAACCATACAACTACCAACTGGATTTAATGGAGTGCAAACCGTTCCAAACAATGGGCAGTCAGTTGGCAGTTTCTCTCCTCTCAAAATCTTATCACATATACAACCTTTAGGAATTTTCTCTTTAATCTCTGGAATATCCTCATGCTCATAGATGTCAAATTTCTTATACTTCTCCCTCAATCCAAAACCACCATTTTTAACAACTGGGAAACCTCTCCAAGGAACATCTATGCTTTCAAAAACTTCATTTATTATTTTTTGAGCTAAAACATTACCTTCTGGCTTAACTGCTCTAATATATTCATTTTCAACCTTTGCCTCTCCACTGATGACTTGCTTTAAAATCATTATTATAGCCATTAACACATCTATTGGCTCAAAGCCAGCAACAACCATTGGAGCTTTGTATTTTTCACACAACCCATAATAAGGCTTTAATCCGGTGATTGTTGAAACATGTCCTGGGCATATAAATGCATCTAAATAAACTCCCTCATTTAACAAGAACTCCATAACTGGAGGAGTCTGCCTGTGGCAATTTAGGATAAAGAAGTTATTAACATCTTTATTTTTTAAACTTATTAGTTCAGCCCCAGTAGTTGGAGCAGTGGTTTCAAGACCTATTGCCACAAAAACAAACTTCTTATCTCTCTCCTTCTTAGCCATCTTTACTGCTTCACTTATACTATAGACAATTCTAACATCACAACCCTCAGATTGCTTTTCCATCAAAGATTTTTCACTTCCCGGCACTCTATACATATCTCCAAGAGTGGTTATTACATATCCATTGTCAGCTAAATATATGGCTGTATCTATCTCTTTTTGAGTTGTTACACAAACTGGACAACCCGGCCCTGGAACAACGGTTATATTCTCTGGCAGAACATCCCTAATCCCATACTTACAGATCGTGTGCTCATGACTTCCACAGACGTGCATAATCTTTAATTTATCTTCTTCTCAGCAAGTTTGTTAAAAAAAAAAAAAAAAAAAAAAAA</t>
    </r>
  </si>
  <si>
    <t>ERCC-00074</t>
  </si>
  <si>
    <t>DQ516754</t>
  </si>
  <si>
    <t>C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</si>
  <si>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GGACATTAATTAGGGCTGAAAGCCCTAACTTAATGGACGGGAGGTATCCCAATAGGAGGTTTCCTCCTATGGTTTTCAAAACAATCACCATCATGCTATTAATGATATTAAAATCCCAACTATACCAAAGAATATCCCAATTATCCATAAAACTGTAACTAAGTGAGGCTCTCTCATTGGTTTATACTTCAATATAAGCCTTGGTAGGGATAGATAGCCACCTATATAGTATAGCTTCCCATCTTCTTTGAGAGTTGTTGGTTTATGCTCATCCCTACTCATAACCCCAGCACTTAGATATTTTAAAGAGGCATCTATCACATAAGGCATCATTATAACTAAAAATGGGATATATTCCTTATAAACTACTGCTAAGACAGCTAAGAAAGCTCCAATTGGTAGAGTTCCAACATCTCCTGGAAAAACCTTTGCTGGATATTTGTTAAATATCAATAGCCCTAAATAGGATGCAGAGAATATCAAAGCGGAAAAAATCCAAAAAAAAAAAAAAAAAAAAAAAA</t>
    </r>
  </si>
  <si>
    <t>ERCC-00113</t>
  </si>
  <si>
    <t>DQ883663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</si>
  <si>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ACCGGCGCACGCCACAGGCGTCATACTTCCCAAGAAGCGGCCATAGCCCAGATGCGAGGTGGAAAAGTCACACTAGAGCGACACCAACATCGTTACGCTTACACACCGGACGCTTGGATCAGTGGGAAGTGCTCACGCGCGGAGCCCACTGGGCGAACAGCAACGTTATAACGGCCACTCAGTGGTTCGTCACGCGCAGCCCCGGGTTCGTCCCCTATAAGGGCCTAGTACCTTTCGAGCCCCGCGCGTACTAGGCAGATAAGAACCCTCCAGCTCGGGGCCTCAAACCGATATTCCATGTGGGCCAACTGCCATGTTGTGTCCAGTCGCTATCGGAGTAGCCGCGCTGGTGCCACACGACTACAACCCTCGTAATAGGGCTGCGTGCGTCCTAAATACACTCGCTGTTGAGATACTAAAATTATCTGTGGATTGCCGGCATTGAGCCCACGGTAAACCCCAAATACATAAGTGTATAATGTCTCGGACCCGTCGCAACGGTTGTTAATATGACAGGCCGCTAAAGACGTTCTACTCCGCCATATGAGATAATATCCTTATCTTGAGACGCATAGCAAATGTAGGAGAGAGAGGTTAATAAGGCCTAGCCTAAAGGTTCTTGCAGAGCAACATCATATACCCTGTAGAACCCGACTTTTGGGTTTAGGGGCCTGCCGTCAGCTACAATTCATGCTTGAAGGTTTCACTAGATCGTGTTATGGACGATGACTATAGTGTAACAGGTGCAGAGCTTAACTTTGGACACATGACACTCAGTTCTGTACCAACTAGGAAGAGCGCCGGGGTAGAAGAATAAAAAAAAAAAAAAAAAAAAAAA</t>
    </r>
  </si>
  <si>
    <t>ERCC-00145</t>
  </si>
  <si>
    <t>DQ875386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</si>
  <si>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TGTCCTTTCATCCATAAGCGGAGAAAGAGGGAATGACATTGTTCTTACACGGCACAAGCAGACAAAATCAACATGGTCATTTAGAAATCGGAGGTGTGGATGCTCTCTATTTAGCGGAGAAATATGGTACACCTCTTTACGTATATGATGTGGCTTTAATACGTGAGCGTGCTAAAAGCTTTAAGCAGGCGTTTATTTCTGCAGGGCTGAAAGCACAGGTGGCATATGCGAGCAAAGCATTCTCATCAGTCGCAATGATTCAGCTCGCTGAGGAAGAGGGACTTTCTTTAGATGTCGTATCCGGAGGAGAGCTATATACGGCTGTTGCAGCAGGCTTTCCGGCAGAACGCATCCACTTTCATGGAAACAATAAGAGCAGGGAAGAACTGCGGATGGCGCTTGAGCACCGCATCGGCTGCATTGTGGTGGATAATTTCTATGAAATCGCGCTTCTTGAAGACCTATGTAAAGAAACGGGTCACTCCATCGATGTTCTTCTTCGGATCACGCCCGGAGTAGAAGCGCATACGCATGACTACATTACAACGGGCCAGGAAGATTCAAAGTTTGGTTTCGATCTTCATAACGGACAAACTGAACGGGCCATTGAACAAGTATTACAATCGGAACACATTCAGCTGCTGGGTGTCCATTGCCATATCGGCTCGCAAATCTTTGATACGGCCGGTTTTGTGTTAGCAGCGGAAAAAATCTTCAAAAAACTAGACGAATGGAGAGATTCATATTCATTTGTATCCAAGGTGCTGAATCTTGGAGGAGGTTTCGGCATTCGTTATACGGAAGATGATGAACCGCTTCATGCCACTGAATACGTTGAAAAAATTATCGAAGCTGTGAAAGAAAATGCTTCCCGTTACGGTTTTGACATTCCGGAAATTTGGATCGAACCGGGCCGTTCTCTCGTGGGAGACGCAGGCACAACTCTTTATACGGTTGGCTCTCAAAAAGAAGTGGATAAGCTGTACAATCGTTTCATCATTCGGCGTGCGAATTAAAAAAAAAAAAAAAAAAAAAAAAAA</t>
    </r>
  </si>
  <si>
    <t>ERCC-00111</t>
  </si>
  <si>
    <t>DQ883685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</si>
  <si>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CCCTAAGTTCCGGTCCGCAATTTCGTTTCGTTGGGACGCTTGAAGCGCAAGTAGAAAACGAGATAGGGTGTCCCATCTAAACCGCCGTGCCAATAGCTTTAAAGGCCAGGAAACATTTAATATCCCTAACAAGCACGGTCCACCAACGGCATTACGACTTTACGAGTTCGCAGAACAAAGACTTTGCAACTGCAGGGGAGCCCTTCGATGCATCCGAATGAGGGCGAGCGTCGCAGATTAACTTCGAGCAGTTAACCAGGCAAGGATATTTCCGGCATCAAGCGTTTCTCCCTACTAATATCCTTCCTTATGTCCCGCATTAAACAGCACTCAGCATCTCAAACAATCACAAAACAACCCACCTCATCGTTGACCAGATGATAACGTGGGACATTATCTTTGGGCAATACCACCAAAATCGTTCTTTATGGGGTATCGCTCTTAAGCAGCGCACTTCTGCATAACTATGCCATACAGTTAGGTGCTACCATGAACATCCCGAGCTGCGTTGCATGTATCGGGTATGCCCAAGACCATACCTCCAATGCTGCAGGGGTTAAATTCTCCGTTCTCGTCTAATCTAAGAGAATTGTATAGCTTGCAGGCTAACATCCTGGGTCCAACCCCACATTGTAACTTCGCTGATTCCCACCACTAATTTCTAGGGTTAGTGAAGGTTCGATACATCGCGCATTGGGGGTCTCGGTCAAGAGGAGCGCGTAAGTAAAGACGCCTATCTTCCAGTTTGATCGGGAAACTACCCGAGGGGGATGGTGCTCAATTGGGCCTCGTCTGAACACAAGAGAGATCGCACGCGGAAACCGTTAACGCAAGAATATACAGCATATGGCATGTAAGCGAAATAACATCCTCCCACTGGGTGCACAGCGAATTAGTATCATAGTAGAATTAAGCGAGATCCATGACGTCACCGCTACTCAATCATCATCCACGTCTCGCGTCATACCCAAAAAAAAAAAAAAAAAAAAAAAA</t>
    </r>
  </si>
  <si>
    <t>ERCC-00076</t>
  </si>
  <si>
    <t>DQ883650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</si>
  <si>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TCCTCATGTGAGCGGATCACTATCTACAGCTGGTAATACTCTCAGAATTTCTAACTACCAGTCGTAAAGTAGGCGAGCGTTGGTTGGTTCCTCTTGAAGCGAGAGAACCAAGGTGCTGGCTATTGTCCGCCCCGTCTACGGCTAACGCGGGGTTCTGCCATCCCGGTTTAGCGCAGAATAGTATTAGTCGGTCAGTGGACCCCCTCCTGAATATCTATACTTAGCGGCGGATTACCCGGCCCTCTTCATTGTCGAAAGATTGGGAACCGCCTCTGGCTGTCACGCCCCCAGGCCCTAGGTGAGGTACTATGTGAGGTATTTTTTCAATGTTAGATCATCTATGTAGTGGATCTGAGAGATCACGTGGACCAAAGCTGATTGATTACGGGACTGGCCGTAAGTGCTGCCCGCGAGTAGATCGTCTAGATCCGGCTAAAATTCCCTGCGGTGCCTTAGCCACCACTCCTACGACGGGCCGCATCTTGGTTATTCTCGCTAGACACGGTTCGGGAAGTGGAGCATCGTTAGCTGCCAAGATGTGTATGTTGTCGCCACTCTCGCACCGTTTTTATAGTCGTTCTATTAGAGATGGTTGCACATGGGCGTTTCTCATCGGTAAAAAAAAAAAAAAAAAAAAAAAA</t>
    </r>
  </si>
  <si>
    <t>ERCC-00044</t>
  </si>
  <si>
    <t>DQ459424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</si>
  <si>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AGATAGTGACTAGGGTAAATGCCAAGCCGTCTTATAAAAGCGGTAGCGAGAGATCTTAGAACTCCCGGCGAACGCCCCAACTTATGCGATGTCCAGCCCCAAACGGTTGATTAGATCGGTAGCTCCCGAACTAAGAGACCCTAAACGCTATCCGTGGACTGTGTAGGTAGGCCGTCGTCCTAAGTGGCCTCGTGAACTAACGCCTGCTGCTATGTCCCAATGAAGGGTACATGCCCTCTTCCCGTACTACGCCGATACAAAGTCCCGAACGAGCTTACGAAATATAGCGCTTAACCATGGGGCCACCATAGGTGCCTGGTACAGACGTGTCAGACGAGCCCTCGGCTAGCTCATAATTGCGGCCGTTCATATAAACCTCAGCGTCTGGTCATGTCTGTACCACAACGCTCCCGGTTCTTCGACGCTCAGTTCGGTACCCAAGATAGCGGACTCTCAAAGAACGATTCAGTAGTCGCCGTACCCATGTAGGCCTTAAGAGGTCTAATTAGCTCTAGGAAACACAACCCCGGGATTTGGGATACGCCACCAACACGAATCCAGCCGCATCGCACGCGTCGAAGTCCTCCGTGCTTGTGTGAGTCGACACATAGGATCGGGCACGGAGAGATCGGCGGTTGAAGTATGGAGCGTAGGTCTCGATCTCGTACAAAACGACTATGACCATTGGGCGTTGTACTCATTATCGTTACGATTTTACGGTGGCAAACGAAGCTACCAAGTAGATGCCGACGTCGAGTGGATCCACGCAGTCCGAGACAGCGCACACTCGCTGTAGAGGGTTTCAATCCGACTAAGACGGCGGGATCTACTACTTCTGCGAGTTTAGATTAACTGTATCTCCCGAATGCGCGTTCTAAAACCCTGACGTGATGGGACGGGTGAAGCACCGGGTTTTCGCCGGTTAGGTAAGGTAAAAATATGACCTTACCCTACGTTGATTGTGGTCATTACAGCAAGAGGTGGGTTATAACGCAATCTATGTTCGCATGCTATGTTATTTGACCCCTGCGGTAAGATTATTCACTCGTCATGGATAACCGGATAATCCCGTATAACCTGTGGGTATTATAGGCGACAATTCGAAAAAGGGCGAATTCAGGCCTGAATTCTGCAGAAAAAAAAAAAAAAAAAAAAA</t>
    </r>
  </si>
  <si>
    <t>ERCC-00162</t>
  </si>
  <si>
    <t>DQ516750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</si>
  <si>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TCCACAGATTCCCATGTGTCCAATTCTGAATATCTTTCCAGCTAAGTGCTTCTGCCCACCAGCAACAACTATGTTGTATTTGTTGCTTAATATACCTCTAAATTTGCTATCTTCAATGCCTTCTGGATATTTTGCTGATGTAACTGTTACTGACCTTGCCCTCTCCTTGGCAAACAACTCTATTCCCATTGCCTCCAAACCAGCCCTTGTTGCTTTTGCTAATCTCTCATGTCTTTTAACCCTATTCTCGATTCCTTCCTCTAAAACTAAATCTAATGCAACATTTAAGGCATAGGTTAAATTAACTGATGGTGTGTATGGGGTTTGTTTTTTCTCTTCATAGTATTTTTTATAAGCCAATAAATCTAAGTAGAAACCAACTTTGTCATCATTCTTCTTAATAACTTCCCATGCCTTTTCACTGACTGTTATTGCAGCCAATCCTGGTGGAGCTGCCAAACATTTTTGAGAACCAGTAACACAGATATCATGTGGAATAAAAAAAAAAAAAAAAAAAAAAAA</t>
    </r>
  </si>
  <si>
    <t>ERCC-00071</t>
  </si>
  <si>
    <t>DQ883654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</si>
  <si>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TGCGAGAGGCCTTGAGCCGTTGGCCGATCGCATACAGAGACTATTGCATCAAGGTAACACTTATTAATCCCCATCGTCATAATCGCTAGATTCTAGGTATTTCGGATCTTCCTAGTTATCAGAAACATGTTAATTGGGCTCGGGCGTCTGCGCCAGGCCTTCGTAGTCCATACCACGATCTGTATTTTGCACCTTTCGCTATGCTGAGGTTGTTGACATAAGGATTAACTGCTGTGGTGTGTCATACTCGGCTACCTCCTGGTTTGGCGTCAAACAACTTCCAAGATTATCTCATACTATAAAAAGACGACATGCACCGCCGTCCTTAAGTGCTTACGACAGAGGGTCGTTATCTCTCTCGGTCTCGGTGCGCCTCTTCACGGAGCAGCATGACCTGCTAACCTGCATCAGCCAATGTCCCGTCTCGAGCTGGCCTACGGATGCGTGAGCAAAGGTGCTAACTCTTTTCATAACCCGGAGATGAACTACCACGCTTCCTGCGTGGGTCCCGCGAAAACGAAGCAAGGAGATTCTTCGCGACCTGGCCCATTCACTACATAACAGAGTTAAGACTTAGATCAGCGAGCAGGTGTACGCCCCGGACCTTGGGCTACTTAAAAAAAAAAAAAAAAAAAAAAAA</t>
    </r>
  </si>
  <si>
    <t>ERCC-00084</t>
  </si>
  <si>
    <t>DQ883682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</si>
  <si>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CGAATTGTCTGGGGCCTCGTTGTGACTATCCTATTACGGGGATCTCAGGTGTGGTATCCCTGGTTGAGACATTGGACTAGTGTAATTGACAGTCATCGTATGCGGGATACCTCAAGTTGTATTCGAGGGCTTATCGGTGATACTGTGTAATCCCTTCGGCGAAAGATGTATGCGTGAGCATTAAATTTACGTGTTTCCTATATCGGACGCCTAATCTTTACCCGAGAAAGATATCTCTGTAAGTTTTCAAGCAACCGCGTCCTAATGTATATAACTTGGATCATCAGATAGGCCCATTACACTCTTCGGTGCTGCCGATATCCGACGAGCGGGCTTTTCGACTTGATCAGCGCTGTGGGTAGAGCTTGGATAAGCGAGGTCAGTCAAGCGATTCGTTGCCTCCGGGTCCCACGTAGATCGTTTGCCTGCATTTTATAGGTAGTGGCCTGCGTTCGCACTCCGAGGCACTGGGAACGATCCTACCAACATAACGGTCGAACTCGGTGTCGGATGACCCGGACGGGACGCCCGCGCTCACACAGGTATCTGGCGTGTACACCCGAATCGGCGGGGCTCGGCGACACAAAATGCTTCTAACTCGCTGTGAATCTACTGCAGAACTATGGGTTTGCTAGCGCGCCGGTATCTACCAGCAAAACATAGGAGCGTGGCCGAAACTGGGTCACTGAGTGGAATATATCCGAGTGCAGCTGCCATTAGTGGGGCGGTATCGGGCGTGATTGAAGGTAGGCTAACATTAGTCATCTGGTAGGGCATATTTTACAAACGGTCTAGGCTGCGGTTCAGATAGGGACTGATATACTTGATGTGCCCCCGTTCTTCAGCGTGCAGCTATGCAGCGACAGACGTTTGGAGCCTTAATCAAGTACGCATCGGAGCATACGGTCACTGGGGCATTTGCAGTGAAATTAACCATCCCCGTTCCCGCTTCTCAGTTGCAGGGTGGGGAAAAAAAAAAAAAAAAAAAAAAAA</t>
    </r>
  </si>
  <si>
    <t>ERCC-00099</t>
  </si>
  <si>
    <t>DQ875387</t>
  </si>
  <si>
    <r>
      <rPr>
        <b/>
        <sz val="11"/>
        <color rgb="FF0070C0"/>
        <rFont val="Courier New"/>
        <family val="3"/>
        <charset val="1"/>
      </rPr>
      <t>GGGAATTCGAGCTCGGTACC</t>
    </r>
    <r>
      <rPr>
        <sz val="11"/>
        <color rgb="FF000000"/>
        <rFont val="Courier New"/>
        <family val="3"/>
        <charset val="1"/>
      </rPr>
      <t>GGGGATGCAAATGAAAGAGGAGACATTTTATCTTGTCCGTGAAGATGTATTGCCCGATGCAATGAGAAAAACATTAGAAGTCAAAAAGCTGCTTGATCGAAAAAAAGCAGATTCAGTAGCAGATGCCGTTCAAAAGGTCGATTTAAGTAGAAGTGCGTTTTATAAATACAGGGATGCTGTTTTTCCATTCTACACCATGGTAAAAGAACAAATTATCACACTTTTCTTTCATTTGGAGGATAGGTCAGGTGCGTTATCTCAGCTTCTTCAGGCGGTAGCTGATTCTGGAAGCAACGTTCTTTCCATTCACCAGACCATTCCGCTTCAAGGCAGAGCAAATGTGACACTGTCTATCAGTACGTCGGCATGGAAGAAGACATTCATACATTAATGAATAAGCTCAGGAAGTTTGATTTTGTAGAAAAGGTTGAAATATTAGGTTCAGGTGCATAAGGGAGAGAAAATCGTCATGAAAGTCGGTTATTTAGGTCCAGCAGCTACATTTACACATCTAGCAGTCAGTTCTTGTTTTCAAAACGGCGCCGAACATGTTGCTTACCGCACCATTCCGGAGTGTATAGATGCAGCCGTTGCAGGCGAAGTTGATTTCGCTTTTGTTCCTTTGGAAAATGCTTTAGAAGGATCTGTTAATCTAACAATAGACTATTTAATACATGAACAGCCTTTGCCAATCGTGGGTGAAATGACGTTGCCGATTCACCAGCACTTGCTCGTCCATCCCTCAAGAGAGAATGCATGGAAAGAGCTCGACAAAATTTACTCACATTCACACGCGATTGCGCAATGCCATAAATTTCTTCATCGACACTTTCCTTCCGTTCCATATGAATACGCCAATTCTACCGGGGCGGCAGCAAAGTTTGTCAGTGACCATCCCGAGCTGAATATCGGGGTCATTGCCAATGATATGGCAGCTTCTACATACGAATTAAAAATCGTGAAACGGGATATACAGGATTATAGGGACAATCATACAAGATTTGTTATCCTGTCTCCCGATGAAAACATATCTTTTGAAGTGAATTCAAAATTGAGCTCTAGGCCCAAAACGACCTTAATGGTCATGCTGCCGCAGGATGATCAGTCCGGGGCGCTGCATAGAGTGCTGTCTGCATTTTCTTGGAGAAATTTAAACCTGTCAAAAATTGAGTCACGTCCGACTAAAACCGGATTAGGCCATTATTTCTTTATTATTGATATTGAGAAAGCGTTTGATGATGTATTGATTCCAGGGGCCATGCAGGAGCTCGAAGCACTCGGCTGCAAAGTGAGGCTTCTGGGTGCATACAGTCTTACCAATTATAAAAAAAAAAAAAAAAAAAAAAAAAA</t>
    </r>
  </si>
  <si>
    <t>ERCC-00054</t>
  </si>
  <si>
    <t>DQ516731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</si>
  <si>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GATAAAATTGGTTTTGCCTTTCAGCAATTCAACTTAATTCCTTTATTAACTGCCTTAGAAAATGTTGAACTTCCACTGATTTTTAAATATAGGGGAGCAATGAGCGGAGAAGAGAGGAGGAAGAGAGCTTTAGAATGCTTAAAGATGGCAGAGTTGGAGGAGAGATTTGCCAATCACAAACCAAATCAGTTGAGTGGAGGGCAACAACAGAGAGTTGCTATAGCGAGGGCTTTGGCAAACAACCCACCAAAAAAAAAAAAAAAAAAAAAAAAAA</t>
    </r>
  </si>
  <si>
    <t>ERCC-00157</t>
  </si>
  <si>
    <t>DQ839618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</si>
  <si>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TCTTTGTCACCTCCGTCAATTTGTATTAGAACCCGTGAAGGCCCAAGTAACAGGCCCAGGGTTAACATGTACGGAACATACTCCTTCCACGGAAGATTGGGGATGAAAGTTGATACCCAAACTTCATTAACACAAAGGCGATGTGGGCCGAGTACTGTGCTTACACCAACAGGGCGGCTCAACTGGGTTGGTAGCCAGCACTAGCTTATTCACAATTAAGGCCGTATGCATTCTACTGCTTATCCGGTGGTGATTGCAGCCAGGGCGGAAGTGAACACGCTTGTACGATGTGTTTGCATAAGCGGTTACCACAGGCGCTACTCTCGTCGATAGCCGACTACTAATATTCAGCCGGCGCCGGTAGATAGCGAGGCTTTGGGGGTAGCTTTAAGTGCGGTCTAGGCTCAGTTGACGATACTTACTTAGGCAGGGTTACAACCCTTATGATGGGGTATGAGGCACGTGGCCATTCATCCGGACCCGATGCTGTCGTGCTTCTCGTTGGCAATAGCGCGGATTAGTACAGGTGACTAGTTCAGCTGTTGTTCGGATTCCAAGTAAGCTCGCATAGAGCTGGACTTCTCGGAACGGTCCTGACGCATTCCTGCATCAATACGCGGCACCGGGGGTCCGATAGCATCTCGCCTTAGATCCGGCGGGGGATACTTGGTCAAAGCTCACTACGGGACTAGAGTGGCTAGTGCAGATGCGCAGCGCAGATATGCTATACGAGATGAGCTTCAAATTCATGGAGTTATGACGATATAACGCTAGGATCTGACGCAGTGACACCGGTCGTGTGACAACTGGGCTTTAAGTGAGGCATCAGAAGTATACTTTTAATGGTGCCGCTCCCAAATCCCCGATCTTGCCACGATTGCCTAAGCCGTCATGTTAGAGGCGGTCACAGCAAACCCTCAGTTTACCGGTTCGATGATTATACGATGCCGGAGCGAACGACTACGCTCGAAGTTTGGTTATCTAGAGCACGTCAAAAAAAAAAAAAAAAAAAAAAAA</t>
    </r>
  </si>
  <si>
    <t>ERCC-00143</t>
  </si>
  <si>
    <t>DQ668362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</si>
  <si>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TGCAGCGTAGGTATCGACTCTCACTGTGGAGTCGTCTATGATGTCGTGGAGTCCTCTCAGAGTGCTGTAGGTCCTCATAGGTCGTGCTGTCTCTCTACACGCGTGCGTGAGTCTACATTTCTGCGAGTTGGTGCTCTCACTGCGGTGTCAGTGATCTCTCCGCGTGTGACATGAGTCTAGCTTCGCGGTCATGGTCTATCCCAGCGATGGATGAGACTACTCTGTACTAGATGGTCATGCCTGCGAATGAGTCGTCAGTGCCCACAATGTCTCGATAGTGCGCCGAATGTGTCTGTAATGCCTCGAATGTGTAATCGTCAACTCGTATGTGAAGTGCTAGGCTAGTATTGACATCTACGGGCGGCTATTGACGAACTCTCCGGTATATGCTCTACATCTGCAGGGAATTGCCGACCATATATGGGTCTTGCTGATACGCTAGGGTGCTTGCTACTTAGATAGGCGTCTTGGCCGCTATTCGCGGCGTGTCTCAGAATATGCGCGACGTGTCTGGTATATGGCGACTGTGTCCGTCTATACGCATACTGGTCCACATATAGACATACTTCCACGACATGACAAAGCGTGCTCCTACATAGCACGAGCGTCTCCTAAATAGATCCGGTCTTATCGCTGAATGTCTAGGATTCTCGTCAATGATCTACGATCCTCGCTAAGTATTCAGCCACCTCGTATAGTATTCGCGCACCTGAGGATTTATTCACCTGACTCGCGTATAATATGCCGTCACCTAGTCTAAAAAAAAAAAAAAAAAAAAAAAAA</t>
    </r>
  </si>
  <si>
    <t>ERCC-00039</t>
  </si>
  <si>
    <t>DQ883656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</si>
  <si>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GCATGGCCTAACTGAATGCGCCTGCAGTATCTTTCTTAGTATATCAAGATCCGTAATATAACGGTTTGCGCGACTACGGTTACCGTCTTTATAAGTGAACAAAACCGGCTACCAGCATGTCGTATTTCGCCACCCATATAAACCCCACTTCGTCCTCAAGGAATCCAAAAGTCGGACGGCGTGGCTTGTCATCTTCGTCAGAAGGTTCGAAACCAGTAAAAAGACGCGATAGATAGGCCTAAGTGGGCCTCCCCTTTGCCAAAATCACGACGAAGTGACTAGTGCAGGCGTCGTATACTTACTCCTCATGTTCAGCCCACGCTGCATTGGTAGGCTGTTAGAAGCCGTGACCGAACAGGGTATGATGACCTCGCCATGGGCACCCTTGTATTCTCGGGGGCGGATGTAGAAATCAAAGCTGTTTACTAACCATGTACTGTCCTAAGAGATTGGCTGTGACCGGTCCCGGACACTGCGTCAACGCAGGTCGCTCACGATCGGCGTGCGCATTTTCGTGAATCATGTATAGTGGTTCTCGTTAGATACACATGTAAGCTGAATGGGGCCCTACCCAACCGGTTGGGTCTATAAGGCAGATGTGCGACGCACCTATTGGTAGGCCAATCTTATGGTTTGCCTCTTGTACTGAGGGTACCGCAGAGGTCCACTGGTTAGCTCACACTATGATCTAGGAGCAGTTGGGCGGTAAACGGCAAAAAAAAAAAAAAAAAAAAAAAA</t>
    </r>
  </si>
  <si>
    <t>ERCC-00058</t>
  </si>
  <si>
    <t>DQ459418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</si>
  <si>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AGAGTAGGGCCCACTTGTCGATTCGTTTGACTAAACATGGAGAAAGCATCCGAGGGTGGGCAGATCCGCCTAAGCAAGGTACCATTTAATCCCGGTCCCACGAAAGAGTTAACCTATACGCTCAGATGGCGCCATGGTGCGTTCGGAGCCACTTTCTGCGAATTGTCCACCACTGCCCTCTCGTGTGATGATCAACATACTATCTTCTGCGGAGACCACCACTCACGTGTGTAGGTGAGCCATGTTGAATCCATCAGGCACCCGTCCCGGCGTATGAGCGTCTGGAGGCTCACCAACAAAACTTACATAAGACCGGAACTCGAGAGTCTGGCATCATCGTGAACAGAGGCACGAGAGTGAGCTGTGAGTCCTGACTGAGCATGTCTCGAAAACTGTGATAGATTAAGCCATGGACCAAGGACCAAGAGATCGACGGGCTTGGATATTGCCGCAAGGCTGAAGGTAACACCTTCAGCTTCAAAATGCTTGAATACTCAGCCGTCCATCACTTCGACCGGGGTTAAGCTAAGATCTGGTGGCGGTAGCCCGTCAAACGAATTGGCATCGGACAAGACAAATCAACCAAAGAATCTACGGTTGCCATGCCATGGTCTGCGTAACGACACCCGAGGTCCTTTTTATGGCGCCAGGCATCGACGCTGTAAAACCCTTCCGTTGTCCTGAGCAGGTTATAACGACATCAAGCGACAGCGACAAAGAAGGCGGGAAAACTGTGGACTCCCGGCTATGTCAAATACGCTGAGTCACCCAACAGAAACGTTATCCGCTTGGCAAACGAATACATGGAAAGTGGGGCCGGTCGGATCACCAAGATAAGTGGTGTCACGAATAGCCCTCGCTTGCTCTAATCATGGGATGGTACATCGTCATTGCTATTGGATGCAAGACGAATCCTGGCAACAGCCCTCCGGACTCAGTAGGTCCATGGATTTAACTACAACAGGAAGCCGGTCAACTGTGGAAGACTACCAGTATTCGAGCTGGATAAAGAGGCTCGGCACCATGGTATAGATGTAATAGGAACCATGAAACTCCCATGTCGCAAGCACTAACAGAGCTGTAACCTCCCTCCATTAGCGGTAATCGGGAAAAAAAAAAAAAAAAAAAAAAAA</t>
    </r>
  </si>
  <si>
    <t>ERCC-00120</t>
  </si>
  <si>
    <t>DQ854992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</si>
  <si>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CGTCTCACCTGGCTTGATTCAGTTAATGGAGCACTTGTGGGAGTGCCGCGACACAACATCCGCTAGCCTCAGTCGAATGACAAGTTAGAACAGGAGTGGGGCCGATCTCTGCAAACTCCTATTGTCAGGGGTGGTGGACGGTATAGGGTTTTGCGCCTACCTGAATGCAAGGGCTTACCTCCAACGGCTTAGATGTGCCTAGAAGGTACGCCCTTCAGTCAAGACCGGCCCGGCGTTAGTTAAAGCAGGCTTGTCACACATCACGTAGTTCCTGCTGCGTTTTAAGTCATTAGCTCCCAGTAACCCATCAACCATTACCGTATAGACTTATCCGAGTGTGATCAAATAACGCTGAGCCTTATGATCCTCGTCGACCCAACAACCGCCGGATATACGTTGGGATATAAACGAAACACGTACCGCGCGAGTGACACGCGTTGACGTTACATGGTAAACTCGTAGCCAACCTTAACATTCCCTGCACTATGTTAGTGCGTACAACATTAAGGGAAAAAAAAAAAAAAAAAAAAAAAA</t>
    </r>
  </si>
  <si>
    <t>ERCC-00040</t>
  </si>
  <si>
    <t>DQ883661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</si>
  <si>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ACTACGATCCCATGAGAACACCTGTAGATACTCAGGTCTCCGCGGACCTACGCCGCGGACGATGATAAAGTCCGAGAAACCACCGGATTGCCCCAACAGACGGCCTAGCCCATCGAACTAGGGAAATGAACTATATCGTAACCAAGCCGGGTAGCTGCGGTGGTGCTAGACTAGATGTTAGCGTTCAGTCGAGCTGTTACGTGTAACGCCATTGAGACCCTTACCCTTTACCGGTCGGCGGATACGTCCAGCTTCGTCACTGCGTTCGAGCCTTCTACACGATCCAAGTTACCAGCGCAGTTTAAGGTACGTCGCTTCGACCAGAACGAGAGTTCGCAGCAAGGGGGAGGAGTTGGATTCTTAGGGAATGAGGCTGAACCTAACTCCTCGCTACATTCCTATTGTTTTCCCGATCGGCTTCATCGGGACGCCGGAGACCGCACCTTTGCCCGTTTAAGCTCGGACGGGATGCCACGGTTCTGTTCCACAACCCGGTCGGAGCACACCCTCTCTATGCTGCGTCTATGCCTTCCGGGTGGTTGAGGTGAGCCATGTGGTCTTAGAATCCGGTTGTATTAGACAGTATTGTGCTTGACGTCGTGGTATCGGGTGGTTGTGAAGGATACAGATATTCTATGGGCAGCGATGGGGCTTCCTCAGTCCGTCTACGGCCCACCAGACAAACAACTCGGGATACAAATTGAGCACCCGCGGACCGGAAAAAAAAAAAAAAAAAAAAAAAA</t>
    </r>
  </si>
  <si>
    <t>ERCC-00164</t>
  </si>
  <si>
    <t>DQ516779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</si>
  <si>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GAGCTCCAGTAGTTTTCCCCTCAAAAATTCCTGATAAGATTTCAACTTTATCCTCTTCTTTTCTTGGTGTTGAGAAGATGCTCTGCCCTGGTCTTCTCCTGTCAAGCTCTTTTTGGATATCCTCTTCAGATAAAGGCAGATTAGTTGGACATCCATCAACAACTGCTCCAACAGCCTTTCCATGACTTTCTCCAAAAACTGTAACTCTAAACATATCCCCATAGGTGTTCATTAATGTCACCAAAAATTTTTAATTGCTTAGTTTTACATTTAAAATAAAAATTAAAATAGTCAAAAAATAAAAAAGGTTTATCTGTAGAGAACATCCAAGTGTGCTGGTTCCTTAACTTTAACTTTCTTTTTCTCCATAATCTTCTCAACTGCCTTTCTAAAGTCATCCATTGTTACATAGTCCCTTAACTCCCTAATTGCATTCATCCCTGCCTCTGTGCAGATTGCCTTTAACTCAGCCCCTACACATCCTTCAGTCATCTTAGCTATTTCTTCTAAATTGACATCTTCCGCTAAATTCATCTTTCTTGTATGAATCTTCAATATCTCCAATCTACCCTTCTCATCAGGAGCTGGGACTTCTATGATTCTATCAAATCTTCCAGGTCTTAATATTGCAGGGTCTAAAATGTCAGGCCTGTTTGCGGCCCCAATTATCTTAACATCTCCCCTTGCATCGAATCCATCCATCTCTGCCAACAACTGCATTAATGTTCTCTGAACTTCCCTATCTCCACCAGTTAAAGCGTCTGTTCTCTTTGCTGCAATAGCATCAATCTCATCTATGAATATGATTGAAGGAGCTTTTTCTTTAGCCAATTTGAATATATCTTTAACTAACGGAGCCCCCTCTCCAATAAACTTCTTAACCAATTCAGAACCAACAACTCTTATAAAGGTAGCATTTGTTTCTGTAGCAACAGCTTTAGCTAATAATGTCTTTCCAGTTCCTGGTGGCCCGTAAAGAGAATACCTTTTGGTGGTTAAAAAAAAAAAAAAAAAAAAAAA</t>
    </r>
  </si>
  <si>
    <t>ERCC-00024</t>
  </si>
  <si>
    <t>DQ854993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</si>
  <si>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GGAGGAGCTTTGGCATACTAGGCTAGCGAATCTGCAACTAACGCAAGTTACATCCTAGCTAGCGAAGGGCGTCCCAATTTTCGCTAACCCGACGCGACGCATAAAAAGCGAGAATAACGCCTAAGGGATGTACAATGGATGTTGATTATGCCTTCGGGAATGAGGGATGATTTGCGAAAAACAAGTCAATACCTAACCAAATCCGCTAATGGACACCCGTAATCGTGCCCAAGTTTAACTGGTCGGTAGGTGGCAGGCAAAGCGCTAGTATCCCTAGGCGCGACACTATAAGTTTACAACTGCGAGAATTGACACTATGAGCGCGCATACTGGGGCCAGAATAGGCAATACCATGTGCGTCCCTGTGTGAACAGCTCGCGGCCATCAGAAGTTGGGATTGACGCATGATCTTGATCGAGCATACGGCTTCCACCAACCCATAGTACTTGGTAACTATAGCAATCAAGCACGCGTGAGCACAACGCTATCCAAATTACTACATTAACTGGAAAAAAAAAAAAAAAAAAAAAAAAA</t>
    </r>
  </si>
  <si>
    <t>ERCC-00016</t>
  </si>
  <si>
    <t>DQ883664</t>
  </si>
  <si>
    <r>
      <rPr>
        <b/>
        <sz val="11"/>
        <color rgb="FF2E75B6"/>
        <rFont val="Courier New"/>
        <family val="3"/>
        <charset val="1"/>
      </rPr>
      <t>GGGAATTCGAGCTCGTTGTAACGAAT</t>
    </r>
    <r>
      <rPr>
        <sz val="11"/>
        <color rgb="FF000000"/>
        <rFont val="Courier New"/>
        <family val="3"/>
        <charset val="1"/>
      </rPr>
      <t>GTTAATTTAGGAGGCAAGAGTTTGTGGGCGCGGACTTGCAGCTCGTAACGCTCTAAAAGGGTTATGCCGCTGAGGCGGGACCATAGTCAGGAAGTTTGTCCGATCCGCTCCAGTTGTCAAGAGTAGAGGATTTCGTGTTCGCCGATACTGCCGAAAACGTCATACCGAAGCAATTCTGTCGTCACTCTGTATGTCCGTGCCCCACCTTCGAGTATGAGTTTTAAAGTTCGTGCAGAGACATAGCTCGCGCACTCCCTGTGTGATGCCGGTCGGCCGACACATGCTTCAATGTGCCTTGAACTTGCATTCGAAAGAATGTCCTTATCTTGATCGGCCATTGTAATGCAACGCTCTCCTTTCATTGACACGAGGTTCGTAGATGGCTGTTACTCGCGGACGTTAAATAAAACTATCAGCGTCAGCGGATTAGGAGGCTTACGGGGGAACCTACAATTGTTCGCCGCATGGTCCGAAGGCGCCATGTCCCTCAGCGGAGCGACAACAATTACTACTGGAGCTATTGTAAATACGCAGCAACAAGCGTCCAGACATTTGCCGCTGACCTCCAGTCGCATGGACGGGGGAGAACAGCTGGAGCAATGCATCATTCGCTGAGGGACATCCAATCACGGAATCAAGGAAGAATTACCAATTTTACCTGTAACGAAACCAATTTATTACTGACGCAGAGTGAATCACATCTATAGCGGTTACGACCCTCCAGAGTGATCCGACGGCGATGTGTCTTTGACCCCCGTGTGACTGGTGTTCCTGTCGTATCCGCAACATGTTTACTCATCACTACGTTAAAAAAAAAAAAAAAAAAAAAAAA</t>
    </r>
  </si>
  <si>
    <t>ERCC-00012</t>
  </si>
  <si>
    <t>DQ883670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</si>
  <si>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GAGAGATGTTTGTAGGTGCGGAATGTGTGCGGTCTACCTTAGCTGTAGTGTGCGATGAACCTACACACAACGTGGTATAGTGGCCGATCTTAGAGTGATCCTATCACTCCTTACGCACCAGAAGGGATCTGCATACCAGGCGGAGAACTTGGAAGGCGGCTAGATCACTGAATTGCGGGAATCGGCATTTCGCATTCTTAGGATCTAAACCTTAGACCTCCGCGTGCGATTGCACCTGCTTGGTACAGAGTTACAAGCCCCCCGCACTTTCTTTGCGGTCGTTAAGAGGGAAATCGCCCAATTAGCAGAGTGTCAGGTGTTACGCGCGATTGAGCCGTCAGAAGAATCGATAGAGCCGCGTCGGGACCTTGATGGTATCTCTGCCTCAGCTAACCTGCTAGGTCCGTCCCCTGGGGATGATCAGGACTGCGGATAGTAAATTGCGGGTTTGAAGCCGGACTTGCCGCCTAGGCAAAGCACAAAAACATCGGACATGTAGAAGTCTCATCGAACTCCTTTCCCGTTCATGCAGATACTTCAACTGTGACTAGTGGGGTTCGGGAGCACCCGCACTACTTCATTCTTGGCGGTGGGCCACTTTATGTGACTGTACATGGGACTTCTACTCATACCAATGTAAAGTATAGTTAACGCCCTGTCCACTCTACTCAGGCGTAATCATCGCGGAAGGCTATCCACAGCCCATCAGCGGTCTACATGTCCCAGCAGATTCACCTGTCCTGCGGGTCCGCGTCACAGCCTATTCTGAGGCTCTAAAGACTATGCGAACCAGGTGTCCCAGTCGATCAGACGACGAAGTCGGGAAGGAAGCATGGATACCAAAAAGGCTTTATATACTGGGTTATCCTAGGGGATGTTTTTACCGGACTGGTCAGCCTCGGTGCGCTCGGCCTAGGCGCTTACTGCATGGGGGCTGTGGGCAATTTGGTATTTCTCAGGACTATGGACAAAAAAAAAAAAAAAAAAAAAAAA</t>
    </r>
  </si>
  <si>
    <t>ERCC-00098</t>
  </si>
  <si>
    <t>DQ459415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</si>
  <si>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AGGTCGCAATTACATCGGTTCCTGTCCCGTAGAGGCTGGAAGGGGCATAAGAAGCAGTGATACCAACGCTCTCCCCCGCGCGTCTCGTGAGAGCAGACCATGAACATCGCAGAGGAGAATCCTGCATGACTGAATGCGCAGAGCAACTGTCACCACGTGGTTAATGAGAAGGCAGAACTCAACAGACAGCTCTGGATCTGCTGCATCCCAGGGCAAGAATCAGGAAAGCAGATGCAGTAACCATAGGCACGTGAAAATGCTCCCGGCCACACTTTGGAGCTATTACCATGGTCGGGCCCAAACATAAGTGGACAGCTAGAACGATTTCTCAAGCCTGGCAACGTGGGTTAGAACTCCAACCCCTCGCACGTAGTATGGCGCTGGAGTAAAGAGCGCTCTGTTAGCAAGCGACCAGTCTCCCGAAAGTACAGGATGTGCATGTTCTAACCAAAGGGTCGCAGGGACGATGATTGCTAGTAGCTTGACAAGGCTATCCTAGTCATCCTGAATCCGGCCTATCAAAGGAATGCGTGGCAGGTCAAGTGACGAGAGTGGAAGAGCTTCCCGTTGACAAGCGGCAAGTAGACTGTGCCTACCCGGGCTTTCCAGACCTAAGATATCTGCATTCAGCAGAGTGTTGTGTTCGGGGCAGCAGTGTGCCTTCATTCGTCAACTGGAGCCTAAGGCCCCAAACTCGATCATTGATGACTACTCGACAAAAGAGGGTGGTATACAGAAAGAGGCTTGTGTCGCCGGAAACGCTTATCCGCACAGTAAAACCTCCCCAGATGACCTTCTCCCTCATAATCACTTAATCTGAGCGCAGGAGGCAGGCTGTATTAATTCCGGCCTCCAACCGGACCGTGGAACGACGCGACCAAGTGGTCGACGGGACATGCCCAGTATTTGGCCGTTCTGCCGATTCTCAGCTAGCAAACCAAGATCGTACTACGTACGCGCCTGGATAGATCGACGGCTGTTTAATAAGAGTCACTCCAGGCCTGTGCTAGGATCAGGGCGACCATGCCAAATATCAACTCAAGGACAAGTTGACGCCTGCCTTCTGGGGTATGGATCAAAAGCCCACGTTACCATGTAAGACCGTGTGGATTTTCGAAAAAAAAAAAAAAAAAAAAAAAAA</t>
    </r>
  </si>
  <si>
    <t>ERCC-00057</t>
  </si>
  <si>
    <t>DQ668366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</si>
  <si>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CTAGTGCATCCTCGTGGCATCATGCGTCTCCTCAGTAGGTCTGCGACTGATCCTAGTGCAATGCGTCTGAGCCTGAGCTACAGCGATATAGCCTGGATTGTGAGCGTATTTGCTGTCAGAACCTCAGCTCATCATGTATGATGCTGTACCATCCTGCGATACTGAAGATGCACCGCTATAATGCGAGGCTCTCCGCTAAAGTGGAAGCTGCTCGTTCTCAATGCGAGCGAGTCGAATCCAATGCCGTAGCTGCGATAACGATGCCGCTGACTCTACGGTAATGCACGATCCTCTACATTGATAGCAGATAGTCTAACGGGATAGCATAAGTGCAAGGCTCCTAGCATGTAGTCACAGGTGCTCAGATATAGTCATCGCTGCAATCAGCTAGTCATCTTGTCAGGATGCTACTCACTGCGTGCAGAAGATTCGCACGACTTCAGAGGATGGCACTCGTCATTAGAGTGATGTTCTCGGATCGACACTGCTGGTCTGCGAATGACTCGCATTCACTAACATGGAGCATCGTTATCTAAAGGGGATGCACGTTATCGTCGAGTGGCCGTCATGTCTATGCAGTGCGGCCTATGTCTCATTAGCGAGTCGTATGTATCATGTCGGGCTCGAATGTTGCACACGTCTGCGTAATGGTGACCGCTAGTCCCACATGGTGCTTCGTAGCCACAAATGTCGTTAGGTAGACCGACGTTATCGCGCTATACCCGATGTCAACGCGAGTTAGACCGTATCGTCCCCAGTGCCCTAAGATGGTCAAGCGTGCTCCTACGTTAGTATCAGTTTCCCTATTGGTACGTCTGGCGTACTTCTGAAACGTGATGGGCGGCTGGTTACCCGTATATGGGCTCGGTTGACCTCTATTGGGCGTTGTTGACCCGAATTCGGTATCCTCGTCGTTAAATGGCGAACGTCGTCTGCTATAGGCAAACGTCTGTCGGTCATGGCAAATGTTACTCGTGTGTGCAAGAAATTACTCGCTGTCAAAAAAAAAAAAAAAAAAAAA</t>
    </r>
  </si>
  <si>
    <t>ERCC-00002</t>
  </si>
  <si>
    <t>DQ459430</t>
  </si>
  <si>
    <t>D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</si>
  <si>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CAGATTACTTCCATTTCCGCCCAAGCTGCTCACAGTATACGGGCGTCGGCATCCAGACCGTCGGCTGATCGTGGTTTTACTAGGCTAGACTAGCGTACGAGCACTATGGTCAGTAATTCCTGGAGGAATAGGTACCAAGAAAAAAACGAACCTTTGGGTTCCAGAGCTGTACGGTCGCACTGAACTCGGATAGGTCTCAGAAAAACGAAATATAGGCTTACGGTAGGTCCGAATGGCACAAAGCTTGTTCCGTTAGCTGGCATAAGATTCCATGCCTAGATGTGATACACGTTTCTGGAAACTGCCTCGTCATGCGACTGTTCCCCGGGGTCAGGGCCGCTGGTATTTGCTGTAAAGAGGGGCGTTGAGTCCGTCCGACTTCACTGCCCCCTTTCAGCCTTTTGGGTCCTGTATCCCAATTCTCAGAGGTCCCGCCGTACGCTGAGGACCACCTGAAACGGGCATCGTCGCTCTTCGTTGTTCGTCGACTTCTAGTGTGGAGACGAATTGCCAGAATTATTAACTGCGCAGTTAGGGCAGCGTCTGAGGAAGTTTGCTGCGGTTTCGCCTTGACCGCGGGAAGGAGACATAACGATAGCGACTCTGTCTCAGGGGATCTGCATATGTTTGCAGCATACTTTAGGTGGGCCTTGGCTTCCTTCCGCAGTCAAAACCGCGCAATTATCCCCGTCCTGATTTACTGGACTCGCAACGTGGGTCCATCAGTTGTCCGTATACCAAGACGTCTAAGGGCGGTGTACACCCTTTTGAGCAATGATTGCACAACCTGCGATCACCTTATACAGAATTATCAATCAAGCTCCCCGAGGAGCGGACTTGTAAGGACCGCCGCTTTCGCTCGGGTCTGCGGGTTATAGCTTTTCAGTCTCGACGGGCTAGCACACATCTGGTTGACTAGGCGCATAGTCGCCATTCACAGATTTGCTCGGCAATCAGTACTGGTAGGCGTTAGACCCCGTGACTCGTGGCTGAACGGCCGTACAACTCGACAGCCGGTGCTTGCGTTTTACCCTTAAAAAAAAAAAAAAAAAAAAAAAA</t>
    </r>
  </si>
  <si>
    <t>ERCC-00046</t>
  </si>
  <si>
    <t>DQ516748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</si>
  <si>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TCTCCTCTAACTTTGGAGAGGTAGGAATGGGAGTATTTGCACTTGTGGTAACGGTATTTGCATTATTGATGGTTTTTACTATGTTGGGTATGCTGTTCGATTTCTTAAAGGACTGAATATTCGGTGGCAGTATGGGATTTCTAAAAATAATGTTAAGAATTTTTGCTGGTTTTTTGCGACGTTGGTGTTGTATTCTATAGCTCCATTATGGCCGTTATATGGAATCATTGGAGTGCCAGTAATTCTACCACGCCTTATATTTAAAGACAAAAAGAAGTGTCTAACAACAACATCCACACTACTACTCCTTGTCATATTTCTTCCTGAATTGCTGATTCTTATTGGATTTCTGATATTTCCTATTGTTATGGGCTATTACATCTCTAAGGAATTGGTGAAGTAAAATGGTGAAGCTTATGAATTTGTGGAGTGAGAGGATTAAAGATAGGGAAGTTGTTGAAGTTATTGGCTGTGAGAGAGTGCCATTGATGAAACGTAAAAAAAAAAAAAAAAAAAAAAAA</t>
    </r>
  </si>
  <si>
    <t>ERCC-00003</t>
  </si>
  <si>
    <t>DQ516784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</si>
  <si>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GCAGCGATTAAGGCAGAGGCGTTTGTATCTGCCATTATAAAGAAGTTTCCTCCAGCAACTCCTTTCTTAATTCCAAACTTAGCTTCAGTTATAAATTCCCCTCCCATGATTGGGATTTTATAAACTTTTCTTCCATATAATTCATCTTTCTTCTCATAACCGTCTCCGAAAAACTTCAACTTAAATCCAACCTTTAACTGCTCATCAGCCATGTCTCCCACAGCATCAAAAATAGCAGTTGTTGGACATGTTAAGACACACTGCCCCAATCTCTCTAACATTTGATGCTCTAACTCTGACTTTTTAGGGTGGCATATCTGTATTATAAATCCTGGTCTTCCATCTGGTGTTTTTGATGGAGGGACATATTTCTCAATTCCTGCTTCTGCTGGACACATTATAACTGAACAACCAAAACCTGTTGCCTCTGTAGCTGCAATCTTAGCCCACTTCTTTGTAGCTGCTGTTATTAAAACTCTTGAAACCCATATTGGGAATGCTTCTGCAAATGTATCTTCAATATATACTCCATTTATTTCCATAGTTTCCCTCCATTAAGATTTTAACAATTATAGTTTATCTTAGGGGCTATTAATATCTTATCATTTGGTTTTTAATATTCGATAAATCCATAAATAAAAATATATCAACAATAATTTTAAATAATCTAAGTATAGGTAATATAACAATTAAAAAGATTTAGAGGGATAGAATTGAACGGCATTAGGAGAATTGTTTTAGATATATTGAAGCCGCATGAGCCAAAAATAACAGATATGGCATTAAAATTAACATCATTATCAAACATTGATGGGGTTAATATTACAGTCTATGAAATAGATAAAGAGACTGAGAATGTTAAAGTTACAATTGAAGGGAATAATTTAGATTTTGATGAGATTCAGGAAATTATTGAAAGTTTGGGAGGGACTATTCACAGTATAGATGAGGTTGTTGCAGGTAAAAAGATTATTGAAGAGTTAGAACACCACAAGATAAAAAAAAAAAAAAAAAAAAAAAA</t>
    </r>
  </si>
  <si>
    <t>ERCC-00043</t>
  </si>
  <si>
    <t>DQ516787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</si>
  <si>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ATACCTTTACAAATGCTTTAACAAGAGGAAATTGTGTTTTTGCCAATTTAAGACCTAATTTAATAGTTAAACCATTAACCTTAGTTGTTCCAAGGCATAATATAGAGAGTGAGATACAGGATGAGCTATTTCAGGGAGTTATTCAGTATGCAGTTGCCAAGGCAGTTGCTGATTTAGATTTAGATGAAGATTTAAAGGTTGTTGTCTCTGTTAATGTCCCAGAGGTTCCAATAACCAATTTAAATAAAAGAAAACTCTTCCAATACTTCTATGCCTCAGCAAAGTTAGCTATAAACAGAGCTTTAAATGAATATCCTTCAAAAGAGAAGGTAAAGAAAGAGAAATATAGAGCTTTGCATCCATTAGTTGGATTTAGGGATGTTAGATTGGAGTATCCTCCATATCTACAAATTGCTTTGGATGTCCCAACTATGGAGAATTTGGAATTTTTGTTACAAACAATTCCAAATAGCGACCACATCATCTTAGAGGCTGGAACACCACTAATTAAAAAGTTTGGTTTAGAGGTTATTGAAATAATGAGAGAATATTTTGATGGCTTTATTGTTGCTGATTTAAAAACCTTAGACACTGGAAGGGTTGAGGTAAGATTGGCATTTGAAGCAACAGCTAATGCAGTGGCAATAAGTGGAGTAGCACCAAAATCAACAATAATTAAAGCTATCCACGAATGTCAAAAATGTGGTTTAATCAGCTATTTGGATATGATGAACGTCTCTGAACCTCAAAAATTATATGATTCATTAAAATTAAAGCCAGATGTTGTTATCTTGCATAGAGGGATTGATGAGGAGACATTTGGAATTAAAAAGGAATGGAAATTTAAGGAAAACTGCTTATTAGCAATTGCTGGAGGAGTTGGTGTGGAGAATGTTGAAGAGCTTTTAAAAGAATATCAAATATTAATCGTTGGTAGAGCAATTACAAAATCAAAAGACCCAGGAAGAGTAATTAGGATTTTATAAACAAGATGGGTTAAAAAAAAAAAAAAAAAAAAAAAA</t>
    </r>
  </si>
  <si>
    <t>ERCC-00022</t>
  </si>
  <si>
    <t>DQ855004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</si>
  <si>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CCGGGCCAATTGCCTCTATAACTAGAGCTGAGCCCACCATTAAAGCGATTTTTTCGCACTTAGCCGTAATAAATATAATGATCCCGCGGTGTAGTAATTCTACGGAATGCACGGAATGTCATAAGCAGAAGGACGTGATGTGCAACCTACTCCCCTTTCCCAAGTAAATGTACGGGAATTATCGTTTCGTTACCGACAACCATGGGGCCACGTGGCCAGTTTGCCCCTATTAGGTGGATAGGCACTGAGTACAGAATATATAAAGCGTGACGGATGAAAACGCACCCATTGTCACCGATTGTGACTAGTTGACCCTATCACCCCTACTGTGTTCAGACGTCGTTCTACTAAAGGCCCGTGCCGCCGGAAGCTCATTTAAAAAGAACTCGTAAGTAAGCCGGCGACATATCTAGCAAAACATAGTCCCCCTTCTGCTCAGAGGTTATCCATAAGTGACTTACCAGATGGAGTGCCAAGGTACAGACCTCCCTCCCAACTGGTTCCTGCAGGACGTTGCTATATCACTTCTGGCCGTCCTTATGGGTTACCCCTCGCGAGTGCCATCGCATCGACTGACACACCTGCATTCTATTTTATGCTCTACTGACGGCGACGAGTTTTTTGTAGCGTCGATCGCGGAGTTAAGGTCATTGGGGAATAGAACCATAGCGCTTGGGTTTGTGACTTTCTCCCTAGATACGCGTTTGCTGACTGCGCTACATGGATAAAAAAAAAAAAAAAAAAAAAAAA</t>
    </r>
  </si>
  <si>
    <t>ERCC-00112</t>
  </si>
  <si>
    <t>DQ459422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</si>
  <si>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ATGCCTGGATAGGTTCAAGTTACGTTTACACCGTTCCCACCCCACTAACCACGACCTTTCTCGCCTTTGTTTTACCAACGCCGGCTAACAGGTCGGGCCCAACTAATATTGTTAAGGCAGGCGTTCTGTACTTACTCGATCGTTCATAGCCCCACGACATAGTTTTTAGTCATTACGTAGCCGTTATAGAAACTCACCTGTTGTAGAAGGTTACAACCAGATCGTCTTACTTATGGCATGCTGGCGTAGACAGGTGCCAATTTGCGGCCAGTACTCGGATGTTCGTGGACTGATCTGGTCCTCTGTTCCCCTGGTGAAAACGTCGCTTCACTCCGGTAAGGGCGAATGTAATGACCGTATTCTAAGGTACGGATCTACACTATGTGCGGGCGAATAGACTCGGGCCCGTAGCGGGGAGCAAATACTTGATCGCAATCTCTGACGTCAACTGATGTCGCGGAGACTGCTGCGCACCCAATAGGTACCACTAACGTCCGTGTGATTTTAACCGGTAGGAATAAACACCGTCTTATACAGCTACGTTTTTCGATTTACTACCGAGCCGTTTGCGAGAACATATGGATTGGGAAATAGGCTCGAGTCCACATACAGCCTACGGTAAGTTGCTAGGCTCGCAATTCTATCCGGGTTTGTGAGTCTTAGTTGTGCTCCGGCTTTTGAATGAGCATACTCATGAAAGCGCTGCTACTATGATAAGAGTACACGTACAGGTCTCGCCCGATTGGATTATGGCGAGCTGCCGCATTGACGGACATACCTTTGAACGTAATCGCGCACGAGTGCGGATTAAGATTCTCCGCTTCAATCATGCAATGTGGTACAGCTGACTATCATTGACACCAAGCCGCTTGCAGGTATCGCCTGTCGGATAAGTTAAGAGTGAGACGAAGAGTATTCATCGAGCGCCAGGTAAGATAGTGCCACTCTAAGCATCGGTATCTAGCTTTAGTAACCTTCTCGATGGGGAATACACCTCTGCTTAACGGTCTTAATAATTGACGCGTCTTGGACGTAGTACTCTGCAGTGCCTAAACTCATAGTAAACGATCTGGTAGGTCCTTTTACACACGGTTTTTATCGCTTAGTGCTAAAAAAAAAAAAAAAAAAAAAAAA</t>
    </r>
  </si>
  <si>
    <t>ERCC-00165</t>
  </si>
  <si>
    <t>DQ668363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</si>
  <si>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TATGCGTTACGTGAGTCTGATAGCAGTTCACTACCTGGATATCTGATCCACTAGCTCGATCATGCTCACCCATAGTTTATCTGCATCACTCGTACTGAAATGCTCACATCGCAGGTAGAGCAGCATCGTAGAGCGTCAAGCTGCATCCTAGCGTCATGAGTCATAGTACCTCATGCTCACGTGATCTACCCTAGCTGACCGCTAATGACGGCAGTGCAACCTGAGATACCGACGGCATACTGTCGTCAACGTCAGGCAATGTGTCCGAACGGCGAGCTACGTCGCCTCACGGAGTAATCGCGTCCCTCTAGGTATAGTGCCGTCGGTTCAGGTCATATGTCGCGGGTTCTGCACATATCACGGACGTATCGCTATCAGACGGACGCTCTCGGACCTAAACCGTAGCTCTCGGCAAGATCGTCCTCGTCTCGAATATAGCGCCCTAGTGCTGCAAATGTCACCGCTATCTCGTAAGGGGTCCGTCTGTTGAGTTAGGCCTCCTCTCGTTGGATGTGAGCTCGGTTGCTTGGATGGTGCAGCTTACTTCGCGTACCTGCTGTTTGCATCAGTCCTCTGCATCTATAATCGCGTATCTCTCTCTAGTAGACCATATAGCCATCTAAGCGCTCGATATTCCACCTAAGTGGCGCCTATTGAACTAAGTGGCAGCCGAATGGACTATCGCTCCTCGATATGTACGGATAGGCCACGGCATGTACGAGCATAAGCCGAACTGCACGAGCATACCCGACACTGATCTGAGAGTCGCTTAAATCATCTGCGTGTCTTAGAGCTTATCGCCATGTCTGTCAACTGTACTGTCATCCTGTAACTGTAGCGTATGTGAAAAAAAAAAAAAAAAAAAAAAAA</t>
    </r>
  </si>
  <si>
    <t>ERCC-00079</t>
  </si>
  <si>
    <t>DQ883652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</si>
  <si>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ATGTTGGAGTTAACGGAGACCCGCCATCGTTTACGAAACAGGTCGCAGATAAATGTGGAGCAGATTTACGTTGAGGGCCTTCTGGGGACCCAAAGGATGAACGGGGTGTTGTTTCAGAGCGAATAGAGCGATCACCAACGCGCACGTCTCTTTTTAAGATTGAGCGGCTAGGTGTTTCCTACAGTAACTCAATTAGCGTGAGCCAAAGGGCGGAGCCACGGGCCAGTAAGCTATTTAGGGTTTACATGGCTCGATACCGAAACGTGACCGGTACGACGTTCATTTCCTCTGCTTTGGAGTTATCAATTCGTGACCCCGATCATCCAGTCCAGAAGTCGCGGCCCGAAGATCAAAGACGCTACTGACTTGGACTGGTACGAGAGCCCGAGAGTTTAGTGTGCGCACCCCACGTATTTTTTCGCGTCGATCATGCTTAGATTTTAACAACCCGCGGGCCGAAGTTTGATAAGCGTGTTCTAGATTGGAACTTACCACTGTTAAATACACGACGCCCATCTCCAAATCGCACGCAACAGGGGGCTTCCACCAGATACTCCCCAGGACAGGTGGAGATACCAACCACGAAGGAGGTCTCGTGCTGAGCCTTCGTCGATATACCAAAAAAAAAAAAAAAAAAAAAAAA</t>
    </r>
  </si>
  <si>
    <t>ERCC-00078</t>
  </si>
  <si>
    <t>DQ883673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</si>
  <si>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GAATTGGATTTGCAGAGCATATTAGCAAGTTAACGCCGATCACTCTCCGGCAGTTGCTCCATTAAATACGGGCCTTCGCAATCGCGTGTTGTTACACATAATGCCGGTATCCATCTACTATCGCCGCCAGGTGCAAGAAATGCATATCCCGGCCTACCCCCTTAGCAATCGACATTTGTCTTTGCTGGACGCGCATGATTGAGTTATACGGAACTTCGCAAAAGTATTCCCTTTGTGGTCCGTGCGCCATGCTCCTCTGGGCGTAGCTTACAAGGACTAGGCCGTAGCCTGTAATTAGGGAACCGAGCACCAGAGAATCAGGGTCACAGTGTGTGGTAGACGAAATGATCGTGGGCTGAGGGAATTAGGAGGCGCCGGTCCAATAGTCGATAACACCTGACGGAAGTACGGCTGCAGGATCTAATCATATAGTTCAGAATTGCACGCGCGTCTAAGAACGGACCAGTGTAGACACAATACAACTTAAGCGCAGATCTGAGAGAGGGGTGCACAATCCAGGCAAAGTCCGTTAGAAGGTCAACCTTGTGGGTGCAGCGCTTTGCTCCTAAAGATTCGCTCCTCGGGAGCGACGCGACTGCTAGGGACTGGTAAAACGTTGGGCGCTGTCCAAGGTACCCTCAGTCTGTATTTCATGCCCTCAAATATGCAATCCCGACCCGGAGCCGGCTTTAGATTTATAGCAGAGGGTCTCCGAGGACTGTAATGTCTTTTGCGAGACAGGAAAGGTTGGGCGGTGTACGTCACCTCTACGGTCGAGGCTTGGGTGTATCATGGAGTAATCTATATTCCTTACACGCTTGCTTGCTCCTACCATACAACCACGCAGTCATTACGCGTACATATACCAGCAATTCTTCTACGGACCGTTAGGAAGAAAATGAACGGAGTGGCTGGCCCATAATTTCGCACCCGAAGCTACTGGTCGGACCCATCAGCGCGTGTCGTAAAAAAAAAAAAAAAAAAAAAAAA</t>
    </r>
  </si>
  <si>
    <t>ERCC-00163</t>
  </si>
  <si>
    <t>DQ668359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</si>
  <si>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TAGACTAGCCTGCCGGTCAATAACTGATGACGCGGAGTCAACCTGATAACCCATAGCGGAACAGTCTAACCTACGCGAGATACGTCTTACCGCACATAGGTAACCTATTCGTGACTAGCAGGCCTTATTCCGGTGCTATGAGTATCTTACCTGGTCTAGGTATCTAATTCGTGGGTCGGGTACTACATTCGTGCGATGGGTCCTCGCTTCGTCTATGAGGTCTCGTCTTCGTGAGTGCAATGTATCCGAAGTCGTAGTGATAATATGGAACTAGGCGCGATTTGACGAACGTATGCCGCATATTCGGAACGTCGCCTGGAAATTCGCCACCTAGATCGAAATTATCGGAACTCGTCGCTTATTTACGAACCTTGGGAGCCGTTCCTAAAGCTGAGTCTGGTTTCTTATTAGCGAGGAGCATTTCGTGAATACTGAGCCGAATATCGTAAGACACCCGCGAGCGACTGTAAACTAATCGGGGAACTTATTATAGGGCCGGTCCAGGTCTTGAACGACGTAAAAAAAAAAAAAAAAAAAAAAAA</t>
    </r>
  </si>
  <si>
    <t>ERCC-00059</t>
  </si>
  <si>
    <t>DQ668356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</si>
  <si>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TTTGATCGTAACTCGGGTGACCAATGACCATATACGGCGTATTAAGGTCGTACCCTCGGTCTCAACTTGTCGTATGGGACTTTCAAGTACCTTAGCTCGTCGGACGCTTTAGATGACTTATCCATAGTCCTAAGTCCGGCGCCGGTTAAGCCGCTATTAGCGTGTGTGGACTCTCTCTAGGAGCGGCTTCGCACAAATTACTGCTCAATCCTAGATACGTTGCGCTCTTTGGTAAACGGCTCAGATCTTAGCACTCGTGCAGTTCTACGATGGCAAGTCGTGCCTCGTTCTCGTGTAGAATATCAGCTAATAGGGTCGGCTCAACAGTGTATCCGGTGGACAAGCACTGACACGCGATGACGTTCGTCAAGAGTCGCATAATCTCAGAATCCGTACAGCCGCATCGGGTTCACGGCTATAAAACAGCGTCATCAGCGTAGGGTATCGCTTCGCGTGTCATGACTTGGGCCACGTCTCTTTCTCGCACATTAGGCTAGATTAAAAAAAAAAAAAAAAAAAAAAAA</t>
    </r>
  </si>
  <si>
    <t>ERCC-00160</t>
  </si>
  <si>
    <t>DQ883658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</si>
  <si>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CTTGGTTTGAAATCAAATTACTATAGATTGCATGCAGAAGTAGGGCTTTACAAGTTTGTTCCTAATTCCGTTGAACAATAGCGAATGTATGATGGTCGGTCATTGCCGCAACCCTGAAGCAGTGAGCGTGGTTGAGTAACCACGTACTAGAAGTCCAAGGATGGTTGCAGTAGCTAGCTCAATTGCCATTGCTGGAATAGTGTCGGTAAACCACGCACCGGGGAGCCGCGTTTCGTTGCGATAACCTCATATAGTCCCAGTCTCGGACGCGAGCACCTGCAGCGTAATTAATAAGGTCAGGCTATGATTCACCACCGTGTAGGAGTTATGCGCCTTATCGCGAAGGTAGTTACTCTTGCCAGTGGGCATGAAATTGCGAGCTTGCCCTAGTAGCGTTAGTACCGTCATAAGCCACTCTAAGAGATCGAAATTTTATACAGTAGTACTAACAGCAGACCTGCAATATCAAAGTTATAAGCGCGTCGACACGCCTCGTCTAAGAAAAACTACTTCCATTAAAGTTCGAGGACAAATGCGGTCTGATTCAGTCCTATAGCGAGGCCATTGCAGTGTGGTCTGCCGTGGTCGGCTCGATAATACCATGATAACTACTGACTGCGCAGTTGTAGCGACCGCAATGGGGAGTGTGTGTTCTTTATTTCAACTGCGTGGCTTATCCTACTTAGGAGTTGTGGATACCAGATTATCTCGCGGTGGAAAAAAAAAAAAAAAAAAAAAAAA</t>
    </r>
  </si>
  <si>
    <t>ERCC-00014</t>
  </si>
  <si>
    <t>DQ875385</t>
  </si>
  <si>
    <r>
      <rPr>
        <b/>
        <sz val="11"/>
        <color rgb="FF2E75B6"/>
        <rFont val="Courier New"/>
        <family val="3"/>
        <charset val="1"/>
      </rPr>
      <t>GGGAATTCGAGCTCGGTACC</t>
    </r>
    <r>
      <rPr>
        <sz val="11"/>
        <color rgb="FF000000"/>
        <rFont val="Courier New"/>
        <family val="3"/>
        <charset val="1"/>
      </rPr>
      <t>AAAAGAAGAAGGAAAGTAGAGGAGATCAAGATGTCAAACGAAACAATTAAATTAGTCATTGCGGGACCGCGTGGAAGAATGGGGCAGGAAGCTGTTAAATTGGCAGAACGAACACCACATTTTGACCTTGTAGGGGCCATAGACCATACATACGATCAGCAAAAATTATCTGATGTGATGCCTGTTGAGTCAGATGCTTTCATTTACACAGATATCCTTGCCTGTTTTACAGAAACACAACCGGATGTCTTGATTGATTTAACAACGCCCGAAATCGGAAAAGTACATACAAAAATTGCATTAGAGCACGTAGTCCGTCCAGTTGTCGGAACAACCGGTTTCTCAGAAGCTGATTTAAAAGAGCTCACATCTTTAACAGAAGAAAAAGGGATCGGAGCCATCATCGCGCCAAATTTTGCGCTCGGTGCGATACTGATGATGAAATTTTCAAAAATGGCTGCCAACTATTTTGAGGATGTTGAGATTATTGAGCTTCATCATGACCAGAAGCTTGACGCACCAAGCGGAACTGCGCTTAAAACAGCGGAAATGATTTCAGAAGTCCGTAAAGAAAAGCAGCAAGGACATCCGGATGAAAAAGAAATTCTCCCAGGAGCAAGAGGAGCGGAGCAAAACGGTATTCGCTTGCACAGCGTCCGTCTTCCGGGACTGATCGCGCATCAGGAGGTCATGTTCGGCATGGATGGCCAAACGCTTCAGATACGCCATGATTCTTATAACCGTGCTTCTTTCATGTCAGGCGTTAAACTGTCAGTCGAACAAGTCATGAAGATTGATCAGCTTGTGTATGGTTTAGAAAATATCATTGATTAGACGGGGGGATAAACAATGAAAATTGCTTTGATCGCGCATGACAAGAAAAAACAGGATATGGTTCAATTTACGACTGCCTATCGGGATATTTTAAAGAATCATGATCTATACGCAACCGGAACCACAGGGTTGAAAATTCATGAGGCGACAGGTCTTCAAATTGAACGTTTTCAATCCGGCCCTTTAGGGGGAGACCAGCAAATCGGTGCACTGATCGCTGCCAATGCACTCGATCTTGTCATTTTTTTGCGCGACCCGCTGACCGCGCAGCCGCATGAACCGGATGTCTCGGCATTAATCCGTTTATGTGATGTGTATTCCATTCCGCTCGCCACAAATATGGGTACTGCGGAAATTCTTGTGCGCACACTTGATGAAGGTGTTTTCGAATTCCGTGACCTTCTTCGGGGAGAAGAGCCGAATGTATAATGCTGACGTTCTTGCTTTTGGCGCCCACAGTGATGATGTCGAGATCGGAATGGGCGGCACAATAGCGAAGTTTGTCAAACAGGAAAAAAAAGTAATGATATGCGATTTGACAGAAGCGGAACTCTCTTCTAACGGTACGGTCAGTTTGCGTAAAGAAGAAGCAGCTGAAGCAGCCCGCATATTAGGCGCAGATAAAAGAATTCAGCTAACGCTTCCAGACCGCGGCCTAATAATGAGTGATCAGGCAATTCGGTCAATTGTCACTGTCATCAGAATCTGTCGGCCAAAAGCGGTTTTTATGCCGTATAAAAAGGATCGCCATCCGGATCACGGCAATGCGGCTGCACTGGTGGAAGAAGCGATCTTTTCCGCCGGAATCCATAAATATAAAGACGAAAAAAGCCTTCCGGCGCATAAAGTCAGCAAGGTTTACTATTATATGATAAATGGTTTTCATCAGCCGGATTTTGTTATTGATATCTCGGATACAATAGAGGCAAAGAAACAAAGCCTCAACGCCTACAAAAGCCAGTTTATCCCGTCAAAGGATTCCGTTTCTACTCCTCTGACGAATGGGTATATTGAAATCGTTGAAGCGAGAGAAAAGCTTTACGGTAAAGAAGCGGGCGTGGAGTATGCCGAAGGTTTCTTTTCCAAACGGATGCTGAAGCTTGAAAAAAAAAAAAAAAAAAAA</t>
    </r>
  </si>
  <si>
    <t>ERCC-00077</t>
  </si>
  <si>
    <t>DQ516742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</si>
  <si>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AGTTTTTTCACCTTATGACTTCTCACTCCATACGAAAGACAGATGGTTTGCTCCCAATGAACCCAGAGGGAGTTAAGGTTGATGATTCCCAAGTCCAACATGGAGTTATGCCTATAACGTCATGTTGGACAGACCCCTGTATTGAGCAGACTTAACTTATACTGATATACAGCTAAAATTTGAACAACAAATCTCTTAAATTTATTGTTGAGAATAAAAAGGATACTATCTTATCCAATATTGTATTTCCAAAAAAAAAAAAAAAAAAAAAAA</t>
    </r>
  </si>
  <si>
    <t>ERCC-00069</t>
  </si>
  <si>
    <t>DQ459421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</si>
  <si>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GAGAAGTACCAATATCAGACTCCCGAGACATAAGGGGTGTGCACGGCATGGATGTGTCGCTAACCTCCTGGTCCTATAAAGCAACACTCATGGCACCGTGTGCTGAAGGCTCCAAACGGGTCGATACCAGAAGGGTCGATTCTTTCTTCCAATACATTGTCGGTGTCAATGCTGGAGGCCCAGGAGACGAAATCCTCGGTCAGGTTGTTACTTGAAGGGTTCAACACGAGCTCAAATTTGTCCAGGGGTGGTCACCAGCGGGTCTCGAACAGAGGTGAAACGGGATAAATACCCGAAACATTCATAACCCTGCCAGTCATTATAAGCAAGCCGCTGACTTGGACACCACAACGTGTGGAACCTCAGGTAAGCTGGTCCGGGAATCTTGGTCGCGAAGCGACCCCATTGAGTAGGCAATCCAAACCCTGCAAACAATAGGTGGCCATCCGGTCAAATAATGTGGGAGATGCGCACATCATGAGAGCGACGTATTGAACTCAAGGGACGGTGGTCCCAGGAGAGGGATTACCACATGTTGAAGCTCTTTCAAATCGATTATCCCAATCTGCGCACTGTAAGGTAACCAACCGCAATAATCCCCAGAACACTGCCCTGGTATCTATCGATTTGGAAGTCCAGACTCTAGTGATGCCGGCTGGTCGCGACAAGAAAACATAATTCGCAAAGGGCCCCTGTCTCATTTGGCGTCTTGTACCCAAACACCATACTTGGGAGGGTGTTGCGGCCGCATATCAACGACTAGAGGCCGTCAGAATGAGTCTTCAACACATATCGCTGAAGAAATGTCACTCCCATGGTGGCTGATATAGAAACATATCCTCGCGGACTTCATCGCCGGGCACAAGGCTACAAGATGGACTGGAACGCCGTGTCAACCTCGTAACAACTCCCCATGCAATTCACTCACCGAGTAGCCTATAATGGGGAATGTAGACGGGGCCCTATCTCAAATGTGTGCACCTCTATCCCCACCAAGTATAGTCGACTTAAGGGCGGATCAAATGGCGCGCTGCCATACAAATCCGGTTCCAAGCATGACTCATGGGCAGTACGCCGGTTAGTGGGAAATACGGCTGTCAAACGCTGGTCCAAAAAAAAAAAAAAAAAAAAAAAA</t>
    </r>
  </si>
  <si>
    <t>ERCC-00137</t>
  </si>
  <si>
    <t>DQ855000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</si>
  <si>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AAAGCAAACCTAATGAAGCCAGACACGAGATCACAGAAAATCGCTGACTATCCCGAGTGCGCGGCGAGCTACAATCCAAGATGATTATTTTTTCACGACCGGGCGCTGGTCAGGTATATCGCTGGTACAGATGGCGGCAAGCATCGTTGTCACCACTTCCTTCACGATTTCCGTTAGAGCCGAGTGGTACAGCACGTACGTTATATATGGGAGTACGGACATGCTTCCCACCTCGTCAGCCAAGATGATAGATACCCGTAGCGTGATGGTCTTATAGCTGCTCTGATGGACTTCGAAAGATCACCGTGCAGCTATTCAAAAAAGCAGCCGGGGAAAAGGTGGTCTCGCCCGAAAGCCATGACCTCCGATCACTCCTGGCCGGTAGTCGGTTTATTGCATATTGTACAGTTGCGCGCGCGGCAGGTCACATCCCCCTGGTTAAATAGAGGCACGAGCGCTCGTTTTTGGGTGATCAATATGGCTTACCCCCGAGAGAGTTGTGAGCTTGCACGAAAAAAAAAAAAAAAAAAAAAAAA</t>
    </r>
  </si>
  <si>
    <t>ERCC-00013</t>
  </si>
  <si>
    <t>EF011062</t>
  </si>
  <si>
    <r>
      <rPr>
        <b/>
        <sz val="11"/>
        <color rgb="FF2E75B6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ACCGAGCTCAGATGTGAAGGATCTTCTTGGAGGATTAAAAAAATGATTATCTGTAAAACCCCACGTGAACTTGGTATCATGCGGGAAGCAGGGCGAATCGTGGCTTTAACTCATGAAGAGTTAAAAAAGCACATTAAACCAGGAATCTCGACAAAAGAATTGGATCAAATTGCCGAACGTTTTATTAAGAAGCAGGGTGCAATCCCATCTTTTAGGGGGTATAATGGGTTTCGCGGGAGCATTTGCGTATCAGTTAATGAAGAACTCGTTCACGGCATACCTGGCAGCAGGGTGCTGAAGGACGGTGACATCATCAGTATTGATATCGGTGCTAAATTAAATGGTTATCATGGTGACTCTGCATGGACATATCCGGTAGGAAACATCAGCGATGATGACAAAAAACTTCTGGAAGTGACAGAGGAGTCTTTATATAAAGGCTTGCAGGAAGCAAAACCAGGTGAACGTTTGTCGAATATTTCCCACGCAATACAAACGTATGTCGAAAATGAGCAGTTTTCAGTTGTTAGGGAGTATGTCGGACATGGTGTTGGTCAAGACTTGCATGAGGACCCGCAAATTCCTCATTACGGTCCGCCCAACAAAGGACCACGGCTTAAACCTGGCATGGTTCTCGCTATTGAACCTATGGTGAACGCTGGCAGCCGCTACGTGAAAACATTGGCTGATAACTGGACGGTTGTAACGGTAGATGGGAAAAAGTGTGCTCATTTTGAACATACGATTGCGATTACGGAAACGGTTTTTGAATACTGACGAGAGTAAAAAAAAAAAAAAAAAAAAAAAA</t>
    </r>
  </si>
  <si>
    <t>ERCC-00168</t>
  </si>
  <si>
    <t>DQ516776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</si>
  <si>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CCAATGAACTCAGCTATTCTTCTTAACAAATAACTTTCTCCAGAAAATTCAAATGTATCATCTTCAGGATTCCACCTAAAAACATCATGTAATATAATATCATCAATTTTTGGGTCGTATTCAACAATCTCAGTTATACTCTCAGTTCTTCTAACAAATCTTCCTTTATAAATCAATCTAACCTGCATACATATGGCATTTAGTTGTTCAAGCATAATCTTTGGAATGTTCATTGGTTCAGCATTCAACCTCCTTATAACTGCCTCTGGGGATTTTGCGTGTATCGTTGATAACGCCAAATGTCCTGTAGTTATTGCTTGAAATAATATCTTCGCCTCCTCACCTCTAACCTCTCCAACAATTAAATAATCTGGTCTTTGCCTTAAAGCCGCTTTTAATAAATCCATCATAGTTATTTCATATTCTTCTCCACCGAATCCACTTCTTGTAGTTCCAGCAATCCAGTTTTCATGATACAACCTAATTTCTGGAGTATCCTCAATAGATACGATTTTCATTTGAGGAAGGATGAAAAGAGAGAATGCATTTAAAAGGGTGGTTTTTCCAGTAGCTACCTCTCCAGCAACCATAATAGAATTTTTATATTCAATGAGTAACCAAAGATATGCAAGCATCTCTGGAGAAATACTCCCATATCTTATTAAATCTGTTGGCAATATAGGAGTGTGTGTGAATTTTCTTATTGTAAATGTTGAACCATATCTTGAGATATCCCTTCCAAGGGTTACATTTAGCCTGCTACCATCTGGGAGAGAACCATCCACTATTGGATTAGCCAATGTTAAAGATTTTCCACACCTTTGGGCTAAGGATATACAAAACGAGTCTAATTCTTCATCAGTTTCAAATTTTATATTTGTCTTTAAATGTTCGTATTTTCTATGAAACACATACACTGGCTTTCCAACACCTGTGCAACTGATATCCTCCAAATTCTCATCTTTCATAAGAGCATCTATTTCCCATATCCAATGAGGTAAAAAAAAAAAAAAAAAAAAAAAAA</t>
    </r>
  </si>
  <si>
    <t>ERCC-00041</t>
  </si>
  <si>
    <t>EF011069</t>
  </si>
  <si>
    <r>
      <rPr>
        <b/>
        <sz val="11"/>
        <color rgb="FF0070C0"/>
        <rFont val="Courier New"/>
        <family val="3"/>
        <charset val="1"/>
      </rPr>
      <t>GGGAATTCGAGCTCGGTACC</t>
    </r>
    <r>
      <rPr>
        <sz val="11"/>
        <color rgb="FF000000"/>
        <rFont val="Courier New"/>
        <family val="3"/>
        <charset val="1"/>
      </rPr>
      <t>ACCGAGCTCAAGATGCGTTAATTATGTGGGTGACGATAAATGAGTGAGCAAAAAGACATGTACGTATTAGGAATTGAAACAAGCTGTGATGAGACTGCTGCAGCTATTGTGAAAAGCGGGAAAGAGATCATTTCAAACGTAGTAGCCTCTCAAATTGAAAGCCATAAGCGCTTCGGAGGCGTTGTTCCGGAAATTGCTTCAAGACATCATGTTGAACAAATCACTTTGGTTATAGAAGAGGCGTTTCGCAAAGCTGGCATGACGTATAGTGATATTGATGCGATTGCAGTAACAGAAGGTCCGGGACTGGTGGGAGCGCTTCTTATCGGAGTGAATGCCGCTAAAGCATTGAGCTTTGCATATAACATTCCGTTAGTAGGCGTTCATCATATAGCCGGTCATATATACGCGAACCGTCTTGTAGAAGACATCGTGTTCCCGGCACTGGCATTGGTCGTTTCAGGAGGCCATACAGAACTGGTTTATATGAAGGAACATGGATCATTTGAAGTCATTGGGGAAACCCTTGATGATGCGGCAGGAGAAGCCTACGACAAAGTGGCGCGGACGATGGGATTGCCATATCCGGGTGGACCGCAAATTGACAAGCTAGCTGAAAAAGGGAATGACAATATTCCGCTTCCTCGCGCATGGCTTGAAGAAGGCTCTTACAACTTCAGCTTTAGCGGATTGAAGTCTGCGGTGATCAATACGCTTCATAATGCATCCCAAAAAGGGCAAGAGATTGCTCCGGAAGATTTGTCTGCCAGTTTCCAAAATAGTGTGATCGATGTCTTGGTAACCAAAACGGCGCGCGCGGCAAAGGAATATGATGTCAAACAGGTCCTTTTAGCCGGAGGAGTAGCTGCAAACAGAGGCCTCAGAGCTGCATTAGAAAAGGAATTTGCCCAGCATGAAGGGATTACGCTTGTCATTCCTCCATTAGCTTTATGCACGGATAATGCTGCGATGATTGCTGCTGCTGGTACAATTGCTTTTGAAAAAGGAATTCGCGGTGCATATGATATGAATGGCCAGCCCGGCCTTGAATTGACTTCTTATCAAAGTCTCACGAGATAATAGCGTGAGACTCCCGGGTACAAAAAAAAAAAAAAAAAAAAAA</t>
    </r>
  </si>
  <si>
    <t>ERCC-00081</t>
  </si>
  <si>
    <t>DQ854991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</si>
  <si>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TTATGCGGGGTGTTGTTGATAAGACTTCCTAGGCACGCGGACCAAGCACGTTAAAGGGAGGTTCGCTCGATCAAGAGATCCATACAGCAGGCTCCTATCAGTCTATCTGACGCCAGTTGCCATTGGACGGGATGTCGAGGGTTTGCGGTGGGGAACGACCATACTTACTGTCATTACGACGTGCGGGGAAATTGAGGTTAAGTTGTTTGCCACCCTACAATAACGAAGAATTTAGCCACCAGTTGGCGTTAGAGTTGTCAAGACGTTGGCGTGATGGGATGAACGTCGCTTAAACGTTGGTTCAGGGCTCCATATATACATCTGCCGTGCCCCCCTTAATCTCCATACAGACCCCCCAGGCGGAATGATAAGTCGATACCAGGACAATGACGGCTTCAACGTTTTCACTTTCCGCAGGTGGCGACCCTCTAGTTGCACGCTGGTACATCAGACACGTACACACGCGCAGTGGGGTGTAATCAAGCAGGACCATAACTGATAGTTCACCAAAAAAAAAAAAAAAAAAAAAAAAA</t>
    </r>
  </si>
  <si>
    <t>ERCC-00086</t>
  </si>
  <si>
    <t>DQ516791</t>
  </si>
  <si>
    <r>
      <rPr>
        <b/>
        <sz val="11"/>
        <color rgb="FF0070C0"/>
        <rFont val="Courier New"/>
        <family val="3"/>
        <charset val="1"/>
      </rPr>
      <t>GGGAATTCGAGCTC</t>
    </r>
    <r>
      <rPr>
        <sz val="11"/>
        <color rgb="FF000000"/>
        <rFont val="Courier New"/>
        <family val="3"/>
        <charset val="1"/>
      </rPr>
      <t>TTTCTCTTGACTTTTTCCATAACTTCCCTAATTGTTCTATAATTCTCTTTCAAAGAGTCCTTATCATAACCAAATACATAAACTCTAACTCTATTTCCTTTTGATTCTATTGTGCAATCAATGTCCATCCTTGATAATCTCTCACAAAGCTCCAAAAGCTCTTCATCACAACTCACTTTTGATGAAATAATCTTTCTCATAGTATCGCCAAAATAATAAAGTAAATTTACAAATTACCATAGCTTATATAATAAAGTTTTGCATGAACAAAAATGTTGTGGTGATATATCATGGACGAATTTGAAATGATAAAGAGAAACACATCTGAAATTATCAGCGAGGAAGAGTTAAGAGAGGTTTTAAAAAAAGATGAAAAATCTGCTTACATAGGTTTTGAACCAAGTGGTAAAATACATTTAGGGCATTATCTCCAAATAAAAAAGATGATTGATTTACAAAATGCTGGATTTGATATAATTATATTGTTGGCTGATTTACACGCCTATTTAAACCAGAAAGGAGAGTTGGATGAGATTAGAAAAATAGGAGATTATAACAAAAAAGTTTTTGAAGCAATGGGGTTAAAGGCAAAATATGTTTATGGAAGTGAATTCCAGCTTGATAAGGATTATACACTGAATGTCTATAGATTGGCTTTAAAAACTACCTTAAAAAGAGCAAGAAGGAGTATGGAACTTATAGCAAGAGAGGATGAAAATCCAAAGGTTGCTGAAGTTATCTATCCAATAATGCAGGTTAATGATATTCATTATTTAGGCGTTGATGTTGCAGTTGGAGGGATGGAGCAGAGAAAAATACACATGTTAGCAAGGGAGCTTTTACCAAAAAAGGTTGTTTGTATTCACAACCCTGTCTTAACGGGTTTGGATGGAGAAGGAAAGATGAGTTCTTCAAAAGGGAATTTTATAGCTGTTGATGACTCTCCAGAAGAGATTAGGGCTAAGATAAAGAAAGCATACGCCCAGCTGGAGTTGTTGAAAAAAAAAAAAAAAAAAAAAA</t>
    </r>
  </si>
  <si>
    <t>ERCC-00061</t>
  </si>
  <si>
    <t>DQ459426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</si>
  <si>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GGAGAAGCTTGGCAAACACTACCGGGCATAGATAAAGACGCGGGGCCAAGCATGCCGACATTGGGATACTTCCATGTTACGGGGCATGGAGGCGCAGCTATCCCACCCTCGTGCGCAAGATGGACAACCGAGCGCGGTAGTAATCGCGAACTGCCAGGCACTTATTGTAGAGGTGAATCGCTAACTAACTCGGTGTAAGTTTCCGTCGATGAACAGGCATCGGAGAGGGCTCTACGGGCCACCCAGTAGTGACGTCAGGAGTGCATAAGGAAGCAGATTGACCGTGGCGCAGACTCGCGATATGAATAAGACTCTAGGGGGTGTACAATTGATCGTTGCGTACGGAATCGTGCGACCTCAAAAGTTAAGCGCGAGGGTCACCTTGCTCCGCGCGAGCAGCCTTTGTCCAGGCCTAGTCCTTGCATTCGACCTATCGCACCGAGCGTCTCACCCAGCTAGTACGAAATTAACTGATAGAGATGGTTAACCCCCTCAGAGCGACTGGTTTAAGTCTAGGACCGGACAAACGGTACGATTACGTCTTAGCATCAAGTGGTGCCTGATCTCGTGATAGACAACGTGAGAGTATTTGGATGTATGGCTAGTTACGCAGAGCATGTGGCATTATTCTCATGTTTTGCGGCGGAGCGACTCAATTTATCCGAACCATGGGAGATCGTCATTCTTGTGGTGCAAAAAAATCACGGGCCCTGATACTGGTCGAAGTTGCGCCCTATGCTTACACGGCGCACGCCGCGGTGGAGCGATCGAGACCTCTCGGATCTGAAATAAACCCGCAACGTGAGGTAGTGTTACGCATACATTCGCCCACGCTAACTGATGCGTTGTATTTCTCGGAGTCTTTACCATGAGAATTGGCATATGGAAATCCTGTCATACCACGGGTCGATACTTGTTCTCCGTCTGAAGCGAACAACGAAGCATGTTGACCGTCTAAGATGATTTTTCCGACAGAGTGACGCATATAACACCTCTGGTCTTACAATGATTCGAAGACACGTGAGACGCACTAGAGGCTTAACCTGGCAGATTGTGATCTCCGATGGTAATGAAGTCGCCGTACTATCTCTTACTTGCATGACGCGACTACCAAAAAAAAAAAAAAAAAAAAAAAA</t>
    </r>
  </si>
  <si>
    <t>ERCC-00048</t>
  </si>
  <si>
    <t>DQ883671</t>
  </si>
  <si>
    <r>
      <rPr>
        <b/>
        <sz val="11"/>
        <color rgb="FF0070C0"/>
        <rFont val="Courier New"/>
        <family val="3"/>
        <charset val="1"/>
      </rPr>
      <t>GGGAATTC</t>
    </r>
    <r>
      <rPr>
        <sz val="11"/>
        <color rgb="FF000000"/>
        <rFont val="Courier New"/>
        <family val="3"/>
        <charset val="1"/>
      </rPr>
      <t>TCTGTAAATCCCGTAAACGAGTAGTACGAATCCGGACTTGAATACACGCGTCAATCCCTTTTATATCCTAGAATGGACCGTGTGGACGGCAACTCAGAGATAACGCATATCTATGTGCTCGCTTGCCCATCAAAGAAGAGACGGCGACCAAACGGACGACATATAGTGACATGGTCAACCCGTACGCCTGCTTCGTAAGCCGACGGTCCTTTGAAGAGGCTGGCGAATCATGTCGTTTGTGCTTACTATTACATGCTAGCTTGGTTGGGGCATCTCGGGACAACGTCTATGTACAATAAACACAAAGCCGCGTAGTTATCTTCCGCGAGTTCCGCCCAATACATTGGCGGTGACTTGAGACCGCTAAAATGCACATAGAAGCCTCAAACATGGTAAGACTATAGATAAGCGGCGCGAAAACACGGCATTTGGAATGATGTGTACTGGGAATAAGACGACGTCGCTATGGCCTCTCCGGAAGGCGGTGTATGTGCCAAGCGATGTTTCATTAATGTAACGGACAGGTCGCTGAGGTGGCTTTCGTTGGGGGCGCCGTCTTTGGGGGAGATTGCGTCAATTTTGACTGTCAGATCAGCGACTAGATTTTAGGCAGATTAGTGTGCCACCTGAATCAATAGAACAATATCAGTTATGGCGGTGCAGTATACTATACAATGGGTTGGGCGCATCTGCATGTCTCATGCTGTCATGGCAATCGACCTCTAGTCTGGGGTGATCCGAGGCGCTTCTCTTATTAGGAATAGTGCAGGACCCGAAACCGCCATAGGGAAAGGGTGAGCGAGGTAGCAGCGTAATAATTCGCGGTGGGCAGGAAATGCTTAGTGTTCTGTCTCAAGACCTAAGCGACAGCGTGACCTTGTTTCACTTACCTCTGAAGCTCTTCGACGTTATAGATATTGGCATCCCTAAACAACGAGTACCTTGTGCTACGACAGAAAAGTGACCTGAAAAAAAAAAAAAAAAAAAAAAAA</t>
    </r>
  </si>
  <si>
    <t>ERCC sequences</t>
  </si>
  <si>
    <t>The 5' complete, updated sequences were downloaded from the NIST Standard Reference Material homepage https://www-s.nist.gov/srmors/view_detail.cfm?srm=2374.
Differences to the previous, 5' incomplete versions are highlighted in bold and color. 
See also blog entry at https://www.biostars.org/p/170234/.</t>
  </si>
  <si>
    <t>longSIRV</t>
  </si>
  <si>
    <t>status: 2020-01-16</t>
  </si>
  <si>
    <t>long SIRV ID</t>
  </si>
  <si>
    <t>full transcript, including poly(A) tail</t>
  </si>
  <si>
    <t>transcript body without poly(A) tail</t>
  </si>
  <si>
    <t>pA [nt]</t>
  </si>
  <si>
    <t>SIRV4001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</si>
  <si>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AGTTAACAAGTAGAATCATTTATCCGGCTAAGAATAATGTGTGGATATTTGATCTGAGTAGTTTATTATCTAGGTTGATGTCTATGGATACCGCCCGTATAGATAAAAGACCTAACTTCTAGATCAATTAATGAGATCTAGATCGTAATCCTTGTTAGTTTCTACTTCTTAAGATGTCTATTGGATCGTTTCCTCCGTTAAATGATTTGGTATACTTAGGAATTACTCTTTGGGATAAGGATTGTTCGTCTAATGAATCTGTATAACTTACTTTGTTTGTTGTATTAACTCTATCTTTTGTATTTGTGTCACTTATCTCTTCCCCTTTCTTCCGTAGAGAAGTGACATATATCTAGACTTATTGTTACCTACTTATCGTAATACAGAGAGTGTTATCCCAAAACGTTTCTTGAACTATTTTCTGCACTAGTTTCTTTAGATCCAGATTTTTATTATATATATCTGGGATTTTTGCAGGTCTCTGATAATTACGTTTATCCCTTCAGAAGATCCTGTTTGAACTCGAAGACATTTGAACTTTCGCAGATCCCAAAAACGACCCGGCCTTGACCACAGCTAGCTGTGGTTCTCACACAGTCAGCTGTGAGGAGCGTCTAAGGACTTGGTTTTAGCAGGAATCGAAGGAAAAGGAATCGAAAACGAGGTTTTACAGAGGAATAGAGGTAACAACAGGGTAACGTATCTTATGGACTTTTCTGTAATTTGTCTGAGCTCTTTATTGTATTTCTGAGTTTTAGGATATGGATTTTGTATCTTATTTAACCACTTTTAGCCCAATATAGTGATATGCGAAAACTAGGACCGAAATAGGGTTCCACGTGATAGCAAACTCTGGCCAGTAGTTCGAAGAAGTTCAAGTGGCCGAGCTAGAATCGTACACGTTCCGTGGGTTTGTGAGCTTCTACTAACTATCAGCCAAAGAACAAAGAGTTTGTAAGTATTCCACAAACTAGAAAATTTCGAGAACATCCTTGAGCTAATTAGTTTATACAACTCACTGCGTGGCGAAGAGGGGTGTTTTTTAAACCTTGGGAGTAACGAAATTTTTTACGAAGAACAGTAGAGGTAATTGCATGCTAAGGGAGAAAGTTGATGAGGCAAAACAACGCCACACATTCCTTGACAATCAATAGAAAACTAGGGTAGAAAAGTGCTTTTAGAACCTTAAGAAAACTCCATTTGAGTGGTGGAGATAGTAAAGCATCACAGTGCTAGTAGAATAGTGTGAGGAAGAGGTGTTCTCCAAATTTGTTGAATTTAAAGAGTTTACTAAGCGAGAAGAGAAAGTTGTTTTATCAGGTGTATATAGAACATATTAGTAGTTAATAGTGTTTCTGTATGGATAATACTCGATTACATCGTCCTCTATAACCAGGTGTGTTCAGTCGTACTTCATCGAGATTACCAGCACTTCTAGCTATCCAACAACGAAAACCCTTTTGTACCGCACAAACGAATGGTTGATTTGTACTGAGCGTATCAACTAAAAGAGAGAGCTAGAAACCATTTGGTACTTGGTAGAGTGCGTAACTGTACCAGAACTCTCGAAACTTCGACTATACTGGTTCAGAGCGTTCGGTAGAGTTACAAAGTAGAAGTTAAGAATTCGAATCTGTTCGACCAAAGGGTTAAACCTCTAATTAGAACATTTCAGACAATCCTCTAGAGTTATGAGAATAGTTCTCAGAAGGTAAACCCAGTACATCGCAATCTATCAAGAGAGAGTAGGATTACAGCGTCGGTACAAGCCAACGAACAGAATTCGATTCTTACAATGAAGATTCGAGTTCCTATTTTATCTACAGCCCATTCTCACAAACAAGGGGTAAGAAAGGAAGCTTCTATTAACGGGGGAATGGAGGTCACAGGTGTGTACTAGGTAGAGGTTTGAAGTGGAAAGGAGATTACAAAAGTAAGTTGAGGCTCTTCTTACTAGAGTGTGGTCAGTACACTAACGAGCGTGGTAACAAATCTATGGTTCAAGGAAGGAGTCAAAAAAGAAAAAGTATGAAGGAACCATAATCTAAGAGAAGTAACTCTATGTGCTAAAGTACGTACATCTCCCGAAGTAGCGGGAATCAACAGAGGTGTAATAGTCGAAGAACAACTAAGATAAAGATAGCCCTGTATGTCTACGTATTACAGGATCAAATAGCGTGGCTATTGTCCAGACAAGAACTAGCCAAACTATTAACGAAGAAGGAGATGGAGCAGGAAACAAAGGAGAAGGAGGAGCAGGAGTCATAGATGAAGGTAGACGCAATCGTATGTACTCTAAGAGAACACATAACGGAACTCATAAACTATACAGAACCAAAAATAACTAAAGATTGTATCAAAGTAATACAAAAATCTCAGAAAGATCAGAAAAAGCATAAAAAACTCAGTAAAGTCCATGTGAATGTGTAGACCCTTGATACCTCGTGTTGTTCCTTAAAACCTTCGAAAAGTCGTTGCTTCTAGAACCTCTTGTAAAAAGTCTTCGACCACAGCTAGCTGTGATGTGGTCACAGCTAGCTGTGATGTGGTCACAGCTAGCTGTGAGAATAACGACGGTTCCCTTAAAAGCAAAAGATGGTTCAGAAACTCTTCGGGACTTCAGAAGGAATAAACATTTCATCAGGGACGTGCAAAAATCAGTGCTTATATGGATTAACAAACCAGTAACAATCTGGATTAAAAACAAAAATCAAAAACAATGTGTAAGAACTCTCTTCTTAGGTTAGGAAATCCCTCCTAAAACTTGAGTTAATGATAATAAGAATTAAGTAGTTACGTTTGATAAGTCTAATACTAAACACAAAGATAATAGTACAAACTCATTAGTGGAACAACCCAAATCCCTGAGAGTTATCCCTGAATCTACCTAATCATCTAGCTTTTGGGGAATTCTAATAAGAATCTCAAGAAGTAGAACTAATAAGAATAACGATCAAAATCTAACTAGTGGATCTTGAACTATAATCTATTATCCATACGGTATCCATGAACAATAAACTTGATAGTATCTACTCTGATCCGTAAATTCTTTCTTGTCCATCCGAGTATCTTCCCGAGAACAAATCTATGATCCACTTGATTAGTTCGAATAATTGTTACGTACGAAATCGTATTCTAAAGAGACGAAGAGACCAATAGAATCGAAATTCATATCTCTCAAAGCGCCTTGCGGTGGCCAATGAGATCTTAGTATCAAACTCAAGCTCTTGACACGCAATTATTAGGATTATAATCGATCTAGATGTTAAATAGATAGAGGGCTCTGTTAAGGAATCTGGGTTGCGAAATTAGTTAACTTAGATGTTGAGTAAATAAACTAATAAACAGAAATTGTAAGTTAATGAAGTAAATCGAATAATTTGTTGTAGTATTCAGATAAAACACTTGTAGCTCTCGAGTGACCTTAAGCTGCGAATTCACGATTGCTACTAGAGAATAAACTCCCTCATTCGAATTCCGTTAAACTCGATATAGCGATAACAACTAAGAAAGAAGTATACGAAACTAAACAGGTTGTTACAGAAGCTTTGGACATTGAAAATTCAGTTCATGAACAAGGTTCCGTCGGTGTTAAACATACATAAACAGAGAACCGTTCGATAATTCTTTGAAGAAGTGGTCAGAACAAAGGAGTTAACGAACCGGTTCTCAGCTACTAAATCTACTGTAGACGCTATCGGATGAACGTTTTAATAGCTGACAGAGGCATAGGTAGTAACAATAGAAGAGTTTTATTCTGTAGTGTTATGAGTTAGCACGAAGGAACTGTGCAAGACGAGGATGCAAAGCTGAAACTTAGTTCAAGGTTTATAGAAAACCTCAGGGAATTAATGGATGAACTTCACATTCCCGAAGCCCATAACTAACTTTCTAGTTTCGACAACGTTGCAGCAAGAACAATAGCAGCCAATTAGGCCCAAGTTAGCATAGGGTGTGAAATACGTGAGCGTCGTATTGGAGTAAGCGTACCGG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</si>
  <si>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SIRV4002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</si>
  <si>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TTCAAGCCGCGAATCGCGGAAGAAGCACAGGCCAGGTTGAACCGCAAGTTATAAACGGTTTAGTCAAAAGGTAAATAAGGTAAGACAGCTTAAGTAAGATGCTTCTAGTAGGCGTGCTGAGCAGACTTAACAGTAAGGCTAGAGTAGAAGGTTGAGCAGTTTAACAGCTGACTCGGTCAGCTCTATCTAGTAATGTTCTACAAGTTTATGTTAAGCCACAGATAGCCGCGCAGCTGCTATCAGAAGATAGTCCCCTCGTTTTGACCGGGCAACAAGCAGCCAGTCACAGCAGCGGACTTAAAGCAGTTATCAAAAGAGCAGTGCGAAGAAGAGCAGGAAGTACGCCTCCTACAGCCGATGTTAACGTAGGCCACTTTGTAGTGCACCAAGTCATTAACCAGCCCGTTATTAAAGTGCCTCTCGTGCAGAGTTGAGAAGGTGAAGCCCAAGGGGAAGCGAAGGCTCAACAGCCGCAGACTTCCTTTCTTAGTCTCGGTGCTGCTGCTCCAGCCATTATAAGTAAAGCCGATCGAGCGGCTCAGAAGCGTTGAGAAGAGGAAATTACAGATCCCGAAAACAATGAAGCAGCCATCGTGCTTCTTATAGTAGTCCTACCAGCGATCTCCACCGTGCAACGCGATTCAGTCAGAAACTTAGCCATTAGTCAAGCAAACGCCGTCAGTCCATCACCGCAGCTACCTGGTAATTAAGGGCATTGAACAGAAACAGTACTTAGTCGTATAAGTTAAAGAGTAAGTTAGATAGTTTAAGCTCGACCTTCTTTGAAGGTACTTACGACCGTTCAAGCCGAGCGTTAACTAAGCGTAGAACTCAGGTAAGGAGCAGCTCTGCGTGTTATTCTCACAGCTAGAGTCTGACATGAACTAGTTAGACGCTTTAGAACTAAGGCAAGGTAAACCATAAAACGCTAGCGTTATAAAACTGTCGCAGCGTTTTCAAAACGTCGGCAGCCTTGTCGAGGTAAAACCAAGCCTCGTGCACATTGCACATCTACATAGCTAGCAGTTGACGTCGACTATTAAATGACTGGCTGAGCGCCGGTTGGAGGAGATCTTTAAGCTACCGTAGACCTGTCAGGACGAGTAACGACTCGAGATTTAAAACATCTACGGCTAACTGTCTACAAAGTGATCAGCAACGTTCAACAAGGTCTCTAAGAGCTTCTCAAGGAGGGTCAAGTGATACGAACTATAGTATCCTTGCAAGGAAGTCATAGGTCTAGCAAACTTACTGCCAGTGTAGATTAGACCAGACTTAACAGACCCTTTCATGAAGTTGAACGACGTAGTAGAGTACGGTACTAAGCTTAAGGCTGTTAAACTATAAGGTAAGTCGTGCGTCAAGGAGCTAAAGCCACGAGACGGTAGGAAGTTATTAGGCTAGCGTAAGAAGGTATAGCGCTTAGCTAAGTGCCTAGAGTAGGAGCAACAAGAGCGCCGCTCAGTCTTAACGGAAGAAAGCTAACTGCTAAAGTGCTTGCATTAGAAGCGAGTTGTGCAAAAGCCAATCCAAGTGGCCATGGACTAATATGAGCAGTATCTGTTTTCGCATTGTTCTCTCTAGGTGTTTCAACCGCATGACAGGTCGAACTTCGGGCATCTATTAACACGGGTATAGCACAGCTTAGTCTAAAGCTAAGCCTCACAGGTGGACTAGTGCCGATACTAATAGTATTTAGAGTAATTCAGAAAGGTTAAGCTATTCAAATAGGGCTTACAAAGCCTTACAAAGTCGCGCTATAAGGTCAACAAGCGCTAGGCTGCTTAGCCGCAGTGCAACTTACGCTAGTGCCTCGACGTAAAGTTGAAAATTGTCAAGCAGTCTACGAACGGTTGACATGCTCTAGAAGCTGCGGACAAGCCTACACCTTCCAAGGTCAAGGTGCTGTTCCGCTGGTGGCTAAAAATAGCAACAGAACCATTCGAAGAACTTACTTACTCATTCGTGTAGGTTAGCAACTAATAAGCTGTCTGCACGTCTTCGAGGGTTGAAACCTCGGTTGACTAGCCGAGGTCGTCACTATTGTCGTTCACGAACAAGCAGAAGGCCTCAGCCACCTTGAGGCAAAGATGCAGCAAGGAGTTATTAAAGGAGATCAACTGACTGCACACAGAGGGTAAGCTGGGTAAGCTGAAAGTTATCAAAGTCGAGCTAGGTGTTGCTAAGCTTAGCAAAGTCACAAAGCCGACAGAAGAGCAAGCTACATAAGTCATAACGAAGAAACAGCTCAAATGACAAGACTAGCAATCGGTAACAGTTACATTAAAATAATTACATCGATCGTGTAAAACGAACACCCAAAAGCCGCAAATCAACACACATAAGGAAATAGGTTGCCTCCTCGTTTCAATGTGACAGTCGGCAAGAGGTTTCTTACTAAAAGAGTAGTTATACAACGTTTATAACGTCCTCTTATATCACACATCAGTTTTACGCGTCACAACTTTACGCGCCAAGTAAGAGGAGAAGCTAAACACGTTTAGAACGAGAGTCTCCGAGTGACTTAAGGCCTCGTTGACCAGCTGGAGGCTCAGGTGGCACAAAGTGTCGAAGAAGTTTCAGAAGAACAGCGAAACCATTCAGAAGGTATATGAAAACTACAAGTGAATAGTCGAAAACTTCGTAGCACTGACAGAAGAAACGTAGTCATCGTAGTTCTAGGTCGCCAGAGCTATCTTATACGAGCCGAGGCCGCTAGGTGCACCGCTAACTACGCTTACCAAGACCTTCTAGAGCAAGACTCGCCGCTCGTATGAAAAGCTCGCAAAGTGCCTACGTTAGGGTAAAGAAGAGTTAAAGGTGATTAAGAAGTTGTAGTATTAACTGAAAACATTGTTATTAACACAACTTGTCACCTGCTACGAGTTACTTAAGTGCTGCTTATGCACTCGTAAGGACGCTTAACTCGAGTACAGAACACGTATCTTCTATCCATCGGAGTTCGGTTCGGTTCTTCTAAAGTACAACGAGAGAAGGAACGTAACCACTAGAAAGAGGCTTGTAAGCTTGTTTGACACTGTGTATTCATTATTGACTAGAAAACAGGCCAAAAAGCTAGTAGTATAGAAGTTGTCGGTTTTCGGCAGACTGTGGTTCTACGACTACTCGGTTTAACTTACGGTTGAGCTCTAATAGAGCACCTAACCGTAAACAGTGAAGTGCGTACGACTACTGTAGACCTGCGGTAGCTCTATGTTCTCGTGTCTTATCTTAAGGTAGAGAGGTAACAAATAGGTATAAGAGCTGTGCAGCAGGCGGTTGCTCTAGGGGTTAAAGACGTAATTAGGTAGCTTCCTTCTGGACAAGTTGCCTGACAAACTGCCCAACTCGACACTCGAAGCCTCGGAAGAACCAACCTCAGTTTTTACTTCGCTAAGAGACAGACTCACCTCTGCTGCCACGGAAAAGGGGACTCCGTTCACTGCAGAATGATGGCCTGTCACTACTATGAAAGCTCACCGAGAAAAAGCTACTACCACAACCACTACCTCGTCACTGTTGTTGAAGACCAACTCGACTACTACAACCGAGAAGGCAAGGTCAACGTCGGGTAGGGGTAAGTGCCTCGTTCTAGTACAAACAAAGTTAGACCTTTACTTCTTATTAGACGGTTTACTCAGGCTCATGCTATGCACCTAAAGGCAGCCGTTATAGTCGGCGTAATAACAAATAGTCGAGCTCTGGCGCAGCTGCGTCGTGACAGTTGCGCCAACAGTTCAAACGTTACACTACTTGAGCAAAGCTATGAGCAGGAAACACTTGGCGTTCCCGGAGAGGCCACTCGTGAAGCTACTCTACCGTATCCTCTTGTGGTAGAGCCTACAGAAGCTTTTCTAGGAGTTAAGCTGGCCTACTTGACACGAGAAGTTCTACTTTCAACTAGGTAGACCACTTACACAAAAAGACACGGAAGAGCAGGAGTACACCAGATTTGGACTTCGTCTGCGTCGTTCCAGATCGGCCTCCTCTCGAGCT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</si>
  <si>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SIRV4003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</si>
  <si>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CACCGTTCGTGCAGCCTGGGTTGTCGTGACTAACCGTATAGAAGCTAAAAGAAGTCGAGTTGATTTATCAAAAGTCGCACTAGCCGTTCTCGAAAAAGACAAAAGTTGAGCCGTTAGAACAGTGCTTAATGAAAACTCAGAAGATGACCTTGCCACGAGTTACAAAGAAGGTTAAAGAAGTTAAGGAGGTTTAAATATCTATGACTACCATCAAACCTAACTTGCCTCTCACGAAGCTCCCGTACAACTCGTTCTAGCCTCAGCCTAAAGAAGAAGGCATCCCTTAGTTAACGAACAACTTAAAAACTAGATAGGAGTCTTTCATTTCACGACTCTGGTAGAAGTTATGAAACTTCGTACAATTATAGTTAACATCTTCGACCGTACAGTCTTTGTTGTGACTCGAGAACTTCTTCTCGAAGTCGAACTAGCGAAAGAACAAAGGAAGAAGAGTCTAGCAATTAGAAGAGAGCCTAGAATAGTCTAAGAAGTCGACCTTCCGACAAGTTCAACAGAAGCTAAGGAACCTCGTACAAGTCCAGTTAACATCTTCAACCGTACAGTATTTATTGTGACTCGAGAACTTCTTCTCGAAGTCGGTCTAGCGAAAGAACAAAGGAAGAAGAGTCTAGCAATTAGAAGAGAGCCTAGAATAGTCTAAGAAGTCGACCTTCCGACAAGTTCAACAGAAGCTAAGGAACCTCGTACAAGTCCAGTTAACATCTTCAACCGTACAGTATTTATTGTGACTCGAGAACTTCTTCTCGAAGTCGGTCTAGCGAAAGAACAAAGGAAGAAGAGTCTAGCAATTAGAAGAGCGCCTAGAATAGTCGAAGAAGTCAACCTTCTGACAAGTTCAACAGAAGTTGAGGAACGTTGTACAAGTCCAGATCTCAGCTCTAACCGTACAGTCTTTATTGTGACTCGAGAACTTCATCTCGAAGTCGAACCAGTGAAAGAACGAAAGAAGAAGAGTCAAGTAAATTGAAGAGAGCCTAGAGTAGTCTAAGAAGTCGACCCTCCGACAAATTCAACAGAAGCTAAGGAACATTGTACAAGTTCAGCTCTCAGCTCTAACCGTACAGTCTTTATTGTGACTCGAGAACTTCCTCTCGAAGACGAACTAGTCGTAGAAGGAAGAAGAAAGCTTCCAGGTGTTAAAAGCGGAATTAAGAAAGACTCAGAAGCTGTCCTTCCTGTCGTTATGGTAGGAGTTGTCTAAAATCGTTTAGTTCCAGGTCTCATTAACGTCCGTACAGTGGCTTTCGTAACTCTAGTCTGTTATAAACAAGTCAAACCAGCCGTTGAAGAAAAAAGACAGAGTCAAGCAGTTAGAACCGAACTTGTAAAAGGCGAACCACTCGACCGTCACACCTATTGGGAAGAAGCTAACGTAATTCGTATCTGTTCAGTTAACACTGCCGACCGTAAAGGCTCTATTGCACTTCAAGTCTTTAGTCAACTAGTCGCCGTCTACATAGAAGAAGACCTAAGAACTCGAGCAGCTAAAACAGTAGTTAACTGTACTACCATCGTAATATAACGACTACTTGTAAACTTTCTCGTAGTTAACGTAGTCTTCATAGACCTCTGACAAGTGCCCTATTAAAAAGTTGCAATAGAGGCTAAACTAGTTCTTCTCCAGAACGAAAAAGCTCAAAATTGAAGCTGAGAAGGTTGAAAAGTTATAACAGCGTCAACTGTTGTTGAAGGAGTGTAAGGTTTTACTGTAGAACTTCAACAACATGTTCCAGGACTGCTCTGCCCAGTAACCAACCTTGAAGCTAGAGCAATCGGTTAAAGAAAAGATATAACAGTTGGTTACACCATATAAGAAGGTTTTATCCACAGTGACAAAGTTATCAAAGACCTAATGAGGTTTGTAATCGGAGTTGTCTTAGTTGAACTCCGAACTGTAACCGATCACAAACTGCCCGTGAGTTGTTAAAAAGTCACAATGTATTAAGTAGTCTTTGGTGCCATCTACGGACAGCATGACGTAGAAGTTAAAGCAAGTTACCACAAAAGCACCTAAGGAAACCTTGATGTTGTCCACAAACCAACATCAAGTCTAATAGTTAGACGGCTAACTATAATAGAGCTCGTAATAACTAGACTAGAAAATAAAACAGGTTACTAAGTTACTAACGTCCAAAAACTTGTCCTAGTAGCTAACACAGGTCCTACCGTACTTAGAAAGAATAGCAAGCCAGAACAAACCATTCGAACAGTGAACGATGGACTTCTCGTAGGTGTAGCAGTCAAGGAAGTGTACGATTACCACTACGAAGTAATTGTCGTCAGACTTCGACTGGCTTTTCTAGTTACTAGAAACCTTGACCCAGAAGCAGCCTAGCTTGAAGTTTGAATAGCTAACGTGAACCTAGTCAAAAGTTAAGTTAAGAGAGCAGACTATCTTGACCTCCGACAGAACTTTTGAGTAGTCACAGGGTTAACGAAACAAGTCGACCTCATCAAACTTGGAGAACATATACGACTTCACCAACTAGAAGAAATTGACCTAACCACCTACGATTTTGAAGAAGTATTTGAAGAAGTTGTCGTCTAAAGTTTAACGGTTCAAAGAGAGGATGACTTGACCGCTATAGTTATCGTAGTCAAGATAGAACGAGTAAAAAAAGACCTTAAGGAAGCTCTTGTTGTACTTCTACTAACTCTCATTGAAAAACTAGCAGTTCTTCTACTTATCGTCTAAAGTTTCGTAGGAGTAGTCAACCACGTAGAAGTATGTAACTGCTACGGCACAGTTAACGTGCTAGTTAAAGTCGTCGTTCAGCGAAGTGAAGAAGGTTTAGCAATGCTAAAAGTCAAGGTTCACCTCTGTATTACCTACCACCCACACCTCATTGGCATCAGCATAGGTTGAGGGCTTCTAAGAGAAAGTGTCGTTGGTCGAAGACAACTTGTAGTCCCAACGCTCTTTATAGGCTCCGAAGTTCCGCGAGAAGTTGTTGCACTTACTACCATCACTAACATAAACTATGGTAGTGGTAGTGGAAGAAGAAAGCAGCAGAAGCAAGAACACCACTCGGAAGTGCTGATGATAGTTATTCGAGTGTGAGGTGTATAAAAGCACCGAATAACGTGTATTGGAAGTGTTCTAGTTCAACGTAAACTTCTGCTAGTTCGAGCCGTCTTTACAGCTCCAGAAGTTCACCGCTCAAGACTTCCCAGACAAGCCGCAAACTCTCAAGCCGCTCTTAAAGAACCAAAAATCGTCATTCGAGCAATAGTAGCGCTTAGAGTAAAAGCTAGCTAGACTCTTATAGTAGTATCAACAAGTCGTAATTTTGTTTTGCTACAAAATTCGGAAGAAAGAGGCGTAGAAGCTACAATGAACAACTTTCAACGACTTCTTAAAGCCGTGGTGCTAATGCTATAAAGAGCTCAACGAACTGTAGAAGAGATTGACATAGTTAACCAAAACCAGGGAACTCTATGCTCAGAAGCTACTATACTTCGAAAACCTCGTTAAACAACTAGAAACGAAGTTTACCACTATCAAGACGGTGCAGCCGTCCTTACTGAGGCTATCTACTGCAGTCTCTGTAATGTCTAAGACCAGAAAGGTTGAGTCTACTCCGTTAACTGCTATGGCTCTAGACTCTAACCTTACCGGGTAACGCTAGGTCTAACCATCTCTGCACGTTACCATCTGGCTGCCGCCAAACCTTACCACAGTTGAACACGTACTACCATACCATCGCAAGCGTCTCCGCGTCGTGAAGGAGAAACAAACGATGTAAGTCTGCAAGTTCAAATCGCTGCTCAGCAACAAATCGTTCTCGTTGAAGCACTTCTCTTGGTTTTGCCATACTCGCAAGTCCTAGGAGTTTAACAGCAAGTCAAACGAGCTATAGAAGAAGCTACCGCAACTCGGTAAAAAGTTTAACACAGTCGAATCGCAACTAGAACCGTCTTACACAGTCTATAAATAACTAAGCTCGAAGGTAACTTAGAGCAAAAGATACTTCTAGCC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</si>
  <si>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SIRV6001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</si>
  <si>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GGTTGCAACGAGCAAAGTTATTGTGGCGACAAAAGGTTCGTAAGAACTTGTGTAAGGTCGTCGTTAGAAACAACACCCAGTTAGTTAAGACGAAGTGAAAAACTTTAAAACTTTTTACTCCCCAGCTTGACTCACTGTAGAACCCATTACTTCAAAGGAGGAAGGTGTCCTAAAGGTATAAAACTCGGACTATAGTTTCATAAAGAACAACCATGAGACCACCGTCCATAAGAACTTCTTCGTAAGAAAGGTTAAAAGTCGTTGAGGGTTTCAAGACTACCACTACTGTGAGGAGGTCCATCTGCTGTTCGTCGACGGTATTGTGGTTATCCTAAAAGTCGATCTGCTCAACCGAATACTAGAAGGCAGTTTAGAAAGACTTATAGTAGAAGAGGTCATCTACAAAGACAATGAACACCTAGTAAGTTACAACTTTCTATAGGCCTCTCTTCTAGTTACGACCCTATCAGTTTATGTGTGCAACTACTTCGTAAACCTATCAAACTAAATTAACGTAAAGAGTCAAAGTGTCGAACATATCTGCAATTAGGGTCTAGTTTTTTCGGCCATCATAACAGTTATAGCCAGGTAGGTTTCAAAAGAAGTTTGGTGTGTACATCGTACAAGAAGCTACGTGCAAAAACTAGAAGTAAAAGCTGAAAGAAACATTAAAAGCTACTTAGTTGACAAAATCTTCAGTCACTTCCTCGACTAACAGGTAACTCGGCAAACTTACATTGTAAACTATACACGTTTTAATATAAAGGCTCACGTAGTATATGGCATCGTAGCGGTAAATATTTTAAAGGCCTACTTAGTATGAAGTCTTGACGTACATTAACAAAAACACTATACAGTGGTAACTCTTAGCTCTCAACTAGTTATCATTTACCTTGTTTACCTCTTAACAGTAACCATAAAAGCTTCTTTATTGTGGGCTGTTATCGAACTTCGCACGGTAGCTATTCTTATAGATCTAGGAAGTAACTTTGTTTAGAATGAAGAGGAAAAGGGTAACACATAAAGTTTCTCAGTTGGTAAACCTTGAGCAAGGCCATACACTCTACCGACAACCGTTTGGCAAGCATTTATAATAGCCACACTACTTGAAGGCGTAAATTAGCGAGCAACCCTTATCCTAACTTTAAGACTTCGAGGCAGTTAAACTTTGATTAACGTAGTCAAAGAGGTTTTTGTTCAAAAAGGTTTGGTAGGACGAGGAGATAGAAGTGATGTGAGCCGCGAAGTCTGCCGCACTAAAACAAGTTTTTCAGTTACAATGAGTTAAGATGACATCCGAAAGGTAACTCGACTACGTGGTCAGATTATCTACAACGAGGCCCTTCTTGCTAAAAACTCAGCTGTTGCACTAAAACTTGTACAACGGTAAAAACTCTGAAATCTTCCTTAAGTATTCTGAAACCATATTCGCCAAAAAGAGGAAAAAGTAAACTACCTTGTCTTAGTCCATAGCCTTCGGTCTTACTAAAAGATAACTTACCTATAAGTCCCTCTAGTTAGTCAAAATAACCTCACGGTTTATACGGTCGTTTTAGATGAACAGGTGGAACACACTTAAAAAGAGGTTAGTCAAATATTATCAGGACCTAGCAAAGATCAACTGATCGTTTGAGTATACGAGCTGAGCCTCTGTTATAATTACATCAAAGACCTTCAGATTGCAAAAATTGAAAGACCAGCTAACAGCGAAGTTGTCGAACAGAACGCCAACATTATCCAAGAGGTAAATTTAAGTTGTCAAATTGCAAAAGTTATGACTATCACTGTAGAGAACGTTAAGCGAAGTAGTAAGAGTGTAGTAGCAATCGTTTTCGCACTTCGTCTAGCAACTCCATCACTCTGCCTCGACGTAGATGTCGTCGGTTATGCTAATTCGATAACTTTGGTGGTTGACGTTTTCTCAAGCAGTCAAACACGAAATTATATTGAGACTAATCACGTATTTGGTGACGATTGTTCACTATCTACCTCAAACACAATCTCACTCCAAGTTTTGCCTCTGCTACTGTTTTGTACCTTATTACTAGAAGTTTAAGCCCCTACAACACCTTTTTCCAACTCGTAGGTTACCTTACCACACTACATCTTTATACGGTCAATCACTCTGATCATAATACAAGTGACCAGTCCTTAACAAAGTTAAATTCGTGGTGTAGGCGCACCGATCTGGGCTGTTGGCGACAGGAGGTAAACTTTAAACAAAAGACAAAAACTTCACAACAACTTTATAGTATATCCGAAAGTGTTGATAATAGATAGTAAAGTTAATTACTGTTCGTGCGGAAGAAGTCCGGTAGAAAACAAAAACGCGACTGGCCCTCATCTATCGTTAAAACTTATAACAGGTGCAAATCAACCGACTGCGCAAGTCAACAGTGATGACAAAACCAAGGTCAATAAGGTTTACTTTGTTAACGACTTGCTAGTTAGACGAAGAGGAGCCGTTGTTTACCCTCTGCTTACAAAAGCAACAAAGACTATACAAGTGAACCTTCCTACAATACTTGTTAACTTCCTTATTAAGGTACGAACGGTTAACTTCTATGGAAGTACTCAACCTAGTTAGGACTACGATGGAGTGTCACTGGCTTAACGCGAAAATGTCTGCTGTACTAATTGAGACTAGGATCAAAAACTATTCGGTAACTAAGGCGTGATAGTGGGCGTGATCACCGTCAAGGTACTGGAAGATGTATACTTTTACTCGGTCGAAGAAGCTCCTCGACTCTTTATCTCGAGTGGTGGCCTCAGTAGTGGCGAGGTGTTACTACTGAAAAACGTGATCTTTAAAACTAATGTCGACTTAGCGGAAAGAGTCGTCAAAAATCCTAATACTGCGGATGTGGTAGACTTGCTGTCTTGGGTCTAGGCAGCTGGCTCTTTCTTAAACACGACACTACCAGATTGTTACAAAAGTTTCTTATGTTGGTAAAGCTTCTAACCTATTCAACCGACCAACGCTGTTACCGTTTGAAAGATGGAAGAGATTAACTAAAGTGTCGGTAAAGTTCTCGTCAACGGTGGCTTCTTGTCCAACACAGTTGATAGTATCGAGCTGGTGCTTAAGGGTAGTCGTGACGTTCAGAAGGTCGTTGGTATGATACTTGTCACGGGTAGGTCTCAGCAAGCAGTTCGAGCAAATATACGAAGAGCCGATTACGAGCCATAAGTCTCACTCGTGACTAACGATTTTTGTTCAGTCGTAGGCCTTATCTGCAATTTGGGCTAAAGAGATTACGTAACATGCGGCGCAATTCGTCGTTCGCCACAACTCCTAGATTCTTAAGCCGAAGTAGAAAACGTTAACGTTTCTTACTTAATAGTTTGTAACTTTATAGAACAAAGTCATCAGGTTGAAGGTTCGGTCGTAGAGGAAGTGTAACAAAAAAGGATTATAGTCTTTAGAAAGGTCAGCAGTCCGCCCTTCACTCATTACATAGGGTCTCGAGAAAGAGAGGAAGGTGCGGTCGTTTAACCATCAGTGTACGTTAATGTAACTATAGTCTACAACTATTAAGCCTACAAAAGAACACCTAGCTTCAACAACGAAATCATTGACCTTGTCAGCAATGATTTCAAAAGTTTTTTAGTTGTTACAAGTCTTAACAGCCTATTCGAAGCTCGTTTAGTTTTCCGTAACAAACTAACTGTCGTCAAGGCTTACGAAGTTGGTAAAGCTAACTACAATTTCTTAGGTGTCGAGGTCAAAGTTCATTTAATTATAGCAGAAGGAGCTATAGGTTTTTGACAAAGTGTTAACAAGATTGTCAACTGAGTTAAAGGCGTAGTCTTTCTGACGACAATCAGACGAGCAGTTGTTACAAGCACCAGTAACGTCAAACCTGAAGACCGGTTTTGACAGAGAAGTCCTTTCTTATGCAGCCTCAAAACTGCTAAGAAGGAGCCTTAAACTGTCGACCCAGTTTGGGTGTTCGTTTATCGACCGTCTAGTCAAAAACTTGGAAAGACTGTCCTAGATCGAGGTTATAAAGGAGAGGTAAGTGTTATTTGCAGTATTCCAAACCGAAACGTCAGAGAAAATCGAGAGGCCTATATACTTAACCTTCCTAAAAGAAGAAACATGAGAAGTTTACAACCTAAAGTTAACCTTAAAAACTTCTAAAGTTAAGTTATAGGGGGTTTTATAGTCAGTCTAATCGGAGGCGTTGCTGAGGAAACTATTCGACTTGACGTGAAAGTTTTCACTAATGAAACCGCTGGCGCTCTGTCTTTTAGACCGGTTCGGGGAAAGGCGCGTCAAACAAGCCATCACACAATATGACTTGTTCTTCGAGCTTACATCGGTATGAACTATACTCTGCTCTTTGTAACATTCACTCACCTCACTCTCACTCGAACTTTCCTTTCTTTTCGCGACAAGAACGAAGTCCTTTCGGCGTACAAAGACGATTGAACGTTATAAATAGGTGACACCTTACCTTACAGAGCAAAAAGAGTATTTCGTAAGACTCGTCGGTATCGAAGAGTAAAGGGAGAGGTTTAAGATGAAGCTTTCACGAAAGAACCTCTAAACAATCCCTTATTAGAGGCAGAACGTCAAAAGACCGCTAAAGGAGCAACAGGAAAGGTTTATGACGTCGTGCCTTTAGCATGAAACAAAAAGAGAGTAACTGACATATGTTTTATAGGAGGTAGCGTCTCAGCCTAACTCGGTATTTAACACACATGAGAAGCTAAACATCAAAGTCGCTAAGCACTGAGAACCGTCTGTTCTTTTCATGTAAGCTGAGACGTATACTGAGAAAAACGTGTTCCGATCCAAAGAGACCAAAAAGTTACTATCGTGTACGTAAACAAGGAGGCTTCGGCATTCTTGATTAACGTTGAGATAAGTTGAGGTAAAGGAGTAAGTGTTTAGGGTAACTAAACAGGAGAGGGTCTAGAAGGCTTCCGTTAAGTTCCACTTCGACCAAGCCATAATACGGCACGACGTAACTTATTTCTCTAACTTCGTGTGGTTAGTCAGGTCGCCGAGGAAGAGGTACTGGGTAACTTGAAAAACCTGAGTAGTGCGCTTATAGGCTAAACTTTCTAGATAACTACCGACATTCGAGATGGACTAGCGGTTCGAACCAAGGTCAAGGCACTGTACAATGATCAACTTGCGATAGGAACAGTTATAAAAAATTACGAAGGTCAACTTGGAGTATAACGCTTTAGCCCAAACCACGCCAATTTCTGCCACAAAAAGGCAGTGATAATTTTCGACTCGGTTGTGTAAGTGTTACTTACTCGTTTAATAAAAGAAGCCGTTTGACAAAGCTCGTGTTTTGTCGGTGTCGTTTGCTAAGACGAGATTGTTTAGGTAAACGTCTTGCTAGCTTGCGTCGTTCTGCTGGCAAACCACTTTGGTATACCCTCAACATCTCTCTCACTTTGCTAGAACTTGGTTGTACCAATCGAGGCGTCTGTTCGCGATCGAACCAAAGAGGTCTAACTTAACGAACAGCACGTTCCACTTTTCGTTGCTCTCTTCTGCTCGTTCGTCAAAGCTAAGGGTGCCGCCGAGGCGCGCTTAAGTCTTTCATCCACTAAGAGGGTGTGTATTGTGATCGGCTTAAAGGACAACGGTACATGACTAGTCCACCCTCGTTCAGAAACATCAGTATCGTGGTGCGACGTCACATCTGCCGCTGTGCGCGAAGTCTGCGGTAGAGTTCTCACTAAGGTCGTAAAAGGTTAGGAAAATATTGAGGAACGTAGTTGTAAGAAACGACTCCTAGGTACGTCTACCGAAGGCTGAGAGGACATGGTTTTATAACTAGTAGCTTCATGAGTTAAGGTAGCTGTTCCCGACGAAACTGGAGGCCCACAAAAAGTGCTTTTAGTCTCTCCATTAAGAAAAGATGACCTTCGTTACGCTACAATAAGGACAAGTCCTTTTACAAAAGACGGTAAAGTACTGGTAGAAGAGGTAAGCCTTAGAATCGGGTCGAAGGTTGTTCTGTACGCGAGTAAAAAAAAAAAAAAAAAAAAAAAAAAAAAA</t>
    </r>
  </si>
  <si>
    <t>SIRV6002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</si>
  <si>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ACTTGTTCATTCACAAAGAAACTTTTGTTTCTCATTTGATAAAAATGAATGGAACAAGAACGGAAAACATAGCTAACCAAGCCAACCAAACTACCGGGCAACAAAGTATGAATCGACCAGATCTATCTGAAGCACGCCTCAGTAGCCCTACTCTCGACAGAAAGCCGGTAACACAAGCTTCCAAACAGCCAACCACTTCGGTAGTACTTCTTGAAAAGCTAGGCTAACGGTACCAGTAGGCTCTTCCTACACTGATCGCAGGTATCCATCTTATAGCGTGTACTAGAGTAGTACTATGAAGGGTTAACAATCACCATGGAACTGAACAAGAAACTGCCTGTAGAGTGGGCAAAGTAATTCGGTAACCTCGCTTATGACAGAGCCCACAAATTCGTGAAGATTTGGTTCAAAGAGCTGATACAAGGATGAGCGTTGCAATCATGTTGAAGGTGGTAGTTATTAATTTGATGTATGGAATAGAAACTGGTTCGTTGCACATACTTTGTTCAAAAGGGAAACGGGAACAAGAAGCCGGAATCAATCACTAACGAGCTCATTAATGGGCTTTATAGATTGGCTTCATCTTATAAGCTCCAGCTAGGTGTTCCTGGTTTCTATGAGATTTCTAAAGGCTCTGTGCAAGAATCGATTTCGCCTTTCTACCAAAAACAAACTCAATAGTCTAACATTTTATTTTTACGTTTATTTAATTTGCTAAATTGAAGGTTCTAAATTTCTGTAACCCGTTATACCATAAAGTCTCTTGTTACTAATTACCTTTATTATTTGTTCCTTAAGTCGTATTTCTTGGCAAGAGCTTGTACTTGTGTTCAAATCTGATTAAGAGAGAGTTCTGTAATTAGTGATTTAAACTGATGAGCTAATGATTTGAAAGCGTACATTAAAGGATCAGTTCAAGCGTAATGTTAATCCAAGTAATCCAAGTGTTACGTAAGATCGTAGTTGAGAGCAACCGATCTTTATGTAACGAGTTTAGTGTAACCAAGCCCGTAAGATAGCTTGTGAAAACTACGTATCTTTTTAGATCTTAGATTTTGTCCCACTAGTTAGTATAAGATCGTAATTCTTGTACACTTAATTTCTTGAATTTCTAATTCTTGAGGTTTGTTGTTAGTTTGGTAGTTAAGTAACTTAGGGGATGAATCTTGGGATTGTGGGTTAATTCTCTGATGAGTGAGTATCGTTTTACTTGTTGTGTTTCTCTATACTTTCTTTTGTATTAAGTTTAATTTATTTACTCTATTCCAAGTCTTTAGAAGAGGTTTCACAGTTTCACCTACTTAGAGATTAGGGTTTACACGAATGTTTTTCCAAGAATCTTTACAACGTCTTTTTCTTCGCATTTTCTTTTTCATCTTTATTTTAATCCAGAGAGCCCAAAAGTATGGGTTAATGTCTTTTTCCGTCTATTTAGGCCAATTCCTTTTGGCCAGACCAGCAGCTCTCCCAACCTAGCTAGCTAGGGGGGAACCCCAGCTAGCTAGGGCTCGACCGCCCAGATTTAGAGGTAAACAAGAGCTGAACCTAGCTAGCTAGACCGGGACCCTAGCTAGCTAGGGTAGGACCGCCCAGACTTGGAAGTAGACCGTCTGCTGGACCTAGCTAGCCAGGGGAGGACCCTAGCTAGCTAGGGCTCGACCGCCCAGACTTGGAAGTAAAGATAACAACAAAAACCAGGTTTACTCGGACTGTTCAGAGCTTTCGTAGGCGTAGGGCGAATTTGTGGATTTTGGACGTTTACTGAGTTCTGTGTTGGCTTTTCTGTGTTTTCTGCCTGATACTGTGCTGTTTGCTAAGTTTTGATTTCCTGGATTCTGTGGTTTTTGCGTTGTATAATCAATCTTGTGAGTTGCTAGAAGAGCTTTGTTCATTGAGAGGAGATCGTCCCCTAAGGTGTAGAAGAAGGTAATTCAGAAGAAGGCGTGCGAGTAGAAGCCTAAGATGAAGCGGTACCAGAGATTCCTGGTACTAGGAAAACAACCTTGTGAGCGAGCGTATTACGGGTTCAGGAACTGTGAATTTCGTAGCCTATAGAGATCGGGAGCACTAATGAAGGAATGGGAAAGGAAAACCTAGATCTAGCTGGCCAAAACCGAACTGCTTGCCGAACATTAGGAAAGCTATTGGTTTGAAGAGAAGGAAAACTATTGAACCGAAAGGGCCCGACATCAACCAGAACCACACTGAACTAGCCCGCAAGAAAGAGAACTAAACGACAAGCTTGTACTGGCGAAACACTTCGTAGAGGAGTTCGAGGTGTATCACAACTCAAAGATCTACCAGAACCTAAAGAGCCAATTCTGGAGGGTACTTAGCCCTGTACTGGCGAAGAGGTAGAAGAACTTCTAGTCGAGAATTGTATTCCCAAAGGTAAAGGAATTTCATAAGAAGTTGCCAAAACGAAGGAACTTGGTTTAAAGAGTTGGCGACTACATCAAGTACTACTATCATTGAGCTGTGTTTAGAGAAAACGTACTGCCAAAAGTCGACCAAGGTACAAAGCTAGCCTATCAAAGCCCATGCAGAAGCCGATCATTGTTCAACTAGGGTGGTTGAATTCCGTATCAGCATCTTGAGTCATCGGCGTTAAAATTGGAACAACCTGAGTTCTGTAAGAACTGTTTCTTTCTGATTGAGTTAAAAGACGAGGATAAGGTTCATTCATAAACCTAACAACCAAGGTACCTTACGCCCTTAAAACTCAAAATCCGGAGGGTTCCCTAGAGATTCACCACCAGAGAGAGCAGCTACGGATGCAACCGATGACACTCTCCTCCACACTGATATCATTAAAGAACGGAGAAGTAGAAGGGAACCAAGAAGAACAGAATCTGCACCTAAACGCAGGCCCAACTAAACTACATTCAAATCTCGTGGTTCGAAAAGTAGCTAATTACAACTATATCGACTATACTGACAAAAGTTTTAGGAGGAAAGATTCGATCTCCGTCTACTGCGAAGTAGAAGAAGTGAACAGTGGTAACATGTACTTTTTAATATTTAAATTGATCATTTTGTCAAGTTTTTGTTCGTTTATTTTTGCCTAGACTTTTTAATAGTTTTGCTGAGTTTTGTAAGGCTTTAATTAAAGATTTTTATGATCTGAGCATTGGCCAAGCTTACGTTAACCAAAGAATTAAAAACTTGCTCGGTTTATGAAATATTTTAAGTGCGTTCTAACTTGTCTCTAGACTTTCTTCTTTTTGTCTTAAAATCCTAACCTTGAAGTTTTGGACTATTGTTTTACCGAGACTATGGTGTACTATGTAAGAACCTGCACCTACATACAAGGTTCCTGAGTGAAACAACAAAAACTTAACTTTTAATACATGAACTACCACTTATTACCTACCTAAGCCTTGTTTCGCCACCTTTCTGCTATTTGGCCCTACTTCTGTTCTAGCCCACCTATGTCGCCTTACTTTCCCCTTGCTTAACATGAAGGTTCTCACTACTTTCTGAGAATTTGATGATCGAACCTAGGTTGAATCTATAATGTGTGATTCTTCTTTTGTTCAACTTTTCTATAATGTGTGAAAAGCCTAGTTTGTTCATTTTCTCTTCCAAAAAACTAATTTTACAAACTACTAACGTTTACTCTTGATGTTACTCAAATTTATCCTCTCCTCCTTCTTTCCCTTCTCCACTCTCTTCTTTCTGTACGTTCTCGTACGTGTTCAGGTGTGAGTACGTTCGAGTATGTTTCTCAAAACCTTTATTGTTTTCGTTATTTACGTTTCAAACTTATCTTTTCTCTCTTACCCCGTTCTGTAACACTCACCCGGAACCTGGTGCTTAACCCGACTATTTCCCTCCGAACTTTCACAATGAATCCGGAGTAATTTTTAGAACAGTTCTTTTGGAAAACCCTGTTTTGAACTGTTCCCTTTTTCTCACGTATTCGTTGTGAATTGGGAAATAGCTCGGAGAACTCGGCACTAGTGATACTTCCTCCTAACTTGGTGCAGAAGAACTAAGAAGAAATCGAGGAACTCATCAGGTAACTATCGAACCAACTTGAAGAACCTAAAACTAGAACAATCTCCTGAGCGGCCTTGCTAATTACGAAGGAGGCCATGTTCGACGAGGAGCAGAAGAACACCAAGTTCACCAAACCAACGTAACCAATACAAGAGTAGTATTCTGGTGAGAACTAGAGTTTCAACAACAAGACTTATTCTCCCCCCCTGTTATGGTAGAGAGACTACCACCAAAGATCCACGTAGAGGTCGAGGTTACAACGTACCGTTGAGTAATCGTAAGCGGAGTAATCGGTAACCATGACACAAACTTCACCGAACAACAAGAGACTCAAGTGCGACTTAGGACAGCTACAGCAGAGACATGGCGTACTCTAATGGTCTTGGAATTCTTGCTCAAACGTATACAAAACTACAACGAGCCGAACATATGAGCTGCACGATCAGATCATACTCATGCACGTTTTGTTTTTGTTCGTTTACTTCTTTGTTCACTCATTGGTTTTTCTTCATTTATCTTGAACTAGAATTATTGAGTCTTTAGGATTTACATTGTTCTTTTTGTGGGATTACCGTTGCCGCGTTTTAACTATGTTCCCAAAACACACAGTTAAGGTATTTACGTAGAATACAGTAACATCGTAAATTCCAAAGTTAGGTTAACCCACCTTAACGATTGTTAGTCTTACGCTAGTCTCTTATGATTCAGTTCGGTTCACACTTATCCAAACCACACAAAGATGATTTGGATTTGTTATCCAATTGTACGTTTAGTTTAAGTCTTCACTTTGATATAATTCCTCTTCCATTTCTTGTGTTCACTATTTTCGTCTTTACTTTGATTTCTGGTCCTTGTCAGTTTATGTTCTTGTTCTTTCATTTGTTTCGTGTTTCACTTCATGAGCCGGCTCGTATGATGATTTTGTCCAGCTCATCTTATGATTTTTGTGGTTAAAACGTGTTCTTGATTTGTCTTGCTCGTCTCATGATTTCTGTGCTCAAAACGTGTTATTTGTTTTGTCTCGAGAATTCTAATCCCATTAACCAAGATCACCTGAGGAGTTAGGTAATCGATTGATTGTTTGATTTAGTTCAATAGGGATCTGTTATCTAAGTTTTGGTCTAGTTAGGTAAAAGTACTGTTACTAGGAATATTGAAATAGTGAAGGATTAGAGTTGAAAATAACTACTTTGTATTATTTCGTCCGATCTCAGATTTGTAGGTTACAGAACCCGATCTCAGATGTTTAAAGAACCCGATTAGTTATTCGTCAGATTTGTAGGTTACAAAACCCCATCTCAGATGTTTAGAGACTTTAATCAACCAAGTATGTAAAGTAGTTTGTGAATAATCAGCCACCTCTTTCAGACTTTAGTTAAAAGTTAACTAGTCTTTCTTTTATCGTCCCTTAGTACGTATATTTATGAATCGATCGATTTCTTGTCTCCTTAGGTGGATTTGGATTGGGTAGGAGTTCTTGAGACTTCTTCTGATGAGTTCTTGTTACTTTTTGTAGTATCTTGTTTTAAATCTTTTTAGTATTTTGGGTCTTTAGTAATATTTGAATCGTTTACTATCTAAAGTTATTCTATTTGTTCATACGTCTTCTTTACTTTAAGTCTAAGAGTCGTGTTGTTGGTCTTTTACGTTTTCTTTAGATTCTTGGGATTATAGGTCATCTGTTTCGTTTCTATAAAACCTGTTTTTGTATTCTCCAGATAATTATCCGTTATGATCCTACGGGATTAACCCTTTTTCTGTTTTACCCTTTCAGCCGCGACGTGGTGAGCCCAGAACCGGCTCATCTTTTCAGCTCATCGGAGGAAACCAGTGTAGTGAGCCGAAGTCCGGCTCATCGAAGTTAGCTCGTCGAAGGGAAGAAGGAGTACACGTGGTGAGCTCGAGGTCGGCTCATCTAACCGGCTCATATTAGGAAGGAAGAGGGAACACACGAGGCGAGCTAGAGGTCGGCTCATCTATAGGGCTCATATGAG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</si>
  <si>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SIRV6003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</si>
  <si>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TAGAGGACTCCCGACCAGTTATAACTATTAATCAGGTAGACGTAGTAGTTGGAGTATCAGGTGTAGGCACGGCAGGCGACATGAACTAACGTAAAGTCTTCTATTAAGTAAAAGAAGGCTTAGACTTGCTCGTAGTAGACGTAGAAGAAGAGGGTATAGTAGTAGAAGCAGTGATTTATGATGAAGTTTAGGCAATAGTGATAGTTGTTTACGGTATCGTAGTAGCAGAGGTTAATTACTACACAGCAGTAGCAGCAGAAGAAGTTACAGGAGATGCAGTATGTAAGGGTCGCGACTCAAAAACTTGTATAGGCCCTAGAGAAGGAATAGTCTGAGCAGTTGGAGCAGAAGTTGAAGTAGTACTAGAAGTTAAAACTTCACGAGTCTTTTTAACAAGGAACAGCTTGATTAACACAAATCTCGAAGTTGTCGCTGCAACTTTTAGAAAAACCTTTTTCCTATCAAATTCAGATATGACCGGTACCGAAGGCACTATTGACTGCCTTCTGGCTCCAGATATTGGTCAAACGTGTTAACCATGACTAGACGGAGTTGAAATAAACTTAGTTCATCAACCGCTTCTATACCTCGGACCTGTATTTGGTAGCTACATTACTAAGATTTGGTGTATAGATTGAAATTTACTAATGAAAGGTTTTCAAATCTTCTCCTTCACCGCAACGCTTACCGAAAATATTAGCGAAGTTACCGTTTAAAAGATTATTTCAAGTACACTCCTAGTCGTTCGAACTGCAGTCAGAACCAGCAGGATAGTAGAACTTGTCATCGGTTCTTTGGTTATTAATGCCTTGCACGATCGTAAGGTTATTGGAGAGAAGAAAATCGAAGTACGAATAGCACCAGTCAAGGCTGTCCAAACAGATTATTAGATATTTCCTTTTTCAATTATCGTCAACAAGAACCAGACCCCGCAAGACGTATACACAAAGAAGATGACTTTCAATTCTTGAGTTTAAATGTAACTAACATTGACGATTGATTGAGCTGGTTTTCGAAGTTTTCTTTTTAGTACATTCGTGTATGTCCTAAAGAACTACCCAGGTTAACCCGAAAAAACAAGAGTCCGTTTAGGCTCCTCAACCGGCCAAGTCTGTTGGTCAGAAAGAGTCTTCGTCGGTATTCAACACTGTCATTATTTACCTACTAGGGGCAAGAGAGCATCTATAGACTAAAAAGACATGAACTCCGAACGCATAAGAATAGAAAAAGTGGTTCTTTAGAAAAGTTACTCATTAGTTGGTTGCGTGGAACTAGTAGTTTAAGTACCTTGGCTCGACAAAGCGTTTCTTGCAGTTATTTAACTCTCCCTGATGCGTACTGGTGTACGCGGAAAAGAAGATCTTATCACCAATTGAGTGCATGTCGTAGTAGGGGTGGTGGATTGCCAGAACGACATTTCGAAGATAATTAAAGACGTGCATAATTTCGTAGTTGTAAAAGTCAGCAAAGTTTTGTAGAGGACCAATTATTTTCCTTTCTACTGAGATTTTTCAAATAAAACAGATCAAAAACCTTTGAAGGTTAATGAAAGTTGTTAGATCTATTATAAGGGCTAGATCGATACAACAATCGTATGTTGAGTAGGGATCTCATCTTTTATTCATACGCACTACAACGGTCACGTCTTATTTTTAACCTTTATAGTCTTTGAGACTAGTCATACAGTTTATTAAAGACGAAGTATCCCAGACCATACGCTTTCTGAAAGCGGTACCTTTCGTTACCTATAGAGTCTTCTTGTAGGAACCTTTCGAGAAGCTCCACACCTTCGAGTCTAAAGCGGTCATATTAAAGCATTTGCATTTCTCGAAAGCTTTTGGTTCCGCATAATTGTACAAGACCGAAGTCTCTGAAGAGTTCTATAAGTTACTTGGAAACGTAATTTACGCTTCGGAAAACTATTTATATAAAGAGCAAGTCCTTATATGGTTTATTTACCTAATTCCTTCTATTTCATCGTCCCAGTAGATCTAGACAGAGATTTTAAGCTAGATTCTAAGATGGTCGTTTGTGAAGTCACCCAAGTAGCATAAAGCATTTTTAAACATCGTTTCAAAAACGTTTGCGCAAATGTTCAAATCCTATCTTTCCCTCATGTCACTTCTAGGATCTACCATTTGGCAGTAACTTTTTCCATAGAGAGTCGAGTAGATTAAGAAAACTCCTTGTAGGAAACATTATGACTCGAACGTAACCAACACCTATCATCTACCTAAATAGAAGTGGCTAATTAAAAAATATAAAAAGGGTAACAAGTCCGCTTTTGTCCGGTTATGACAATAGACGTCCTTCTAGTAGTGGTCATAGACAATTTATCAAACGGCGTTGTAGTGGCCCTTACGGCTGAACGAGTTTGTTCGATTAAAAAAATTAACCACCCTTATAATCCAGGGTTACGTTAAGTATATTAAGGAACCATATCTACAAGTGTAATCACTTATATAAAAACTCGTATGATTCTTCAACGAACTTTTGACTCATTCCGTGTAATGCCCTGACACAGAACTTCTCCGATAGGCTAAATAGGTTTAGATTTTAGTAACGCTCTCGGTAATGGAATTATCCTTGACAATTTCGAAAGTATTATAATATTAGCAGTAGATAACTTTGCATTATGAATGGTTATGAAACCTGTAAGAGGTACCAAAGTCAAACGTAACTAAACAACATTTTCCACTCTCGTAATTAATTTGTCGAATTCCAATCCTATGGCAACCTGAGTAGATACATCAAATACAATAGTTCACTCCTATTTAGAAAATAAAAACAGTAAGAGCATTTCTCTAGGGAATATTACACGTTTATTTCATTTATCGGGGGGAAAACTATCTTTTATATTCGGCCATAACAAACATTATAAAGTCACCTTAATCCCCTTCGGAAACCTTATCATTTGTGTTTCCACAACTTCAAATTATTTTGCTCTTATATGCCATCTACTGGAAGCTCAAGCCACCGGAAGTTGTAAAGTTATTGTAAAAGTTGTTGCAAGAGTTTATATACTTGAAGACAGCAGTTTAGAAATACGAGATCTAGGTATAAGGATCTCACCGAATTGGAATTTTTCGTCGCTTTATCTTAACGTCATAAACTAACATTACATATGTCATAACAAGCGTAAACTTCTCATAAAGAGCAAAAATGCGACCATTAAAAGGGGAAAACTAGTGGGAAAAAACCCAGTAGCTATATTTAAACTTCACCACCAGGTAGAGGCCTTTGTAGGTGATATCCGTTGCCGTAACAAAGACATTATTGTCTTAGACCGTATACAACCGCATACATGTAAAGGAGGTTGCGTGTAAAGACCTTATCGTTGAAATTCAAAAATTAATTTCTTTTAGGAGAAAACAGTTTTATTCTTATCTAGACGTACTAAGAGAATGTTCTATTCCATCACTCCAGTTACATATGTAAGCATTGTTACAAGTTTTATCGCCGTTCAGCTGTTTCAAAACTTACCGTACTTGCGTGGCTCAAAAGGGGTAGAGAAAGATTTTTCTTTGAAGATAGTAAACCTGATAAGTTTTTTAGTAAGTCCAAGAGGTTAACTAGCAAGTTATGAAAGTATTGTAGGTACTTACGCATCAGAAGCATAAAAAGTAGGTCTATGACCTCCTGGAGTCATTGTAAACTCTAACGGTGCCTCCATTTCATAAGTATTCCTCCTAAAAGGTATTTATAATAACGGTCTTTTAGAGAGCGAAGGTCTACAACACCGTGGACACTTTTTCTTGGTAAAGGATTTCTGTATGGTTTGTTTTGTGACCATTTACACAGGTCGTATCAAGGGAATAGATTATCGAGGGTCATACGTCCAAGTACAAGGAGAAATAGACAGTTATAAAGGAGTAAAAAAGACACTTTTTTCATGAAAACTAGAAAACCACTTCATTTTTCTTTGAGAGAAAGTAAAGATTTCCATGAACCGTAAAAAGACTACTGCAATGTGTTTCGGAGGTGCTATAAACGGAAATTCAGACCTATTACAGAACGATTAAGTAGTTACAGTCATGGTATAAGGCATCTTGCTAGAGGTGGACAATTATATGCGCGCACCAGTCGTAGCTCATTCTTTAGTTTGTTTAACAAATACTCTGGGAAAAGAAATTGAACGAAGTCGGGAAGACCTAAGTTCGTATACCGTCTTTGCTGTAGACCTTCATTTGAATTATTAAGCCGCCTTCCGGGTTAATTGAAACCTTTTAATAGCTATTGTATACCTTATTCAGGACGAAGTTGGTCTTGTCCTATTTATCATCCGAGTGATAAATAATGAAAGACTTGATGTAGGTCTCACATTCAATAATTACAATTTGGCTTATGTTCAAATAAAAGATCCTAAAAGAAATTACTTTGTTCATAGCCGCTTAGATAATTTAAAGATTAAGATAGGGGACTCAGACACGAATTATTAAACTCTTGCTCAAAGTTATTTGAAGATTATATACGGTTGAGGGATTTTCTTTAACTTATTATTTGGTGACTTATAAAACCGCCAACGGTGCAGAGACCTACACGTTCGCACTTTAGTTAGAGTAACCGCTGACTTCACTAGTCGTATCATTTGGGTAGTAAAAGCTATTTAAGTCACCATCAAAGTGACAATAGATATTTACAAAGATCCTCTACCCATCGTCTACGCTCCCATGCGAATATACCCGTTAAAGAATATCTATGTTAAAGGTTATTTCATCCATAATTTGGGCGCCGCTTTTCTCTAAGTACGTTTCCGAATTGCAGTCGATTTAAACTATAGTTCATTTTCTTGGAGTGTAATATAAGAAGTAGCTAAAGCAGACAGCGAAGAGAGTTACAGAACCGTTACATTGCCTCTTAGACTTTGTTGTCTGGTACGCTATACAATGGTGGCTCTAAAGACTATTACAGACTCGTGGTCTGTACGAAGTTCCTATATGTAAGGTTACACTTATTTCGTAGGCAAGAATCGAGAAAACCATAAAACCAAAGTCTGTTGCTATAGTTTAGTCAATCTGATAATTTTCGTATGCCTAGATTAAGTTTATTGAAGCTCGAATGAACTCCTCCGCTCTTTTACCACAATTGTTTACGTTATCGTAAGTCAAAACAAAGTTATTAATATAAAGAGTTTAGATATAAAAGTGGACTTAGTAGTGACTTCCGGAAGCGGTGGCTTCGAAAATAACTCTTTAGTTTGGTTGAAAGACGCCCATTTTCCCGGTATGGGAATAGTTTATAAACGACATCACTCACAAGTGTGTCAAGAACCCAGCAGTATCAATGGAAGAATTACCTTCAAACCCAAAGTAATTACAATAAAAAAACGACCGAACTGAAAAATTTCAGCAAACTTCATATTACACATTTAGAGTTGAAAGAGGTAAAAACTCCGTGAAAAAAGAATAGTTTTATATCTAGCTGTTCTCTTTTCACGAGAGGCAGAAGTAGGTACTGCCTTCTACTGTCTCTATTTCGATCAAACTCTCAAAAAAAGGACTCCAACACTAGAGGTTTATACAATACACGTTGATAAAAAAGAGAGCGTTAGTGTTTGGAAAGGGGATTTTACCGATTTTAAGCGTACTGGCGATCAAAATAACATTTTAAGCCTGTTAAGTCATCTATGTAATTTTGTAGAGGTCTACTTATTTGTTTGGACAAAAGACATAAATCTTCATCAGCTGCTCATTTGAAATCGTAAAAGTTTGTTATTAGTTGTAGTACGCGAAGGTAAAGGTGGTTAAACTGAAGTGTGAGGAAGAACCCCAGAACGAACATAAATATAAAGAGACGGTGAAAATTGTTGTCGGGCAGGTAAGACAGATCTTACCCTTAGGTTTGTATTTCTAGTAGAGACCTAGCCAGGGTGAGAACCTAACGGAGTTAAGAAAGATTTTTACACCCTCATAGTGTTAGTTAGTTTATTAGTTGATTCCCGAATATTGGTCGCCGCTCAAAGAGGAAAGAACGGAAAAGTGTGGCTCATTTTTCGTG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</si>
  <si>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SIRV8001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</si>
  <si>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GTCAGGGCGCTCGAAACGTAGTCGAGCTTGGTGACAGAGTTGTGTAGTGGTTCACAAGACCCATTCCGAAGCTACAGAGAATCGTGTTACATCATACCCTTCCCCTTCCTTAGGTTCATTAAGTAAAAGAATATTCCAGAGGAAAGTGGTAGTATATGTATCAGGCGATTTAGTTTTTGTCTAACGAGACGCAGTAGCTCTTCGTCTATATGGTGGTATGCAAAAACGACCTCTTTCGAAGATTGTCAAGCAAAGTTGAAGAGAGCGAGTACCTTGAAGGGTAGCGGCTACTAATCATGTTCAACAACTTCGCCCAACGAGGGCATTCTGACAGCAGAACACGACCGGTTTAAGAGATCGTAAAGTAAGTACAAAGAGTCGTCTAACTGCTGACCAACTAGAAGTTACTCTAAAAGAACAAATTTACAGTTTAAACTCTAGTAGAATTACGGCCTAAGACACCACTTTCTGACTGGTTTTAGTACATTGTAGAAATACGAGGGAACGAAGGGCTTTGAACGGTGTCGGTTTGAAGGGTCGAGTTCGACACTGTATCGAGCCGTATGGCAACGGTTTCGAGATTAACGTTTTAGTGGTGTAGGTGAAAGACTGTACGATGCGCTCAGTAGGTGTCGCTATTGTTGAACCATTAGTGCGAACAAACCAAAACAGGAGGAGTTGGTTTAAAATAGAAAGGCTATCACTGAACGATACATACCTTATTGGAAGAAGTACAACTAGGAAAATGGGCAAGACATCAGTGGTGACTCGAACGATCGTTCGCACCCAAGATTCTATTCTGCATCAACGAGTCGGTCGAGGACTCTGCCAAAACGTCATTCGTTAAGTGTAGAGGAGGTTTCTTGTTGTCGTAACGAAGACCGTAGACCTAGAAGGACTAATAGGACTAACGAAAGGCTCAGTAATAGTCAGTGAACGTAGGCCAGGTCTAATGTACGGAGAAGGGGGTTCTTTCATAACAGCTGTCTCTGGTATCTCAGGTAGGATGACAATGGTAGTGGTTTTAATACTTATCCTCTCAAGAGAACCACCCAGGATAGACATAGACCAAGAACCTGGACAAGGCGCTACGATAATGACTAGCTACCAAACCTAACCTGTCGTCCAAACAAAAGACCCAAGTTCAGTAGTTATAGGTAACCTCTCTGTAGTAGGACTAATGGACGTTCAAAAAGAAGAAGCCTAAGGGGAAGAGAGTATAGACACAAGTGAACGAGTCCGTTGCGTCCAGGATCTCGAACCCTTCAAGGACGTAGTTTGACTCTTCGTTTAGGTATAAGTGATCGTAGTCCCAGAAGGTAGAGTAAAAGTCGGAGAACGAAAAGAGGTTCCAGTCTCCTCTAAGATTGAGAAAGAAAGGTGAGGAAGTTCCGTAGTGGTTGCAAGGATATTCCTAACTGGAACCAAACAACTCGTCATCTACTGACCAAAACTCCTTTAAGGTAGAAACCATTCAACAGACAGTTACAGAGTGGCAACCGGTACAACCAGTAGTACTCCAAGTAAAGGCACAATGATGAGCTTCCGTCTAGGTAACTTAGTCACTCAAGTAGGCATTGTAGTCATCGTCTGTTTAAAAGAACACCACGACATGAAGGACGTGGGTCGTGTAATCTGGGTACCCCTAAAACACTTGGTCTGAGATGCGGTCTTTATAATAGTAATGCCTTCAAGCCAAAGTAGTACAGAAGACTGTATTGAAGAAAAGGAAGATAACCAAGGCAAAGACCAAGGACAAGTTCTAGTAAAGGTCCAAGAAGAAAAACCCCACTAGGTGTGGATAGAAGTCGGAGTCGGAGGTATAAAAGGAGTCTACCGAGAACTCAAAGAAGAACTAGTAAAAGTGGAAGAAGTCCTACGAAAACTAGAAGACTTGTTCCAAGAAGGACGACTAAACGTAGAAGGAAAAGCTGGAGGAGACAAAACAGGTAGAGGTACAGTAGTAGTTAAACAAGTAATAGCTGTAGTCCTCAATCAGGTGGTTCACGAAGAAGGAACCAGACCTAAAAAAGAAGATTTAATAGACATAGTAGTTTTAGTAGGACGAGGTGTAAGAGTAGCAAAGGAAGAAGGCCAAACAGTCTTCATAACCTGAGGAGTCCGAGTAGTCGTCAAAGTTGTGGTAGTAGGAACCGAGAATCGAGGGAACTAGAACACAGGAACAGCTGATATCTACCAGGTCTAAGTAAGAAGAGTAAGTATAAAAGAAGGAGTAGAAGAAGTAGGAACAAGGTACCGAAAAGTAGCCGAAAAAGCCGTAGTCTAGGGTGTAGAGGATAAGGTAATAGGTTGCCGAGTAGGAGTGAAGGAAGCAGAAGGAACAGAAGAAGAAGTAGGAGTGATTGCGACATAAGAAACGGTAGTTTAAGCAGTGAGTAGAGTTACGGAAACAAAAATGGGTCGTGTAGTAGAACGAGAAAGAGAAGGAGAAGGAAGAATAGACACGGTACGTCAACCAGAAGTAGAAGATAAACCAGTGAATGTAGAAAACGGGGGTGTGGTAGAGGGTATGGTCATGGAAGACGTCGAAGGCTAAACAGTTGAAATCTCAGTAGTAGAAGAAGTAAAAACCTCTACGGTTTAGGAAAACATTTATCTAGCCGTTCTTGTGAACGTTCCTGTACCCAATAGTCACTTTGGCAAAACGAATAGCGGTTTTTGAGAAATTCCATTGTTAGGGGTTTCGAGTTATTTTCTAGGTTTTTACGAACTTCAACGAAGTTGACCAGAGGTTGTGGTCGACTTTCCTGCGGACTACTCAAGTTGTCAACAAGTTACCTTGGTTTACTAAGCCTGTCCTCAAATGTGTCCAATAGTTCCAAGTTCAGTAAAAGACGGAAGAATTTGTCTGGTAGGGTACATCATTATAAGTAAAGGAGAAGAACTCTTTCTGAAGGTAGAAATATTCTCGTTTCGAAAGGTTAGTGTAGGAATTGTAAACGTTTATATGAACGTTCTAAAAGAAGTTCTTTATCAGCAAGGAACCCAAGGTAAGGTCAACTGACCAGAGAGTGCAATTCATTCGTCAAGTCTAAAAGTCGGTTGTTAAAGGGGAGAAATTTGTGTCCCCTTTTAACTGACTCTTCTTGCAGAGACGTTATCGAAAAGAGTAACAAAAGTGTCTTTGAACTTTAAACCAAGAGTTCCAGGCATTCAACTAGTTTCAAGACCGCATCGTGGACTTGGTATACGACTCACTGTTTGACGAATTCTGACGATGAACCACACTACTATTTTGGCAACGTTAGTTCATCTTCGGATAGGTCGCTTCGGAACCTTAAAACTCGCTACCCTTAATCATAAAGTTATTTCGACTCGTTTGAGGCACTACTCCAAAAGTGTCGAACTGTCCTTAGGTTCACACATGAAGGTTGACAAGAGTCATTCCGGCTGAGGAGTTCTTCGTAACGTCATTACAATAGTTTCTCAACGAAGACATCGGTGTTCGTTAACTTCTGTCGTACAACTAAAACCCCCTTTGACTTGTGTCTTAGTAGGAAAGATAGGCGTGGTTGACTTAGTGGGTCATTAGAGCGATCTCTATTTTGTGTAACCGCTTTCGCCAACTTTTCAAGCCGTTTCCGTATGCGTCTAAAGGAAACAACGGCAACATAAAGGTGTTCTACTAACTCTTTACTCTAACGGGCAAATTGGACGAGTCGACAATGTAGCCTCACAAAAGCCAGTTATAAATTGTACTCAACGTGACTTCGGTTCGAGAATTTCATTTTGAGTAAACGGTGAGAGGTGAGTTGATCACTTAAAAGGAACAAAACTAGAAGATGTGGGTACCTTCCTACATACAATGAAAACCATACACAATCGTCATTGTCTACGAAACCTAGCATACGACCGACTATTTCGTTGGGAAATTTCACTAAACTGTAGAGATATAAAAGTTTGAACACAAAGACGTTTGGTGATGAAAGATTATTGAACTCTTCAAGTTTGTCCCGGGAGAAGAAACGTTGTAGAGATAGTGACAAAGAGGTATCTAGACTTGTCGGTCGATACCAAAGTGGTTAGGATCGTTGGCATGAGGTGTTTAAAAAGGTTAGTGGGACTATCTGTCCCCTGCTTATGACTACGAGACGTGGGTAGTCGTTACAAAATATCACGTAAAGAACCACTTTCGCAGGATGGCTAAGGAAATTAAATAAGGTGGTCTGTTGTATGGTACTTCTGGACAGGGAGTTAACGAGACGTAGATTTCGTGATTGATCCTGGAGCTAGGAGTACAGCCTACGAGGTAGGTATTCTAGACCTAGATCATCTCCCTCTTTAACTCGAGCAAGGAAGCAGTCCAGACCGAATTGTTCGTAATGTCCCTCCGCATCGTACAGGCATTTGAAGACATAGTCAAAGAACTGGAAAACGGACCAGGAAAATCACCAGAGTAACATGTTTATTAATAGACCGGAGAGGGTGGCTGTTTCAAATTCTTGGAGGAAATTGAGTCAAAGTTGTAAAAAAGATAAGTTTAGATTGACGAGGTAATGTTGGCCATCTTTAACTTATATCTTAGGTTTTTATAACATCGTGTAAAGGTGGGAGGAGAACACACTTAGTGAACTTATATAGGGGTTGCTCGATGGGTATGAATTAACTTCTTCCTTTGTTTTCTCTTCGACTTCTGCAGAGGATTTAAGTGGTTGTAAACTGCAAAGTTACTTGAGGTGGTTTGAAACACTTTACCTGAGCAAAAGTACAAGACTTTAAAGGTGTCGTAGGAAGACTTTGTCTTGACTTTTGTTTCCTTCGGTGTTGAAGGATCGCAAATCAAGTATGACTAGGACTTGGAGTAGTTCGTTTCATCCGGTCGCGAGTTTAAGGTGGAAGACGGTTCTCGAACGATCCCTTTATTAACCGAGGTTTTCTAGTCTCTACCCGTTAAATGTAGGGAGAAGGACATTGAACACTTGGAACGTCTCGTCTTTAACGTTAGGACTCTCTCGGAAACGCTCTCCTCATGACCTCCCTTATCGGTTCTCGTAGACTTCATGTGGTCTTTCAAAGACTTCTGGTCCTACCAGGAGGGCAAGAACGTTATCTCTTAATTAAGAAACAACTTCTCCTCACTCTTTGAACTGGTAAAAGGGGTCGAGTCCTGGTAGGTTTAGGAACATTTTCAATATAAATGACCGACTGACTATCAAACTTCACTTCAAAAAAAACAAAAGGTCCGTTTCTGCTTCATCCACAAGACCTTGTTCAAAACGTAGGTTCGAGCTACATTTATTTGGGGAATCGGGAAACTAGTATGACTGAGGTTCAAGTATCCTTAGTCACTTGCTTAGGTCAGAAGATGACAGTCATTATGTCTTAGAAGGTCTGAAAAGTCTCTCCAGTGTCTTTGGTTTATTGAGTAATACACACGATATATATGATAGGTCTACGAGGACATAGTTCAGGGTTAGTAGGAGGTTTAAAAGGAGTAGGACCAGTTATACACAGTATAGAAAGTGTAAGAAGCATAGTAGTAGTCGGTCTATGAGAACGGTGAGTCTCTTTGAAAGCAAACCCTTTATGAACGGTTCCCGTCTATATAGATGAAGGTACTGTGATAGTTAAAACTTCAGGGCCCTTGCTTTAAACATGTCGGGTCCTTCTAACAGTCGGAAACAAAACCGAACTTTGAAGTAGAGGTAGGTTTAAGAGCGGTTAAGTTGTATATAGAACAGGTTATTGAGTTTTCTTCGAAGTAGGTCATCGGGTCATAAACGCTGTTTAACATTTTGTGCTCGTACCTCTAAAAATATTTCTCGTTGAAACTCAACGTTGAGACTCCGAAAAGAGCTTAGAAGACGTGAACTTTGTCTCTATTCAAACACGTTGTTCGGTTGTAGGTTTGGATTCCTGAATCGTGCTCTTAAACGTGGTACCCTTTCCACGTTTCCACCGTTTGTAAGCCACATCCATCAACTTCGATAGCTGCTCAGGGAACCTTTAGAGTAATTCCGTATTTAACAAAGGTACTGACTCAGTTGGTACAGATACAGTTTAGACAACTCTTCAAAAGGGTTCTCTCGTGGTCTATGTTTCTCACTATTTGGGTTAAAGTAGAGCATGTGACTTTGAACTTAACCGACTCAATATAGCTGTATAAGTCTTATCAGTGAACTGTAGGCTAGTTATTTTCTATAACGACAGAGGACGGTCAACTTTTGGACGAGTTGTTGGACTAAGGTTAGTTCGTGAAGTTATAGCAACTGGTCTGAATACCCTGCACACTCTTTAGGTCGTTTAAGTAGGTCGCGGGAAGCATTTAGGACCATGAAAAAACCTAGTCTAGATTTTTATTGGAAAGAAACGTTAGAAAATACGAGTCAAAACTCGAATCTATTACATACAAGTGACGAAAGCAGTAACAAAGGTCTCATTTCGTTAGGTCTGTCTATGGGTGTAAGAGGGGCCTGGAACTACAAATCGAGTTCACTACTCTAAAAGAGAAGATCGAAATTGTCGAACGTTCACTAGAAGTACCGACCTAGATATTGTAGATTCGATAAGTTTTCTACCTTCGCATCAGGAGGTTCTATTTCGGTGCGGTTCGGTTCTAACGTCATCTTAAGTAAACTACTCGATAGCCTTATTTCTGCAAAACGATTACCAGGCTGTTTACTCACTCATTGCCTAAAGTTAAATAATACCGAACTACTCGGTTAGTCACTCTATTCTAAGACATAAGGTAGGTAGAACAAGACGAAAAAGAGTTAACGTACTTTATGTCTGAATTAACGGTGTTTGCAAAGACTGAGTTTACTGAAAACCACGCATATATAATAGACAACCTTTTCCCTTGCACGTTAACTGTTATCTCTTGGTCCGTAAAGAACTATCCCAACACTCGAAAAGGTATCTATAGCACTTCGTCTTTCTTCAAAGTAACTAACTTGTCTTATTAGGAATTGTCTTTTATGTAAAAGGTCTTAGACTCGTTGCCATCGACAAAAGTGTCCGACTTAGTCGTATCTTCCACTGTCTTAGACTGTCAACGGTCACAGACTCTATAAGTACTCTGGTTAAACTGATAAAAAGGTGTTATGTCTTACGGTGGTCATGGTTTAGAGCTCTCGTTTTGGTCGTTAAAACCACAGGTGAGGATCAAGTCTCCGTACACGTAGTTAACGGGTGTCCTCAAAAACTACTCGATGTTCTCAGACACCTCCGGACCAACTCCTATTTCTTATAAGATCTCGGCCAAACTCGTCAAAAGCTTACAGGTGTTCTAGGACTACAAGTCATCCAGCTCGTTGGTTCTCCACGACTTCACGTCGTTCATTGAGATGCAGATCTCTTGTTGAAAGTGACGATCGTTATTTTGTACAGAAGTGGGTTGACGATTTAGGTCTGGGACATCAGTGTTAGAGACCTGTCTTGTGCGTCGTCCTTCGTCAATATAAAAGTCATAACAGTTAGAGTGACTTTGGGTAAAATAGGAGGTCAGAGAAGAAGAGATCAAAGTCGGAGAGGTTTTTTCAGACCATCTAGAGTAGGTCGACTTGTCGTCGATGTATTAGATGTAGCAGAAGCAGTCGTTACATACTACTTTACGTTTCTGGAAGGTTCCGTTCGTTTGTATTAAGTCCCGGTCTTTTACCTTACCGAAACCATTCTACTAGTAAAGGCACAAGTAGACTAAGACTAAAGTTACCGGTTTGACACGACGTGTCGACATCTTTGAGAACGACGAACACCTTGTCGAGACGTCTATGGCCGTTCCTTCCTACAGGGGGTATTCGGGTGTCGTATCTGAAAAGTCCCACTGGTACGTTTTGATACAACAATTATAAAAACGAAAGGAGGTCTTGGTGGACTTGAAGAGGTCCCTTTTTTGACACGTAGAAAAACTATCTAAAATAGTCACTGGTTTTCCTTTTGTTATCTATGAGTAGACTTCTTCTCTGGTTTGGTCTGGTTTTCTTACTTACCAACAGTTATTGAAGCCACATGTTGACTTAGTTGTGTGACTTTCTACAAAAAAAAAAAAAAAAAAAAAAAAAAAAAA</t>
    </r>
  </si>
  <si>
    <t>SIRV8002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</si>
  <si>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CGTAGTGTATCTCTACAAAGTTTAAGTTGGCCTTAGCCACGTTGTTGGAACTCACCTGGGAGCCACGAGTGAAGAGGTCGGAATAACATACGCTGCGTGAACTAGAAAGGTCAGTACAGTCGTCAGTGTGGTACTTAGAAGTATCACATTTGAGGTAACCGTAATCTCTAGAGTCATAGAAGTCACCGTGTTTGCTCAACACAAGGTTACATGGTGAACTGCTTTCCACAACCCAGAGGCCACTACTCTTCGAACGTAAGTTCCCATAGAGGAAGCCACTCCAATTAACCACGTTATAGTGAAACCTTACGACCAAACCGGTAACCCGCAGGGAATTGTTGAGGTTCTCTACGACTTGTAAGGCGTTGCGGTTTAAGCGAAAGGCGAAATTAGCACTAAGAAGGGAATAGAAGGTCAAATCAAACTTCTTACGATTCAAAGTTCCTAGGTAGAAGGAGAAGTTGTTAGAATATTACGGGTAGTCTTCATTAAAGTTGTGGTAGGAATTCGGTCCACTAGAAACCGAAACCAAAATGTTACAAATTAAATCGTAGGTAGTTACAGTTGAGAGGGAGCCACTAGTTGGCTAGAAGCTCTAAGAAACGTTTGCAACCACGTAGTGGCTGGAAAAATTGTCGCTCAACTTGTAGAGAGAAAAACCTAGGCTGCCCCAAACAGCGAAGCGTTCTGTCGAGAGGTCGAACAAGCCCACACTGCCGCCTTTAAAGCTACCACACGAGAGGCAGGAACAGCCATTGTCACTACAAACCTACGAATCTTTGACCAAGAGGTAAGTTTCAGGTACGATGTCTACCAAGTCCCATAGGAAGGTGTAAACGTCACTTGAAGTGTAGAAGAGGGAGAAACTGAACTGCTAGTAGGTACAAGCATCACTTGAAACCTTGAAGTCAGAAAAACAGTTGGAAGTTAACTCGACACCGAACTTGGAAAGGACTGTGTAAGAGTCGAAGTTGCGCCTATCAAGGTAACACGAGGTACTCACCGAAAACTTACGCCTAACTACAGAAAGGTCAGAGTACTTGTATGAAGTGAAATTGGAGGAGTGAGACCTAGTTGAAGAACAACAAGTTTATGGTACAGTGTAAACCGTAACCAAAAGGTCATTGTTATCGCGACTTGAATTGTGAAAGAAGTTCTCAACAGAGCACTAAAACACCTCGAACTTGTTTAAGACCAAAGAACAAAGGAGGTAAGTGTCATTGGAAACGGCTACAGAGTGTGAGAGGACGCCGCAAGAAACGAAAACGACATTCTCAAGGTCTGTAAAGACCGAACCGGAGACGTTAGCAGTGTACTATTCAAGGTAGAGGTACTAGCTGATGAACTTGTCATAGTGAGAAACATTCACCGACAGGCAATTCTTCGGTTCTCTGAAGTCAAGGTCCACTACCGGGTAGGTTAAGTTCTAAGGTTGCCTCACCAAGAGGAAGTAGTCGTTGGAATAGTCACTCGACTCTGAACTTGAAACCTCGAAAGTGTAAACCAAGTTGGAATTCCAGTCGAACGAACGATAGGACAGGTCGACTTAAAACTCGTCATTGAAAGTGTCAAGGTCAGACGAGCTAGAAACGTAATCTCTAGAAGTTTCATATCTGCAGAAGGCAGAACTATCACCACTATCAAGATCTAAGGAGATGCTAGAAAAGTAATTAGCAGGTAAACTGTCAACCACGACCCTTAGGCGATTAACAACGGAACTTGAGTCGTCAAAGGCAAAGGAACTATCAGTGGCTGAAACCAGGTAGTTGTTGTTAACCCCATCAACTACCACCTAACTGTCAGTCAACTCGTCTCCTAAGTCTACTAGGCTGAAGCAAGCTTCGAAGTTGACACTAGAAAGGTCTTAGAACTCGTAAACCTTACTAGTTACTTCTAAACAAAAGGAGCAAGAATTACCATTGAGGTAAGAAAGGTAGAAGGTTGTCTAAAGGTAAAACCATGGTAAACATATCTCCGCTCACATCCCGCTACTGCAGGTAGACATGACATAGAGGGAAACACTGAAGGTATAGAGACTCGAACAGTCACTTAAGACCAAAGAACCAAAGGAAACCTCAAAGGTTTTGGAAGTTAAGTCAGAATCAGAGGTGCCTTGGTCGTCGTAAACTTCGGTGTTGTCTGTGTCAAGGTGAAGGTTTGTACCAACATAGTTAACTCGTTGCCTTAAGTTTAACTAGCAGGAAACTTTGGCATTGGGGAACCCGACAGCATTAGAGAAAAGGTAGGTTCTTGGTAAACGTGAGCCAACGTACAAGTTGCTGTTGAAGCTTTACCCGGTTCAGCCAGAACAACTGACAGACGTTAAACTCCAGCGCTCACTCGAAACCGCGACCTCCGAAAAGCCGAAGGCCGCTGAAACTGAAGAAGAAGAAACCACTCGGACCACCTCTGAAGAAACCACAGCCCGAGAAACCGAAGAGGAGACCAAAAAGACCTCTAAAAAGAAACCTAAGCAGGGGTCAAAAGAACCAACCACTTCTACCCGAGAAAAGGAAGAAGCACCCTCTAAACTCAAGAAGCCGTCGACTGAAAAGACCACAAAAAAGAAAGAACCAACCCGAGCGTCCAAAAAGAAGTTGGAAAAGCCCCGAGAAAAGGAAGAACCAACCTCTAAAGTGGAGTAGTAGACGGTAAAATTGACCACTTCTGAGAAAAAACCAACCCGAGAATCCGAAGAGGAGTCGTCTGAAAAGACCTCTGAAGAGAAAAAACCATCCTCTAAACTGAAGAAGGCGTCGCCTGAAAAGTCCACTGAAGAGAAAGAAACATCCTGAGAAACCGAAGAGGAGTCGGAAAAGACCTCTAAAAAGAAACCCTCTAAAGTGGAGAAGATGATGTCTAAAGAGACCGCTGAAGAGGAAGAAACAGCCCGATCGACCAAAAAGAAGTTGCCAAACACCCGAGAAGAGGAAGAACCAACCTCTGAAATGGAGTAGTAGCCAGAAAAATCAACCGCTCCTGAGAAAAAACCAACCCGAGCAACCGAAGAGAAGTTGAAAAAGACCTCTAAAAAGAAAAAACCAACCTCTAAAGTGTAGAAGGCATCGGCTAAAAAGTCCACTGAAGAGGAAGAAACAGCCCGAGAAACCGAACAGCAGTCGGAAGAGACCACTAAAAAGGAAACCTCTAAAATCGAGAAGTTGATGTCTAAAGAGACCTGAGAAGAGAAAAAATCAACCTCTAAAATGAAGTAAAAGGCTGAAGAAACAGCCGCTTCGACCAAAAAGACCTCTGAAGAGAAAGAACCATCCTGATCGACCAAAGAGAAGGTGGAAGAGGCCTCTAAAGAGAAAAAACTGTCCACTGAACTAGAGGAGCCATTATCTGAAAAGACCACTAAACAGGAAGAAGCAGCCCGAGAAACCAAAAAGTAGTTGGAAGAGGCCTCAGAAGAGGAAAAAGTGCCTTCAAGAACTGAGAAGGCTAAGCACACAGTAGAGTCACCAGTATCATCAAAGTCAAAAGAGTTAACAACAAAGTCTCCTTTGAAGTTGTTATAATCAACGTAGGCCCGAAAAAAGGAAGAATTGACCTCTAAAATGTAGAAGTCCAAAGAGGCCCGAGAAAAGGAAAAACCAACCCGAGAAACCACCTCTGAAAAGAAAGTGGAGTAGGGGTCAGAAAAACCAACCTCTGCTACCCGAGAAAAGGAAGAACCAACCACTACTACCTCTAAAGAGGAAAAACCATCCACTAAATTGAAGGAGACGACGTCCACTGAAAAGGAAGAAACAGCCTGAACGACCCGAGAAGAGGAAACCTCTGAAGTGGAGGAGTGGTCAGAAGAATCATCCTGATCGTCCGAAAAGGAGTCAAAAGAGTCCCGAGAAGAGGAAAAACAGGCCCGAACCTGAGAAGAAGAAAAACGCCAGGCTTAGTTATTGGAGAAAACCGTTAAGGAGAAGTCGTTTGCTGTGAGCAGAGAAACCACAAGGAAGAGATTGTAGTCAGACACTCAGGCAGAAGCTCTGTTGGAGTTAGAACGATTGTGACTACGAAGGGAGCCAATGTGGTGGACTAGGAGGAGGCTAGTGACAACAGCGCCTAAGGCTAAGGCTGAGGAACCAGAGCTGTCAGTGAGGAGGTTGACAACTACACTGAAGTCAACACCTGTAACATCAACAAAATCAACTGCAGTTGCTACAGAGGTAACACTACCAACAACAACGGAGTCCTCTTCGAAGAAAATGGACGACTCGATAAAGGAAGACCTGAAGACTTGACCTGTTTAGAACGAAAAGCTGCTGCTGTGAGAGGAAGAAGCCGAGCTAGCAGTTGACCCGCGGGCAGAGAAGCCGAGGCTCACACAAAAGACGCTGTTGTCTTTAACAGTCTACCAAGTGAAGCCTTATCATACAGCGGCACAGCTAGCAGTCCTAGCTACGCGGCAGCTGCCACGAGAGCAGTGCACAATGCGCGCGGGGAAGGACAGGTAGAGCGTGGAAAGAAGGTAACTGTCTGGTAAGTATTCAACCGTTACCTTATGGTTTTCGCACACGTGACTTTTGACGAAGCCTAGGGAAAAGCTGACAGTTCGATTGACCAGCGTTTAGTTTAAGACCTCGCTTACCGAAGAAGACTTGTCAGTTAAAGCGGAAGCAGAGTAGTCTAGGAAGTCTCAAACAGCGTTGTCGGGACTAGAGAGGCCGTAGAAGTTAAAACTACAAGAACTAACTCTAAAAATAACTAGGTAGCTTAAGAGCTTAGAGCTGCGCTAGGCTAACAAACTCAAGAAGAGGAAAATTTATGGTACAATGTCAGCCAAAACCAAGTGGAAGTTGCGCTTGAAGTTTGTGTTGACACAACAGCTGCCAAAGCCAAAACAGCTGTTCTTAGAGGTGCTTAAAGCCACCAAAGAAGACAAAAAGACCCCGGTCTTGTTGCTCAGCCCGAAAGCAAAGCTTAGCAGGTTGTCGTAAAAGTCGAGACGTCTCATGCCACGGGCGCATGACACGGCTCAGCTATCAGTCGAATACCAGCACTAACACGCGGAGCTAGAACTGCGGGCCTGACGGGACTAGGTAGAACACGGGCAACTACTTGGTTCATTGGAGGCCTAAGCCTAAAGGCGCTTGCCAACAGAGCTTCTGCCGCTTGAGCGGCCAAAAATGCCAAACTAGAAGTTATAGGAAGTTCTTTCAGCCGCGTGACGCGCTGAGGAGGAGGAGGACAAGGTGTCACTCGGCACGGGATGAGAGGCGCCAAGGTACGAGTAAAACTCGGAAACGGTGTTAAAGTGGCAGCACGAACAGGTAGCTACACAAGCCCTAGCTTTACGCTATCTTTGGCAGCACGGGATGCTAAAGTTGCGGAAGAAGTGGCAAAAAGTTGAGAAAAGGCGTTTCACACTTCCAATCACAACCGAGACCGGTAGGCGACTGTAGGTGAAGCTTGTGTTGTCATGAGAAGAGGACCTGACAGAATAGAAGCTCACCGAATAATTTCCAACCACCACGACCACCTTGAGACTGAAAATCGGAAGGTAGTGTTCTGCGACTTGGGTTAGACAAACTAGGAACTGTACATTGGTAAGGTAGCTTTACGGACCAATGCAGAAATTAGCAATTCTACGTCTAAGGTAGAAGGCTCTACTTGAACTGAAAAAGACTAAGTGAGTCACCAAAAGGTAACTACTTGGTTTACTAAAGACCTAATCCTAGAGGTCATTATTGACTGAACTTAGCTTGAAGGAGAGGGAGTAGTGTGAGTTGTATAAGTTAACAACGGACCTTGAGACCTCGGTGTACCAAGAATAGACCTAGACGAACTTGTTTCTCGAGTCGGAACGAAAGTTAGCTAGGCTTGAGTAAAACTTAGAACTGACATATCTGAGGTCATAGTAGGCCGACTCGTAGTGCTTAAAGCTCGAAACGGCAGACAGGTAGTATAACGTCGGCTTTCAGCACCCTACCAGCCTCACCGACTAGCAGCTGTTCGGTATGTTCAAGGCCAAGTCCGGTAGGAAGTTGAAGTGTAAGCTTTAGTTATTGTAGTGGAAGAAACGTAAGAAACAGAGACTCAAAACACTGTTTACGACCACCTCGTCGAAGAAAAAGCTGAAAGTTTTGAGCCTTTTTCCGTCTTCACCTACGGACTGGCATAAGCAAACAACGGTATGTACACATTGCTGGTCACAGCCAGTGGACTTGACCTAGTTACCAGTAGCGTTTCTTTGGTAGAAGTAGGCTTATTTTTCACACAGAGAGTAGAAGTACTTCAACATGTAGTAGAAACATGGTACACTATAGTCCATTACCTATAGGTCAATGAAAGTCTGTGTAAAAGCGACTACTAAGAACGTTCCAAGACTTTGGCATAACCCAAGACCAATGTGCGCAAGGAACGTAAAGCTCACAGCAAGGTCAACAACAGGTTAGTTATGATGATGAAGGAGGACTTATCTATGACCACCTGCTCGGCCATCCACTTTAGTGGCCGCCACTAAAATGGAAGAAAGCACCACCTGGAGGAAGAAGACCTGGTCCCTTGTTCGACGAGAAAGCCCTCGGCCTGGTAAGGCTTTTAAGCCTAACGACCAGGCTGCGCAAGTATAGCTTTAGCTGGCTCCTACGCCAGTAGAGACTGCAACGGCAGTAGCTCTAGCGTAGAGCAAGTCGTCGTATAAAGAGGACGAGGAGACGCTACAGGGAGTCGGTCCGAAACGCGTGCATGAGGCTTCAAAGTTTCAGGAAACCAAACTAAGACTTTGAACCTTCAGGGCCAAGGACTCCAACTTCCTGTTATCATAGGAGCAGACAGCACACAACAGACTATAACATAAACAGGTTAGCTTAACTACTTATTACACATATTGAACCACCTGAACAGCTACGTAGAACAAGGCACTTGTAATAAAATAAAGCCTTGTCCTTGTGCATCGCTTCAAAGCCACCGAGTAGAGGAAGGGTGTGAACCTTTCGCAGTACAGACTATTAGGCAGGGTTGAAAGGTCATAGAGGACCTACAACGAAGTTTAATAACCACTTAAGATCTAGCACTTGAGAAACGCCTTATCACCACTGGTTAAGGTCGCGGAAAACTTATGAAAAACTACTTGGCACACGAGAACGTCTTATGAACTGTTTGAGAAATTTTATTAAAACTATAACCTGGTAAGCTAGCCGCTAGAGAAACTGTACCAGCTGCTTACTCCTACGAGGTCGCAGTAAAAAACGCCTCTCTGGGAGTTTCTTAGAGAATTAAAGTCCAAGAAGTTCGTTAAAGTCACATAGACGCATGACGAATATCTTGAGGTGCACCGAGAGTTTCAGAAAAAGTTCTGCCTGTTTTCAGACTGGCTGGAACGGGCCTAGCAGTCTTATTATCAACTCCGGAAAGTCGTAGTGTAACCGCACCTTTAATATCTCGAGACCTTACAACTCTCATTCGAGAAGCGCCAAGAAAAACTGCCGAAGACCATGAAGCCCTAGTAGCTCTTGAAACTACATTAGTAGCTGCGTTCAAGCTTCTCTACTCTGCTTAAGGAGAAGCCTTGCCTCGTCGAGTACCATCTGAACCAGAGAGAACTGTTCTCGGCGGACAAGTAGTCTGTCTGACTGCAAGAGTTAAAGAGAGCAAGCAGAAGAAACGAACATTTTGAGCCAGCCTCAAAGTTTCATGCTAGGGCCTTGGGTTGGCCTTGCACCACCTGCACGGAAACAAGATTGTTCGGTAGCTTGGCTCAAGAAGAACAGCTCGTGGAGCTGTTAAACTGGAACAAGATTCCCTTAGCGAAGGTGCAGAAGAAACAGTCCTCACATCAGAACTTAGCGTTACATGTGACCTATTCTAGCCCTAAGGCTAGGCCGTTACTAAAGCCTACTGCACCTGGCGGGCGCAGGTAGCCAAGAGCTTCAGTTACTAAGTCTAGCTATCCTACTAGAACTGCTCACCCATGACATCAACTGTAGAAGCCAACGTCACTTAAAAGCTATCCTCGACATGAAGGCTAGCTTGACGAAAACCGCAGCTGATCG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</si>
  <si>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SIRV8003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</si>
  <si>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TGCATATCAAGATTATCGCGTAGAAGCAACCGAAGCTATTAAAAACATAACAGCTACGATCATAACGAAACTTACCTAAGGTTCTACAATTAGCTAACTATGGTTCGCAACATACTATAGCGGTTCATAAACTGGTTTACTCCCCCATTAAGATTGCTAAGTTAAAATGAATAACTCAGGTTATCGTATAATTAGTGTAAACAGGATCTCCTTTAAACAGACCATACTATTCCAAATCTTTCGTTACATTACTATCTAGCTTGTTTGGGCATAAAAAGTAAGAAACCTTATGAAAACATATGGACCCCTTTATTGCATTGGGTGCGAGATACTTAACGAAAACCTAGAACCATTTTATAAAGTTAGTTTCTTAGCTACTTTAGGCTTCTCTAATAAGCTGTATTTGGAACGTACCTTCGATATACTGGAAATTGTTTCAAACTATTAAGGTCTAGCAAATGAAGCCAATGGTAAAGTCGTAAAAGACCCTCCATGAGAACATTTTAGCTACCACCTCTGTTTGTTATTTACAAGAAATTTCTATTAAGGAAGAGAGATAATTTTCTTGGTATATCATTAACATTTCGAACTAAATTGGTACCTATTAGTCGTTATTTAAGGGTCAAAACCAGGGCATATTGTATTATATCAGAGAGAAACTATAGAGAAAGGTTTGATAATAGGTTTTAACAGTACTTAGAAAAGGAATATGGCTACAGAAGTTGTGCGCAAGGATGCTCCTTTCCAACAAGGTAAGATTGCCATTAAAGACACAATAATTTTACAAGAACTAGTTTATCAAAGTTCTGATAAAGCATCTTATCGAAACTGTTACTTCCAAGGGGAGATTAGAGTTTGCGGTCGTAGAAGCAATTATATCGGCGAAAAAGAAATTGTCAACCTTTTTAAAGTCATAACTTATAGGTCGAAGACCTGTATAACTGTTAAAAGGAGTTTTTTAAAACTAGGTACCTCACTAGTTAGTCTTCACGGTGTCACCTCTCCTTTCCTGCTGCCCTCAGTGGGTTCTCACTCTGAAAGTTTCTATTATATATATTTTGAAAGAGATTTTCAAAGCAGCATTAGGAACGGAGAAGGTCTCGGTACCGCAGGAAGCCAACACTTTACGAATTCACTAGAAACGTATTGAATGACTTGCAGAAGTAGTTTCCGCAATTATTACCCTGCTACAATAGGCCTTTCAAGTACTTCTCATGGGTTCGATCTCAATGTGGTCGACATTGACTACTCCAAAGGACTTCTAGGACTCAATAGTGCCTCCAATTGTAAACCTATTTACAGAATGGTCCCGAAAGAAGAAGTTAATAGTGACTATGTGGGACTCGAAAATAACGGAAGTAATAATGGACGTTTTGAAAAACGTCTCGAAGGACATGTAGCACTACTAGTCTAAACTATGTAAAAAGATCTTCTAAAACTTACCATCCATTCAAAAGGTAATAGGTAAGAAAACAGAATAAAAACTTCTTATGTATTTCGTGTAGGTTTCGTAAGTACGTCATCATTTCTTATAAAAGCCTTAGCTCTAGAACTTTATAGTTTTTGAAGAGCTTCATTTGGTCAAATTGTAACTGCAAACAGGTTACGAATAGACTCTAATTAAGACTATTTTATAACTATCGAGAATTAGGATCAAGACAAAGATACCGTGCCACTAATGAACGTGTGTGCATAGAATAGTTTTTGCGGCATGTTCGGAGCGCATTTACATTTCTATATCCGCTCAACAATAATCGCAGATGTTAATAACGCCAACACAGTCGGAGTTGACCTAATTATAGTGAAAATCTTAGCCTGTAATGTTGTAGAGGCAGCCTTAGCCAGAACCATAATAAATGTAAGCATTAAAGATTCCAGAACAAGAGGGTTATTTCTTAATTACTGCGGTTTAGTTATCGATTTCATACTGATAGTCTCAAACTTAAACTGTACTTGCAATAGAATAAGTATACTACTTATTATAAACTATACTTGTTTAGAGAACTTAACTTTTTATTTAGTCCCACCGAATAGTTTTTAACCATATTTTACAACAAGACTGATCTTCTTAAAAGATGGTAATGGGAAAATTGGGTCAATTAGGTCCATAGCCCGCAGGGTCGACGCAAGTATGCAAGTACCTCTTGTCCCCACTCTTGCAGGTCGCTAACGAATTGATTCATGGATCGAAGCTGTACTCTTCTTGCATTATCCCGTTGTTTTTGGACCCACTGTTGAAATTATCCCTTTAGTTTGAACCTATACTTTATACTACATTGGTCCATGCGCCTAACAAACTATTCCCATAGAAGCTCGAAATACTTTAAGGTCGTCTTAAAATAATATAGAAAGAAATAGAGCCGATATTAAAGACCTAGACGGAATTACTTTTAACGACTGTCAACATTCTCAAGTTTTGCCTTATTTAGTACTACCAGATCTTGCAGTATACGATTTTAACGTAAACTCAAGAAGGTTTAAAATAACACCTCATTGAGATTGGTAAATCCAAAAAATAGGAGGTGTTCTATCGAAAAGTTTCTAGGTCTACAACGGTGAAGTATTTAGTTTCAACTTAAATACTGTAAAAATTCATGTTTATAAGATCGTAGGTTTGTAAACAGTCTATCTTGCTTTTCACAACGTAGTAAATACTTCAATAAGACGAAAAGAAATAAACTTGAACGATAATATAATACCTTCTACTTAAAGAACTCCCTTATACTCCGAAACTATGGTAAACTTTTTCTTTTTAGTTACTTTAGATCCTCGTCTCCTAAAACTAGGGAAAGCCTATTAAGTCACTTTGCGTCCATTTCTCGAACCTTAAAACGTTATGAAACTAAATTAACATCTACCAGCTACATTTTGCTCAAAAGGAAATAACAAAAATTACAGTTCAAGTCGTATAGAAAATTAAAGTTTTAGTACAACGGAAAAAAGAAATCGGTAAGCAGGGGTAAGCACTAGTGGTAACATAATTTCTCTAGTTGGTATAATCATTTTTTTGATTGTTGTGCATGAACCAAAAAACCATATAACCTTTACATTTTCAGTATCTTCAACAGCTCAAGAAAGAGTTTTAGAAGCCGGTCGAGGAAACGAAGTCCAGAAACGTGTTATAACGTGTACTTTTCGTGATTAACGGAATTGCAGTATAAAAAGAACTTCATGAGACAATGCCCCAATACCTTTGCCAAGTCCATGGAGCGATCACCACATGCTTTACCTCTTAGGTCAACTTCTGCATCAAAAGAGAGATCTTCGTATTGAAACTCGTTGTTTAGTAAATTTTTGTATAGTCGAACACCACCGTCATCTACTTTATATAATTATTACGAATGATAATAAAATCAACCGTAGACGAGACGATTTAGAACCGGTTTATTACACAGTTCTTGAAGTTGTGCCGTGGTACGGCACTCCACTAGATTGTTGAAAGAAGGCTAAAGATGAAATTTCATACGTTAGTTATTGAGCTCTTCGAAGCTATTTCGTAGGTCTGGTCCCTGGCAGTCGAAAACCACCAGTCTATTTAAGTAATTTTCTCCAAAATTAGGCAAGACTTCATTAAGAAAGCCGTTAAATCTCAAAAGACGATTCCTTGGAAAGTTTCGAAGTATACATCATAATTATTAAAGACCACTTCAAAAGTCGTAACAAAACTTTTTTTGTCGATCTTAAGCTTAAGACTACAAAGGAACAACTCGACACCGTTTAAGAAGTAAAAATTCTCGTTAGCGTTCATTAAAATACGTGCGATAAGAATTAACATGATTAACGAGCCTTCATGATATAAGCCAACAGAAAACCTATAACCACCTATCACTAAGTAGAAGACGTAGACGGTTCTGTTATCTAAGAACCTCATTGGATTTGTCAAGAAGTAATTTACAATCTTTACACAAACCATCTGAATTTGTCTTACACTATCGTAGCTGTAATGGCTAAACGTATCACTTTCCATTACGAGAATTTCCAAAACGTTTATAACCACTATCTTCTTTAACAAACCTTACTAGGTAGTTAAAATGATATCCTTAAGGTCACTCCAAACTTTAACATACATTCCTGAAGACCGTCCGTAAAGAATGGAATCCTAAACGTAATGAATTAAGCGTATGATACAGGCAGTCACACAAGAGGTTCTGAAACAATGGGTTTAGGAGAAGAAAATGTAGGCGCTTGCATTATGAATTATCTAGATAATCATTAAAGAGTCGCGATAGACAATATCGTCTACCCCGGAGCGAGACTCACAGGAAGTCGTGTTTATTATCTGGTAACCGATCCAATATGACTATGAAAAAATCCTTTTGACTCCTGCTGAATTGTAATAGTTACTCTTGAAAATATGGGTTCTGTGGCGGAGAAAACAACATTATACAAAGCAGCATTGTGTTTACCTATTTGACAAATCGATTAAGGCCATACTTCCTCACTGAATTTCGATCAAGGAGGGGTATATAGTCTGTTGAAAAAAGCATATAAGAAAACATGCGGTTTTGTGGGTGGAGTGCTTGAAGACCTTACATCATGCTTTCCCGTTTCCCTTATCGTAGATCTTAGTTACTCGATAGATCGTACTTCAAACCCAAGAAATCTAGCTACAATTTACAGGGTAATATCAAAGAGAATAATTCGTTGCATCACAAATGAACATTATCCGTCTTTACTAGGTTTTCCAATAAGTCATCCAGGTAACGCAGTAGAAAATCAAGGAAATAGCTTCAACGCATTTTTTGCGAGAGGTCATTGGAGTTTTTGTTTAAAAGAACCAAGCTTATTAGAGAGAATAAATGTCAACCAAGGTTTAGTTTCAAAAAAAGATAAGGTTAGGAGAGATCGAAATATCTTAAGTGACGACAGAAGTTGTCAAGGCACATTAAGCATCCTTTGAGACGACTACTAAAACAGTAATTGTCATCATGTGTCCAATCTATGAACATTCGTGAGAAGGACATCACTTATAGTGAAAACATCGAAACGTTATATAAGTTTCGCCTGACCTAAGGACCGCAATGTCTTTCGCCATGTAGAAGGCCGTATGGTAACTAAAACTTTAGACGATAGCGTAGTTACAGATCAAGGCAAAAAAGGCACTCCAGGCAACCACCGAAATTTTTAACTGCTAAAGATGGAGGATTAAACGGGTCATAAGACTGATGCAACACCGACTATCGTACTAATTTACCAACTCCAACGTCTTCCAATTTGTTCCGGAAGCTTTGCAGTAGCTAATGGCCAAGCTAATATCCTAGTTTTATGAGCCGCCAGTTTAATAGTTATGTATTAAGATTCCAGGAATTTGGGACGCTTTGCTCTAGTCCTATAACGACATTACGTTTATGGTTACCAAAGTAGTTTTTACCGTTTATTCCTCGTTCGTGTGAATTGGCTTGACCATGTCACTACGTATTAAGGTGTATTTCAAGAGAGAGCACCCCGTTAGCACGTCATTCATAGTAAACCAAATTTCTAACATTATCGTGGACATCATACCCGAATTAGCTAGATATATTCAAAAGTTTAGACGGGGGTGGATATGAAGATTTTTCTCAAGATTATTCTATTTTCATATGATCTCCGAGAAGACGACATCAACTCATAAAGTCCCTCAAATCTTAATCTAGCAAATTCACACCTTCTTCTTGTTGGAGTAACTATAACCCCTTTTCTAACTGCCTGTATTTCCTGTTAAACTTTTCAGCATAATCCTGTAATCTTCACAATTTTAGTTGCAAAGGATTTAGAAAGTTAAAGGGAAAGTTCTTAGAATTTTCCTACGGTCGTTTTAAACCCCTCCAATAAAGTGAACAATTTTTCCTAACGCGCTGTACATCGTCGGGTCTTAGGAGGTCGTAAGAAAGTATCTGTTTACCGTCAAGGACAAGTTAATAAAGTAATTTTCACCGTAATAGGTAGACGTATTTGTATTTACGGTTTATCAGGTAATTGAGTGCTCGTAGAAACCACCGACTCTGGCCATCCGACCCGTAACTATATAGTTTTACAAAAAAACAACAAAGACCTCTATTAAAAAGTAATACTAGAAATTTTTTAAAGTTTGGTTATTATGTAAGCACTTTATTTAGGAACTTTTGTTACTGAAGGAGTATACTTTTTTGAGATCTTTGTCTTCGGGTGTTAAATCCTAATCGTTGGCATATAAGCAATCCTCCACCCAATTTCTGAAAATTCAGTACTTAATAACAAAAATTCTTTCTGTAATTTCAAGACATATTCATTTTTCGTAGGAACTACCCTAGTAAACAACCACACCCATCATTATTATATCCACGCATCAAAAAATACAGTTTGTAAAGTTGCAGTAAGAAGTGGTGAAACAGTCTAAGACAGTAAAGTTGTAGCCCTGATAGTAACTATAGAAGAAAAAATCCGACACCGTAGTTTACCAGCAGTAGCCTACCAAGGTCATGGAAGGAGTATTTAAGGAGTGAGAGAAACAGTAATAGGACATATCTCAAAAACTCGAAAAGACGAAAGAGGAAGAATACGCAAAGCATAGAAGGTATCATGAAGTAATAACATAGCATGACAGACAAATTCCAAAATTTAGATAAGTATATACTCAGTTACTAATAGTAATTGTTAAAGAAACGAGATCCCCGGAGAACACCCAAGAGGAAAGGGTTAAAATTATAAGAAAGTTGATTTAATTCGTCGTTAAAACGTGAGTACTAAACATGTCAATTCCGATTACTGAGTAGGTTATCTATAGGTCACATTTAGAAATAACAAAAAAGTTAAAGTGAATCAACATTAAGTCTAGAATATAATACTTACTTTAGACGGTGTCATGATATTCGGTCCCCGGAATTACAAAGTACGTATCATTTTGGCAATGGTTATTCATATGCAAGCAGTTTGTCTATCAGGTTAAACCCATTTTTCTCGAAAAACATCAAACATCTATCTTACACAGATCACCGTACGTTTTCAAGGAAGGATCGTCTACTATCAAGTCTTCCCGTCAGAACATTTTCGGAATACTAATTTAGTCCTTGTTTTAAGTGTATTAGGACGTTTTTAAGTCCTCGCATAGGAGATTACTTGTGCATTCGGTTCTTTCTGCACCGGAACTAGACCCGATTATATTTTAGTGTCATTCGGCCAGACAACTATTAGAGGCAGCTATATCTTCACTTTACAAGAGGGGCACTAAGGCGGACAAGAGAGCGAAGGACAACAACAAATTAAACATATAAGTTATCTAAGTATTATTCTCCTCACTTAAGGCCTTCGCTCCACGATCAGTTGACGAACATTCTGCTTATATTTCACTGGTAACATTATCCCGTAAGTCTTTCCTAAAATTTCCTTTTGTATCTACTGGAGTTGGGCAAACTACTCCATCTCAAAAGTTTGGAACCGAGGCACCTACTAACAAAGCTACCTTTCAGGAAAAGAAGTAGTAAAAACCTCTTAAGTAGCTCTTCAAGTAGACGGACACCAAGAAAACCACTTAGGTTTAGTGGGACAAGACGAAAGGGCCGAAGTATTTTGCAGACCAAATATTCCAAACCACATAAAAATATTTAGACTTATTAATAAGCATACTTCCTCAGCTCAAACAGGACATCATAACTAAACTTACTAAACTTTTCACAGCAGTCGTGAAAGTATGTATTATAGGGTAAAAGAAGCAAAAGGAAACCATCATGACTTTCATTTTTGAGCTCGTGAAGGTAACGCATCCCAACTTTCCAAACCAAGTACTCTGTGGACAACTTTTATAGTTCGTATCTCAAAGAGTTGAAAACAAGGCCACTTACGCGTAGTATACTTTATCCTTGAAGGAAATCGACCAAATCTTCATTTCCATAGTGTCGAACATTCTTTTTTACCATTAGGAGTCCTCTTAAGTCATTAAGGTAATACAGCATGTTAAGGCTATCTCACCTTATAGAGCTAACATCTCACCGTAGTAGTAGCGCTTTGGATGACCGCTTAACGAGCTAGACGAGTCACTCACT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</si>
  <si>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SIRV10001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</si>
  <si>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TCCTCTTGACGTCCGTTGTGTTCCAAGCGAGAGTTCTATTATTGGTAGTTTAAGGTGTTCTAATGGGTCTCACGACATATATGCCCTCAAACCTACTAACCGTTACTCAAGCAAGACCCTTACGTCGCAGAGTTTTTTCGTGGAATAGTGTAGTCCCAAGTCCGTGGCTAGGTGTTCGAGTAATTAACGAACGAAACTCAACAAAAGACCTCGGAACAGTTCGTTGTTCCTCTGTTCAAGACACATGAGTTGTTATAAGACTGGTATACGACCGTCCATAGATTGGAAGACGTTTTCTCGACGATTGTCTGAAAGAAACTTGCTCACAGAAGGTACTACGGTGTTCGGTATTTATTGTCTAAAACGAAGTCACGCTTGTCTCGAGCTTAAGGTAAGGTCGTCTTTCTTTAGTTATTTGACGGAGTTCTCTAGAGGCGTTAACCGTGACTTCTATAGCTGGTGGGGAAGGTATAGGTGTATATTAAAAAGGTTTGGGCTTAGTACGGGTAGAAGTGGAAAAAAGAAGAAAAAACTTAGGTGACTGACTCTAGGACTGGCCAAACTCGGACAGTGATGAAGTCAACGAAGTCGAAAGACGTGACTCGACGAGTGTAGAAAAGGAACTATTTTCCGGTTTAACTCCTCAAATTCACAGACCTAATGTCTGAGAAGGCGTTTTACCTTATGTGGTAAGTCATCCTTCCTGTCTTTTAGAGGTACGGACTCTGTCATGAAGACGGTCAAGGCTCCAGAACGGTGTCGTTGAAGTCGTTAACATCTTTCGCTGAAGTGTTAGAAATGTGAAGAAAGTATACTTTGTAACAAAAGTTTTGGTGGTCTGAAAAGTTGTACGAACATATCCAAAAAGTGAAGTAACCTTTTGACGGTACTTAGAGACTGTGACATCATAACTCAAAACGAAGGCGTTTCTACGTTTTTGTCGGAAGATCGTATAGAGGATTGTTTTCGGCATACTCCCAATAAATATATCGACGTATCTTGTAGGACCTTTGGCAGGTCGAAATTTAGAAATCTTCTTCGTAAGGACATATGGAAAAGGAAAAGGGGGTAAAAGAGAACAAAAAGTCCAGATTGATTCCATATATGATTCGCTTTGTGTAAGAGTTCATCGTCGGACACTATCAGGTGTTTTTATAGACGAGATACCCGAAAACGTATACTTAGGCTTTTCTTCCCTCTTATCAATGGGCGTCCATTTAGAGAAGACTGACACTCGTACCGAGGTGTTGGTCTTGGTCTCGAACTAGGTGCTCGAAGTTGTAACCGTCGTGCACTGAATTTTTGTACGTGATCGACAACTTCATACAAGTAGTCTATTAATTGTTTGAGAACCAAGGACTCCGTTGACGTGCGTGCTTGATCGACTCTACGTTTCAGTAGAGAGAGAACTTGTACATTTCTTCTGACTCATCGATGATGTCACCTCGAGACCTGTTAGGAGGCCAGTACATGTAGACATGAAGGTGGATTAAACCTCGATGATGGTAGTGATGGTCCGACCACGGTTGAGGCTTCGTAGTTCCACTTTTTGTATTTGTGTTCTTAGTGTTAAAGGGGATTCCTTCTCGCTCAACTTCGTCGTTTGCCGAACGACTCTAACTAAAGTGGGTTTTCGGTAAATTAATTGAATAGGTTCGAATAAAGAAGCCCGAAACTCGATAGGTATTTCCGAGGTGGTTACCGTCTACTATTAGACATCTTGTTAACGTAGTGTCCTTATCGAACTTGTGGCCTATGACAAAGGTAGGTAGGTGAGTTGAGAACCTCTTTGAGTCTCTCTTAGTTTCTTAAATGCCGTGCGAAACTGCGACTCTATCTTTATCCTAGCCAGTCACTCCGTCTCTTGAGTCGTCTAAGTGGTCCAAGGTTCTGTACCTACCTCCCTCAACTTCGAACACCTTACGATGACCAATGGTGGCCGTTGTATAAACTTTATGGATGAAGTAGGCGTCTCTTGACTTAGAGTAACCACAGACGTGGTTCACTAAGGTGAAGATAACCTTAACGACAGTATCCTACTAGAGCTCACACACCACCACCATCTGCTAGACGTAGATTGTGAAGTATCGTACGGAGTGTATCTAGTTTTAGACCTGTTTGTCACGTCACGGTGGAAGAAGAGTCATATCCCTGCCACCTCGTCGGTAGTGTCGTCATAACTTGTCTACTTCAATATCTCAGGAGGAGTTAGTACTGTACACATAAAGGTGGTCGACAAGACTATCCGTGGCTTCCTCAACATTGTAACAGTTGGTTTAGTAGACAACAGTTGTAACAAACGAAACCCTTTCCTTGGACTTCATTGGAACTACTATATCGATCCTGTTCTTGTGTGGACGACCTACAAACGTGTCTGAGTAACCCTTTGTTGTATTCACGAAAGTCATTGACTTGACGTCCTCGATGTCTTACTTGGGGACATAGGAAAGGAACTCTACGGTTTGTGAGACGTATCGATATCTAATCAAGTTGCCTCCTGTAGTGCTGTAACAAGTATCATCCACACAGCTCACCGAGACTGAGGTTTTAAGGGGTATCGTGAACGTAGTCTAATAGTTGGTGAAGTCTCGGTAAGTAGAGGTCTTTCTGCCTCTTTAAACTAAATGCCCAGTTTCGATGAAATCTGTGGCGGGCGTAGACTCGTAACTTGAGAAGTTGTTAGCTTGGAGGTCATGGGTTTTAGGGGTTGGAGCTTCTTTCTTACCTCCAGTGGAACTGGTGAGGTTCCTCAGCGTACCACAGAAACTGACTTAAACCATCTTTGTAATGGACCATCATATAGAGGAAAGAACCTTTCTGTCTGACGTTTTGTGCCGTTCGACAGCAAACATTATCCCAAAGGGATAGTGAAAGCTTTTAGCAGAGATCATCGACAAACGTAAACTCAAGCGATTCGTGATGAAGAACGGCACCGGATGTTTGACTTATTATCTAACTATCCTCGAATTCTGGTAGTCGCTATTGAACGAGAAGGTAACTTCGTCTGACACGGTTGCGAGAGAAAAATGATCTCGGACCTTCTTCGTTTGGTACTGGTTCGTGTGCTCGAAGGTATAGATCGTGTCGTAGGTAAAAAAGAAAGGTCGGTTTAAGTAGAAATCGAGCTGGTATATGAAGTTCGCTCAGATAAGACCCGTCACGTCAGGGTGATCATCAGCCGGGGTGTCTCTAATGTTGTAGAAGTAGTCGATCTTCACTGAGTCGGTGTCATTTACCCTACAGTATGGTCGTGGAGTACGGGAGTAGGTAGAATTAGCTAGAGACCTTTTACCAGTGAAGACTTCCATATCTCGAACGACTACATCATGGGTGTACGTAGGCCTACGGTTGGTATTGTTACAGTCCCAAACCTAACCTCTGTCTATAGAACTTCGGGTGCCCTGACCCCGAGAGTTATTTCGGTAGGAGTCTACGGTTCGAGACAAAACGAGGGAGCCTTAGTGGTAAAGATTATCGTAGTGATGGTTCAGAGTGTAGACGACATTACGTTTTACGGGAGAGTTTCTTTAGGTCCCCTTTGAGACCGAAACGTGGTCGTATCCAAAACAACAATTCATAGAATCTTGGGTTGAAAAATTGAAAAAGTCGACACTTTAAACTCAGTCATAGTTGAGGTGATGCTTGTACTCTTATTTAGACTTCCGACGGTAGTAGTACGTCTTGATCTGTCACTTGTAACAGAAAACTGTTTCCAAACATACGCCAATAAGGTTGGTATCCCCTTCTACTAGGACAGCCTACTGCCTCTAAGACACGTGTATGGGGTAGCGGGGAGTTCCTGTGTCGATTCTGTCGTAAACTGAAGTGCGACCTCTTCGTTTATTTATTAGGTGACGGTCGGTTGTTGAGAAAGGTTGCTACGTTAGGTCGGTGGGAAACAAATGTTAGACTAAGAAGGAGTTTGTACGGTCTACATAGTCAATTCCTACAACGTAGACTCGACTCAGCTGGGTATTTTCTTGAAGGTAGTACTATCCTATACTTTTCGTCAGCTATACAACCTCTCTTTATCTGTCTACTTGGGAAAGGGCATTGTAGGAAAGGGTATTAGACTTGCTAAAGGAATTCGCCACAACGCGGACGTAACGGCGGGGTTCTATCAAGCTTGGATATGTTTAAGGGAACAAGACTTTCTTGTTCTTCCTTTTGGGAGGGTGCTCTTCGTTGTTTTTCTCATCGTAGGTGTTAGTACAGCAAACCGTTTCACTTCATGACACAACCTGACTACGATAGGACCCTATCTAGTATTTAGAAGTGCTTAAACAAGCATTGCTGGTAATTGACTTGGACACTTGGTCCTTGGGTCAGATATGCGGACTACTTACGTGGAACGTCCCGTTCGAGTTGTCGTTCGGACAGCTACTGAAGTGGAGCTACTAAGTTTCATTCATAGACCGTTAGAAGTTCCGGACGCTGTCGTTCTATTAAGAGGTGTTGACCCAACTTACTTTCTACGTGTTAGAGTTTTGCTTGTTATAAGGAACTTTCACCAAATTGCAACCGGAACAGACGTAAATACCCACGTTAACACCGAACAGGATAATCGACAGGTTGTAGTTTATATCGTTGAAATAGTGGAAGAGGTTGACGTTCCGCTGGGGCTTGTGATTGTGAGTCCTCTCTGAACTGTTCCCTTGGTAACCGATTTTCTCTAAATTCCAGGAAACTTAATCATATTAGTCGGAAATAAAAATTCAGGTTACTGGGTGAAAATATACGAAAAAAGTCGACGTTTTCTAGGCACAGTTTACTTTCTTGAAACAGAAAGGGCTCTAACTGGACGAAGAGAAAGCTGTCCGGTCTCAGAGAAAACGATCACTATCTGCCTTCATTTCTACTCTTTTCGAGGTCATGAGCCAGGAGATAGGGCTCGAGAAGCTCATCGTCACTGTAGAATATAACTCAAAGAAATCCCTATATATTCTGTTGCACTAAAAGGAGGGGCTTTGGTAGAAGAAGGTGTAGGCTTAGCGAAAGAGGTTCGACTAGACGTAGGAGTCTGTTCCCATTTTTGCTAACCTTTAATAAACATGGTGCTCGACCTCGTGAAGGTAAAGGTAATATAAACGCACCGAAGTCCGTGACCGTCGACGAAGGGGATTGTGGAGGTCGAGGTGTCAGTGTCTTTTTGGCTGAGCTAGCACTTATCTGTTGTGCCACTGGGGCCACCGTTTGAAAGCGCGTTTGTCTTGTCGTTGGAAACCTGTGTCATTCCAGTGTTCACATTGTTTTTATGGTCACAACAAGGTACTTTAATGACGGTGACCTGCATTTTCACGTCTGAAAACTCCGTTCCATGGAGAGTGACAACCGTAGAAGAAGTAGAAGGAACAGATTCGACCGGTGAAGTGGTAGTCTACAAGGTAGTAGAAGTAGAAGTAGTTGTCTTCACTGTAGCGTAAGTTCACTATAACTCGAAGGAAGGACTAGGTGCCCCTCTCGGTTACATAGTCTAAAAAAGCAACAAGGACTTTCAAAACCCTGGTTTCCTGGACAACGTCATAAGAATATCGAACGGTTCCTGAAAGGTGTGTTTGAGAGAGGTACTGAACCTCTTGCCAACGAGTTGTTCCACGGATAGTGTGGTTTTTATTTGAAGTTTGGTCCTTCGTTGAAGAGGAGCCGTCGTTCGAAGAGGTAGTCGTAATACCAAGAGAAATTTTGGTAGAAGTAGTCCAACAGAAGGGAACGTTCAACTTCTTGTTTTACTTTTATACTGTATCTGTATACCTATAGTTTACTCTCTTTGCGCCATAGCTCCCTCTAGTCGTTCCGGAGCTTATTTACTAAGACATTGAGAGACCAGACATCCAGCAATCATCTACTGTGTTCTGTTAATTATTTTAAGTAACGACGGAGAGACTTTCCTTCTCTTAAAGGAAAACGTCAGAAAAAGGGTAGATAAAGAAGTTGCTTCCTTGGGTTGTCAGAAGAGAGGTCGGTGGGTCTGTTTCTATAGTTTAGGTACAGTTATTTAAAAACAACATGAGAAGAGGCCTCTAGTCCCCTAACTCGGTGTCTGTTTTCCAGTTGTTCCTTCAATTCATGAAAATACAAATGACCAAGGTTCCTTGTCATCAGGTTACTCAGTTATTTGTGTCTGTCTAGAGGTGCAACGTTGAGTATTTTAAGGGACCATACGAGTCTCTGACGTAGATGTGGTTCTATTTTAAACTTTTATAGTCTAAAGCTTCTTAGGAACGAATCTGACAGGTATTGTAGATGTTAGAACCACTAGTGGGGAAGTTCGTGAACCGAAGATAGATAGACGAGTCGTGACTATAGAGAATGTTTGGGGAGGTACAGAAAGTAGTCTTTGTTGAGTCAGTTTAGACCTTCGACGTTGTGCCGTGTATATAAAACTACCTAGAGGAGTGTAAAGGGTACTTTCGAAAGCTTATGGACCAGTTTGAATTATTAGTACTATCTTAGTTCATCGACTACTTCATGTGATCATAGATGGGGTTTGAAGAGGAATCTCAATGGGTCAAACTCATTCGGTAAATAACAGTCGTGTTACGTAGAATACGAATCTTATGTACTTTCTTCTTAGCGTGATCTTCAAACTTCTGATCACCCTTTGGGTACATGGTATTTAAGGGTTTTGTGAAAGGTATTTTGTGGGCTTGGAGAAGGTAGAGGGTCCCTTAGGTCAAAACTGTCTATTTTCTACGTAACTTCTACCTCTCTTAACAGTGGTTAGAAGCGTATAAGTGGAACCTCTGAAAATGGTTTAACTCATACGAACTCTTCATCGTCTCTTCCGCTTGATACTGGCACTACTAAGGTTAGCGACTTTCAACGTTCCTTTCGAAAGAATATGTGAGCATTTATAAACGGTTGGTTACTACTTTCGTAAGAGTCGTTAAGACGTTATAGTGGTCAGAAGTAGTTCATTCTCTGATGGGGAAGACGACGTCGTTGTATGAACCGCAGTTGTCTACACGTGAGGAAGGTCTTCCCTAGCTAAAGACTTGTACTTAAAAACAACGTTATTAGGGTCTGCGGTGGTAGTTCTTTCATGTTGTCTTCTCTCTCGGTTCGAGGAAGCGCTTATATTAGGGTTGGGTTTAGGAGTTGGTGGACGAGTCCACGACGGACCTCGACTAAATTTTGTGGCTAGTCTTACAAAGAGTTGAGCTATAAAGATGGTTGTTGTAACTACAGCGGATGTTCGTTTACTGACCACGACTACTCTAGGTGTCTCAATCTATACAGGTGTAAGACCATTAATTGTACGTTTCTTCCGACCGATAGGTTACGTGTCAATTATGCTCGTTATAGACTTCTTTCGTACTTTTACATAGAAAGGTGATCGTCCAGAAGGTGAAAAGGACGGAAAAAGGGGAAGGTGTCGGGGTTTTGGGCTGTGTTTGAGCGTCTATTTAGAGGTATTAGGTTCAAATTCCAAAACCGTCATCTGTGTAGTAAGACTTTACATCCTCCTACTCCCCTTTTCAGTTAGTAAACTGAGTAATCTACCGACTGACTGAGTAGGAGTCGGGTACTTAGTCAATATGGGGAACGATGTTCTCTGCGGGTGCTTCTATTTACTAGTGGTTGTCAATGTACATTTAATGATGGTGTCGATGCTTGAAGGGAGTCAAATCTGGAATCTAGATCGTAATTACTACAACCCGTACACAAACCTACATTGTTGTATACCACGTTGTCGTGATTGTTGGATCTATAGTCGTAACGGGTTCTCCTGTCGACTCCTGGTAGTGTATAAGGACGGCCCCATAGTTGAAATACGTCTGTACTTCGTTACTCTAAACTCTTAAAACGGAAGAGTCGAAGTAAACTATTTACCTTTCGGTATTCTTCTTAGAGTTATACCTTTCGTCTTCCTTCTGTTCGTCAGTTGAGGAACTCTGAGTTTCGAAGTCGTGTATATGGAGAACGAGAGAGCCATTGTTTTGATTGCTTTGGTAGTATTTAAAACCGAGAGTTGACACGGGGTCGGTTCGGGCCGGATGTATCTTCTCACACTCGGTTGTCACGGTCTCAGAATAGTAATATCAACTTCAGTGATAAAAGTTGTTGTTCTTAAACGACTTTTTCCATCCTGAGATCTTTTAGTCTGTCTCGTGCTGAAGAGTTCTCTAACTCATTGTCGAGTTTTCGTTGTACAGGTCCAGAAGGGAGTAGAACCTCGTACGTTGGTGGTAGTCTTCGGAACAGAAGTTATGATGTCGGATGATATAACTCGTCCTATAGTTACACTGGTCACAGTTCGAAAAATGTAGGTAGAAGTATATATGATCCTTGGGTAAGAACTGTTTCTTACGTACGAGATTCTTTTAAGTTGTCAAGGAATCGTCGAACGTTATCATTTAACGACGACTGTCTTTGTCCACCAACTAGTAAACCAAGATACCTTGTCTCTCTTGCTGATGGGAGTCTTTTATTCAAAGGTTTGTCCCGAAGTAGCAGTACTCTTTAAACCGAAAGTTGAAGACGTTTTGACAACCTAGAATTTGACCTTATGCAGGAGAGGTGAAAACCAGCATTAAAATGTGGAAGCGCTACCTCCTTTATTTGTTCTACCTTCTTCAATAGGTAGGTAACTGAACTACTTCCTTTATAGTGAGAGTAATATAGGAGCTGGCACTTCGTGAACTCGTTGCCCTAGAAAAGGACCGCGTCTACCTTTATTTGTCTTAGTTGTCACCTTGACTGTAGAAGTATCCATTGAAGTCTGAGATTTTGGGAGTCTAGTACCTATACCATACCAACAGAGAACTCTAGAACTTACTCAAAGTTACACATCTACTGTCTGGCTCCCTTCATTCGTTCACCTCCACAGTTTAATGTTCTCCTGGGTAGTATAGAGGTGTGACTCCTTAGATCTAACGACTGTTATCTTCGACGGTGTGTACGGACCTGTAAGACTTTTTGTGACGAGAACGGTTTTTACTCAACCTGCTCTAATTCTTTAGGGAGGTGATCGCGTTCTCTTTCTGAGAGTTATAATGGGAGACATCGTCACACCAATCACTTAAGTTTCTTTTGGGATTTGTCGAATCCTTTTCGTAGACATTTACTTCGATGACGAACATTGTTACTCGGCAGCAAAAGATATGAAACTTGTAGAAAACTTTCTGAGGGTTCGTCGAAGTTTTAAGAATTCGTCTTGCTGTTAAATAGTTCCTGTCGAACTAGTTGGCAGAAGAGTAGGTTGTATAAACCGTTAACTTGTTCGAGAAACGTCTGGTATTAGTCCGCTGTTTGTGTCGCTTCCACTTGTTGACGGTCCACAGCTCATTTCCCTAAGTCCAGAGGTGTCAGAACAACTTTTCCCCTGAAATGATGACTGACGCGGACCTGTAGTCTAAGTTACGTAAGTCTGTAGTCACATTATTCTTCGGCCAGTTGACCGAAGAGAAGTAAACTCGTAGACGGGGGAACTTTTCATGTAAAGTGTTCCGAGACACGCAGGTATAATAGTACGAGCGGTCTTTTTCGACCGGTGTCAAGACGTTGAAGTCGCCCTCTCTTTAGACCATTATATAGTATAACGAAGAGTGAAGGTAGTTTTCTTCGTTAAAGGTTTTCATAAAGGTACAACTAGAGGTAAAACTCTAGTAAAACAGATTTTGAACTGAAGAGGTTCTTCGACTCTCTCTTAAGGTAGTGGAGGACCTACTGTGGGTTTTGCTAACCAAGCTCAACCAGGTGATTTGGAACTAAGTCACAGTTCAGTCATGGATTATCTCTAGCTCTATCATCTTCCTAGCGGACTCTATAGCTTTGTTCTCGAACTTCGACGCTTAGCCTGGTACAGAGTTTCGCATCGAACGGTCTCCTTAGTCGTAGCAGAGGCGGCTAGCCTCGCTGTGGGGTCGCTTCCTCCTCTATCTTTCTTGCCTCTGGCGCGAACTAGCTTAGTAGCCTCGCATTTGCCGCTCTTTTCTCTAAAAAAAAAAAAAAAAAAAAAAAAAAAAAA</t>
    </r>
  </si>
  <si>
    <t>SIRV10002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</si>
  <si>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CGGGCAGTCCAGGTTGTTGACCTATATACATTAATGGTCTTCGTAGTCAACCTTCTTATCGAGGTAGACCCGGGTTACCGAACGGAAGCAGCAGGAAAAGTTATTAAACAGGCAGCAGTCATTGTTTACTAGGACACCTTAGTCACCGTTCGCTACAAGGCAGCCCTAACCATTAACCTTAGTGTTGTAAAGGTCTGAGTAGTCAACCCTCCCGGAAACAACAACTAAGCAGTCAACCTTGCTCTTGTATTAAAGGTAACAATAGTCACCCTTCTCCCCTAGGTAGAAATCTGTTGCCGAATGGCGAACTTAGGCACCTTTAGCCAAGAGGTAGACCAGGCTCTCGGCTTGGCCAGAGTAGTCATCCTTCACCACATGGTAGACCAGGTGCTTACCACATGTTACCAAAAGGTCTTAGCAGTCATCCATATTGAAGAGGTAGTCTTCAACAACGACCTATATACTTCAAAGGACACGGTAGACAACCTTCTTGAAGAGGTAGACCCGGTTCGCCAAAAGGAAGCAGTAGAAAAAGCTAATATAGAGGTAACAGTAACTGTATCAAGGGTCTTCTTAGTCATCGTTCATTTCACGGCAGGCCAAAACATTAACCACAAACTTGAAGGCGCAGCCAACCTTCAAGAACTCTCTGTTGTTTTTGCTTCAAAGGTATTAGCAGTCAACCCTCATATCTTGGTAGGAATAGTTCACCAAGTGGCCAAAGTAGTCATCTTTAACCTCAAGGCAGTCCAGGTTATCGTCGAGGTCTTCGTAGACAACCGTCTCGTCACGGTAGACCTGGCTACTGTCATATATATCCGAAAGGTATATGTAGACACCAGTCTTAAACTGATAGGTTAGGTCCCAGACCTATGTGTATCAAGGGTCTACGTAGTCAACTTTCTTAAACAGGCAGACCCGGTTCTCCGAAAGGAAGTAGTAGAAAAAGTTATTAACAAGGTAGAAGTCACTGCTTTCTTGGTCAACTTAGTCAACGCTCACCTCAAGGCAGACCAAATCATTAACCTATTTAATGTAAAGGCCTTAGCAGCTAACCATCAAGAAACGATCAAAGGAGTAGTCTACCTTGTTATTGCATCAACGGCAGCAATAGTCAACCTTCTCCTCAAGGCAGGAAACTATCGCCTTAAGGTAAGAGTAGTCAACCGTATTAAAGCGGCAGACCGGGCTATTGTCCAGGTCTTCGTAGTCATCCGTCACCTCAAGGTAGACCAGGTGCTTAACCTATGTGCCAAAAAGGTCATAGTAGTCAACCGTCGCAAACAAGTAGGCTTTGGCAATGGCCTATCTGTATTAAAGGTCTTCGTAGTCAACCTTCTTGGAGAGGTAGCCCAGGTTCACCAAAAGGAAGTAGTAGGAAGCGTTATTAACACGGTAGGAGTCAGTGTTTACTTGGACAACTTAGGCATCGCTCGCCCCACGGTAGCCCGAATCATTAGCCTATATGCTGCAAAGGTCTAAGCAGTTAACCCTCTCAGAACCAACCGCAAAGGCTACAATCTTGTTCCTATATTAAAGGAACTAACAGACATCCTTCACCACTAGGTAGAACACTGTTACCTTAAGGTAAAAGTAGTCAACCTTATTGAAGAGGTAGTCCGGGCTATTGTCGAGGTCTTCGTAGTCAACCTTCACCTCAAGGTAGACCGGGTGCATGACCTATCTGTCAGAAAGGTCTACGTAGTCAACCAAAACAAAGAAGCGGACTAAGTCGCTGACCCATCTACATTAAAGGTCTCAGTAGGCAACCTTCATGGACGGGTAGACCAGGTTCACCAGAAGGAAGTAGTAGAAAGAGTTAATAAACAGGTAGAAGTCAATGTATTCTGGGTCAACTTAGTCATCGGTCTCCTCAAGGTAGACCTAAGTGATAACCCACTTAGCACTATAGACTTAGCAGTTGACCTATTGAGAACCATTGACAAACAAGTCAACTTTGTTCTTGTATCAAAGGCCTGCGTAGTCAGCGGTTTCCAACTGGCAGTTCTGGGTAACGACCTATTTATATCAACGGACTTCGTAGACAACCTTCTTAGTCCGGTAGTCCAGGTTTTCCAGAAGGAAGCAGCAGAAAAAGTTACTAAAGAGGTAATAGCAACTATTTTGAAGGTCAACTTAGTCATCGGTCTCCTCAAGGTAGACCGAAGTGCTAGCCCATCTGACCGTATGGTCGTAGTAGTCATCCGTTTCTAACTCGGCGTAGTTAGAGACAACCTTCTTCTTACATCAAAGGAACCAATAGCTGACCTTCGCCTATAGGAAGAAAACTGTCACCAAAAGGCAATCTTAGCCAACCTTAACCAACAGGTAGACCTGGATGCTAACGAGGACTACGCAGTCATCCTTCTCCACAAGGTAGACCAGGTTGTTGACCTATTTAGCCTAAGGGTAAACGCAGACAACCGTTTTGAAGCAGTAAGCCTGGACACTGACCTATCTACATTAAAGGCCTTCGTAGGCAACCATCTTCGACTGGCAGACCAGGGTAACCAAATGGGAGCAGCAGAGAAAGTTGTTATAGAGGTACTGCCAACTGCTTCAAAGGTCAACTTAGTCATCGTTCACCTCTTGGTAGTCCTTCTTGTTGACCTATTTATTGAGAAGGTCGTAGTAGTCAACCGACTGATAGTTGTGACAAAAACCTTCTACCATCCTATTGTATTAAAGGTAACAATAGTCAACCTTCACCACTTGGTAGAAACCGTTCTCCAAAAGGTGATCGTAGTCAACCTTGACCAACAGGCAGATTAGGTTAGCCCGACGGTCTACGTAGTCAACCTTCACCCCAAGGTAGTCCACTGTGTTAACACTAGAACCAACCAACACCGCAAAGGACTCAGCTAAGAAAACCAAAGTGTTTGAAAGGTAGAAGTAAAAAGAGTTCTCCAAATGGTAAGTGCAGTTATCCTAGAGGCAGAAGTAACTGTCCTTAGAGTAAAGGCAGAAGCAGCTCTATAAAAGGTAGTAGTAGTTGTAGTTGGTGTATGTTACCTTATTGAACACCAACAAGAAGAAGTAGCAGAGGAAGTTGTCGAGGTAGGTGTAGACTATATTGCTTGACTGGCAAGAGTAATCAAAACATGCCTAACGGTAGAAGTAGGTCACCAGAAGGTTCTAGTAGTTGAAGTTGAACAAAAGGTAGTCTACAATGTTTACAAGGTAGTAGACAAAGTCATTGTTGAGAAGGTAGGAATAGTTAATGTCATTATTAACCAAACAATAAAAGTAGTTGACCTTCACCAAATGGCAAGGATAGGTGGTCACCTATATGGGTAAGAGGTAACAGTAAGAAAAGTTCAAATCAAGGAAGACCTCGTTAACCTAGGGGCAAAAGTAGTTTAAATTGACCAAAAGGTCTTGATAGTTAACCAAAGGGAAAGAATAGCTCTTGTTCACCAAAAGGTAGCCCTGGGTGTTGACCCCTTTCACAGAGACCACACCTCAGTTGAAGAGGACTTCTCGGTCAATCTTCAAGAAGTCCTCGTTGAAATCAACATTAACTACCACCCCATTGGACGTCCTGACGAACACTACACCGTAGTAGGAGGAGTAGTGCAAGCGTTGAAAAAGGTAGTCTACAGTTTACCTTAGGTGGTACTGTTATCGTAAAACCGAGGTATCAAGGTCGTAGAAGTAAGTAAAGTTTACGCGTTGGTACTAGTGTAAGTGTTCTGTGTAGAGAGCCACCTCAAAACTGACACTGACCGAGTGACCGTTCGAGAAGCGGAAGCATCTTAAGCCGCCGTTGAACTTGTAACATAAGCCATAGTCCAAGCTCTGGTAGGTGCTGGTGTGGTGAACAATGTAGTCGACCTCAACACTTAAAGAACTGTAATGATCCTAGTCAACTACCGGTCTGTGAATATCACATAAGGAATTAACCAAGGCTACGTTGACGACCAAATTTTAGTTGATAGACGAGTAGTAGTAATAAGAAAGGCTTAGCTTACAGTCTTCCACCAAAACCGCAGTACTGTTGGTTACAACCACAAACTTAAGGAAAAAGGCCTAATAGTTGTTGGTTCATTATTTTTCAAGGTCCTAAGTATAAACCTTGGAGATGAGAACATTCACCACGAGGTGGCCTTCCTTAACTGAGGGTGACTAGAAAACCAACAAGCCGTAGTAGTCATATGACCTAGCAGGTGAGCAAACCTCCAAAGTTCATAAGACCCTCAAGTAGTAATTTGTGTTCTTGTTAGACAGGAGGTAGTCTGAAGCTTCAATGTTTCAGCAGAGAGGTCAAACCAAGGTTAGGAAGTTAGTTCAAATGTAATTAACAGGTTAACCGTACAGGTTCACCTAAAACTCGCTGTGTTAACTTTCACCATAGAAGACACTATAATCGGTGAACTTCTCTCTTAACTCGTACTAAAGGTAGCCGTAGCTGAGATGAACCTAGTTAAAGTATCAAAGGACGAAATTAGGTAAAGTGAACACCGTTACCTTATGGCCAGCGCAATGTTCGTTAGCAGTAGACCCTAGGACCTTCTTAAACTTATCAACATGAAGGAAGCTGTGGTAATAGAGGTCAACTCTAAACTTACATACCTCGTAAAGGTAGACCGTCTCAGAAGTACTACGTACCGAGCCTCTTCTGTGAACCTGGTAGTCCTATCTAACGTGCGTAAAACTTTTGCATCAGGCACAGACCGTCATTTTCTAAGACTTAGAATACTCAGTTGAAACAACCCAGCAGTTAACTTTAAAACTAGGTTAGTAAGTTAGGTCGACTTAGTAGAAGGAGTTGTGAAAACAGAGGAGCCTGTATTATTTAAAGTATAGGTTAACCACCTTGTAGCCTACATTGACCAAGGAAGGTAACTCGTTGACGTCTAGAAACTGGCAGACCAAGCTGAGAATTGAGGTGACCACCCGGAAGTGCCCGTGCTCTGTAACAAGATTACCACATGACTAAGCTTATACCAGGGCCAGGCAGTAGTAACTATCGAACTTGTTGCTGTCGCATCCGCCACAGTCACGACTGTTTTAGAAACTACAGTTGAAATGCACCAGGGAGTTGAGGCAGCAAGTATAGTACTTGCAAGACGGTCAGTGACTAACCAAAACAAACTTGAACAGGTTCAACCACTAGTCCTAGGACCAGTAGTTCACCTCACATTATCTATTATATAAACGACTATAAAGGTAAACCTTATGAACCTTGAAGTATAACTTGTCTTTATCAACAACCGAACAAGCGTCACTCAACTTATAAAAGGCCTCGTCAAGGTCCAGGGCGGTGCTTTTAACAGTTTAGCCAAAGGAACTCAGGAGGTGCCAAAAGTCGTTCTGTAAAACGTAACTCCCAGAATGCTTATAGCTACTATGCTTCTTCACCAGGTAGTCTATCAACTAAAGGTACTCTTAGTTGGGTAGAATGCAGTCCACGACCTATAGGAAGTCTCTGTGTAAATTACCACATTAGTCACGGACGACCTTGTGCTTACTGCGGCAGAAGTCACAGATGCAATTTACTTCCAACTGAACCACGTTACTGAGGCAGAGGTCAACGTTTGTCACAACCGAGTAAACCAACGCTCAGTTAGAGAGGTGCTCGTTATTAAGAACATAACATAAATCACAGACCCAACTTCAAGAGAGGTAGTTATGATTGTTACCACCATAGTAGCCACAGTAGACCTAGACACTTAAAGTCGAGAAAGGTATGTGAGAGTAGTAGACCAAGAAGCAGCCAACACATAACTTAGTGCTTCAGAAATTGGAAGAAAGGTCCTAAGAGACCCAGTAGTCCTCCGCACTTAAGTTACCACTGTGACAATAAGCCTACTTGAACTTACTAACCTAATCACTACCGAACACCTCGATTACCTTCTCAGAATTAGTGAACCCCACGTCTATATTGAGGGCCAGGTGCTAGTGACTGACGAACTTGAGATTAACGTATACAGAAGAAACCAAGGTTCAAACGGTTAAATACTAACTGTAGCAGTGCTCGTTATCATTGAACTAGGGTCCATCGGCCAAGTGAAGGTAGAAGTCTTTAAAGAGGTATTACTTATTATATTAATCATTAGACAGGTAACTGGAGTAGCCCCGATCAGGTAAGTTGTAACTAGAGAACCAAGCCGTAGCCGTTTTCGTGTTAGAGTAAACCACGACAAGGTCCAGGACAATGAACTTAACTTTGACGAAGAACGCAGAAGGGTCGTAATAAAAGTCGCTGTGTTCACCGCGATCACAGGAACTGTTCTAGTATTTCAACATCTCATCGGCTTAGTTGTCAAAGGGGCAATCGGAATTAGGTTACGTGAAAACCAACTCCTTGAGGTCAACGTCATGTTCATTAACACCGACGTGGTTCACCAAGGTGTCACGTGCATCTCAACCTACCCAGGTTTCACTAACAACCACCCTAAAGAGGTGAAGGTCAAAGTTTAGACTGACCTAGTCTACGACCAGGAAGGCTTTCTAGTAACCAGCGTCTTTATGCCTAGAACATGCCTCACAAGCCTAACTTAACGAGAAAACCTTCACATTGAAGAGGTACTAGACGTGGTAGACCCCGTAGATGCGACTAAGCAACGGTTCAGAATTTCAGCGACAGTAGTATAAGACCCCGTTTCATGTGTCACATTGAGAACTAACCAGGTTCACCAACTCAACCTCCCCTGGTTCACTATAACTGTCACAACAGTTAACTGTGTGAACCTTCTTGTAGTCAACCTCGTAGTTAACCACGTGGCGAGTGACACAGTTTCACAAAACCTAGGCATACCTATGGAAGAGGCACACCCAACTGACGTCGCTAAAAGTGTTTTATACCCCAAAGACCGACTTCCCGAGGAGCGACTTCTTGCTCGAAACCTAGACACTGCAGTAGGTGACCCTTGTGAACGGTAACTAGTTGCCCTTCCCTACCTAGAGGTCACTACATTTGCAACATTGAGCATTAAAGCGGTAAACCTATAAAACCACCGACGGTACATTATCAGTGTGCTAACAGACCTAGTTGTTATTGAAGACCTAAGACACCCCGTGAGGGTCCGAATAAGTGCTACTTCTGCACTGCTAGTAGTTGTCAAGGTAGACCTAAAGACCGAACCGTGTCGTTTTAAGCAAAACATCGTCATCAGCTTATCTGAACTTATCTCAACATCACTACACCGACCGATAGTAGTCTTACTTAACCCTAACCATGACCAAGTAGTGGTCTAAGACTGCGTAACTAACCTTCGGTCCTCATCCTCTGTGAACCGTAACCTGCCGGTAGTCGTTGCGTAGCCTTCACTTAGCCAACTCAGCCAAGCTGATAACAGAGAGGTCAACTACCTAGGTGTCTTCCTAGCCGCTAAAGGTCAGCCTGGCTCTCTCCTTGAACAAAAGATGGTCATCACTGGAGCATTCGAAGTCTTTATTAAGGTCCTGGCAGTAGTCAAGAACGGACTTGGAAATGGTGCATACCACATAGAAGTAGTAGTTGTAATTGACATTCCAAAGATCATAGTCGACCTTGTCAAAACCTAAGGGTCAGTCTTTCACCTCGTAGGCCCAGAAAACTCATTATATGTTGCATCAGGCATTAAGAAGGCAAACATTGGAAGCCACCGAAGGTACGTTGTAGTTTAGGTCATACGTAACCTCAACCACACTAAGGATTACCACGTGAAGGACCAGGATTCTAGAAATGACCTTGGAAGAAGAGTAGTCTAGGAAGTCTCAAGTGTCGAACCGTTCATCGCTGAGGCGAAGAACAACATGAAACTCGTTAGTTGAACGAAGACCAAGATAGGACTCGTAGCCATCCTCATCACAGTATGTGAGACTTGAGAAGAAAAGGTAGGAGTTATTCACAAGGTGAGGTTTCGGTTTACTAAAAACCAAAACCTTGAGGAACTCGAGGTGTAAGTTATTAGTAGAGCAGTAATGAACCAAGGAACCAGTAGAGAAGTGAACCAAGGTTGACCTGTTGTCCACCGAACCGTCGTTCGGTTCAACAACGTCACTTACCTCGTGAACCTTCAGGACCTGGTTCTGCTAAAGATGGCTGCTATTGCTTTCACATACCTCAGAAGAGTAACTCAGAATCTTGACACCACCAAGAACGTAAGCCCAGTAGTTATACTACTTGAAAGGTAACTAGGGAACCGTTTGAGCCTAGAAGCCACATTTTGTGTAGCATTGGTCGGTAGCCAGGTAAACATTAGACACCCCCGAGGGTAACTTCTCAGTGAAACAGTGGCAGTTAAACTATCGCTTAAGAAAGTCCTCGTGAACCAGGTCATTGTCAATGTAACTAAAAGAATCAGCTAAAAGGTCGAAGTAAAAGTCGCTGTGTACTCTTAACTCACGAGAGCTCTTGAGGAGGTAAGAAGTAAAACTACACAACTCAGAACGAAGGGAACAACTCACCAGCTGGAAACACTTCGGTCTGGTTTTGACCTTGGCCTAGCCGAGAACAGTGTAATGTTAGCTAAAGCTTACGACAGTAACCACCTTGAGACTAGAGTAGTGGAAGGTGCTATAAGTGCATACCAGCCTGACGACCGAAGTTACAAAACTAAACTTGAACTAAAGGATCGAAAGGTCCAGGGTTTCCTAGCAACCGAGACTGTGCTTACATTATTCGTCACAGACCCGCTTCTAGACCTTAGCGTTGAAGAGAACAACCAAGGAACTGAAGATTGAAGAAGGTCAAGAAATGTCCGACAACACCTAACAAACACATCATGTTTCACATACACCACTAACCTGCTAAATACTACGAACCACCAAGGGTAGCTTGTCAGTTACTCCAAGAAGGCCGCCTGCGTCTAAAATTCACACCACGCCTAGGTCCAGGTCATTGTTGTTAACTATGTCAAGCCAATCGTCTAGGTACCTACAATAGTCTATGTGTTCACTTGAGAAGCAAAGCTATTTAAAGGAACTATTAGTCTTAAACTCTTCGGGCTTCACACAAGACCAGACCAGGTAGCCACAAGTGAAAGACTAAAAACTTGGTTATCTATAGGCCTTTACCTATTCGTTGTGACCATGTCGACTATAATTATAAAGGAGGACCTCGTTGGAGTATGCCAGGAACACCAAGTTACATTTAGGAACCACCAGGCCGCTATTCTTCTGTGAAAACGAACAATAGAGGTGTACTTGTCCGTTTAACTCAAAGGCACTATGGCAATGTTCATGTAGGTCTGTCCCTTGCTGTCTCCCTAAATCCTTATCCGAACTATGTTCAGAAGAGTAGTTGTAGATTGCAGTAAGGAGCACCCGTAAACGTAAGCTAGAAGAGCAGCAACATACTTTATGTTCATACACTTGTAGGAGGTAATAGTCGACGTGTGTTAGGAACAGGTGCTGTGTAACCTCCACAGTAGTGGGTAAAAAATAGGACCGTCTTGTAACACAGTTGGAGTAGGTGGTAAAGTATTGGCATTAGTGTTACCATAAAGTGTTTTTCCTTACTAAACCCACTCTTACATCGCAAGAAACCAACTACAAAGGGAACGACAGCCATCATGACTTACTAGTCTGCAGCCTCCAATAGGCCACCATGTTTACGGTAACGAGCCTGACACCGTACACCATGGTGTCCTCCGTGATGTTCAGGTAAACTACTGACGGGCCACTGCAGTCATGTTGAACACAGGTCGACTGACATGCTACCCATCGTTTAGAGTGCCGGGCTACGGAAGCTTTACTACGTAAAAGGAAGTAGACCGCCGCCTTAGCCTCCACGCCTGTGAAGAAGAAGGTAAGGCGTTTTTACTCTACGCGCTAGTCGCCTATAGTGCGTAAATGGTCAAGGTAACGCTGGGTGTTGATGGCCAAGCCCAGCTAATAAAGACCAACCGCGTGCGAACTGCGCAGCGTTACACGCGTAGGTAAGAACTTAAACATCCAGAACACGTTCCGAAAGATGAAGCTAACTGCCTTCATCAAGGACACGTTATGATTATGTACAATTATTTCATCTCTGATTCTGACGGCTAGCCTTGTCGGTTAAAGCCGGCGG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</si>
  <si>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SIRV10003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</si>
  <si>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TTAAAGGTTAGTCGAGAACCGAGCAGAATGATTTAACGAAACATCACAAGTCGGTGGAAAGAAAAAGCTTCCAATTTGAGAATTGATTTCTATATCTGGATAGTTCTAATCGGACGTGCAATGAGTAAAGACAGAACTACCGGAGTTGTAGGGATTAGTTGTTTGATATAAAAGCGAAACTTTGAAGTTATGAACGAAGATTTAGGACACAGTAAAGAAGTCGCCGTTCATTTAACCGGAAGCAGAAGTTACTAAGCTTGAGATAAGAAAAGTAAAGAACAGAGTCGCCTAGATGCAAAAGATTTTGAAATGACTTCAAATAAACCCGTAACTGGGTGACTATATCGCCGGGTGTGCGAAACGACCGGGACAATTAACAGAGTATTCATTTTAATCCTAGACTGTTTTTAAGAAGGAGGTATATAAAAGCTTAAACCCCGAAGTATACATTCCACCATAGTATTACATGATATAATACTTATTTCAGTAGAAAAGATTATTTAACAACCTATAGAGAGGTCAACCTTTTAACCATCGGGTTCTACCGCGTTTGTCGGAGGTATTGTTAAAAGTGTGGTCTCCCCCCCAACTGGTAACTAGACTAAAGACAGTTGACAACGAAAAAATACAAGAAATGTGGGGCAACACGGAGATTTTACCATCCAAGCTATAGAACTTATGAAAAGTACTGCTGGAGGAAAGAAAAAGAATATAGAAGAAGAACATGAAAGTTATAGAAAAACTAAAGGAGACATCGGAGGACGAAAGAAAGGCTGAGCAAAACGAGGTATTCGTAAAATAGGTTACATGAGGCCCGAAGGAAAAGAAAGAGTCATTCAAGGCATGAGAAGAAACTGTTTCAAAACAAATCAAGCAATTGGAAGTTCTGTCTGAGCAAATCAAAAAGCTCTGGATGTAATTGTTTAGAAACTAAAAGGACATTTAGAACTATAAAGCGGCATTGTTCGAAGTGATTCCGTGCATTTGGTAGTTATTTTATGGGTCCACTGGAACCTAAATGGGGTTGGAAGTAAAAAACCATTTTTAAAGATAGTTTTACATAGTCTTATAATTGGTGTCGTAGAGAATATCAAACCTAACCGAGGCATTTATGGTTGAGAAATAACTGGAGACCTTGATATTTTAGCCATTTAAGGTATCCCTAGTGCAGGTGGTATAACAACCGGTGAACCCTGTAACAAAAGCATAGGGTTAGTGGGTAGGTTAATTAATACGTTGCTAACTTTTCCCGACCTCTTGAATAGTAACGACTCCTGAATAACAAACATCCTAGCGTCTAGCACTTCTGTTGTACTTCCAAAAACCGTTAAAGAGGTTGTTTGGTCAGTATGTCAAGAACAAGACATAGGTTATTTTCTGGATTTCTGGACCAAAATAAAGCGTTCAATAAGTTCTCGAATAGTATGAGGAGAGGAACTTTGTTTAGACCATATAGTCGCAACCGTTCATTACATAAGTAAGAGAGGTTTTTTCGGCAGAGATTTTACAACCTAAGTAGTTACTAATTTGTTCATGCTCTAAGAAATTCACTTGTCAGACTTTATCGAAAAAAGTTTTAGTATAGTTTCAGCGATTCTAACCTTACTGCCACCTAGAACCCAACTTGTTAGAAGTTTGGCAAGTTGGTGCGCTGTTTGGATCAATTTTATCAAAATGGACAAGACGAACGTGGTTAATCGTAGTACACTGGAACTTGAACAAAATTGCGTGCTAGTTATGCGTTTTATACCAGTTGGTATCTGAGCACATATTGGTAACCGTGAAGGTCGAGGAGTAGTGTCTTACAAAATTTAGAAAGGAGATATTTCAAATGTTCTAGACAAAACAACTGGAGAAACTTTAGTTCCGAGTTGTTCGGGCTTTTCTCTTCACTTCAACTCGAATATAATGGGTTTAGGACTAATCCATTTATAAATAGCTGACAGAGTATTTCTTCAACAAGTTTTGACAAAAAAAGAAAATGTGGTTGGTCGGATAGACGTTTATAAGAGGTTCGAAGCATTCGGGTATTGGCATAATCACTAGAATCACAAACGGAACCTGGTCACAATTAACGTCACATCTGTGGGGATTGGTTTGCACAATTAAGAGAACCACTTTTTTCTATCACACTAACTTCGGGTCATGACATAGAACGAAATGTAAGCAATATATTTACTTGCCTTCGCGCCCGCTTCCCGAGACACATACTAGACTTGAGTCCCTGATCGAACTTTTACCGAAACATTATTTAAAGTATTTAAACTCTTTCTCTAAAAGGCGACCCTATTTGATCCATTTCTTATCGTCGTACAGCACATTTAGAAAGACTGTATCCTTAAGATGGACCCAGCCAACCTCCTAACGTCCGTGGTTGTTATACATAGGAGAGATAACAGTGGGTGAATAAAAGACCGCAAAAGGTTTTAGGAACGAAAAGGTAGTTGACGGAATTCTTATTCTGCTGTAAAACTCTTGGTATGAACAGCTCAAAACCATTTAATTAGAGCAGTGTTTTATTATGGTTTAAAAAATATAGGCTAAAACCATTGTTTCATTCCGGAAAACTACATCAGTGCATCAAACATACGGATACGTTCCGACTGTTTTATACAAGACACCAGCACAGAAAGCTTTTTAAATAAGGTTGTTGTAGTATCTCGCTTCTCAAGGCCTCACGTAATAAGTATTAGTAACAAAATGGTCTAGGTCCACCGGGTGTTTCCTATTATGGGGAAAAACTTAACTCGTTCAGTATTTTTTAAAAGAGTACGAATTAGCATAGTTAACATCCTTATTGTTACAGTCCGGAGTACTGGAGTACACGAAGATTTCTTTGTCTCCCTTAAAGCCTTGTTTTCCTTGATTTTGAGTTGAATAGCAAGCGTTATTGATACCATCTTATTAGACTATCAAGAACCGACAGTACAGGTTTTATTCACAAATATCAAACATATTTTCGAGAAACACTAAGTGGTCAACTTAGTGGTCGATCACGTATATCATCCCTAGAGAATTAGTTATTTCATTAGTGTAGAAAGTTTGAAAATAGCAGGTTCAAAACTTTGGTGACGGATATTGAGCTATAATTTACTTGTCGGTTGACGTGGCGCCAAAGATTGAATAATTTCCAAGCTTGGGGCTCTTACACTTGATTTAGTAAACTTGTGCATTTTTATAACCAATTTCTCCGGTATAGTTTTCTTAGTCTATATTCCAGGAAGTTGAATAGATTAAGTTTGTACCTATCAAATAATAGTTCGCGAAGTATTGAAAATAAGTCATCCACCAGTTAGAACCTCCTATAACTTGTGTGTAGGCATCTTTTGGTGTCGTTTGGTGTAGAACAATATCATCGTCCACATCATACCAGTTCCAATAGGCAAAGTTTATTTTACGCTTTCAAGCCGCCTTATCCTTCAGAAAGTGGCAAACCTTCGCAATTTTAAAATAATAGTAGTTCTTGTCTTAAGTACCGAAGGTGTATAAGACCCAGATTTAGTGATAGTTTATGATGGGTTTAAGAGCTTAAGAATTTTCAAGGACACTATAGTAGCAATTGGGAAGAATCTTAGCTTCATTTTTCGGGTAGAGAGGTGAGATCGCAACGAAATTCGTATGAAGGTATGTTCCTAAGAAAACATTCTTGAAAACATAGTTATTGTATCTGCTGCAATCGCACTGGTAGTTTTTACCGGTACCGTAGTTATTGTCAAAAGGTGCAACGGCAAAATGGTGTCGGACGGAATGGATGGTCATAGTTTCGGACAACACAAAAAACGTACATTATTTTGACGTATGTAAAGAACTCTTTAAGGAGTCTGTAACTTTTCGGTGAGGAAACTGGTCGCAGGAAATTTGTAACTTGTTATCGGAAGCTTAAATCGCCGCAAGGTCGTCTTAGTTTATAAAAGCTATTAAGCAGAAACTTATGGTTAAGTAGCCACAGTGGCTCGCTACCATTTTAGTGAGAAAAGTTTGAAAGCTGATGGCAAAAAAGGGGAAGTGGTTTAAGTGATTAGTTTCCCGACGTTAAAGAATTATGTGGAAAATCGCAAGAGTTTGGTTTTACTATTACCAAGTAACTTGACGTAAAACTTCTGTTGTCAAGATTTTTTACTTGTTAAAAGCTTCGATTTCTGAATCTTAGAAGCTTGGGGTATTAAACATTATAGTAGAGACGTTATCATGGTGAAACGCCTCTAAAGTATCTCTTAAGAGCTTTTGAGAAGAAGTTTAAAAGGCCATTGAGACTGGAAGGTAATATGGGTCCTAAGTTTCATTATTTGTGACGTCACACTCCCGAGTTACCTCAAAGAAGAAGATTTTCACATTATACCCTGAATGGTTGGACCTCCGGTAAAACATAAACAACCTATAACCGTCTGTGGCGTGAGTTTTGAAAGAGTAGCTCGGATAACTTAAGTAGCTTCGTAGGGGTACGCGGTTAGACACACTATGGATGATCTTCGGACCTTTCTTGGACTATTAGCTTCCTTAGTAGTGTTAATTTTTGATGTTGGTGCGCTGGCTCTAAAACTGGTTTACGAAAGTGTCAAAGACAAAATGGACACGGGCGTCCTGGCTTCTTCGTGGGTGGTATAAAAACTACGTCTCTTAGACACTCACAGCGTTTGGGTTATTCTTCGTTGCCACATATATAATTAGAAAGACCCTACGGTTATATGAGTTTAAATATAACGTTCTCCATCGGTGAGACTCTTTATTTTTGCCTCAACTCTAGTAGATTTCACAGTAAGAAAACTATTTTGAAAACTTGAAAGCGGGTATCATCAGCTCGAAGAAGGAATCACCTTGTTAAAAATTCGACAGGTTATTGCAATAATTTTACGTTTATGAGTTGGTCATCCCGGAGATAAAAAAAGAAGTGCAATAGCCTTCTAAATAAGTTGAATAGGTCGTCAGGGAATTAGAAGTATAGTTGAAGAAAGGTCATGAAACTTTTAACTAATCAAACTTCCGTAAAAAGTTGCTCGAGGCAGGTGTATTGAACTCGACTCTCTTCTTACCGAACTTTCTATATAAATCTATGTTGATGAAGTTACAGGCAAGGTAGAAAGTCAACCGGGTTTGTCAGAGATTTAACTCACTTCTGCGAATCGAATTAAAGACACAGATTTTACAAATTGGTGAGAACTCGAACTTAGCTCAGGAAGTCGAGCTAAAAAAGTAAGTTTAAATCCTGAAGTGGAAGGTGACTGGCGTGTGGCCAATACTTTAGAAGCTCCTTATAATATCTGAGTTACGAAGGCTTGTAAAAGAAGTATTTGAAACTTTGAACCAGCACCACAAAAGGTCTAGGATACTAAAAATTTTCTAGTAGCAACGGATTTTTCATTTTGGAACCCTTAACAGAAGAAACAGAGAGATTTTTACAGCTATCACTGCTAAAATAGTAGAAATTTCTTAGATAGCAATTGAAGTCTCAACACAGCTTTAAACCTTATACATAATGAAGCTAACAACACAGCTCAACTTTGCGAGAACACCAATAGTAAAATATGAGTGACCAATTCGAAAATTTAAAGCTTCAAAGCTCGCCATTCTTCAAAACTTACAGGTTCAAAAGTGGTTCCTAAGGTATGTTCAGGTTGGTCATTTTGACATGAAGTTGGGTTAAATGGACTTAAAGTCTATTAAAACAGTCAAATCTAAGGTTTAGGTTTGTCAGAACAAGTTTTTAGAACATTATTAAGCTTCGAAAGTATCTTTGATCGAGGAGATCTAGGAGAAATGTCCGAACGAGGTCATGTAGGGTAAGGGAGTGTTCGAACTCAGGTGACCTCACGAGATACTGAAGTATAACTCGAAGGAAGGTTTTAAAAAACTAAGACAAGTCTCTGAAAAGATATTGTTTAAGGAAAACCCGAGAAAGATATTAGAAACATTCATCATAAAGTAAATTTCAATTTAACTCCTGGTACTGTAGAAATTCTCTTTTGAGGTTAAATAGGTCATCTAAAAAAACATAGACAGAAAATGGTTATAGCGCCTTATAGTACAAGGTTACAGCACCGAAATTTCGTGGTAGGAAATTGAGGTGGTTCTAAAATAAATGTCTCCATTCGTACAATTGGACACTTTTATCGCTAAATATGTAGAGTTTAACAAACTGTCGAGAGCCGTCAAGTAGGCGGGAGGCTTCTTTCAAACGGTTTAGGCTAACTTCATCGTTATGTAGATGAGATGTGGTGCCGCAAAGCTTTCAAGAAACTTGTAGAAGGGTTTCCAAAAATTACGAGGAGGTTTGATCCAGTATGCAAAACTGGAGAAGTTGGTGCACACAATCGACCAGTAAGTTTTGTTGCCCCTAGTCATTGTAAAAACGTCGCCGACGCTGTCTCACGTAGAAAAAGAAGTTAAATCATTAACTAAGTAACTTTTTGAGATCCTAAAATTCACGAAGTCCACCTCAATTACAACCTCTATAACCAAAAGACTGACTGGTTGAAAGCAAGTTTCTAACACTCTCTAATAACTATAAAAGTTGCGGAAGAAGATCTGAAAAACGATATTGTTGCGCTACAAAAACGTTGAGAACAAGTTGTATCGAGTTTGAAACGGAGTTGCTTGATTTTAGCAATAGCTCGACCAGATATATCTGTTTTACGCTACCTTTGGAGTGGAAGTCGAAACATTCGCGGGAGTATTGTCTGGGTTCGTCGAACTAAACCTATAGAGCAAGTCACTCTACGGAAAATAAATGTAACTGTCGGAGTTACTAGTGACAATATAAGAAATTTCTCCATTTTAAATATAGGTATAGGAGCTGTCGAAGAGACAGGGACAAGTATAGAAGTACGTTAAAAGATCGTAGCGCAAGTATATAACAATTCTCTACGAACGACTGTATATTCTAGGTTCTTAGGTAAAAGCTTGCCTATACTGCAACGCGTAGAAGACATACTTCGTGATTCAAGAAACTTTTCAATAAAGCCGAATATTAATCTAGCTTAAAACTGACTCTTAGTTCTTCCGGAAAATTTTAAGGTTTCGTAGAAACACATGACAATAGCTGATGAAGATTTTTGCGAAGGAGACATTAAACGGTCTCTTTAAGGTAGAAAACGGTAAGAAACTGCATTCTTAAATAGAATGTTACATTTAAAACTTGGACAAGATATGTTAAAACATATAGTAGAAAATCAAACTACTGATCGCTTAATTTTCAGTCCCATCACCTTTCTCCTACTAGTCCCAGTACGTTTTTTAATTAATTTTGTTGAAACAAATTTTCTCGGAGTTATAGGAAGTCATTTCTTGCAAAGTATCGTCGATTGCTACCTCTACTACAATAAGATGGAAGTAACTTTGACTCAAAGTTATGTACGAAACCCTTTACGTAAAAAAAGTTTAAATTCGCATGAAAGAGGTTCTAATACGACTATTAATTCAATAATTTGCACCTTTATACCAGTGATTGTAATCATTCTGGGAACCATTTTTCTAAAAGTTTTTATCGAACTTATAACGAATAATAAAGGAGGTGAAGCACGTCTAGTAGTCGTCATGGCAGTTTTCTAAAGTCCGGTCTTTTAAGGAACCGTTTGACTCCGAGCCTCAAAAAGTTATAAACTATTAGTCTTTCTTAAGGTAGTTAACTGAAAAGGTTAGAACGATCCGACACATGGCTTGTCCTGTAAAGCCTTGAAAGGAGAACATTTCTAAGGGTGCCGCAATAGTCTTAAACAACATTATCATCGGTATGTCAAACGTGCAAAGAGAAGTCTTTCTACAAGCACATTTTACATATCCTTTCACTAAATGATTCACTTTTTTTTCAAACTTAATCAAGTTGGTTCAAATAACGGGAGCCTATGTTTATGTACATTCAAGAGCGTTGTGCATGATACACCGATCCGTGAACTTTTCGGTATATCCAATTTGAGGAATTAAGGCTCATTCGTCGTCGATTCCGTTTTAGCTTCAACTGAAAATCAAGTATTAGTAGGAGTAATAAAGAATATTCGAAATTTTATCCACAGCAGTTTTCTAAACGACAACGAAAAAGTCCTTTTAAGGGGTTGGTCACTTCCTTGTGTAGCACTCCTAAACAAAGGAGTGCATCAACATGATAGCTTCAACTATAGCTTGCGGGAAGTTCACACAGTAAGGTTAATCTTGGTTTTTCACGAAGCTCTATGACGTGATATAACAGTTATGCCCTAACATGTAAGTCTTTCATCCTTTAAGAACGTCTATACCCTCCTTACAATAAATTTCGAAGGTGCACGTCTTAAAATCCGTTCTCGAGATTTGGTCAGAGGTCAACGGCATATAGAAAAAAATAAAGTTCATCGTCATAGACAACTAAGAGATCATGAAAATGAAAATATGATCCTGTTTCAAGGTAATTACCGAACTTAAAATGATCTATTGAATTAAAAAGCCAACCTGTCACTAGTCTCAGGTATTTTGAACGGTTGCATAAAACATTGAAGAAAAGGTTTAGCTCGTACAAAAATGACTTAAGTGAAAGCCGAACGAGGTTAAAGTTAGCTTTTAAGTGCCTTTATAGTACCTAGACGAGTTTACCTACTATGTTAGAGACATAAAGAAGCACTATTCATCTTCCCCTATATGAGAATTACCAAAGACGGTTACTTTTTTTAGCGAACGCACACGAATTTTAAAGTAGGTTTCATCGGAAATGCCTACGTGAACATTTACAATCGAAAACATATTCATCGAGGACACCACGAGAAAAGGATTCTAGGAGAGAATAATTTTCTAACTGTAGGACCTGTTATAGTAGGGTAAGAAGATAGTACGGACGACTAAAAAGTATATTTGGGTTTTTTCTTGGTATGAGATCGACTTTATTTAGACTTTCTAATGAATCTTAACGTAGGTACTGAAGAACACTTTAAAACAGGTAGTCGTGTTGTTTAGAAACTTGACCTATTGGACTTATAGACTTGAAGAAGTTTCTTCTACGATTTTGTCCTTTATCAAGGACGTTCAGGAGTTCTAACGAACGGACCGCTTGGAGTAGCTATCCCTAACTGCTATCTTTAACCAATATAAATAGGCGATCGAATTTAAATAGACTTTCACTTGGAAGTAAGTTATTTAAACAATTTAATACTTTAGAGAAACGCAAACAATCTTGCCTATCTGTGTGGACTTTAAGAACCGAAACACAAACAAGTTAATTGCTGAAGTCATGAAGCATCTTTAAGCTGGTTTTGAGTTGAAGCAGATTTTTTCTTGGTAAAAAATATAGAGACAGTTACCGATTACAAACAAATTCTTGGTTTTTGGTAAACAAACGTTACGAAACATTTTACAAGTTTTTAGAGTATGAAAGGTTTAGTAATGATCCTTCCATCAAACGTATTAGTACACTTCATCGGGGAAAACTATGTCGGTTAAACTATTACGATCCCTGGTAGCGATTTTCTAGACCGCAAAGTTAACTCCATACATTGACAACTTTAACAAATCTTTACAGCAGTTCAAAGGAGGAGCAAAATAGATATCAAAGCTGTCTTATACAGAAACATAGACTAAAATAGTTAACCGGTTTGTGTCTGCTATGCGGTACACACTATTAACTCCGGTCCAAGGGGCGTAAATGACCTGGTCCATTCATATACCGTGAATAAACACAACGTTAGCCAAGACGTAGGTGTTATTGTGAAGATCTAAATTATTAATTATCTCATCTTATGAAAAATAAGCGGTTCAACCGTAGTATATATCGGAGAAGTGGTTACAGATAACATTGATAACAAGATAGGTCGAGAAGTTTTTCCTTCTGTTTGTTGCACAGCTTGAGAGAGGGTAGGTTATTAGGGTTTTTTTTAACTTTGGCAAGTTCCATAACTGTTACATCTATTAGTTACTTACGAACGAGTAAGAGAAACCCTCTTAAGAAATATGGGCAATGTCATCGACGTTGTTTAAGATAGTCGAGTAATCGTTCAGAACGGAGTAAGAACGT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</si>
  <si>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SIRV12001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</si>
  <si>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ATCGACCTACGGTCCAGACATTTCATAACTGCGTTTTAGTCACTTTCGTAAAGCCCATCAAGCGAATATAGCACATGTTGTTGTATTTTAAGTTTTCCTTTACACAGGTTCATAAACCATTAGAAATTAACGCCTAACGGTATGACTAGACCTTACATCAAGTGAACCGAGTACAGATTCTACCTAAGTAATCTTCATTATGGTAGATACTACTGTTTTTGGTCGTATTAAAACAAAAGAGATCGTGCCGCCTGGTCAAAAACATAACAAAGTACCAGAAGCGTTTATGGTAGTCTCTAATGTTAAAGATCAACGGTAACCAGTAATACATGGTATCGCGCTCGTGCAAGTTTTTAAAATCATCTAAGTCGGTGTTCAAAGAATTGCAGACAAAATCAAAGAACCTTTGGTTTGGTAACTTTTCGAGAACGCGGTCTAAGCAATGATTTAACAACCAGTTTACTCACTTGAAGAAATTATAAAAGTGGCTTAAACTGTTATCTATTGGGAGGTCGGAGATCGACTCAATTGCAGAACCTCTGGTTCGTATTTGATAGTTTTCGCTCAAATTGCGTAAATCTAAGCGAGTATCTGAATCTTAGTAGTTCGCGTTAGTAATAAACTATGACTGCAAACGAACCAAATCAAGAAGAGTTGGTCTAAAATAGAAATGCCTTAACACTCCGTTATATACCTTACTAGGCAAAGTATAAGTCAGAGAATGGACAAAACATTAGTGGGAAGTCGAAACATCGGTTCCATCCAAGGTTCTAATCAGAATTAACAAGAGGTTCTGCACTATGATTTAGCCGCCAGCTTTAAAGTGAAAATACGGTGTTAAGTGCCCTAAGAAGATTGCTAGAAAGGCCACAGTTTGATCGTGAACGTAGTCCACCTAATAGGAGTTACAAAAGTTAATTTCTAACATAAAGTGACAGTAGGAGAACTAGTCGGCTCTTCACAAGTAAACTTTCAAGCAAGAGTTTTAGAAGGAGTGAGAAAGAAAATGGCTACTTAGGACTGAAAAACGACAGTTGCAGTAACAATCGCAGTACGCGCAGCTATAGTCTATCGTAGAGAAGAAGTAGTTATAGGTAAAAAAGTAGTAGCCGCAGAAGATGATTGAGAAAGACCAGGTGAAGAACGAGGAGGGATAGTAGTAGTTACCGGTACAGAAGTAGTTACCAAACATTAACTAGGACACAACGTCTTGGATTTCGAACGCATAGACAAAGTCATAAACGTGGGAGTTGTACAAGTTTAAGTAGCCCTGCAAGTAACAAAAAAAGGTTTAAAAGCAGGAGAAGCGGTAATCAAACACGAAGAAAATATAGAACTGCTGCAGATACTATAAGAAAGTACGATAGTGGATCAACGAAATTTCGTCGGCATCGGAGAAGCGCACTAAGAAGTAATAAGAAACAGTGTAGAAGAACTAGAAGAAGTATCCATAAGACTCAGCAAGGACTTGGAGGTTGTAGCAGGACAAGAACACACAGGCATCGTAGTCGTGGTCGTGGAAACCTAGGTCTTAGAACAACTTGCCGTCGAAGAACTAGCTACAGAAGTCATAGTCGGAAAAGGAGTTGCGGTAGTTCTGGAAGACATAAGACGAGTGGAGGAAAGAGAAACAAAAGAAGGTATCGTCGTAGAACGAAATTGAGAAGAAGTAGTCTGTACCGAACGAGAAGACCCGGTAAAAGAAGCAGAAGGAAAGGGAGTAGTAATCAGTATAGGTGTAGGAGAAGTCGTGGAAGAAGAAGCAGTTCTCGACAAAGACAGAGCGGCCGTAGAAGGAGTCCTGGTCCAAGCAGCAAAAGTAATAGTGAAAGCTATGGCCTAAGAACAAACTGAAGAAGCAGAAGCAAAGGTTGGAGAAGGAACAAATCCAGTAGTCCGTAAGGTAGACTGTATAGTTGTAGAAGCAGACTAAGAAGTACGAGACTTAGATTTAAGTATAGAAGTCCTTCCAGATCCCAAAGCTAAAGTCCTTGTAATCGGAGGTTTAGGAGCGGAAGAAGTAGAAATTGAAGCAGGAGGACAAGTGGTTGCAGCAAAAGGAGAAGACGTAAAAGTAGCAAAAGTTAAAGGAGTAGCGGTAGAAGTCCACGTAAACCCAGGAGTAGGGGAGGAAGGAACAATAGGGCGACAACAAGCAGTAAAAGTCGTCGAACATGTAGAAGGAGAACTAAAAAAGGTAGATTTAAGACCAGACATAGAAAAAGAAAACTTAATAGTGAACGGAATAGTAGGGTGTAAAATAGTAGTTATCGCAACCCCAGTAGAAGTAAGTCCAGTAGTTAAAGAAGTAGATTAAGAAGAAGAAGCGATAGTCATAGAAGTAGTAGTAAAAGAAGTGGTAATCTGTTTAGAAGGTTAAGTGGTCGGTATAGCGGGAGGTAGAGTTGACGTAGTAGAAGTAAGAGCAGTAGGGAGAGTAGAAATAGAACAACAAGAAACAAAAGCAAAACACGTAGGAGTCAGTTTAGAAGCAGAACAAGCTGCAGAAATAACAATAAAACTCGTGGAAGTGGCAGAGGGTTCGGACATGGGAGAACGTTCAAAAACAGCAGTTGAAGAAGTCTACCACCGACGCCTCTTGTCTTGGGTAAAAACCGATTCGATACGTTATAGCAGCTATCTTACATGTATGGTGCTGAACACAAGCACATCATCTAAGATCTAGAAAGTTCTTGGTGCCAGTAACGCAACATTATTGCACACTAATGGCCGATGTAAAGAACTTCTTCAACAAGTCAACTCGATCGGTGGAGAAATCGGACTTCTGCAAGCATTAAGTTTTATCTAAGGGAACCGTTAACTTCGGTACTTGACTCACTTAGACGTCCGAGTTAGCATAATCTGTCATACCGTCATTCGGAACGGGCAAGGAGAAGAAGTGAAACAACTTCTTCTCCGACACCCTAAGCATGGGGTCCTTGCTAGACGTTTAACAGGCTCGGCGTCTTATGCACGCGTGTTTCAAATCGCTGGTGAAGTTCCAGAAAGAGAAGTAGCTAGAAAGGAGGCATATGCTAGCATCGATACACTAGAGCGTGAACACGGGTTCCTTACAACAACCATCTTAACCACCGATTATGTAAGAGATTTATGTGACTCCGTTTAACTTTCAGCGTTAGTAATTTCATTATGAAGAACCTTTTGGGTACTCCTTGGTTAGCCCAGGACCGTCACTAGTTCCGTACTTTGGTACTGTTATCCTTCCATGTTATGTGCGAGGTATGAGGACTTTAAAATGGTCACTTTTTAACTCTTGGGGTATCTAGAAACTGCCATAGATCATATGGACCCTATAGGAGTATGTGTTTAGATAGTCAAGAAACATCGTTACCCCGTCCATCAAATAGTGGTCAGTTTACCGTACAGTACTTGTAAAACTTAAAGAGTACAAGAAGACGGCGGAAACAGAGGAGTTGTACGAACACGTCTATGCAAAAGTGGGTACTATCGCTGTAAACATACAAAACATTATTATAGGTTGGTGGAAGATAGAATCTAAAACTATAAAGGAGAACTCGTATCAAATCTAAAAGATATCTGGGATCGCCCTACTAAAAATTGCTAAGGAAGCTCCGAAAGCGGTTAAGCTAATTAAACTTACACGGTAGTTGTAGAGCGAGCGAACGGTAACATTTTATCAACAAGAGCCTTAACCGATGGTGTAGGCGCTATAAGGTGAGTAGTTGTTTTTTGAGTAAAAACTTGGTCAAGTTGCGTCTATATATGCTAAACCAACATTGTATCAGGGTATTCATGGCGTTTAGTAATAAACATAGATGCCAATCAAAACCATGCGGTAGCGATGAAAGTCTCTCTTGAGGTTAGTATCAATCTTGACGGAGAAATATAACAAGTGAAAGTTACAGCTTAAATATGTTTGTTTTGTAGCAGTATCGGTATTAGTAAAATTTAAAAAACAGTTCTCGCCACCTCTTAACTGTTATATGAAGAACTATATTATCGGTTTCTTAAAGTAGATGGGCACAGGATCGACGAGAACAAAGGGATCTAAAGAATTACTTCTGTGCAAACTTTGTACTATCTTTAACAGGATATCTTTACGGCATTTTGGTTACTTTGACTGGTTTGAAGAGGTTGTATCTCTTATAAAACTGTGATACGAATGGCTATTATCTTATGAGAAGATGGTCTAATAGTTTGACACCCTTTTTGAGAAGTCTAAGTGAATCGAAAAAAAGTTACAAGTACCGGAGAAAGAAGTCCAACAAGTTTCAGTGGTAGTCAAGTAGTAAAAGGTTGTATAAGGGGACACTCAATAAATCAAGGAGGTTTTCAGCGAAAAGATCTAAGAAGTCAAAGTTGAACATAAGCCATAAGTTAAAATAGTTTAGAAGGGAAAAGGAAACGTAAAGACGTAAGAGAAGACAGTTTCACTACAGTTTTTAAGCACAGAGTTATGAAAGGAATAAGCACTGTTTTACTTGATTGGAATGGGATCTAGACTCCTTATAACCTTATAGAGGTGACCCTAGCGTTCTCACTTACTTATTAAATTTTAGCGGACTTTGTAGATGAAGTACTAGTGGTTAGAGGTGGCACTGAGACAAAGGCCGTACTAACTTGAGAGACCTCTAATCAGAACTATATTAACCTAGTTTCTTAAGAGGTAGGACTTAATATTGATGTGAAGGCTTAGATTAACGTAAAAGATTAGAAAATTGTTTTGGAAGAAGTTCTTTTGACTCTTCATGTCAAAATAATGGTATTATTAAGCTCTATTGACAATAGTACACCCTCGAACCTAGGTTTTCTTTTCCTTGTCGCAGAACACTTAAGTACTGATACGAGTATAAAAGGTTTTTCATTAGCAAGAATAGGTTCGGTGTAAGTTCGGTGAAGTAAAAAAGTAGATCACAATGGTTTATTAGCTACTTTGCTATTAAATGTAGTATAAATTGTCGTTTAAACGGATCATCCGCGAAATTTTACTGATTGTACAGTCGAGAAAGGGAAAGTAAGTTTACTGGTTTCATACAAAGTATATACCTACTTTAATACGGATCTTGGTACCGTACTTCAAGTGCAGACAAGAACGATTCAAAGAACCTGACTGTCGCGACGGTTATGTCAGATCCTACTTGACCCAACACTGACATCCACAACTTAAGTTTACCGGGTTAACACGGTGGAAAGATTATTAATCCAGTTGCAACCAAACTTGGTAGAGTGCATTGACACCTAAAAGTTACTAACCGGCCACTTCCAACGATTTGGTACTATACTAGAGCAGTGCCTACTTATCCCGGTTCATACACAAGTCAAGTAATAGTCCAAGTTAATTACGTGCACTATACCATTTATTTAAATGGCGTTTATATGGAAGATTTCGTCTTAGTGGATAGTTTCTAACTTATAATCCGCAGTCAGACTTACCTTGACCAAGTAATAATACTTTATAGCCTCTTAGACCACCTTCTGAATTCAGTACTAAGAAATCGTTACCAAAGTGGGAAAGTATACCTTTAGAACTCCCATTGTAAAGATTTCATTTATGTAATGGTCTCCAAAACAGTTGTACCTAAAACACTCCTCATGCCAATAACTAGTAGTAGTACATTCTGTACTTCTGTTTGCTTGACATAACACTGCGTTTAACAAATGCCTTATTGGTCTTTAGAAGTTTAACTCATTTGTTGCTCCATTTTACCAGAAAATTTTGTAAACTACCATGTTTGTAACAAACTTAACTTAACTTTTAAAGTTGAAAGTTATACCAGTATAGACCGCGTCCGTCTCGTAGTAGTACGCGACGCAAATCAAATAGACGGTATTTTAGAACCTATAGTAGGCCCAGTTTAGGAAAAAAGAACGTTTTAAGTAACACTTAAAGTACTTCCCATCATTTTCTTTGTGATAGTAAGTACTATGCCTGAACACCTCTATCGCCCTAACGATAACCATCTAACTTGACATATGACGCTGCAGAACAAAGGTGTAAGAACCTATTACTGAACAACTTATTAGACATGTTAACTTTGTAGGAAAGAAGAGAAGAACTTACCGCTTGTCGACCTATAACTTGTCGTTTACTTACATGTGACGGTAGTACCGGGGCTTAGTAATTTGCGGATATACTTCTTACACAAGGCGCTTGTTTTAGCTGGCACCCATTTTTAGACCGTTAAAATTATTTCACTTGTAATAATAGGAACAAGTTTTCTATGACCGGTCCTTAAAGTTATAGGAGCTTAAAAACCACTACCTTCAACGAATTTACACCTGTATTATGAAGATCTAAAAGAAAAAAACTACGAGATAGTTCGAACAAAAGGTTGGAGGAAGCGGTCATTGCATTAGAGAACTATATTCAAAGCATTAGGCCAAATAACAGTTATTTCAGCCGTAACTTGAAACCAGAATATATTCCGCGGTTGTTTCAACATCTTTTAAACTGGTTTAAAAAAAGACATAAAAGTCCTTCAAAACCTAAAAAGGATACTTTACCATTCGCTAACATCAAGTCGCAAGGTAGCTAGTTATCCTGTAAATAGTTGGACTTTTCTAGAAGCAGTCATCATCTAAACTTTGCCAGCAAATAAACCCGTTGTTCTCTGAGATTCCTATTCCGGTTGTTACCTATTCGACAGAAATCTTATAACAAATTGAGAACATTTATAAGGGTTCCGACCGCGGCAGGTAAGGCTAGCAAACATAGACCAAATAGGGGGTATTGTCGGTAACAGACAGCAACCTATTGCCGCTTTAGAAGGAAACAGCAAGAATTAACCTTCACTTCTCGAACTCCTATTGAAAATCGTTAAGACTAATTCTATACTGCTTGGTATAACCGGAGGAATACACTATCTCTCCAATTATCAACTCCTTACTTTCATTAGGTCATGGTTTGCCCATAAAGCGGAGATTTCCTCAGTTTACGCAAACACTCGTACGGGCTTCGTAGTAGATATGACTACTCGGTATTTTAGGACGTGTTATTGAGGGATTAGAAGCTCAAGAATATGTCCGGCCGCCGAACATTTATTGTCGAATAACGTAATGATCGTTTTGATTACAACAAACCGAGAAGACTGTTTGCTGCCAGTAACTTCTTTGGGGTAACCCGGGTACGAAATCGGTTCAAGTTCAGATAGACTTGTCGACAACGTTTCCGAACTAAACGGAGAAGTATACGCGCATTAAATCTGTTTTTGTATGGGAAGTTACACTTCTTAAGTCGAAAAACCTGTCATGGTTTCATTTGGTTTAATCATAATGATTATTGTAGGTCTGGGCAACAATTAAGCAAGTACAAAACCATTACTGTAAATCGAACGAGGGAATTGAAATCCTTTCGGAGGACTTAAAGATATAAGCCATCCCACATTTATGCACGGTCGACTGACTATGTGTGCAGTCCGTACAACACGAAGGAACGTTGTACACGTTTGGACAACTAATGGGTCCGTTAAAGTACTATAGGGGATATACGTACTCATAATTATAACGATAATGACAAACTAACAACTTCACGGCCATAATTACCCTCTATACGCAACAATTATTGGACCTTACGTACAACAGAGGTACAATGATCCAGTAAGGTGTATAACTGTAGTAGGGTACACAAACCATCTGCCAGAGAGGTTCGAACGTTCTACGCGAATTAGAGAACCCGAAATCTTAGGTCTAAGACATGACAACAACATACGTTCAATCGTATATAGACACAGCGAAGGTTTTTAAGGTACATGACAACTTTGGGTACATTATCGGTGAATACTCGACCACATATAGATTAACCGTCTCTGTGGGTGAAATAATCTGAATTAACATAAGGAAGTAGCGTATCGAAAGATTGAAGAACTAGAGGAAAAGACGAAAGACGCTTTAAAACTTCTCGGTTTTTCCAGAATTTGTAAACGGAAGCACCTCAACCTTGCAGGTATTGCGAAAAATGACTAACGAGTTCACGTAGTGCTAGTGACAAGGTTAGTCGTTGTGCGGTTGGTGTAAGATTATTATTCAGGCACTTGGGAAGTACGAAGCGATTAAGTCAATTATGCAGGGTTACAACATTAAAAAGTCGTGTGACATAGGTCAATAGAAGGGTATCACGTATGAGTCTGACACTCATCCCGTTCCGTGGTGATGCTCGAAACTGGACACGGTGAAGTATTTCAACAACTCGAAACAGGGTTTCCGGTTAAACAAGTATACTATTTGGTTACAATCAGAGACACATAAAACGAGATGCAGAGGTTTCTGGTATTTTGTACAGAAGAAGAACATCTAACAGTCCGTTCTGGTTTGGGAAGTACGGGAAGTAACTAACGGTTATTATCACTTGGTGCGTTACAGAGTATACTAAGTATTCCTCCATTTAAGTCAACTAACTTTGTCCATACACTACTACCATCAGAAAGACTACTTGGTTTTAGTGCTACCTACCTTTTAAATGTTTGTGGCAACTGTGGCGAATCAAGGAATTTGGGTAAATCTCCTTGAAATGATCATGGCCATTGTTTGACGTTGTTGAACCGTGCAAGAAGTCGCAGCTTCCTAGATTGACGGGAGGTTTTTATTGAGTGAAGGAATGTCCAACGCCACATTAATTGTATTCATCATAACAAAAAGGTCAGCAGCTGTAGTTATAGTCCGTTTGGCGACTAATTATTGAGGTTAAGGACGAGTAGTTTATAACATTACTCTAGAAACCTATATTCCCGTATCTTTGGGTGATTTTTCAATAGGTAAACAAGGAATTGTCTACAGACTTCAAATATAAGCTGTTGGAAAAAGTGTATTAGGACAAATAACCGGAGACATTGATAATATAGGAACGGGGGGAGTTAGTTTAACTATTGAAATACAAGTGGTATTAGTAGTCAAAGTTGTCTTTTTCAAAGGAGATATTATAGACACTATAGCAAAAGTTCTTAGGTGTGGTTACTAAATATTATTAGACCTAGTTCTCTGAGGTATAGGAAGTTACTATGTCCGGATGGGTTTTATAAGAACATATGAAGTGCTGATTTTACCGTTAGGTTTTTCGTAACCAGAGATTAACGAAAGGGATATTAGTAGGGCTATTTAAATTTCTTTCTTTCCACGAGTCCCAACTATGGACTACAGGCTAATCCTACCTTTCATCAAAATAGGCTACCATGTCCTTCTTTTTCTCGTATTAGTCCCAACTTGTAGACAGAGCTATCATGAACCATGGTAAGAGACCAATGGGGTGGCCGTAGCTGTGGTGAAAGAGGAAACTTACAATAGAGATTAAATCTTAAGAACTAAAGTAGCAAACAGAACTTTTTATTCCGAGCTATTCTCAGGTTCTTTTGGACGAGTGCCGCTTGCCATTATCCATTAAATCCTGCGAGAACTAATAGTCTGAAGTTAAACCGTAACTTCTTTATAGAAAACAACAGTTTTAGGTTTTGAAAACCTAAGAACTGGTTATTACGCTTTCCTGGTGAGTAGTCAAAACCTAAACTTGCTTAGTAAACTAAGTTGTTGAAGAACACACGCAGACATTTACCCTTTTTATTCAAAAGCTGTGCACAAAACCTTTTTAGGTTATTAAATCGTAGAAGTATAAACTGACGTCACAAAGATAAAACTGAATTCAGTGATGCGGACGTATGTTGGTATTCACTAAGCTAGTTGCCTTCATTCTAACACCGACTTCACAACTACCGAACTGAGAAAAGTTTAACTCTATTCGTGAGTGAGTTACTCCTGGTGTGACCAGGCGGCAAGTAGAATAGTATATTTCTAACTTCCAGAAATTGCAACGCGAGAAGGAGAAAAGAAAACACTCACATTTCTTTTAGTTGGCATCAATTTTAAAAGTTATTAAATCGAACTAGTCTTGAACCTTCCCATTTAAAGACATTGTCGAGACTTAACTAGAGGTAAGGCCACCACTATCACGGATGAAGTGCACTATCGGGTAGCTCTCGTGAGAAATTAAATGAGTAATACGACTATCGATTTCTATGGTTTACAAAGCACTTTTACCTGTATGTCGGAACATTAAATCTCTCCAACATTTAATATAATTCACAAACAACTTTATGAGAACATCATGTTGATAGTTCGTATTACTACCTATTTTAAAAGTACTCTAGTAGGAGTAGTTTTGATCCATTTACTTTGAAAAACGAATTTAAAAGAAATGGTAAACTTGAACATCTTTCCTGTCGGTTACAAAATCATGTTTGAACATTATAAGAACAATTGTTTAGGTAGTTATGCGAAAGCAGACATTACTCGAAAGATAGATTTTCACTCTTATTTACGGTATTTCCGGTAGAATTAAAAAACAGTCCATTCCGAAGAAAGGATCTAAACAATAATCGAAACAAGTGATAGTCCAACAGTACAAGACGTTAGTCCTTCATAAAATCGGATCTTAGGCGCAGTTAATCTGAAACGTTTTAAAGCTATCAAACTAATCGGTGACAATCGCCCCATGTTAGACTACCATTGACAGATTGCCAGCACCAAAAACGCACGGGGTAACGGGACGACCTTTATTACAATATTTGGAAAAGGTTTCTCACGACTAGATACTATGGAAGTGAATCATATTTATTTTTACATAAGTAGTTTAGTAAAGATAAAACAAACGATCTTGTATTTGCCATCTTTTCGAGTACTATTTAAAGTGCGACTTATATTCCAAAGCTTTATTTGTGTCTAAAGTAGTTACTCCGTTAGGGCCGTGCTAGTTAATTACCACGTTTCATATAAGATCGGCCAAAAAAGAAAAGTCCCAGCCGCAATAACGCTAGTAATGATAAAGGTACTAGGTTTGGCAAAAGTTGAAGAAGCAGTAACAACGATTGCAGCAGCAGACGAGATTAGTGTAGCCGGCTTCTCGGTTAAGATGGTTTGTAAGAGACAAGGAGACGGAGTCATAGGTTATAAGGAAGAGACTACAGAAGTCCTTAACGAAGGTCTTTTAGCCTTAGCTAAAGAGACCTCACATGCAATACTAGTCTTAAATCGGATCGAAGACGAGAAGAAAGAGATTGTACAACACGTTTCTGTAGCCGAGAATATAGTAGTCCGTTACGTAAGTACTTAAGACCTAGTTATAGACATGGTGGATATAGTTGGAGCCTTGGAACTTATCATTGTATATGTCCGAGCACCAGTAGTACTCATTGTAACGAAAGAACATATAGCAGAACAAGATGGCTATATCGTAGTCTTGACAATACCGAAAGATGAAATCGGAGCAACTTATCATCCAAGAATAAAAAGTTAAAGAGAACAAGTGCAAACAAAAGGTTCAGGAAAACGTTTCGATTTGACTGGAACATATTAGACAACTATTGTCATCCTTATTATGTCAATCGCATTCAGAATCTCAGCATTTTGTACAGCTTATATAGGAAGGTAGACCTATGGCATCTGAAATTTTAATACGGTAGATTCTGTCCAAGTAGTTTTTTCGACGGACTCTGATCTTGAAGGCTTTTCACTTCTACTACACTAGAACCCGCTCTCGGACTTGGTCGTTGTCAGTGGACTAGACTTTATAGCAAGAGGTGAACAAGGTTAGGACATCCGGGATCACCTAAATAATCCAACGAAACCAAAGAAGAAGGTGCTAAATTATTCGAATTTCTCCCCCGCGAGTATCGTCTCACTTTTACCCATGCTAACTAACTCGCTACTACCAAAGATACTGCGTAAAGCAGTACTTGAGATTTGTTTCCGAGTAAGAGTAAACTTTTATATACAAGTTATGGTGCCTTTTGTGGAGATAGTAGAAGAAGTGAGAGTGGAACGCTCAGCAGTCAATCGAGGTGCGGAAGTCGATAGTCGGTAGAGGAAGAACTTAGAGGGTAAGACCACCTCAATTATCCGAGTAGAAGCGATGAAAGTGATAGAAGTAGTCTTTATCTATCCGACCTATTGGGCCTCAGGGTTAGTCTAAGTAGATGCAGTATTAGCGAATTTAGTTGTAGTATAGGTCTTGAATCGAGCAGCAGCATTTGAAGATACTGCAGGTAACTTCGCAGTAGAAGT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</si>
  <si>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SIRV12002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</si>
  <si>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GACTACGTAAACGTGTTAAGGACCTACTAGGTTGCTTAACACCTATAGGTGCACCGCGTAATCTCGTAGTAGCTAGCCAGAGTTGACGCGGTTTTTGAGCGCAGGGCACCGAAAAAGAAACTGAGCTTTACCACGAGGAAGCCGGCGGTTGAAAAGCAGAAAAAGTCTCTAAAGCATCTCGAGAGCGTGAGCAGCGCTAAGCTAACAGTGAGCCGCTGCCCCTTCAAGCTGCAGTAACATCAGCGGAAGTCGAAGTTGTCATTGTCATGTGCTGCAGCACCGAACAGGCCGTAGTAAATGTCGTTGTGTACTTATCTAAGGCCTCAGAGAGGTGTAACCTAGTAATTACTAGTTTCTCGTGTTTATTCCAGGCAGAACTTGTTTGAACTACGCTCTGCTGAGCTGTTAACCCGCGGTAAGGAAGTAGGTAAAGTTAAGACCCTTTCCAAGAGGCAGCTGAGAGTGCAGGTAAGAGTAACCGACTCGACTACTCTTCCAGAACAAGTGCTCACCAACCTACTTCAAACCAGCACAACGTTCTAGTTGGTATTATAAAACAACACGTAGAGGCATTAGCAAGAACCGCTTTGTAACTATAACAGGTTGTAAGAGGAACGACTTAGGTCACTACCGATTACAACAGAGCCTTGGAGGTATTCACATGTGAAACGTAAATCTCCAACCGCTACTGCACAGTTATAGGGTAGGTGCCTTGAAGGTAAACTATAGACCTAGGCCCTTAGGCCTGTGTAAGTCTTGTTAACACTCCCATAGCAAGAGCCGCGTCATAGCGAAGAGTTGCTGAGGACCACTCTTGGTACCTCGTGTGCGCATGACAAGTCTCATAGAGTATAGTTCTCGAAAAAGACGTATACCCAGTTCTTCACCTTATTGAAACAAGCAAGAAGATAGCTTATGACCAACACCACCTCGGTACTCAGAACTACCACCTCTACGACCGCTACCTAGTCTCTAAGGTATCTACAAGAGTCGTGCTTGTGCCTTAACTATACTGAAAGGCTCAAGGTTTAATGCTTGGAACGTATGACCGAGACCTTACAATATGAGGTTCTCTCTGGTAACAAAGAGACCTTCAAGTGCTTAGAGTTATTGTATACACTGAACACCTATTGCACCACCTCGAGAGAAACAACCTTAGGTACTCTCACATTCTATTACAGGCCACTGGAGGAACTACTTACCAGGTGCTAGACCACCTCAACCCTCTGACCGCCACAATTCGAAGAACTTAGGTATAAGGAGCCACTCCATACCTCAGTGTAGTTAGAGAGGTAACTTGAACTACGACAGGTCCTTACCTTGTCAGTGTAGTTCGTGACGACTACTCGACCGCCTAGGTACTCTCAAGAAGCGTCATCGTTGCATGAGAGGACGTAGAAGTTCCCAACATAGCTCTTACTACTCCCGTACTCTAGGAGGAGGTGTGCTAACTTAGAACTAAGCAGGAGGACCTTGTTAGAAGAAAGGTAACACCTTGGTGAGATGAAGTCCCCGACCCACAGGCTGTTGTTCCGTCAGCTTCTAACAACCGTACACTAACTTCTGCACGAACAAGAAATCAACTGCGTGCTTAGGACCACCCTTACCGTACGGAGGAGAGAGCAGTCGTAGACGTTATACAGAACCAGACTATTACAAGTTCCTAGGAAGCCAGAACCGACTAGGGTTGAATAAGCAACGAAGGTTGCTCATGAGAGGAAGTAGTAGACCTCTACGTAAGTGTTATTGGTTCACTACTTAAGGAGCAAGTAGGCATTTCTACTGGGAGAAAGGTAGTCCAGGTAGAGGCTGTTAGAGGACAGGTAGGAACATGGTGAACTGTCAACCGCAACCCTATGGTCAACGTGTCTGCTAGTAGAGGTGTTGTAATGGGAGCACTTATGAGTACAACATGTCAGGTGCTGCCTAAGAACCGAACGTAAGAAGTCCGAGAGGCAAATGAAGACCTTCACCCGCCCTAGGTTATCAAGCCAGAGGAAGCTACTGTTCAAGTCGGAAACATCTTCGTCAAGGTACGAGTAACCATCGATGTGTAGACTTCATAGGAAGTGAGTTCTTCCACTGTAGCCTTTCTTACTCAGCGACCCAAGGTAGACGTCGTCGAAGGTAGAACTAGAAAAGTAGTCTCTTGTCGAGTTCAGGTAGGAATTCGGTGAACTAACTACCCTTACCTAAAGGCTTACCTTCCGTAAGCTTACAGTGCCTTAGAGGACCGAATCGTGCTGCCTAACAGTTACCCCACCACTTAGGACCTCGGAAAGGAAGTGCTTACCTGCTCAGTTACAGCGCACCGAATGCTAGTGGCGCTTATTGTAATTGTAGCGTTCTACAAGATCGTCTAGGTATTCACAAAAGTCGTTGCGTAGACATAGGAGGTCGTAGAACTGCTCACCGTCTTAGTTGGTGGTTGAGTGTCTGTGGTAGACCTCTGAGCTACTCAACTTCTGCAGGCATACCCTTATGTGCAAGAGGTAGGAACTTGGTAAACTAACAACCGAAACCTAGAGGCGACTTGAACGTTGCTTCTGCCTTGCTGACGAAAAGCCCTTAAGACTATAAGAGGTCACCGAGGTATTCGAAACCACGGAACAATCGTAGTTTATGTAGAGACAGTCGTCTGGAAGACCGTGGCGATAGAGAACCTTCAAAGAATTGTCATCGTCAAGGGAATAGGACCCGTCAAGGTCTACCCAACCACCGTTAATGTGCCATCTAAGGTAGTAGTAGTATCTGCGTTCTACCCTATTCTTCTCAACGTTGAGGTAGTCCACTGTCTGATTAAACTTAAGACAGTCTACCACATTGTTACCGAGGTAGGAATATGGTTTGGTAGAGACCTTCACCCGATCGCAGTTGGAATGTGAGGTTAAAATTACCAACAGGAAGTCAACATGCTTGTAGAGGGTAGAAGTTTCACTTAGAACCACCGACTGACCGTCAGTGTTGTGGACTAGGTTCTGGTAGTAGGTAAGAATGTTTACTGAACCATCATCGTGAAGGTAAGAGTAAACACCGTTGCGTCGCTATTCAAGGGAGCAGTACATGCCACCGCAAGAACTAAGACTCGACTATCTGAGGGAACGACCGAAGTAACCTGGTAAGCTTAGACCTCAGGAGTTAGTCACCTGGAGGTAGGAAGCTGGTAAACTGACTACCTAAACCATCAGGCCATTGGAACGTAAGGTTTAGTTATTGTAAAGGTTCTCTTTGACTGTATAGTCTTTCGAGGTTTTACTTGAAACCACCAAAAGGAAGTAGGTAAAAACCAAAAAGTCAGAAAGGTTCTCGGTAAACGTGTACTCGTCATCGAACTCAGAACCGGAAAGGTACTCGTAAAAGTCGAAGTGTAGCTATCTAAGGAAGTAGTGAGTAACATCTAAGTAACTGTCATTCACTTGTACTTGGTAGACCGCTACAAAGTTATTGTCAAGAACCAGGTAAAGATTCTTCAACAGGTAAAGACATGGTGAACTAAAGACCCTTACCTAGAGGCCACTGACGCGTGAAGTTTCACTTGCTTAGAGGTGCTAGGCGGGTGTTTAGCTGTTCAGGGAAACACTTCTTACCGAGAAGAGGGAGGAAGAACTGAAGGACGAAGCCTTGGAACTGCAAGTGTGACGTTGACCACAACTAGCAAGGTACTCGTAAACATCGTTGTGTTGCCATACGAGGTTACAGAAGGAGCCATGACAGTAACTAGCGTTCCCATCGACATGGTAGGAGAAGTATAACTTATCTCCAAGATCTTAGTCGTGCTTCACCTTCAGGTAGGAACATGGTTTGGTGACTTCGAGAACCCTATCGCAGTTGGAACGTACTATTAGACTAACCAACTGGAGGTAACTGTCAAAATAGAAGGTTACCACCTAATTAGAAACCTCGTATAAGAGCCGCGAAGAGGAGGAGGTGTACAAGGTTTTAGAGTTGAACCATACACCGAACTCAAAGTCGAACAGGGTTGAGCAAATGTCGTTGCGTGTACATTTGAGGTTATAGTCTGAGGAGCTTACCTTACTAGAACTACGCTGTACGAGGTAGTTGCCACAAAGACTAAAGCCATACACGTCACACAAGCTAGAAGAAAGGTAGGAACTTGGTAAGTTGAAGCCGCCAGCCCAACCGTAGTTGTACTGTGAGCTACTTGTAACCCAGTGGTTGTCCCTAAGAAGACAGGGTTTCACCTTGTAACTTAGAACCACCTATTGCTTCTAGCAGAGATCTAGGTAGTAGCACAGGTCGTGGAACAACCTTAAGTGTCTGTCAAAGTAGACAAGGTAAGAGTAAGAAACGTTATGTGAAGTTCCAAGGCTTCAGAAGAAGTGCTTGCAGTGCTTAGCATTCTGTCATCAAAGGTAGTCGGTACAGTAGCTCCCACTAAGATAGTAGCTTAAACTAACCCTAAGGCAAGTTCTTGGTAACGTTACAACCGAAACCTTCAGGAGCTTGGAAGTGTAACTTAAGGAAGAACAGCGGACCTTCTCGACGAGGGCAGAAGTTACCTTATTGCTTGAAACCGAAGCTACCAACGAGAGGAACAAGTCACTGCCATTGGAACGTCAGTGAACATCGCGAAGGTCGAAGCAAGAAGCGTCATTGTGCTATAACAGGTTACAGTGAGAAGAACCGTCTTGCTTAAGACTCCCATCGTCATGGTAGTTCACGCTGAGAGTAGCACTAAGATAGTAGGAAGACTTCCTGTTGTGGTAGGAAGAGGGTCTACTGAAGCCCCTTACCAAGAGGTCGTTATCACGTGACTTCTCACTCGTATAGAGGAAGAAGTTGGAGCCATAGGAACTCACCCCTCTCCTTCAACCGAGGACTACAACCAAGCCTACTAAACCGTCTAAATTGTACTTGTTGTCTAGGTGACATATGAAGAGGGAACAGTAAAGGTTCTTGTTGTGCCATACGTGGGGGTAGTCTAAAGAATCTGCTACCCTATCACTCTCTCTTGAGAGGTCTAAGACCAAAGAGAAGTTTAAACTTAGGCAGTCGTAGACCGAATTCGAGGACAGGCAAGAACATGGTAAATTATTGGAAACCTTATGGGAGTTGGAACTGGAATTCAAGTTGACCAACCCCAAGGAGTTGTAGTTGTAGGAAGTTAGGTAGCTGTTAGAAGTCTTGTAAACCGAACTGTTGTCACTCTCGGCGCCTTCTTAGTGTTAGAGGACGTCGTAAGCTATCGTGTTGGAACATCAGCCGAGGTAGCAGGTTAACTCGTGCCAACTATCGTTCAAGCATGAAGAAACCTGGCTAGAAAAACCGAAGGTTTACCGACAAACCAAACTAGAGGACCAGTAAAAATATGGTAAACTGAACAGACTGACCTCGTGACTGAAGTTGGAACTTGTGTAGCAGTAGAGGGAGACCTTAAAGCTACAAGAGTTCAGGAGCTTGTTAGAGACCAAAGAGTAGTTGGAGAGGGAAACGTAGTGAGAACCGAAAAGGTGAGAGTAACTAATGAAGCTGTCACATAAGTGGTCGTAGGAAGTTTAGTCGCCTACCTTAATAGTTGGACATCCACCACAGTAGTTAAAAGAGTTACTAACGTAATCGAGGACGTGACTATTGTAAACGTAGTGCTTCGGTAGACTGTAGGAGACCGAGAGGAACCTAGAATTGGAGTTTATGGTAGAACCGTGGGAACCGTTGTTGGACCAGAAGTTCTGGAAACTGCTAGAACGTCTCAGGTCGGAATCGAAAGAATTGTCAGTTAACTCGTCTTCTAAGCCGAAGAGGTCGCCACAAAAGTTCTTGTTAGAACATCCACAGACGTAGTAGTGCTTGTCGCAAGAATTATTGTTCAACTATGAACCATAGTCAGAAAACAAGTTACTACTTAGCCCTTAAACCGAATTAAAGAACAGGTAAGAATATGGTAAACTGTTAAGAACCGAACCACAACCAAAGTTGACTCTTAAGCCGTAAAAGAGGGAGTCACTAGCTAACTAGGAAGTCACCGAAATTCTTGCACTAGAAACCAAGGTGTCACTAGAAAGGTGACGACAAACGTCTAGGACGGAGCAACCGTTGAAGCTGAAACATCAGAGGCCATAGAAGTTGTTGTGACCTACCCTAGAGTTCTTGTATGAACAATAGCAGCTAGAAGACTTAGAACTACCAGAACCGCCGTCGAGGACCTTCGAGGAAAGGCAAAAACATGGTAAAGTGTCAGAAGCCACTAGGTCTTCAAAGCTAAAGGTTGAATTAACCTCTAGGTTAGCTGTGGTGAACTAGGAGCTCAGGAAACTACTAGAAACCGAGAAAACGACCATTAAATTGTCAGTTCCGCGTACTGCTTAGCCGTCATAAAGGTAGAAGTAGTCAGTTGTGTTGGAATATAAGTCGTCGTAGTAGCAGTGGTCGTAGACCTTATTGGTCGACACCAAACAACAGAGGCAGCGAAGGCCCAACACGGAACAGCGAACCTCATTAGAGGAAAGGTAAGAATATGGTAAATTAAAGGAAACCGAAGAACAACCAAAGTTGAACCTCTTGTCGGAAGAACGGGAAACCGTGAAGCCGCAGAAGTTCAGGGAATTGTTATCGCTAAGGTCCTTCGAATTGTCATTCTCGTCGACTTCTTAGTCGTAGAGGTCGTAGTAAGCTGTGTTGTTGGAACATCAGCCGTCACAGTAGTTCAACGCGCAAACCTTAAAGGTCTCTCATCCTAGGTAGAGGCAACAGGAATCGGAACCGCAACCCTTAAAGAAAAGGTAAGAATATGGTGAACTGGACAAAGTGACCTGGGAACTGGAACTGCAATTTCCACCGTCAAAGAGGAACGAAGTGACATCAACCTTATTCAGGGCTATGTTAAAGACCAAAGTGGAATAGGAAAGGTAGCAGTCGTTCAAACTGCCATTCTCGTCGACTTCTTAGTCGTAGAGGTCGTAGTAACCTCTGTTGTTGGAATATCAGTCGACGTAGAAGTTGAACTCGCAAACCTTAGAGTTCTCTCATCCTAGGTAGAGGTAACAGGAAACAAAATCGTAGTCCTTAGAGAAAAGGCAAGAACATGGTGAACTGAGGGAACTGACCAGGGAACTGGAACTGCAATTTCCACCGTCAAAGAGGAACGAAGTGTCATCAACCATGGTCGGGTCTTTGTTAAAGTCCGAACCGTGAGTGCAAATGGAACCGGAAACTAAGTTAAAGAGGTCGGAGCAATCGTCGTCACTGTGACATGAGAGGTTGTAGAAAGAGAACCTTCAGACCTTAACACTCAGCCATAAAAGGCAAAGGTTCTAGGAGCTGGAAGGGCAGGAACTAGAGTAGAGGTAAGAATATGGTAAATTGTAGAAAACCGAAAGGAAGCTAAAGTTGAAGGTTTTGGTTACCTCAAGGGAAACCTTGCCTAACTAGTCGCTCAGGGAAGAACTTACTTCCTTCTGATTAGAAAAGTCGTCGGAACCACTGTCAATGACATCGTCTGCTGAGTTGTCTTTTGCTTAGTCATCTCTCTTGTTGCGCCATTCGAGGTCATAGTCTGTAGAGTCGCGAAAGCTAAAGATTGAACATAAGACTGAGCCAGTGGACGTGCTAGAAACACCAGACCCTCGACCACTGTCAAAGACAAGGGAACATGGTAAACTGTCAAAAACCAAAAGGAAGTTGAAGTTGTCTCTCTTCCTAGAACCAAGGGACACATTGTAAATGTAGACACTCAGGGAAGAACTAGAACTCCCAAAGACTACCTTGCTGACACTCACCTTGGAACGACAAGCGTTGAGGTCGTAGTAACCTTTGAAGTTATGCCATCAAAGGAACTAGTAGTCAGAACCTTAGAAGCTACTGTTCAGAAACTCAAGGTAGCAGCCAACTAAGCTTCACGTGAGCAAACAGAAGGAAGTTACCTCAAGGCAGGAACTTGGTAAAGTGTAGACCGAATCAAGGGCTTTGGAACGTAAGTTTGAACCGCCAAAGTCAGAGGAATTGGACTTATCGTCTCTCAAGGAACTTCTTAGGACCTCGTTGAACTCGACCAAGGAACTGACATTCTCACTGCAGTGAGGTTTGTAGAGGTTTGAGTAAACTTCGAAGTGTCGCCATGAGTAGGTATAGCAGCTCAAATCGCAACCATTGCCACTCAGAAACTCAAGGTAGTAGGTTTAAGAGTTAGAATTGAGATAGCCTACCGAACTCGAGAAGAGGTAAGAACATGGTAAATTGTGAACCAAAGCCAAAAGGTCTTTAGAAAGGAAGTTCTTGACGTCAGAGTGGTTGACATTGTTGTCGACCGAACTGACCAACGTTCTTCAGACCTCGAAGTGGCAGTTAGAAACCTCGAGGAAGGTTACACTGTTATTAACCGGGAAGCCAGGTACGTGAAGGTATGAGCAAGAGTCGGAGTGTAGACATAAGAGGCCGCAGCCGAACTCATTGTAATAGTTTACAGTCGCAGTTTCAAGGTAGTAGGAACACGAGTCGCGCTTGTGCACGGCTGTAAAGCTGGAGGAAAGGAAGGAATCAGGTGAACTAGAAACCAGCACCGAGAGGAAAGTGGAACGTGAATTCCTAGCGAACAACGAAGAGCCATTGACATGTGCTTGCCTCTTCGAGGTGTTTAAGACCTCGAGGTGCAGGTCACAGCCAGAATCTCCTACGTCATAGAGGCTGTCAGAGTTTGACAGGTTAGAGGAGTTCGACCGGTGAAAGTAGCCACTGTACAAGAAGTTGAAATCGTCGCTTAACTTAGAAGTTTAGTCGTAAGCACAACCGGAAAGGCCGTTGTAAGTGTCGGAGCGTTGCTATACGTGGTTGCAGAAGAAAGAACCGTAAAACTTAACACTCGAACTATAAAGGTAGAAGGTTATGAAGGTTAACGTACACAACAGGTTAGAGGTGACCAACTAGTAAGAACTTCTTGAACTAAACACCTACACTAAGGAACAAGTGGAACGTAAGTTCTTGTTGCCATAGAGGAAGTTGCCGTTTACAAAGGAAATCACCGAGTTACTTGTCACCGAACTGAAGAAGTCGTCAAACGAAAAGCTTACTTATGAAACCTTAGAACTCGAGAGGTTGTCAAAGTAGGAAAGGTCGGAACAAACATCGAACCGTACACATGAAAGGCTTCAGTCGTAACAACCACAGAAACTACTGTTCTCATACTCTAGGTAAGAGAGGGAAGAAGAGTTAGTGTACGACTAACAGTTATCGTTAGCCTTGAGGTAGGAACTTGGTAAATTGGAGTCCGAGACCGAAAGGAAGATGTGCTTGGTGGTTAAGTCGACCGAACGGAACAAGGTGGAGCATACCAAAGTCCGGAACTTGTTTGTTACCACGAAGTTAGAGAAGAACTTGTCGGTACAAACGTCACCAAAACCGAAGAGGCCGAAGCAACCACCGAAACGTCCACATCTGAGGTTGTAGAAGAGGAGATCGAACAAATTAACACTCTCATACTACAGGACTAGGAAGTAGGAAACGTTTTTACACGCTCAATAGTTATAACTAACCGAATAGTAGGAACTTGGTAAGTTGTAAACCATGACCCCAAGGTTAATGTCATTGAAAGTTTAGTTCTCAGAGGACGAGAGACTGAAGTTCACCAGCTTCAAAAACTCATTTGAGACCACCTTATCTTAGGGACTACTAAGGTTTCAAGCGACAACATTCTCGAAGGGGTCGAAGTAAGGATCGTGCCGTTCTCATCTAAGGTTGTAGAGGGACAGAGCGCAGTAACTACCAATTTGACTTCCTAGGTTGTCGACAGACGAAGACTTACTGTACTTGTAACAGCTATGATTAACCTCATAGTAGGAACTTGGTAAGTTGTCTACCAAGACCACAAGGATGTTGGAACTGCCTGTTCCACCATGAAAGGAAGAGGAAGTGAAGCTCACCTGACTCAAAGAGTTGTTTAAGACCACCTTGGTTCAAGAACTGTTGACGTTTCAATCGGAGTCAAAACCGAAGTGGACGACCTAACCAACGTGCCGTACGCATGAAAGGTCTCAGGAGCTCAGAGCGTAGGAATTACCATTAGCTCATCGAAGGCCTAGGAAGTTGGAATCGTTAGTGTACTGAACTTAGTCAAACGTGACCAACAGGTAGGAATTCGGTAAGTTGTGAGCCTAGACCTTGAGGAAAGTGACATTGCCTGTTTCAACGTCAAAGTAACTAGAACTGAAGTCAACACTGTTCAAGGGAGTGCTTTCAACCAAAGAGCTCTCTAACTCACTGGAGTCGGAGACGTCTTCTAAGTCGTCATGGACGACCTAACCTTCGGAACCGCCATATGAAAGGTCGTAGACATCAACGTCGAACAAAGTGTTGGTCTCATTTGTGAGGTCAAAGACCTAAGAAGAAGTAGAGTACTAAAGGTAGAAGTGACTGACCAAACAGTAGGAATTTGGTAAGTTGTAGACCTCGTGAAGGAGGCTGGAAATGAAGGTAGAATTAAAGAAGGAAGAGGAAGTGTGAACAGAAGAAATTAGGAACGAGTTTCTGACCACGGAGATGGAAGCACCACTAGAAACTACAACTTCATCGTCAAGGTTAACTTAAACACCGTTATCGAAACATCCTCTGTTATAGAAGAAAACACTAAACTGACTATTGGTAAGAGGTTACGCATAACCAGACCAGTACGAGTTACCGCTAAGCTGACCTACTCCACTAGAAGCAGAGGTGGAAGCATCAAAGGCTCTTGCTTATTTTTAGCTGTACGCCGACACCCCTAGGAAACTGTCTTGTGCTCTCTTGCTCGAAGAGAGGTTAACTATTGAGGAACAAGACGTCAAGGAAACACTTGTGACCTCGAAGCGGAACCTGTCAGTTCTTACGAAGTCAGAATCTACAAGGAAGTCACAAGAGCCGTTACGTCCACATAAAAGGAACTACTCTGTTAAGTCTACTTCACTAACACTGAGAAAGCTGCGGAAGGTGACTAAGTTGACACTATCTGAGAACTCATTAACAGAATAATAGCACTTCGGTCGACTGAAAGCCGAAACCGAGAGGCTACTGAAACGTAAGTTCTTGTTGGAAGAGCCTACAGAAACAACAGAATAGAACTTCTCGTTGTTACTTAAGACCTCGAAAAAAGAGGCTGAAGAAGAGGTTACTAAGTTACTGTCAATCGCAGCGGAGTGTCCATAGAAAAGGCCGCCACAAGAGTTGCTACGTGCACATGAACGGCCGTAGAAGACCTCACTGCAACAGCTCCTGTTCAAGAACTCACTACACAGGGAGACCAGGTCAAGATCAAACTTGGGCCTAAGACCGTTAGTCGAGTTAGAGAAAAGGCAGGAAGTTGGTGAACGTCGTGTGAGGGAACCACAGACCTTGTTGCGTAAGTTTCTGTCGTCTCACAGGGAAGAACCGAAACCATAGGAACTAGAAACACTACTTAAACCCACGGTATTGACCTCAACCTCATGCCACGTAAAGGAGAGCTTCTGAGAGTAGAAGTCACTCTAGCAGAGGCTGTTTAAGAAGTCGAACCCGAAGTGAAAGTCTAAGTGACTTGTACAGTCTACACATCCACTAGTACAAACGCCATGTCCTTTGAAGAGGTCGTAGCAAGAGCCGGAACGTCTATTAAAGAGGTTGTACTTGTAGACCCAACTTCGACAACTAACAGTTGCAACTACAAAATAGTAGACACTGCTACCACATTTCTAGGCTCAACTCTTAGAGGAATAATAACTACATGGTACATTCCGAACCAAAGCCCAGAGGACACTTCTGTTGGAACACGTGCTGGAACCAAGGTCAAGAACGCGCTTGTAACGACTCGGTAAGGTTCTTTAGACCTCCAAGTGGTGCACCGTCGTGCTCGTTACATCGGAGTCTACAACGAAAAGGTATGAGCAACTAACGGAGCGTCTGCTGAACAGGTCTTATTAGCGTACACTACAGAAACTAACATTGGCACATACAAGGAAAGAGTCTTACTTAGAACTATAAGACTCTAAGAAGGTTGAAGAAAGGCAAGTGTATGGTGCTCTGTTGACCAAGACCGAG</t>
    </r>
    <r>
      <rPr>
        <b/>
        <sz val="10"/>
        <color rgb="FF000000"/>
        <rFont val="Courier New"/>
        <family val="3"/>
        <charset val="1"/>
      </rPr>
      <t>AAAAAAAAAAAAAAAAAAAAAAAAAAAAAA</t>
    </r>
  </si>
  <si>
    <t>SIRV12003</t>
  </si>
  <si>
    <r>
      <rPr>
        <b/>
        <sz val="10"/>
        <color rgb="FF000000"/>
        <rFont val="Courier New"/>
        <family val="3"/>
        <charset val="1"/>
      </rPr>
      <t>G</t>
    </r>
    <r>
      <rPr>
        <sz val="10"/>
        <color rgb="FF000000"/>
        <rFont val="Courier New"/>
        <family val="3"/>
        <charset val="1"/>
      </rPr>
      <t>ATCACATTTCCTATATTGACTAAATTGCATTTAACTAAGTCATCACCATTTTAGTTTCAGGAAGTTGTTCCTATTACGACAGAGATATAAAAATCTTTGTTGTGACCTAGCATTATCAAATTGCAAATGGTATTGAAAGAACTTCGATCGACTATTGGTCAATAGTAGTCAAAGCCTATATCTAAGTTAAGGTAGAGGTTAATGGAAGACCTTTCTATTATATTATCTACACTTTCATGCCGCCTTTCGGACAAGTTGTAGAAGGTGGCTTCCCGGAGAGAAGACAAGGAAAAATTATCCTGGGGGAAATAAACGAAACTAGGTGAGATATTACTATAGTTTTTGCTTTCGCAAGGGACAGAGGAAACGTAAAAGTTCGAAGAAGTTATTAAGTAATTACTTATTGAGTTTAGATCTTATACTGAGCTATTTACTTCTTAGTTTTTAAGCTGACCTTAACTTCACATGCTTTTTGCTTCTATTCCAGCTAAAACGTAGATTGTTCTAGAAAACAACAAGACTTCAACGACTCATAAAGCTTTATTGTCTGTTCCAGACACGCCGTATCAGATTGTTTCTTCCGTCGGTGAAAAGTTTGTTAGACTGTAATAGATGTAAGCGAAAATTACTTCTTACTTGTTATAGCGGGAAATTCGTTCATTTCACAAGATCCAGATTGTAGTATGGTAATTAGAATGTCATTAGTAAGCACTTGAGACTATCTCCCACTGCTTGACATTAGTCCCTTTTGTAGTTTGAGACACGCTCACGGTATGGAGAAAGATATCGTCGTTGTCCCTATAGTAGTGAACCTAAGCTACGTCGCGAAGAGTCGAACCCATTTTCCAGTTCCTAAAACTTTTTCTTACGCAGACTGCTTAAATTTATAAGTAATAACTTTCCCCGTTACAAACGGTTTTATCAACAACATCTTCTAACTTGAAAAACTTACAGAAGGGATTTTAACTGAAAATTTGGCTAAGAAGAGTTAAGAAAGTTACGTAGTGGATTTTCAAATGAAAAAACTCAGAAGTTCATACGGTTGGAGAAAAACAAGAGGAAACATATATGTAATCCCCAAAGGAGTGCATTGGAAAGTCGAAGTCGTATTTTCAGGCTACGATTTAGACGCTTCAATCCCTTAAGGACACTACTATAGAAAAGGTTCATCCTCAGGTACAATGAACGATGGCACAGTTATAAGGAATTACCGCGTCGAGAGTATGAGGTTCATCTTTAAAGAAAGTGGTTTAAAAAGCTTCGGAGATTCAACCCCAGAAGCATTTTTACAACAAAATTTCATCCCTCAAAATCAAATAAAAGCAACCTTATGTTTTCTGGCCGGAGTTATTACCAAAAGCGTAGGGGTAAATCGTTTAGTGCCATAAAAGACTGTTAAAACATTTCCAACAATACTCTGAATGCTCTTGAAACAAAGTCCCGTAGTTGCAATTGTAGAAAGGTTGACCGATTTTCTTAATATAGCAGTTAAAGAAAAAGGTCTGAGAAAAAAGGTAAGCATTAGGCGAGTAGTTAATTACCAAACTTGACTATTATCTTAAAATATCATAATACCTCGTTCGGGCGATAGAAGCTCGAGGAGTTAGGTTAATCAACTTACACGAACATCTTACGAAAATGTTCTAGATCGGACCGCAACTTAAGCGGGTTACATGAGAATGATTTTTTATTCAATTCACTCGAATGGTTTTCACATCGCAATCCCCGGCAAAGGAAGAAAAGTGATTGTTTTAAACTTTACTGTTAACTGAGCATGTTTATTTTGGTGGTAAAAGGTTATCTAAAAGACCAAAAACGCAGAAGGCTCAACTTTTCTGGAAAGGTCCACGCATTAAGATCAAAAGAGGTACTTTGATAGTTTAGACATTAGTCAAATTGCCACAATAAGTCCCTATGAAGGCTCCTTCGCATAAAAAGGGTAAGTCGATCCATACATATATAAACAAGCTAGAAAACTTCGACAGAACGATTCCCACAAAATTACCCCATCAAATTTTTAAGAACCCTTTGAGCTATATTAAGAAACTCCCACCGTACAAGACCGGTGACGAAGTTGTTAAAGTTCTGACTGAATTCGTGTCAAAGTTACTATAGTGGACGAAAAACTTTGAGGCCTTATCTCTTTAGCACCATTTTTAGCTATAATGGTTTTTGAAGGCACAAAAACTTTCTAACACAAAGACGTAGTTCACATAATTAGTGTCGTCTGTTGCTAGGCGAAAAGTTGAGAAGATAGGACCACAAAAAATTTAGAAGTGAGTTTTAACAACAATAATAGCGTGGCGAGAAGTTGAGTCTTCTTTTCAACCGCAGTACTAGAAACAGTTTATGGCTCTATATACACAGCCGTTCGAACTTTATCTACAGTAGTTCTAAAAGTCCTGAGCTTTATAGAAAAAGTAATCAATGGTTTCGACACAGGAGTATTAGACCTTTGTCGAAAGATTTCAGACGGAGCATTAGTAGACTTAATAGTAACTTAAACTTGTATAAACTGAAAAGCAAAAGGAGGACGAGGACAGACTTTGCAGAGTGTCTGGTAGAACTTATGTCTCATATGTTTCGTCGGAGTTTTTAAAGGTCATTTAAACATAGGGAGAATACCTTGAATTTGTCGCAGTTCTTCATGTAGTTTTGGAAAAGTTAGCTTCATAGAAGGTATAGTGGGAAAAACTTCTTGGAACTGTCGAGTACTATTCGCGAATTTTGTAAGAGACGCGTACTTTATAACTATCCCAGGTATGAGGTATTTCCTCTTTAAACCTTACTACGAGATAGGAATCTAAAAACTTCGAAGTTATTTAGTTTCGGTTTCAACTATGACATTTATATAGGGCGCTCCTATAGTAAATTTAGTCGTTTAAAACTTATTGGCGAAAGCTCTGCTAAGTTTTTTACACGTGATAAAACAACCTCGTAAAGATTAGATGCTAGGCTAACTAGACTTAACGTGAACATCCTTGAGTGATCGAGAAAATAAACTGCTCTTGAGTATCAACTGCTGTTTTTACGGTAGGTAAGTAGTTTATTTCTCAGTTATCTGTACGGACATGCTATATGTGATCCCCTAACTCCACGCAGCAGTAGCGAATACCATAACTATTCAAAAAGACACTTTTAGAGGAGTAGCGGTGACTAATGAAATGCTTGTAAAGAGGTTGAAAAGTAATCCAAAACTCTTTTACAGAAACAGAAGTTTTTATTTAGTATATTTTGCATTAGCACATAACGGCCTAGTATCCCTCTTAGACCCTGCTTATCGTCTTCGTTTGGACATGGTTTACACTAGGTTCGAAGAGGGTCAAGAAGATTACTAAAGCTTGAAAGTCGGTTTAGATCTCGCCCTTTCTACATAAGACGTTTTCAGTGCGCACAGAGACTTCGTCAAAAAAGAAGATACTCTCTCGTTTCAAGAAAGTTTCAGTTAAAGTTCGTCAGGGGCGGCTGCACTTATAGTTATTGAAAAGACTCGGTACTGTCATTGTATAAAAATATCATGAGGTAAACCGAGAATTCATCCAATCCACTTGTGAACTATCACCTCCTTTCATCGTTAAGACGCAGTGATTATCTAACAAACTAGACTAAAGGGCTTTTACTAAAGTTTAATAATCTAAATGCTTGCTGTAGAAGCTCTTTGACCCTACTTTTATACCATCTTCATTTCCTTCAGTTAAATCGTAAAAAAAGACAGGTTTCTTGTAGTTTCTATCCGCCTATTAACATAAACAACCATTATTCAAAACATTCAAAAACGCACCGATTTCTTCTTCGCCCTCGTTCAAGAAAATAATCGAGCCGACACAGTTGACTCTTCCATATAGACTAGTTTAACAGTTTAAGCAGTCGTTTTATTACAAAAGAAAACAAATTTTTGAATAAACTTTAATCAAGGTTAAGTAAATATGGTAGAAGATTGAAACTATCGTTCTCTAATTTGAGTGAATTAAATAATAAGTTGTGTAGTAGTAAATCGTTGGCCTTTTGCAGGTAGTTTAGGAATTACCTTAACATACTAAGTCTTTTAACCTCGTCTGCATGAAACAGTTTAAAAAGTCTATTTAATTACTCGAAAAGCTTTCGATCGGTCGACAACCTCCAACAGCCTATTAAAAAAGACTTATATAGGGTATCATTTCAATACCTCACCGGGGAGCTGTTGACATTTTGTAGCCATTTAAGGTTTAACTACAATTCCTTCCCTCAATAGAGTTACAGACTAAACCTAAAATGCCTGCGTTAGGTCGATAGATAGTTGAGGAATATATGAGAATCTGCACGAAGTAGGAAACATTGCCGCCAAAGATTACGACGTTAATGTTAATGGTCATTTAGGGTTATTATAACTATAACCAACCTCGGCGTTTTATTTGAAAGGCAGAATTCCAAAAGTCTGTAATGACAATTTTATAACATCTCTTATGTCTTATAACCTTACGCTCCTTATAAGAAGTTTACCGCTGGCAATTTCCGTCGGCGTCTATTAAGTTATATGCAGTCAAGCAGTTAAAATGGTACTCAACTAAAAAGTAACTAATTAAACTCTCGCAAGTTTCTCAACTCATCGTCTGCATTTGAACTATTATTCATATTGCTGAGACCTCTAAACTAGAATAGACTTATGAACGACTGACAACCTTCTTGTATAAGCAAGTTCCATTCGCTCTGTCAAAGGAGACAGTTAACGAATAGTACGTCGGGGTTTCGGAAGACCTTAAAATCCAAACGTCCAAACATATCCAATAATTAGAAAAGATTCTGTGGGTATAGTCAGTTTTTACAATATTTTTGTATTTCGGAAAGACGCTAGAAAAAAAGACTCATGAGGCACGTTAAGTTATGTAATAACCGGGTAAATGGTTGAAGGGGATTTACCCTTTAGCCTTATTGTCGTCGTTCTCTAAGAAGTTAACCAAGAAGCAGTCTATTATTATTTTATAGTACATGAACACGTTTATACGTACCAGACGAATTTATCCTACCTTGTATCACAAAATTACCATAGCTGTATAGTCCAAGTAAATCAAAATAAAAAAACTACGGTAGTAGTTATCTTTGTTTCAGATATAAGAGAGGTTCAAGTTTCTGATCCCACTCCGCTAGCTTCCGACATCTTGCTGACACGTTAAGCAGCTATATTTAGAGGTGTGGAGACAAAGAGTATCGAGCCCTATTAAGTGGTATAAAACCTAGGTACCAGTTTTTATTAGACTTCAATCCCACCCCAAACTCTTGGGAACCAACCGGTAGAAGAACCGATGTAAGTAACTACTCGTCGCTGGGCAGATAGAGGTTATCTCTCAAGTCAGATAGTTCTTGTCTTCCTCTTGTTTCTAATCGTAATAGATTCTAATCGGTTACCGGGAAAAGTTGACGAAACTGGTTGTACGGTAGTTTGGTAAGTTTAAATTGGCTTCGAAGGAATCACTACTAAAGTCAGTAAAAAAGTTATAAGTATGAGTATCAAAAATTATCCCCTACGGGAAGATTCACGCTTTTCTTGGATAATTTTGCTAAAGACTTTAGAACCTTAAAGAGTCCACACTGCTATAATAACTCGTTTATAAAGTTATTCAAGTTTGGAAGGTACTAACGCCATCGTAAACCACTCTCGAAGTATAAGTAGCTCTAATAAAGAGAATGCTATAAACAATTGAGGAGTCACTATATACTATAAACAGATCAGTTTAGTTGAACAAGTATTGGTGGTTCCTATAGGTATGATAGATATAGTGATAAGTACCTTTTGTGCAGATGAGACCCTGGGTTCTAACTTCGATTTTTAGAATAGCAAAGGCAAAATGGCCTCAAACTCCCGGGTTGTTCATGGTTGCCGGTTAATAACAACTAACGAAAGTTTTGTCTAAGTATTTGCCGCTGTAACGTGAGATTACCCTTTTCTAAGACCCATTAACCTATCGCCATTACCCCTAAAGAATCTCGATGGAGCAACAATTAAACTTGTATCAGAAGACATTCAAACTTTTTCAAGAGAAATCAACTCTTAAATGGTTTTTATAGAAGTTACTCTTCGACACGAAATAAGAATAGCGACTATCATGCCTTGGAGACGAATTGCTAATATAGTTGTTTCAGTTTGTGCAGGTGTAGAAGCGTTTAGCTTATAACCAACTCATTGAAATCGGTTGCGTTACATAGAGAGTTTAACTTGAGGGTACCACTTGGTCTTAATGGGGTTTCAAAAGAAAATGTCTGAACTAGGAGATTTCATCTGTAATTGAATTAGTAAAAGCGCTACTATAGACCGAGTTATGAACCTATATTCACAAAACGTTAGTTTTCCTCTAGTAGTCTACATTCGTACAGTTATTTATGGTGCGATTTAGCTAATTGCTTTCTAAATCCTTCTGGAAAGGATGGTGGTGGAACTATGACTCCTAAAACTCGTCGTTTCTGGTCTTTTAACCCCACCGTCCTTTTGCTATACAGGTTGAGCCCCTATATGCGAAGCGGAGCTACTAGATTTGTCCGTAAGTTGGGAAGATCCTGCCTAACCCTCCGATTTAAGTAAAGTAGATTATTTTGGGTGAGTGGAAAGAAGTAACGAGAATTTTTGCCTCGTAGCACGGTATTTTTAAGTGGTGAAGCGAGTGGTCCTCGCAGACGTGGCTTTTCTAGATGATCTAGGCAAACAAGTCTGTTTAACTAAGAACATTCGAATAAAGGACATTATAACCGTTCTCGCCACTAATTTGAACAAAATGGTTGTGGACCTGATGGAAGTTCATTTTAACCGAACACATGAACGTATCGGGCATGTTGGGAATGATTCAAACTCCGTCATCACCCCCGCCAATTCAATTTCCTACTTCTGACTCGTAGACCTTTAGAACCATAAAACTTGTAAGGCTGAACATTAAGTAGGACTCAGTGTTATTAAAGCAAGCAAAGTTAAACAACATCAAGGTTTAGCAGTGGTGTATCAAAGTTATCAACATATTATGTAAGACAAGATTCACTGAAATTTAGTAAAAGCAAAAGTCGATTCATTCGTCACAATAAACATGGTTCCCGCAGTTATTTTTGGTAACTCCGTGGAACTTAATTCCGTCAACTGAACAAGACATAAAAGCCTTTGTGAAATAATTATTTAAGTTGGGTACGTTCATACAGTGCATTTCTTTACTGTGGTGAACAACGTAAAGGCGGAGGGTCGAAGAACGGTTTGGTAAGTCTCTTAAAGTGTTAACCTAATCGTTCTAGAAAGTTCAGGAGATTTTCGGAACTCCTATGCTAGTACAAATGTAGCAACTTTAGAAGGTACCTACCATGGGTATAAAGTCATTTAGATAAAGAATTGCGACCTCTATTAAGAAAAAATGGCATTAGAGGTGGTCCCAAGTACCAACGCTTCTTAACTTTCAAAAGACTTCGGCAATGTTCCGATAGCCTACTTGGGACAAGACGATTGTTGTTTGAGGAAAGACCGAGGTTTTGTGATAAATCAGAAAGTTCTTGCCTTAGTAGACGATCGCTATAAAGTAGTTCATCTTTTTTTAAAGGGCAGGAGTATCGAACTTAGTCTCCGGGCAGTGAGGTAAGTTTATTTTGTAAGTTTGATAGGGAGTCGAAAACATAAAGGTCAACTTGTAGAAGCCGATATAAAAATAATAGACTGAATCTTATATCGACATTATTGAGAAAGTTCAGATGTAGAACCAGTAATCGTTATAAGTTACGACAAAAATTCCTAAAATAATCGAATATAACTTAAAGTCTGGACAATGCTTGTCCAGAAACTCGTGGATTATACAGAGGTCAAAGACACAAAACTACCCGTAAATCACACTAGTCAAGAGCTGGGTACTTAACGCGGTTATTAACCGTTTAACAACAAAACGGCGTGGGTCAAAGTGGATGGTCATCATGACCGAGGAATAAGAAATTTGTTGATCTTTGATTCTGCCTATCAGCCGCGTAAGGAAAACAGGTTCATTGTCTCGGTTACCGAAGATTCCTAAATAGAAGGTCTGAACGTATTATAACCAGGTATAGATTAAATTGAAAGTAATGAAAAAGATTTCAGAAAAACTGACATTGAAAAAGAACACCTCAAGACGTGGAAAGACGTTCTTCGTATATCGGTGACCGTCGTTCGACGAGTATAGGGTGACGCAGGGAATTTCGGGTCGCCTTTTCTAGTGCATCTCAACGTTTTGATAAAAAGACAAGCTTGTTGGAACTTCGCCTTGCAAGCTACCTATTAACCGCCATATGAAGTTGCTAAAAGAAACGTATACTACCCCGTTAAACCGTCGCGAGTGCATCCTATTAAAGATTAAGTAGAACGCCTTATAGCAGCTTCACGTTGAGGTCTTTTGCTAAGGATTTTCGAGAACTTTCTTAAAATGCCGGTGGCATATAGGGTCCACCTAAGACCCATCGTTTTTCTTCCTTTAGTCCTACTCCTACATGTTGAAGAACACAAAGACCTTATTTTTCAAGAGACAATAGCAGTTCATTGGATAAATTCCGAAGATTTTGTAGCCAACCCCGTTCTAAATTAAGTAGGTTTTGTTAGGTTATAGGAAAAGCATCACGGAGCTGATTTTGTGGAAGGAATTTGCTGTCGAAAGGCCATAGTAGCCATTGTATACATGGATTTATAAGGACATTTAGACATACGAGTACCAATAAATATGCCTGTTTGAATACCGGGCAATATAGGCGTTCTATAAACTAGTATGACCAAAAAGGGCTACTTCAACCTGGAACTTATTCGTGTCCTTTAGAAAACGGACTACATCGAGAATGGTTTAAGTAGTATAAGAAAAGTTGTTTTCCGCATTACTATATCACTCGAACAAGAACTTAACATAATCCCGGGAAAAAGTAGGTTATTACGAATTTGACTTGTATTAGACCAGGACCTCTCCCTCCACAGACACTGTACTAACTGAACTGTAAAAAATCGGAGGGGTTACACTTAAAAAGATAATGACCGAAGTCTTACCGGAGTCTAAAAACCAGGTCATTTCAGTTTTTTGAGTATGTCTTAGGTAGTATGTCCCTTGCCGCATCTGGCATCTATACTTATTATAGTCATTGTATTTCGTTACATGCGCAGTCCCATGCCTATGATTTCACACCAAAAACCAAACTCGGTAGTTGATATCATAACAATAGCCTCTCAAAAAACCGAAGTTCCATTTCAAGTCGCTACAGTAAAGGATGGGTAAGTAGCGACTGCGACATGAAAGGTTATATAAATAGTTAATACCTTTCGTTTAGTCATTATAGTGCAAGGCCTCTTACATGTATATAAAGCCATTTAGAACTAGACTATGGGTATCCATTCAGAGAAAATGGTTGTAGTCATCGCCCCAAGTATGTTCGTTTATAAGATTTTAGCCCCACTCGAAAATATCCGAGTCGCAGTGGGAAAAGACTTTCTTCTTATGATGCTCTTAGTCCGAGCCACTCTTCCAGTCTTTATGAAAGATTCCATAGACGCCAACGATTTAAGTGAAGTAGCTCGTTATCGGTGAGGGGTCGGGACTATCAGAAATGGTTTCTTGGGAGCTGTTTTAACTTCTGTTTGCTCAAAAGTTATCTCGATCTGACCCGGAGTTTGAAGAAGTGACTCAGTAACTTCAGTCGGGTAAACAGTTCATTGTTAAAAAAAAGTACTCATAACTCAGAAGAAAAGAAGAAGAAACGTAAAAGCAAAAGTAAAAGTCACAAACATTAAAAATTATACGAAACTCGGTAAAACATGCGAAGCAAGGTTTCAAATTGTTGCAAGAAGGTAACTAAGAACAACTTCGTGGATACATCGTAGAACACTTTGAAGAGCAAGAAGAAATTCCTTTTACATCGTAATTTTTCTCAAAGTTTTAAAAGAACATATCCTTGACGTTGACAAAATCTTAAATGCCCAAACATGGGTGGTTCTTCTAGTGGTCAAAGACAAACAACACTTTGTAACTAATGGCAATTAAAAAAACGATTGTAGAATCGTTCAACAACTTGCTGACATCAAAAGGGCCATGGGCAAAGTGGCTGATCATTTTGTCCAAGTCAGTAGACATATGTTTGTCTTTAGACAAGGTAATCAGAATTTCTTACTAAGCATTTACGCTTGTTACACGACAAGTAACTAAAAAAAACATATAAATCGAAAAGGAATTCATTATGCCGAGAAGGTTAAAATTACGATAGTAGTTCCAAAAGGTTTCACCCGTGTACAACCCAGTTTTTATTGCTTTAGGAACTCCTTCGTTACAGATTACTGAGCGGCTAACGAACATATTATCCAAGGTTTCGAAACTTAAGAGGTTATCGCGGTCGCTTTGTCAGCCGCCGAAGCCTCTTTTATGACAGCATCTGTCTTCTGACCTAATCAACCAGTCCAAACAACTACGGTAACAAAAACTTATCCTACAGATTGGAAAGCGTGTCGAATTAATTTAGAGAATGTCTATGTTGAGAACACACACGGGGGAACAAGTTACTTTACTTGAACCACAAGTATATTTATGAAAACTGCAAAAACATACTTAGCTAATCAAACCCCTATTCCAACCAGTTTTACCCTTTGAAAACCCGATTTTACACACAGTTTAGGAGAAGCGATCCAAGGAGATTAAGTTATTGTAAGGTCTAAGAGTATGGTTAGTATAAGTTCAATATCTAGAATAACCTTGATAGGAAGACTACTAGAAGCAAATAAGATTGTCAACTATAATTGACCTTTGGTAAACGTCGGAAATGTCAGAGAGGAGACCTACCTTACCAATCAAGCGCGAAAAGATTTTCGCTATTTTCATAACTATTTTGTAGACATCCTCGAAATAGATACAGAAGATATTCATGGGTAGAGGGAAGAAACTGGCGCCATCGCTCTTGTGGTCGAGAGGTAAGTTTGCACGGACCGAACAGTGGTCTCCATATTCATGGTTAGTCATTGAACCGTAGTCAAACAAGTGGATTTACTTAAAAGTGTTACCTCAGTACCGTTGGGTATATAAATGAATCGAGTAACTAATTTTTCCAAAATGGCCTAGGGCGAAAAGGTTACTCGTAATAACCTCAACTTAAAACTTAGAAAGAGGGCTCAACTGCTTCTCTCCTTTGGCAAAATACTCATCCCTGTTTCCAATTACCCATCTTATGAAACAGCACCTATCACACCTGGAATCCCTGCTATTGCGGTGTCTAACTGCGCTGGAATCATGAGTTTAGGACTCCGAGTTATTACTTCATCGATCTAAAAAAAAGATATCACTTTGTAAGACCTTGTGACCCATCAAATCTCTTTAAACGTGTAGAGAATCGAAGCAAGTCAAGCTCCTTCGACATTAGTTAAGGTCTTAGCGGGAGTTTTACCGGGTTGTTACTTAGCGCACTAAAATATATTCACAGCTCGTATAGCAAATTACAAAAAAGAGGGTACAGATTCATATTTCTATTTTGGAAATTACGATCTTTATATTGTTGGACTAAAAGAACAAGAAACCACTCATTTAGGTGTTCAACCATATTTTACAGCCCAACTTACTTCGCACGTTTATGAAGAAATAACACTATATCATTGGATATCATACGATTATCATAAAATTTGTACAGCCTTAGGAAAACACACCTACCTAAAACTTCTTATCACTACTTTACTAGTAAGAGAAATAGATTTATCAGAAGTTAATTACCGTAACGTTGCCCTTTATAACATTAATATGAACGGTTGAAAAGTTAATGTTCTTGCATTAGAAAAAAAAACCTCAGGAAATAGGTTGCACGGTGATAGAGATTTTTTTATACAAACATTTCCTTTTGTACTGGTCACTACCTTGCCGATACATCATATCAAGGACGATTTAACAGATTTAAGAGTCTTCAACTAAGGAACAACGATTTCACCTTCCCGCGAAGTTATCGTAGTCTCCCTTTTCGTCTTAACTTCTCTTAATTGGAAACCAATTGATGCAGATTTAGATTGTTTTAAGATAGGACCCTGT</t>
    </r>
    <r>
      <rPr>
        <b/>
        <sz val="10"/>
        <color rgb="FF000000"/>
        <rFont val="Courier New"/>
        <family val="3"/>
        <charset val="1"/>
      </rPr>
      <t>AAAAAAAAAAAAAAAAAAAAAAAAAAAAAA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</si>
</sst>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0.0%"/>
    <numFmt numFmtId="167" formatCode="_-* #,##0_-;\-* #,##0_-;_-* \-??_-;_-@_-"/>
    <numFmt numFmtId="168" formatCode="_-* #,##0.0000_-;\-* #,##0.0000_-;_-* \-??_-;_-@_-"/>
    <numFmt numFmtId="169" formatCode="_-* #,##0.000_-;\-* #,##0.000_-;_-* \-??_-;_-@_-"/>
    <numFmt numFmtId="170" formatCode="_-* #,##0.0000000_-;\-* #,##0.0000000_-;_-* \-??_-;_-@_-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000000"/>
      <name val="Courier New"/>
      <family val="3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ourier New"/>
      <family val="3"/>
      <charset val="1"/>
    </font>
    <font>
      <b/>
      <sz val="11"/>
      <color rgb="FF0070C0"/>
      <name val="Courier New"/>
      <family val="3"/>
      <charset val="1"/>
    </font>
    <font>
      <b/>
      <sz val="11"/>
      <color rgb="FF2E75B6"/>
      <name val="Courier New"/>
      <family val="3"/>
      <charset val="1"/>
    </font>
    <font>
      <b/>
      <sz val="11"/>
      <color rgb="FF0066B3"/>
      <name val="Courier New"/>
      <family val="3"/>
      <charset val="1"/>
    </font>
    <font>
      <sz val="11"/>
      <name val="Courier New"/>
      <family val="3"/>
      <charset val="1"/>
    </font>
    <font>
      <sz val="10"/>
      <color rgb="FF000000"/>
      <name val="Courier New"/>
      <family val="3"/>
      <charset val="1"/>
    </font>
    <font>
      <b/>
      <sz val="10"/>
      <color rgb="FF000000"/>
      <name val="Courier New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  <fill>
      <patternFill patternType="solid">
        <fgColor rgb="FF95C00F"/>
        <bgColor rgb="FF808000"/>
      </patternFill>
    </fill>
    <fill>
      <patternFill patternType="solid">
        <fgColor rgb="FF00425F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993366"/>
      </patternFill>
    </fill>
    <fill>
      <patternFill patternType="solid">
        <fgColor rgb="FF33CCFF"/>
        <bgColor rgb="FF00CCFF"/>
      </patternFill>
    </fill>
    <fill>
      <patternFill patternType="solid">
        <fgColor rgb="FF7F7F7F"/>
        <bgColor rgb="FF808080"/>
      </patternFill>
    </fill>
    <fill>
      <patternFill patternType="solid">
        <fgColor rgb="FF006600"/>
        <bgColor rgb="FF003300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4" fillId="0" borderId="0" applyBorder="0" applyProtection="0"/>
    <xf numFmtId="9" fontId="14" fillId="0" borderId="0" applyBorder="0" applyProtection="0"/>
  </cellStyleXfs>
  <cellXfs count="324">
    <xf numFmtId="0" fontId="0" fillId="0" borderId="0" xfId="0"/>
    <xf numFmtId="167" fontId="1" fillId="7" borderId="36" xfId="1" applyNumberFormat="1" applyFont="1" applyFill="1" applyBorder="1" applyAlignment="1" applyProtection="1">
      <alignment vertical="top"/>
    </xf>
    <xf numFmtId="167" fontId="6" fillId="6" borderId="36" xfId="1" applyNumberFormat="1" applyFont="1" applyFill="1" applyBorder="1" applyAlignment="1" applyProtection="1">
      <alignment vertical="top"/>
    </xf>
    <xf numFmtId="167" fontId="1" fillId="5" borderId="36" xfId="1" applyNumberFormat="1" applyFont="1" applyFill="1" applyBorder="1" applyAlignment="1" applyProtection="1">
      <alignment vertical="top"/>
    </xf>
    <xf numFmtId="0" fontId="0" fillId="0" borderId="35" xfId="0" applyFont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7" xfId="0" applyFont="1" applyBorder="1"/>
    <xf numFmtId="0" fontId="0" fillId="0" borderId="8" xfId="0" applyBorder="1"/>
    <xf numFmtId="9" fontId="2" fillId="0" borderId="9" xfId="2" applyFont="1" applyBorder="1" applyAlignment="1" applyProtection="1"/>
    <xf numFmtId="0" fontId="0" fillId="0" borderId="10" xfId="0" applyBorder="1"/>
    <xf numFmtId="165" fontId="0" fillId="0" borderId="8" xfId="1" applyNumberFormat="1" applyFont="1" applyBorder="1" applyAlignment="1" applyProtection="1"/>
    <xf numFmtId="165" fontId="0" fillId="0" borderId="10" xfId="1" applyNumberFormat="1" applyFont="1" applyBorder="1" applyAlignment="1" applyProtection="1">
      <alignment horizontal="right"/>
    </xf>
    <xf numFmtId="166" fontId="2" fillId="0" borderId="9" xfId="2" applyNumberFormat="1" applyFont="1" applyBorder="1" applyAlignment="1" applyProtection="1">
      <alignment horizontal="right"/>
    </xf>
    <xf numFmtId="0" fontId="0" fillId="0" borderId="11" xfId="0" applyFont="1" applyBorder="1"/>
    <xf numFmtId="0" fontId="0" fillId="0" borderId="12" xfId="0" applyBorder="1"/>
    <xf numFmtId="9" fontId="2" fillId="0" borderId="13" xfId="2" applyFont="1" applyBorder="1" applyAlignment="1" applyProtection="1"/>
    <xf numFmtId="0" fontId="0" fillId="0" borderId="14" xfId="0" applyBorder="1"/>
    <xf numFmtId="165" fontId="0" fillId="0" borderId="12" xfId="1" applyNumberFormat="1" applyFont="1" applyBorder="1" applyAlignment="1" applyProtection="1"/>
    <xf numFmtId="165" fontId="0" fillId="0" borderId="14" xfId="1" applyNumberFormat="1" applyFont="1" applyBorder="1" applyAlignment="1" applyProtection="1">
      <alignment horizontal="right"/>
    </xf>
    <xf numFmtId="165" fontId="2" fillId="0" borderId="13" xfId="1" applyNumberFormat="1" applyFont="1" applyBorder="1" applyAlignment="1" applyProtection="1">
      <alignment horizontal="right"/>
    </xf>
    <xf numFmtId="0" fontId="0" fillId="0" borderId="15" xfId="0" applyFont="1" applyBorder="1"/>
    <xf numFmtId="0" fontId="0" fillId="0" borderId="16" xfId="0" applyBorder="1"/>
    <xf numFmtId="9" fontId="2" fillId="0" borderId="17" xfId="2" applyFont="1" applyBorder="1" applyAlignment="1" applyProtection="1"/>
    <xf numFmtId="0" fontId="0" fillId="0" borderId="18" xfId="0" applyBorder="1"/>
    <xf numFmtId="165" fontId="0" fillId="0" borderId="16" xfId="1" applyNumberFormat="1" applyFont="1" applyBorder="1" applyAlignment="1" applyProtection="1"/>
    <xf numFmtId="165" fontId="0" fillId="0" borderId="18" xfId="1" applyNumberFormat="1" applyFont="1" applyBorder="1" applyAlignment="1" applyProtection="1">
      <alignment horizontal="right"/>
    </xf>
    <xf numFmtId="166" fontId="2" fillId="0" borderId="17" xfId="2" applyNumberFormat="1" applyFont="1" applyBorder="1" applyAlignment="1" applyProtection="1">
      <alignment horizontal="right"/>
    </xf>
    <xf numFmtId="0" fontId="1" fillId="0" borderId="19" xfId="0" applyFont="1" applyBorder="1"/>
    <xf numFmtId="0" fontId="1" fillId="0" borderId="20" xfId="0" applyFont="1" applyBorder="1"/>
    <xf numFmtId="9" fontId="3" fillId="0" borderId="21" xfId="2" applyFont="1" applyBorder="1" applyAlignment="1" applyProtection="1"/>
    <xf numFmtId="0" fontId="1" fillId="0" borderId="22" xfId="0" applyFont="1" applyBorder="1"/>
    <xf numFmtId="165" fontId="1" fillId="0" borderId="20" xfId="1" applyNumberFormat="1" applyFont="1" applyBorder="1" applyAlignment="1" applyProtection="1"/>
    <xf numFmtId="165" fontId="1" fillId="0" borderId="22" xfId="1" applyNumberFormat="1" applyFont="1" applyBorder="1" applyAlignment="1" applyProtection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0" fillId="0" borderId="0" xfId="1" applyNumberFormat="1" applyFont="1" applyBorder="1" applyAlignment="1" applyProtection="1">
      <alignment vertical="top"/>
    </xf>
    <xf numFmtId="164" fontId="0" fillId="0" borderId="0" xfId="1" applyFont="1" applyBorder="1" applyAlignment="1" applyProtection="1">
      <alignment vertical="top"/>
    </xf>
    <xf numFmtId="166" fontId="0" fillId="0" borderId="0" xfId="2" applyNumberFormat="1" applyFont="1" applyBorder="1" applyAlignment="1" applyProtection="1">
      <alignment vertical="top"/>
    </xf>
    <xf numFmtId="0" fontId="4" fillId="0" borderId="0" xfId="0" applyFont="1" applyAlignment="1">
      <alignment vertical="top" wrapText="1"/>
    </xf>
    <xf numFmtId="9" fontId="0" fillId="0" borderId="0" xfId="2" applyFont="1" applyBorder="1" applyAlignment="1" applyProtection="1">
      <alignment vertical="top"/>
    </xf>
    <xf numFmtId="0" fontId="5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165" fontId="0" fillId="2" borderId="0" xfId="1" applyNumberFormat="1" applyFont="1" applyFill="1" applyBorder="1" applyAlignment="1" applyProtection="1">
      <alignment vertical="top"/>
    </xf>
    <xf numFmtId="164" fontId="0" fillId="2" borderId="0" xfId="1" applyFont="1" applyFill="1" applyBorder="1" applyAlignment="1" applyProtection="1">
      <alignment vertical="top"/>
    </xf>
    <xf numFmtId="166" fontId="0" fillId="2" borderId="0" xfId="2" applyNumberFormat="1" applyFont="1" applyFill="1" applyBorder="1" applyAlignment="1" applyProtection="1">
      <alignment vertical="top"/>
    </xf>
    <xf numFmtId="0" fontId="4" fillId="2" borderId="0" xfId="0" applyFont="1" applyFill="1" applyAlignment="1">
      <alignment vertical="top" wrapText="1"/>
    </xf>
    <xf numFmtId="9" fontId="0" fillId="2" borderId="0" xfId="2" applyFont="1" applyFill="1" applyBorder="1" applyAlignment="1" applyProtection="1">
      <alignment vertical="top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5" fontId="1" fillId="3" borderId="30" xfId="1" applyNumberFormat="1" applyFont="1" applyFill="1" applyBorder="1" applyAlignment="1" applyProtection="1">
      <alignment horizontal="center" vertical="top"/>
    </xf>
    <xf numFmtId="164" fontId="1" fillId="3" borderId="31" xfId="1" applyFont="1" applyFill="1" applyBorder="1" applyAlignment="1" applyProtection="1">
      <alignment horizontal="center" vertical="top"/>
    </xf>
    <xf numFmtId="0" fontId="1" fillId="3" borderId="31" xfId="0" applyFont="1" applyFill="1" applyBorder="1" applyAlignment="1">
      <alignment horizontal="center" vertical="top"/>
    </xf>
    <xf numFmtId="166" fontId="1" fillId="3" borderId="31" xfId="2" applyNumberFormat="1" applyFont="1" applyFill="1" applyBorder="1" applyAlignment="1" applyProtection="1">
      <alignment horizontal="center" vertical="top"/>
    </xf>
    <xf numFmtId="0" fontId="1" fillId="3" borderId="32" xfId="0" applyFont="1" applyFill="1" applyBorder="1" applyAlignment="1">
      <alignment horizontal="center" vertical="top"/>
    </xf>
    <xf numFmtId="0" fontId="1" fillId="4" borderId="33" xfId="0" applyFont="1" applyFill="1" applyBorder="1" applyAlignment="1">
      <alignment horizontal="center" vertical="top"/>
    </xf>
    <xf numFmtId="9" fontId="1" fillId="4" borderId="31" xfId="2" applyFont="1" applyFill="1" applyBorder="1" applyAlignment="1" applyProtection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37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37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1" fontId="0" fillId="0" borderId="39" xfId="0" applyNumberFormat="1" applyBorder="1" applyAlignment="1">
      <alignment vertical="top"/>
    </xf>
    <xf numFmtId="165" fontId="0" fillId="3" borderId="10" xfId="1" applyNumberFormat="1" applyFont="1" applyFill="1" applyBorder="1" applyAlignment="1" applyProtection="1">
      <alignment vertical="top"/>
    </xf>
    <xf numFmtId="164" fontId="0" fillId="3" borderId="37" xfId="1" applyFont="1" applyFill="1" applyBorder="1" applyAlignment="1" applyProtection="1">
      <alignment vertical="top"/>
    </xf>
    <xf numFmtId="0" fontId="0" fillId="3" borderId="37" xfId="0" applyFill="1" applyBorder="1" applyAlignment="1">
      <alignment vertical="top"/>
    </xf>
    <xf numFmtId="166" fontId="0" fillId="3" borderId="37" xfId="2" applyNumberFormat="1" applyFont="1" applyFill="1" applyBorder="1" applyAlignment="1" applyProtection="1">
      <alignment vertical="top"/>
    </xf>
    <xf numFmtId="0" fontId="4" fillId="3" borderId="38" xfId="0" applyFont="1" applyFill="1" applyBorder="1" applyAlignment="1">
      <alignment vertical="top" wrapText="1"/>
    </xf>
    <xf numFmtId="0" fontId="0" fillId="4" borderId="8" xfId="0" applyFill="1" applyBorder="1" applyAlignment="1">
      <alignment vertical="top"/>
    </xf>
    <xf numFmtId="9" fontId="0" fillId="4" borderId="37" xfId="2" applyFont="1" applyFill="1" applyBorder="1" applyAlignment="1" applyProtection="1">
      <alignment vertical="top"/>
    </xf>
    <xf numFmtId="0" fontId="4" fillId="4" borderId="9" xfId="0" applyFont="1" applyFill="1" applyBorder="1" applyAlignment="1">
      <alignment vertical="top" wrapText="1"/>
    </xf>
    <xf numFmtId="0" fontId="0" fillId="0" borderId="40" xfId="0" applyFont="1" applyBorder="1" applyAlignment="1">
      <alignment vertical="top"/>
    </xf>
    <xf numFmtId="0" fontId="0" fillId="0" borderId="41" xfId="0" applyFont="1" applyBorder="1" applyAlignment="1">
      <alignment vertical="top"/>
    </xf>
    <xf numFmtId="0" fontId="0" fillId="0" borderId="42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42" xfId="0" applyFont="1" applyBorder="1" applyAlignment="1">
      <alignment horizontal="center" vertical="top"/>
    </xf>
    <xf numFmtId="0" fontId="0" fillId="0" borderId="40" xfId="0" applyFont="1" applyBorder="1" applyAlignment="1">
      <alignment horizontal="center" vertical="top"/>
    </xf>
    <xf numFmtId="0" fontId="0" fillId="0" borderId="41" xfId="0" applyFont="1" applyBorder="1" applyAlignment="1">
      <alignment horizontal="center" vertical="top"/>
    </xf>
    <xf numFmtId="1" fontId="0" fillId="0" borderId="44" xfId="0" applyNumberFormat="1" applyBorder="1" applyAlignment="1">
      <alignment vertical="top"/>
    </xf>
    <xf numFmtId="165" fontId="0" fillId="3" borderId="45" xfId="1" applyNumberFormat="1" applyFont="1" applyFill="1" applyBorder="1" applyAlignment="1" applyProtection="1">
      <alignment vertical="top"/>
    </xf>
    <xf numFmtId="164" fontId="0" fillId="3" borderId="40" xfId="1" applyFont="1" applyFill="1" applyBorder="1" applyAlignment="1" applyProtection="1">
      <alignment vertical="top"/>
    </xf>
    <xf numFmtId="0" fontId="0" fillId="3" borderId="40" xfId="0" applyFill="1" applyBorder="1" applyAlignment="1">
      <alignment vertical="top"/>
    </xf>
    <xf numFmtId="166" fontId="0" fillId="3" borderId="40" xfId="2" applyNumberFormat="1" applyFont="1" applyFill="1" applyBorder="1" applyAlignment="1" applyProtection="1">
      <alignment vertical="top"/>
    </xf>
    <xf numFmtId="0" fontId="4" fillId="3" borderId="43" xfId="0" applyFont="1" applyFill="1" applyBorder="1" applyAlignment="1">
      <alignment vertical="top" wrapText="1"/>
    </xf>
    <xf numFmtId="0" fontId="0" fillId="4" borderId="42" xfId="0" applyFill="1" applyBorder="1" applyAlignment="1">
      <alignment vertical="top"/>
    </xf>
    <xf numFmtId="9" fontId="0" fillId="4" borderId="40" xfId="2" applyFont="1" applyFill="1" applyBorder="1" applyAlignment="1" applyProtection="1">
      <alignment vertical="top"/>
    </xf>
    <xf numFmtId="0" fontId="4" fillId="4" borderId="41" xfId="0" applyFont="1" applyFill="1" applyBorder="1" applyAlignment="1">
      <alignment vertical="top" wrapText="1"/>
    </xf>
    <xf numFmtId="0" fontId="0" fillId="0" borderId="16" xfId="0" applyFont="1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16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0" fontId="0" fillId="0" borderId="47" xfId="0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46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1" fontId="0" fillId="0" borderId="48" xfId="0" applyNumberFormat="1" applyBorder="1" applyAlignment="1">
      <alignment vertical="top"/>
    </xf>
    <xf numFmtId="165" fontId="0" fillId="3" borderId="18" xfId="1" applyNumberFormat="1" applyFont="1" applyFill="1" applyBorder="1" applyAlignment="1" applyProtection="1">
      <alignment vertical="top"/>
    </xf>
    <xf numFmtId="164" fontId="0" fillId="3" borderId="46" xfId="1" applyFont="1" applyFill="1" applyBorder="1" applyAlignment="1" applyProtection="1">
      <alignment vertical="top"/>
    </xf>
    <xf numFmtId="0" fontId="0" fillId="3" borderId="46" xfId="0" applyFill="1" applyBorder="1" applyAlignment="1">
      <alignment vertical="top"/>
    </xf>
    <xf numFmtId="166" fontId="0" fillId="3" borderId="46" xfId="2" applyNumberFormat="1" applyFont="1" applyFill="1" applyBorder="1" applyAlignment="1" applyProtection="1">
      <alignment vertical="top"/>
    </xf>
    <xf numFmtId="0" fontId="4" fillId="3" borderId="47" xfId="0" applyFont="1" applyFill="1" applyBorder="1" applyAlignment="1">
      <alignment vertical="top" wrapText="1"/>
    </xf>
    <xf numFmtId="0" fontId="0" fillId="4" borderId="16" xfId="0" applyFill="1" applyBorder="1" applyAlignment="1">
      <alignment vertical="top"/>
    </xf>
    <xf numFmtId="9" fontId="0" fillId="4" borderId="46" xfId="2" applyFont="1" applyFill="1" applyBorder="1" applyAlignment="1" applyProtection="1">
      <alignment vertical="top"/>
    </xf>
    <xf numFmtId="0" fontId="4" fillId="4" borderId="17" xfId="0" applyFont="1" applyFill="1" applyBorder="1" applyAlignment="1">
      <alignment vertical="top" wrapText="1"/>
    </xf>
    <xf numFmtId="0" fontId="0" fillId="0" borderId="28" xfId="0" applyFont="1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1" fontId="0" fillId="0" borderId="24" xfId="0" applyNumberFormat="1" applyBorder="1" applyAlignment="1">
      <alignment vertical="top"/>
    </xf>
    <xf numFmtId="165" fontId="0" fillId="3" borderId="50" xfId="1" applyNumberFormat="1" applyFont="1" applyFill="1" applyBorder="1" applyAlignment="1" applyProtection="1">
      <alignment vertical="top"/>
    </xf>
    <xf numFmtId="164" fontId="0" fillId="3" borderId="28" xfId="1" applyFont="1" applyFill="1" applyBorder="1" applyAlignment="1" applyProtection="1">
      <alignment vertical="top"/>
    </xf>
    <xf numFmtId="166" fontId="0" fillId="3" borderId="28" xfId="2" applyNumberFormat="1" applyFont="1" applyFill="1" applyBorder="1" applyAlignment="1" applyProtection="1">
      <alignment vertical="top"/>
    </xf>
    <xf numFmtId="0" fontId="0" fillId="3" borderId="28" xfId="0" applyFill="1" applyBorder="1" applyAlignment="1">
      <alignment vertical="top"/>
    </xf>
    <xf numFmtId="0" fontId="4" fillId="3" borderId="49" xfId="0" applyFont="1" applyFill="1" applyBorder="1" applyAlignment="1">
      <alignment vertical="top" wrapText="1"/>
    </xf>
    <xf numFmtId="0" fontId="0" fillId="4" borderId="27" xfId="0" applyFill="1" applyBorder="1" applyAlignment="1">
      <alignment vertical="top"/>
    </xf>
    <xf numFmtId="9" fontId="0" fillId="4" borderId="28" xfId="2" applyFont="1" applyFill="1" applyBorder="1" applyAlignment="1" applyProtection="1">
      <alignment vertical="top"/>
    </xf>
    <xf numFmtId="0" fontId="4" fillId="4" borderId="29" xfId="0" applyFont="1" applyFill="1" applyBorder="1" applyAlignment="1">
      <alignment vertical="top" wrapText="1"/>
    </xf>
    <xf numFmtId="0" fontId="0" fillId="3" borderId="31" xfId="0" applyFill="1" applyBorder="1" applyAlignment="1">
      <alignment vertical="top"/>
    </xf>
    <xf numFmtId="164" fontId="0" fillId="3" borderId="43" xfId="1" applyFont="1" applyFill="1" applyBorder="1" applyAlignment="1" applyProtection="1">
      <alignment vertical="top"/>
    </xf>
    <xf numFmtId="166" fontId="0" fillId="3" borderId="45" xfId="2" applyNumberFormat="1" applyFont="1" applyFill="1" applyBorder="1" applyAlignment="1" applyProtection="1">
      <alignment vertical="top"/>
    </xf>
    <xf numFmtId="0" fontId="0" fillId="2" borderId="0" xfId="0" applyFill="1" applyBorder="1" applyAlignment="1">
      <alignment vertical="top"/>
    </xf>
    <xf numFmtId="0" fontId="0" fillId="2" borderId="0" xfId="0" applyFont="1" applyFill="1" applyAlignment="1">
      <alignment horizontal="right" vertical="top"/>
    </xf>
    <xf numFmtId="167" fontId="0" fillId="2" borderId="52" xfId="1" applyNumberFormat="1" applyFont="1" applyFill="1" applyBorder="1" applyAlignment="1" applyProtection="1">
      <alignment horizontal="center" vertical="top"/>
    </xf>
    <xf numFmtId="167" fontId="0" fillId="2" borderId="53" xfId="1" applyNumberFormat="1" applyFont="1" applyFill="1" applyBorder="1" applyAlignment="1" applyProtection="1">
      <alignment horizontal="center" vertical="top"/>
    </xf>
    <xf numFmtId="167" fontId="0" fillId="2" borderId="54" xfId="1" applyNumberFormat="1" applyFont="1" applyFill="1" applyBorder="1" applyAlignment="1" applyProtection="1">
      <alignment horizontal="center" vertical="top"/>
    </xf>
    <xf numFmtId="0" fontId="1" fillId="2" borderId="5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 wrapText="1"/>
    </xf>
    <xf numFmtId="165" fontId="1" fillId="2" borderId="0" xfId="1" applyNumberFormat="1" applyFont="1" applyFill="1" applyBorder="1" applyAlignment="1" applyProtection="1">
      <alignment horizontal="center" vertical="top"/>
    </xf>
    <xf numFmtId="168" fontId="1" fillId="2" borderId="22" xfId="1" applyNumberFormat="1" applyFont="1" applyFill="1" applyBorder="1" applyAlignment="1" applyProtection="1">
      <alignment horizontal="right" vertical="top"/>
    </xf>
    <xf numFmtId="168" fontId="1" fillId="2" borderId="22" xfId="1" applyNumberFormat="1" applyFont="1" applyFill="1" applyBorder="1" applyAlignment="1" applyProtection="1">
      <alignment horizontal="center" vertical="top"/>
    </xf>
    <xf numFmtId="165" fontId="1" fillId="2" borderId="56" xfId="1" applyNumberFormat="1" applyFont="1" applyFill="1" applyBorder="1" applyAlignment="1" applyProtection="1">
      <alignment horizontal="center" vertical="top"/>
    </xf>
    <xf numFmtId="164" fontId="1" fillId="2" borderId="56" xfId="1" applyFont="1" applyFill="1" applyBorder="1" applyAlignment="1" applyProtection="1">
      <alignment horizontal="center" vertical="top"/>
    </xf>
    <xf numFmtId="0" fontId="1" fillId="2" borderId="56" xfId="0" applyFont="1" applyFill="1" applyBorder="1" applyAlignment="1">
      <alignment horizontal="center" vertical="top"/>
    </xf>
    <xf numFmtId="166" fontId="1" fillId="2" borderId="56" xfId="2" applyNumberFormat="1" applyFont="1" applyFill="1" applyBorder="1" applyAlignment="1" applyProtection="1">
      <alignment horizontal="center" vertical="top"/>
    </xf>
    <xf numFmtId="0" fontId="1" fillId="2" borderId="57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right" vertical="top" wrapText="1"/>
    </xf>
    <xf numFmtId="165" fontId="0" fillId="2" borderId="0" xfId="1" applyNumberFormat="1" applyFont="1" applyFill="1" applyBorder="1" applyAlignment="1" applyProtection="1">
      <alignment horizontal="center" vertical="top"/>
    </xf>
    <xf numFmtId="165" fontId="0" fillId="2" borderId="0" xfId="1" applyNumberFormat="1" applyFont="1" applyFill="1" applyBorder="1" applyAlignment="1" applyProtection="1">
      <alignment horizontal="right" vertical="top"/>
    </xf>
    <xf numFmtId="169" fontId="0" fillId="2" borderId="45" xfId="1" applyNumberFormat="1" applyFont="1" applyFill="1" applyBorder="1" applyAlignment="1" applyProtection="1">
      <alignment horizontal="right" vertical="top"/>
    </xf>
    <xf numFmtId="167" fontId="0" fillId="2" borderId="45" xfId="1" applyNumberFormat="1" applyFont="1" applyFill="1" applyBorder="1" applyAlignment="1" applyProtection="1">
      <alignment vertical="top"/>
    </xf>
    <xf numFmtId="167" fontId="0" fillId="2" borderId="40" xfId="1" applyNumberFormat="1" applyFont="1" applyFill="1" applyBorder="1" applyAlignment="1" applyProtection="1">
      <alignment vertical="top"/>
    </xf>
    <xf numFmtId="164" fontId="0" fillId="2" borderId="40" xfId="1" applyFont="1" applyFill="1" applyBorder="1" applyAlignment="1" applyProtection="1">
      <alignment vertical="top"/>
    </xf>
    <xf numFmtId="166" fontId="0" fillId="2" borderId="40" xfId="2" applyNumberFormat="1" applyFont="1" applyFill="1" applyBorder="1" applyAlignment="1" applyProtection="1">
      <alignment vertical="top"/>
    </xf>
    <xf numFmtId="167" fontId="0" fillId="2" borderId="43" xfId="1" applyNumberFormat="1" applyFont="1" applyFill="1" applyBorder="1" applyAlignment="1" applyProtection="1">
      <alignment vertical="top"/>
    </xf>
    <xf numFmtId="0" fontId="7" fillId="2" borderId="0" xfId="0" applyFont="1" applyFill="1" applyAlignment="1">
      <alignment horizontal="right" vertical="top" wrapText="1"/>
    </xf>
    <xf numFmtId="167" fontId="1" fillId="2" borderId="0" xfId="1" applyNumberFormat="1" applyFont="1" applyFill="1" applyBorder="1" applyAlignment="1" applyProtection="1">
      <alignment vertical="top"/>
    </xf>
    <xf numFmtId="9" fontId="1" fillId="2" borderId="0" xfId="2" applyFont="1" applyFill="1" applyBorder="1" applyAlignment="1" applyProtection="1">
      <alignment vertical="top"/>
    </xf>
    <xf numFmtId="169" fontId="0" fillId="2" borderId="18" xfId="1" applyNumberFormat="1" applyFont="1" applyFill="1" applyBorder="1" applyAlignment="1" applyProtection="1">
      <alignment horizontal="right" vertical="top"/>
    </xf>
    <xf numFmtId="167" fontId="0" fillId="2" borderId="18" xfId="1" applyNumberFormat="1" applyFont="1" applyFill="1" applyBorder="1" applyAlignment="1" applyProtection="1">
      <alignment vertical="top"/>
    </xf>
    <xf numFmtId="167" fontId="0" fillId="2" borderId="46" xfId="1" applyNumberFormat="1" applyFont="1" applyFill="1" applyBorder="1" applyAlignment="1" applyProtection="1">
      <alignment vertical="top"/>
    </xf>
    <xf numFmtId="164" fontId="0" fillId="2" borderId="46" xfId="1" applyFont="1" applyFill="1" applyBorder="1" applyAlignment="1" applyProtection="1">
      <alignment vertical="top"/>
    </xf>
    <xf numFmtId="166" fontId="0" fillId="2" borderId="46" xfId="2" applyNumberFormat="1" applyFont="1" applyFill="1" applyBorder="1" applyAlignment="1" applyProtection="1">
      <alignment vertical="top"/>
    </xf>
    <xf numFmtId="167" fontId="0" fillId="2" borderId="47" xfId="1" applyNumberFormat="1" applyFont="1" applyFill="1" applyBorder="1" applyAlignment="1" applyProtection="1">
      <alignment vertical="top"/>
    </xf>
    <xf numFmtId="167" fontId="0" fillId="2" borderId="19" xfId="1" applyNumberFormat="1" applyFont="1" applyFill="1" applyBorder="1" applyAlignment="1" applyProtection="1">
      <alignment vertical="top"/>
    </xf>
    <xf numFmtId="9" fontId="0" fillId="2" borderId="19" xfId="2" applyFont="1" applyFill="1" applyBorder="1" applyAlignment="1" applyProtection="1">
      <alignment vertical="top"/>
    </xf>
    <xf numFmtId="167" fontId="0" fillId="2" borderId="0" xfId="1" applyNumberFormat="1" applyFont="1" applyFill="1" applyBorder="1" applyAlignment="1" applyProtection="1">
      <alignment vertical="top"/>
    </xf>
    <xf numFmtId="167" fontId="1" fillId="2" borderId="0" xfId="1" applyNumberFormat="1" applyFont="1" applyFill="1" applyBorder="1" applyAlignment="1" applyProtection="1">
      <alignment horizontal="center" vertical="top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8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0" fillId="2" borderId="59" xfId="0" applyFont="1" applyFill="1" applyBorder="1" applyAlignment="1">
      <alignment horizontal="left" vertical="top"/>
    </xf>
    <xf numFmtId="0" fontId="0" fillId="2" borderId="19" xfId="0" applyFont="1" applyFill="1" applyBorder="1" applyAlignment="1">
      <alignment horizontal="left" vertical="top"/>
    </xf>
    <xf numFmtId="0" fontId="0" fillId="2" borderId="19" xfId="0" applyFill="1" applyBorder="1" applyAlignment="1">
      <alignment vertical="top"/>
    </xf>
    <xf numFmtId="0" fontId="0" fillId="2" borderId="19" xfId="0" applyFill="1" applyBorder="1" applyAlignment="1">
      <alignment horizontal="center" vertical="top"/>
    </xf>
    <xf numFmtId="0" fontId="1" fillId="2" borderId="60" xfId="0" applyFont="1" applyFill="1" applyBorder="1" applyAlignment="1">
      <alignment horizontal="center" vertical="top"/>
    </xf>
    <xf numFmtId="168" fontId="0" fillId="0" borderId="0" xfId="1" applyNumberFormat="1" applyFont="1" applyBorder="1" applyAlignment="1" applyProtection="1">
      <alignment vertical="top"/>
    </xf>
    <xf numFmtId="0" fontId="1" fillId="0" borderId="6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5" fontId="1" fillId="3" borderId="18" xfId="1" applyNumberFormat="1" applyFont="1" applyFill="1" applyBorder="1" applyAlignment="1" applyProtection="1">
      <alignment horizontal="center" vertical="top"/>
    </xf>
    <xf numFmtId="168" fontId="1" fillId="3" borderId="46" xfId="1" applyNumberFormat="1" applyFont="1" applyFill="1" applyBorder="1" applyAlignment="1" applyProtection="1">
      <alignment horizontal="center" vertical="top"/>
    </xf>
    <xf numFmtId="0" fontId="1" fillId="3" borderId="46" xfId="0" applyFont="1" applyFill="1" applyBorder="1" applyAlignment="1">
      <alignment horizontal="center" vertical="top"/>
    </xf>
    <xf numFmtId="166" fontId="1" fillId="3" borderId="46" xfId="2" applyNumberFormat="1" applyFont="1" applyFill="1" applyBorder="1" applyAlignment="1" applyProtection="1">
      <alignment horizontal="center" vertical="top"/>
    </xf>
    <xf numFmtId="0" fontId="1" fillId="3" borderId="47" xfId="0" applyFont="1" applyFill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/>
    </xf>
    <xf numFmtId="166" fontId="1" fillId="4" borderId="46" xfId="2" applyNumberFormat="1" applyFont="1" applyFill="1" applyBorder="1" applyAlignment="1" applyProtection="1">
      <alignment horizontal="center" vertical="top"/>
    </xf>
    <xf numFmtId="0" fontId="1" fillId="4" borderId="17" xfId="0" applyFont="1" applyFill="1" applyBorder="1" applyAlignment="1">
      <alignment horizontal="center" vertical="top"/>
    </xf>
    <xf numFmtId="0" fontId="0" fillId="0" borderId="62" xfId="0" applyFont="1" applyBorder="1" applyAlignment="1">
      <alignment vertical="top"/>
    </xf>
    <xf numFmtId="170" fontId="0" fillId="3" borderId="40" xfId="1" applyNumberFormat="1" applyFont="1" applyFill="1" applyBorder="1" applyAlignment="1" applyProtection="1">
      <alignment vertical="top"/>
    </xf>
    <xf numFmtId="0" fontId="8" fillId="3" borderId="43" xfId="0" applyFont="1" applyFill="1" applyBorder="1" applyAlignment="1">
      <alignment vertical="top" wrapText="1"/>
    </xf>
    <xf numFmtId="166" fontId="0" fillId="4" borderId="40" xfId="2" applyNumberFormat="1" applyFont="1" applyFill="1" applyBorder="1" applyAlignment="1" applyProtection="1">
      <alignment vertical="top"/>
    </xf>
    <xf numFmtId="0" fontId="0" fillId="0" borderId="63" xfId="0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64" xfId="0" applyFont="1" applyBorder="1" applyAlignment="1">
      <alignment vertical="top"/>
    </xf>
    <xf numFmtId="165" fontId="0" fillId="3" borderId="14" xfId="1" applyNumberFormat="1" applyFont="1" applyFill="1" applyBorder="1" applyAlignment="1" applyProtection="1">
      <alignment vertical="top"/>
    </xf>
    <xf numFmtId="0" fontId="0" fillId="3" borderId="63" xfId="0" applyFill="1" applyBorder="1" applyAlignment="1">
      <alignment vertical="top"/>
    </xf>
    <xf numFmtId="166" fontId="0" fillId="3" borderId="63" xfId="2" applyNumberFormat="1" applyFont="1" applyFill="1" applyBorder="1" applyAlignment="1" applyProtection="1">
      <alignment vertical="top"/>
    </xf>
    <xf numFmtId="0" fontId="9" fillId="3" borderId="65" xfId="0" applyFont="1" applyFill="1" applyBorder="1" applyAlignment="1">
      <alignment vertical="top" wrapText="1"/>
    </xf>
    <xf numFmtId="0" fontId="0" fillId="4" borderId="12" xfId="0" applyFill="1" applyBorder="1" applyAlignment="1">
      <alignment vertical="top"/>
    </xf>
    <xf numFmtId="166" fontId="0" fillId="4" borderId="63" xfId="2" applyNumberFormat="1" applyFont="1" applyFill="1" applyBorder="1" applyAlignment="1" applyProtection="1">
      <alignment vertical="top"/>
    </xf>
    <xf numFmtId="0" fontId="8" fillId="3" borderId="65" xfId="0" applyFont="1" applyFill="1" applyBorder="1" applyAlignment="1">
      <alignment vertical="top" wrapText="1"/>
    </xf>
    <xf numFmtId="0" fontId="0" fillId="2" borderId="66" xfId="0" applyFill="1" applyBorder="1" applyAlignment="1">
      <alignment vertical="top"/>
    </xf>
    <xf numFmtId="0" fontId="0" fillId="2" borderId="67" xfId="0" applyFill="1" applyBorder="1" applyAlignment="1">
      <alignment vertical="top"/>
    </xf>
    <xf numFmtId="0" fontId="0" fillId="2" borderId="68" xfId="0" applyFill="1" applyBorder="1" applyAlignment="1">
      <alignment vertical="top"/>
    </xf>
    <xf numFmtId="165" fontId="0" fillId="2" borderId="69" xfId="1" applyNumberFormat="1" applyFont="1" applyFill="1" applyBorder="1" applyAlignment="1" applyProtection="1">
      <alignment vertical="top"/>
    </xf>
    <xf numFmtId="170" fontId="0" fillId="2" borderId="69" xfId="1" applyNumberFormat="1" applyFont="1" applyFill="1" applyBorder="1" applyAlignment="1" applyProtection="1">
      <alignment vertical="top"/>
    </xf>
    <xf numFmtId="0" fontId="0" fillId="2" borderId="69" xfId="0" applyFill="1" applyBorder="1" applyAlignment="1">
      <alignment vertical="top"/>
    </xf>
    <xf numFmtId="166" fontId="0" fillId="2" borderId="69" xfId="2" applyNumberFormat="1" applyFont="1" applyFill="1" applyBorder="1" applyAlignment="1" applyProtection="1">
      <alignment vertical="top"/>
    </xf>
    <xf numFmtId="0" fontId="0" fillId="2" borderId="70" xfId="0" applyFill="1" applyBorder="1" applyAlignment="1">
      <alignment vertical="top"/>
    </xf>
    <xf numFmtId="0" fontId="4" fillId="2" borderId="67" xfId="0" applyFont="1" applyFill="1" applyBorder="1" applyAlignment="1">
      <alignment vertical="top" wrapText="1"/>
    </xf>
    <xf numFmtId="166" fontId="0" fillId="2" borderId="67" xfId="2" applyNumberFormat="1" applyFont="1" applyFill="1" applyBorder="1" applyAlignment="1" applyProtection="1">
      <alignment vertical="top"/>
    </xf>
    <xf numFmtId="165" fontId="1" fillId="2" borderId="60" xfId="1" applyNumberFormat="1" applyFont="1" applyFill="1" applyBorder="1" applyAlignment="1" applyProtection="1">
      <alignment horizontal="center" vertical="top"/>
    </xf>
    <xf numFmtId="165" fontId="1" fillId="2" borderId="19" xfId="1" applyNumberFormat="1" applyFont="1" applyFill="1" applyBorder="1" applyAlignment="1" applyProtection="1">
      <alignment horizontal="center" vertical="top"/>
    </xf>
    <xf numFmtId="168" fontId="1" fillId="2" borderId="56" xfId="1" applyNumberFormat="1" applyFont="1" applyFill="1" applyBorder="1" applyAlignment="1" applyProtection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165" fontId="1" fillId="2" borderId="0" xfId="1" applyNumberFormat="1" applyFont="1" applyFill="1" applyBorder="1" applyAlignment="1" applyProtection="1">
      <alignment horizontal="right" vertical="top"/>
    </xf>
    <xf numFmtId="166" fontId="1" fillId="2" borderId="0" xfId="2" applyNumberFormat="1" applyFont="1" applyFill="1" applyBorder="1" applyAlignment="1" applyProtection="1">
      <alignment horizontal="center" vertical="top"/>
    </xf>
    <xf numFmtId="0" fontId="4" fillId="2" borderId="0" xfId="0" applyFont="1" applyFill="1" applyBorder="1" applyAlignment="1">
      <alignment horizontal="right" vertical="top" wrapText="1"/>
    </xf>
    <xf numFmtId="165" fontId="0" fillId="2" borderId="44" xfId="1" applyNumberFormat="1" applyFont="1" applyFill="1" applyBorder="1" applyAlignment="1" applyProtection="1">
      <alignment vertical="top"/>
    </xf>
    <xf numFmtId="165" fontId="0" fillId="2" borderId="71" xfId="1" applyNumberFormat="1" applyFont="1" applyFill="1" applyBorder="1" applyAlignment="1" applyProtection="1">
      <alignment vertical="top"/>
    </xf>
    <xf numFmtId="165" fontId="0" fillId="2" borderId="45" xfId="1" applyNumberFormat="1" applyFont="1" applyFill="1" applyBorder="1" applyAlignment="1" applyProtection="1">
      <alignment vertical="top"/>
    </xf>
    <xf numFmtId="11" fontId="0" fillId="2" borderId="40" xfId="1" applyNumberFormat="1" applyFont="1" applyFill="1" applyBorder="1" applyAlignment="1" applyProtection="1">
      <alignment vertical="top"/>
    </xf>
    <xf numFmtId="167" fontId="0" fillId="2" borderId="41" xfId="1" applyNumberFormat="1" applyFont="1" applyFill="1" applyBorder="1" applyAlignment="1" applyProtection="1">
      <alignment vertical="top"/>
    </xf>
    <xf numFmtId="0" fontId="7" fillId="2" borderId="0" xfId="0" applyFont="1" applyFill="1" applyBorder="1" applyAlignment="1">
      <alignment horizontal="right" vertical="top" wrapText="1"/>
    </xf>
    <xf numFmtId="165" fontId="0" fillId="2" borderId="48" xfId="1" applyNumberFormat="1" applyFont="1" applyFill="1" applyBorder="1" applyAlignment="1" applyProtection="1">
      <alignment vertical="top"/>
    </xf>
    <xf numFmtId="165" fontId="0" fillId="2" borderId="15" xfId="1" applyNumberFormat="1" applyFont="1" applyFill="1" applyBorder="1" applyAlignment="1" applyProtection="1">
      <alignment vertical="top"/>
    </xf>
    <xf numFmtId="165" fontId="0" fillId="2" borderId="18" xfId="1" applyNumberFormat="1" applyFont="1" applyFill="1" applyBorder="1" applyAlignment="1" applyProtection="1">
      <alignment vertical="top"/>
    </xf>
    <xf numFmtId="11" fontId="0" fillId="2" borderId="46" xfId="1" applyNumberFormat="1" applyFont="1" applyFill="1" applyBorder="1" applyAlignment="1" applyProtection="1">
      <alignment vertical="top"/>
    </xf>
    <xf numFmtId="167" fontId="0" fillId="2" borderId="17" xfId="1" applyNumberFormat="1" applyFont="1" applyFill="1" applyBorder="1" applyAlignment="1" applyProtection="1">
      <alignment vertical="top"/>
    </xf>
    <xf numFmtId="170" fontId="0" fillId="2" borderId="45" xfId="1" applyNumberFormat="1" applyFont="1" applyFill="1" applyBorder="1" applyAlignment="1" applyProtection="1">
      <alignment vertical="top"/>
    </xf>
    <xf numFmtId="0" fontId="0" fillId="2" borderId="0" xfId="0" applyFill="1" applyBorder="1" applyAlignment="1">
      <alignment horizontal="right" vertical="top"/>
    </xf>
    <xf numFmtId="169" fontId="0" fillId="2" borderId="40" xfId="1" applyNumberFormat="1" applyFont="1" applyFill="1" applyBorder="1" applyAlignment="1" applyProtection="1">
      <alignment vertical="top"/>
    </xf>
    <xf numFmtId="168" fontId="0" fillId="2" borderId="0" xfId="1" applyNumberFormat="1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 vertical="top"/>
    </xf>
    <xf numFmtId="165" fontId="0" fillId="2" borderId="2" xfId="1" applyNumberFormat="1" applyFont="1" applyFill="1" applyBorder="1" applyAlignment="1" applyProtection="1">
      <alignment vertical="top"/>
    </xf>
    <xf numFmtId="168" fontId="0" fillId="2" borderId="2" xfId="1" applyNumberFormat="1" applyFont="1" applyFill="1" applyBorder="1" applyAlignment="1" applyProtection="1">
      <alignment vertical="top"/>
    </xf>
    <xf numFmtId="166" fontId="0" fillId="2" borderId="2" xfId="2" applyNumberFormat="1" applyFont="1" applyFill="1" applyBorder="1" applyAlignment="1" applyProtection="1">
      <alignment vertical="top"/>
    </xf>
    <xf numFmtId="0" fontId="0" fillId="2" borderId="4" xfId="0" applyFill="1" applyBorder="1" applyAlignment="1">
      <alignment vertical="top"/>
    </xf>
    <xf numFmtId="0" fontId="5" fillId="0" borderId="0" xfId="0" applyFont="1" applyAlignment="1">
      <alignment vertical="top"/>
    </xf>
    <xf numFmtId="165" fontId="1" fillId="3" borderId="19" xfId="1" applyNumberFormat="1" applyFont="1" applyFill="1" applyBorder="1" applyAlignment="1" applyProtection="1">
      <alignment horizontal="center" vertical="top"/>
    </xf>
    <xf numFmtId="168" fontId="1" fillId="3" borderId="19" xfId="1" applyNumberFormat="1" applyFont="1" applyFill="1" applyBorder="1" applyAlignment="1" applyProtection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166" fontId="1" fillId="3" borderId="19" xfId="2" applyNumberFormat="1" applyFont="1" applyFill="1" applyBorder="1" applyAlignment="1" applyProtection="1">
      <alignment horizontal="center" vertical="top"/>
    </xf>
    <xf numFmtId="0" fontId="1" fillId="4" borderId="19" xfId="0" applyFont="1" applyFill="1" applyBorder="1" applyAlignment="1">
      <alignment horizontal="center" vertical="top"/>
    </xf>
    <xf numFmtId="166" fontId="1" fillId="4" borderId="19" xfId="2" applyNumberFormat="1" applyFont="1" applyFill="1" applyBorder="1" applyAlignment="1" applyProtection="1">
      <alignment horizontal="center" vertical="top"/>
    </xf>
    <xf numFmtId="0" fontId="1" fillId="4" borderId="60" xfId="0" applyFont="1" applyFill="1" applyBorder="1" applyAlignment="1">
      <alignment horizontal="center" vertical="top"/>
    </xf>
    <xf numFmtId="0" fontId="0" fillId="0" borderId="58" xfId="0" applyBorder="1" applyAlignment="1">
      <alignment vertical="top"/>
    </xf>
    <xf numFmtId="0" fontId="12" fillId="0" borderId="25" xfId="0" applyFont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167" fontId="0" fillId="3" borderId="0" xfId="1" applyNumberFormat="1" applyFont="1" applyFill="1" applyBorder="1" applyAlignment="1" applyProtection="1">
      <alignment vertical="top"/>
    </xf>
    <xf numFmtId="169" fontId="0" fillId="3" borderId="0" xfId="1" applyNumberFormat="1" applyFont="1" applyFill="1" applyBorder="1" applyAlignment="1" applyProtection="1">
      <alignment vertical="top"/>
    </xf>
    <xf numFmtId="0" fontId="0" fillId="3" borderId="0" xfId="0" applyFill="1" applyBorder="1" applyAlignment="1">
      <alignment vertical="top"/>
    </xf>
    <xf numFmtId="166" fontId="0" fillId="3" borderId="0" xfId="2" applyNumberFormat="1" applyFont="1" applyFill="1" applyBorder="1" applyAlignment="1" applyProtection="1">
      <alignment vertical="top"/>
    </xf>
    <xf numFmtId="0" fontId="13" fillId="3" borderId="0" xfId="0" applyFont="1" applyFill="1" applyBorder="1" applyAlignment="1">
      <alignment vertical="center"/>
    </xf>
    <xf numFmtId="0" fontId="0" fillId="4" borderId="0" xfId="0" applyFill="1" applyBorder="1" applyAlignment="1">
      <alignment vertical="top"/>
    </xf>
    <xf numFmtId="166" fontId="0" fillId="4" borderId="0" xfId="2" applyNumberFormat="1" applyFont="1" applyFill="1" applyBorder="1" applyAlignment="1" applyProtection="1">
      <alignment vertical="top"/>
    </xf>
    <xf numFmtId="0" fontId="4" fillId="4" borderId="26" xfId="0" applyFont="1" applyFill="1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59" xfId="0" applyBorder="1" applyAlignment="1">
      <alignment vertical="top"/>
    </xf>
    <xf numFmtId="0" fontId="12" fillId="0" borderId="61" xfId="0" applyFont="1" applyBorder="1" applyAlignment="1">
      <alignment horizontal="left" vertical="center"/>
    </xf>
    <xf numFmtId="0" fontId="0" fillId="0" borderId="19" xfId="0" applyBorder="1" applyAlignment="1">
      <alignment vertical="top"/>
    </xf>
    <xf numFmtId="0" fontId="0" fillId="0" borderId="61" xfId="0" applyBorder="1" applyAlignment="1">
      <alignment vertical="top"/>
    </xf>
    <xf numFmtId="167" fontId="0" fillId="3" borderId="19" xfId="1" applyNumberFormat="1" applyFont="1" applyFill="1" applyBorder="1" applyAlignment="1" applyProtection="1">
      <alignment vertical="top"/>
    </xf>
    <xf numFmtId="169" fontId="0" fillId="3" borderId="19" xfId="1" applyNumberFormat="1" applyFont="1" applyFill="1" applyBorder="1" applyAlignment="1" applyProtection="1">
      <alignment vertical="top"/>
    </xf>
    <xf numFmtId="0" fontId="0" fillId="3" borderId="19" xfId="0" applyFill="1" applyBorder="1" applyAlignment="1">
      <alignment vertical="top"/>
    </xf>
    <xf numFmtId="166" fontId="0" fillId="3" borderId="19" xfId="2" applyNumberFormat="1" applyFont="1" applyFill="1" applyBorder="1" applyAlignment="1" applyProtection="1">
      <alignment vertical="top"/>
    </xf>
    <xf numFmtId="0" fontId="13" fillId="3" borderId="19" xfId="0" applyFont="1" applyFill="1" applyBorder="1" applyAlignment="1">
      <alignment vertical="center"/>
    </xf>
    <xf numFmtId="0" fontId="0" fillId="4" borderId="19" xfId="0" applyFill="1" applyBorder="1" applyAlignment="1">
      <alignment vertical="top"/>
    </xf>
    <xf numFmtId="166" fontId="0" fillId="4" borderId="19" xfId="2" applyNumberFormat="1" applyFont="1" applyFill="1" applyBorder="1" applyAlignment="1" applyProtection="1">
      <alignment vertical="top"/>
    </xf>
    <xf numFmtId="0" fontId="4" fillId="4" borderId="6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5" fontId="1" fillId="0" borderId="72" xfId="1" applyNumberFormat="1" applyFont="1" applyBorder="1" applyAlignment="1" applyProtection="1">
      <alignment horizontal="center" vertical="top"/>
    </xf>
    <xf numFmtId="168" fontId="1" fillId="0" borderId="74" xfId="1" applyNumberFormat="1" applyFont="1" applyBorder="1" applyAlignment="1" applyProtection="1">
      <alignment horizontal="center" vertical="top"/>
    </xf>
    <xf numFmtId="165" fontId="1" fillId="0" borderId="74" xfId="1" applyNumberFormat="1" applyFont="1" applyBorder="1" applyAlignment="1" applyProtection="1">
      <alignment horizontal="center" vertical="top"/>
    </xf>
    <xf numFmtId="0" fontId="1" fillId="0" borderId="74" xfId="0" applyFont="1" applyBorder="1" applyAlignment="1">
      <alignment horizontal="center" vertical="top"/>
    </xf>
    <xf numFmtId="166" fontId="1" fillId="0" borderId="74" xfId="2" applyNumberFormat="1" applyFont="1" applyBorder="1" applyAlignment="1" applyProtection="1">
      <alignment horizontal="center" vertical="top"/>
    </xf>
    <xf numFmtId="0" fontId="1" fillId="0" borderId="75" xfId="0" applyFont="1" applyBorder="1" applyAlignment="1">
      <alignment horizontal="center" vertical="top"/>
    </xf>
    <xf numFmtId="165" fontId="0" fillId="0" borderId="58" xfId="1" applyNumberFormat="1" applyFont="1" applyBorder="1" applyAlignment="1" applyProtection="1">
      <alignment vertical="top"/>
    </xf>
    <xf numFmtId="167" fontId="0" fillId="0" borderId="0" xfId="1" applyNumberFormat="1" applyFont="1" applyBorder="1" applyAlignment="1" applyProtection="1">
      <alignment vertical="top"/>
    </xf>
    <xf numFmtId="169" fontId="0" fillId="0" borderId="0" xfId="1" applyNumberFormat="1" applyFont="1" applyBorder="1" applyAlignment="1" applyProtection="1">
      <alignment vertical="top"/>
    </xf>
    <xf numFmtId="167" fontId="0" fillId="0" borderId="26" xfId="1" applyNumberFormat="1" applyFont="1" applyBorder="1" applyAlignment="1" applyProtection="1">
      <alignment vertical="top"/>
    </xf>
    <xf numFmtId="165" fontId="0" fillId="0" borderId="72" xfId="1" applyNumberFormat="1" applyFont="1" applyBorder="1" applyAlignment="1" applyProtection="1">
      <alignment vertical="top"/>
    </xf>
    <xf numFmtId="167" fontId="0" fillId="0" borderId="74" xfId="1" applyNumberFormat="1" applyFont="1" applyBorder="1" applyAlignment="1" applyProtection="1">
      <alignment vertical="top"/>
    </xf>
    <xf numFmtId="169" fontId="0" fillId="0" borderId="74" xfId="1" applyNumberFormat="1" applyFont="1" applyBorder="1" applyAlignment="1" applyProtection="1">
      <alignment vertical="top"/>
    </xf>
    <xf numFmtId="166" fontId="0" fillId="0" borderId="74" xfId="2" applyNumberFormat="1" applyFont="1" applyBorder="1" applyAlignment="1" applyProtection="1">
      <alignment vertical="top"/>
    </xf>
    <xf numFmtId="167" fontId="0" fillId="0" borderId="75" xfId="1" applyNumberFormat="1" applyFont="1" applyBorder="1" applyAlignment="1" applyProtection="1">
      <alignment vertical="top"/>
    </xf>
    <xf numFmtId="167" fontId="6" fillId="8" borderId="36" xfId="1" applyNumberFormat="1" applyFont="1" applyFill="1" applyBorder="1" applyAlignment="1" applyProtection="1">
      <alignment vertical="top"/>
    </xf>
    <xf numFmtId="167" fontId="1" fillId="9" borderId="36" xfId="1" applyNumberFormat="1" applyFont="1" applyFill="1" applyBorder="1" applyAlignment="1" applyProtection="1">
      <alignment vertical="top"/>
    </xf>
    <xf numFmtId="167" fontId="6" fillId="10" borderId="36" xfId="1" applyNumberFormat="1" applyFont="1" applyFill="1" applyBorder="1" applyAlignment="1" applyProtection="1">
      <alignment vertical="top"/>
    </xf>
    <xf numFmtId="167" fontId="6" fillId="11" borderId="51" xfId="1" applyNumberFormat="1" applyFont="1" applyFill="1" applyBorder="1" applyAlignment="1" applyProtection="1">
      <alignment vertical="top"/>
    </xf>
    <xf numFmtId="0" fontId="1" fillId="0" borderId="1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/>
    </xf>
    <xf numFmtId="0" fontId="1" fillId="4" borderId="25" xfId="0" applyFont="1" applyFill="1" applyBorder="1" applyAlignment="1">
      <alignment horizontal="center" vertical="top"/>
    </xf>
    <xf numFmtId="0" fontId="0" fillId="2" borderId="61" xfId="0" applyFont="1" applyFill="1" applyBorder="1" applyAlignment="1">
      <alignment horizontal="left" vertical="top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BCC"/>
      <rgbColor rgb="FFDEEBF7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2E75B6"/>
      <rgbColor rgb="FF33CCFF"/>
      <rgbColor rgb="FF95C00F"/>
      <rgbColor rgb="FFFFC000"/>
      <rgbColor rgb="FFFF9900"/>
      <rgbColor rgb="FFFF6600"/>
      <rgbColor rgb="FF666699"/>
      <rgbColor rgb="FF7F7F7F"/>
      <rgbColor rgb="FF00425F"/>
      <rgbColor rgb="FF339966"/>
      <rgbColor rgb="FF003300"/>
      <rgbColor rgb="FF333300"/>
      <rgbColor rgb="FFCC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="95" zoomScaleNormal="95" workbookViewId="0">
      <selection activeCell="C10" sqref="C10"/>
    </sheetView>
  </sheetViews>
  <sheetFormatPr defaultRowHeight="15" x14ac:dyDescent="0.25"/>
  <cols>
    <col min="1" max="1" width="5.28515625" customWidth="1"/>
    <col min="2" max="2" width="27.28515625" customWidth="1"/>
    <col min="3" max="8" width="7.5703125" customWidth="1"/>
    <col min="9" max="9" width="11" customWidth="1"/>
    <col min="10" max="10" width="14.140625" customWidth="1"/>
    <col min="11" max="1025" width="11.28515625" customWidth="1"/>
  </cols>
  <sheetData>
    <row r="1" spans="1:10" x14ac:dyDescent="0.25">
      <c r="A1" s="15"/>
      <c r="B1" s="16"/>
      <c r="C1" s="14" t="s">
        <v>0</v>
      </c>
      <c r="D1" s="14"/>
      <c r="E1" s="13" t="s">
        <v>1</v>
      </c>
      <c r="F1" s="13"/>
      <c r="G1" s="12" t="s">
        <v>2</v>
      </c>
      <c r="H1" s="12"/>
      <c r="I1" s="12" t="s">
        <v>3</v>
      </c>
      <c r="J1" s="12"/>
    </row>
    <row r="2" spans="1:10" x14ac:dyDescent="0.25">
      <c r="A2" s="11" t="s">
        <v>4</v>
      </c>
      <c r="B2" s="17" t="s">
        <v>5</v>
      </c>
      <c r="C2" s="18">
        <v>69</v>
      </c>
      <c r="D2" s="19">
        <f>C2/C5</f>
        <v>0.39204545454545453</v>
      </c>
      <c r="E2" s="20">
        <v>15.1</v>
      </c>
      <c r="F2" s="19">
        <f>E2/E5</f>
        <v>0.28224299065420561</v>
      </c>
      <c r="G2" s="21">
        <v>41.4</v>
      </c>
      <c r="H2" s="19">
        <f>G2/G5</f>
        <v>0.40508806262230918</v>
      </c>
      <c r="I2" s="22">
        <v>0.6</v>
      </c>
      <c r="J2" s="23">
        <f>I2/G5</f>
        <v>5.8708414872798431E-3</v>
      </c>
    </row>
    <row r="3" spans="1:10" x14ac:dyDescent="0.25">
      <c r="A3" s="11"/>
      <c r="B3" s="24" t="s">
        <v>6</v>
      </c>
      <c r="C3" s="25">
        <v>92</v>
      </c>
      <c r="D3" s="26">
        <f>C3/C5</f>
        <v>0.52272727272727271</v>
      </c>
      <c r="E3" s="27">
        <v>15.2</v>
      </c>
      <c r="F3" s="26">
        <f>E3/E5</f>
        <v>0.28411214953271025</v>
      </c>
      <c r="G3" s="28">
        <v>51.8</v>
      </c>
      <c r="H3" s="26">
        <f>G3/G5</f>
        <v>0.50684931506849307</v>
      </c>
      <c r="I3" s="29" t="s">
        <v>7</v>
      </c>
      <c r="J3" s="30" t="s">
        <v>8</v>
      </c>
    </row>
    <row r="4" spans="1:10" x14ac:dyDescent="0.25">
      <c r="A4" s="11"/>
      <c r="B4" s="31" t="s">
        <v>9</v>
      </c>
      <c r="C4" s="32">
        <v>15</v>
      </c>
      <c r="D4" s="33">
        <f>C4/C5</f>
        <v>8.5227272727272721E-2</v>
      </c>
      <c r="E4" s="34">
        <v>23.2</v>
      </c>
      <c r="F4" s="33">
        <f>E4/E5</f>
        <v>0.43364485981308409</v>
      </c>
      <c r="G4" s="35">
        <v>9</v>
      </c>
      <c r="H4" s="33">
        <f>G4/G5</f>
        <v>8.8062622309197647E-2</v>
      </c>
      <c r="I4" s="36">
        <v>0.6</v>
      </c>
      <c r="J4" s="37">
        <f>I4/G5</f>
        <v>5.8708414872798431E-3</v>
      </c>
    </row>
    <row r="5" spans="1:10" x14ac:dyDescent="0.25">
      <c r="A5" s="11"/>
      <c r="B5" s="38" t="s">
        <v>10</v>
      </c>
      <c r="C5" s="39">
        <v>176</v>
      </c>
      <c r="D5" s="40">
        <f>SUM(D2:D4)</f>
        <v>1</v>
      </c>
      <c r="E5" s="41">
        <v>53.5</v>
      </c>
      <c r="F5" s="40">
        <f>SUM(F2:F4)</f>
        <v>0.99999999999999989</v>
      </c>
      <c r="G5" s="42">
        <v>102.2</v>
      </c>
      <c r="H5" s="40">
        <f>SUM(H2:H4)</f>
        <v>0.99999999999999978</v>
      </c>
      <c r="I5" s="43"/>
      <c r="J5" s="40"/>
    </row>
  </sheetData>
  <mergeCells count="5">
    <mergeCell ref="C1:D1"/>
    <mergeCell ref="E1:F1"/>
    <mergeCell ref="G1:H1"/>
    <mergeCell ref="I1:J1"/>
    <mergeCell ref="A2:A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6"/>
  <sheetViews>
    <sheetView tabSelected="1" topLeftCell="I1" zoomScale="95" zoomScaleNormal="95" workbookViewId="0">
      <selection activeCell="I86" sqref="I86"/>
    </sheetView>
  </sheetViews>
  <sheetFormatPr defaultRowHeight="15" x14ac:dyDescent="0.25"/>
  <cols>
    <col min="1" max="1" width="6.7109375" style="44" customWidth="1"/>
    <col min="2" max="2" width="9.85546875" style="44" customWidth="1"/>
    <col min="3" max="3" width="13.140625" style="44" customWidth="1"/>
    <col min="4" max="4" width="12.5703125" style="44" customWidth="1"/>
    <col min="5" max="7" width="5.7109375" style="45" customWidth="1"/>
    <col min="8" max="18" width="8.28515625" style="46" customWidth="1"/>
    <col min="19" max="20" width="9.28515625" style="46" customWidth="1"/>
    <col min="21" max="21" width="13.28515625" style="44" customWidth="1"/>
    <col min="22" max="22" width="12.42578125" style="47" customWidth="1"/>
    <col min="23" max="23" width="12" style="48" customWidth="1"/>
    <col min="24" max="24" width="10.42578125" style="44" customWidth="1"/>
    <col min="25" max="25" width="6.140625" style="49" customWidth="1"/>
    <col min="26" max="26" width="13.28515625" style="44" customWidth="1"/>
    <col min="27" max="27" width="105.42578125" style="50" customWidth="1"/>
    <col min="28" max="28" width="14.28515625" style="44" customWidth="1"/>
    <col min="29" max="29" width="4.5703125" style="51" customWidth="1"/>
    <col min="30" max="30" width="105.42578125" style="50" customWidth="1"/>
    <col min="31" max="31" width="11.42578125" style="44"/>
    <col min="32" max="36" width="11.5703125" style="44" hidden="1" customWidth="1"/>
    <col min="37" max="1025" width="11.42578125" style="44"/>
  </cols>
  <sheetData>
    <row r="1" spans="1:36" s="53" customFormat="1" ht="18.75" x14ac:dyDescent="0.25">
      <c r="A1" s="52" t="s">
        <v>11</v>
      </c>
      <c r="E1" s="54"/>
      <c r="F1" s="54"/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V1" s="56"/>
      <c r="W1" s="57"/>
      <c r="Y1" s="58"/>
      <c r="AA1" s="59"/>
      <c r="AC1" s="60"/>
      <c r="AD1" s="59"/>
    </row>
    <row r="2" spans="1:36" s="53" customFormat="1" ht="15" customHeight="1" x14ac:dyDescent="0.25">
      <c r="A2" s="53" t="s">
        <v>12</v>
      </c>
      <c r="E2" s="54"/>
      <c r="F2" s="54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V2" s="56"/>
      <c r="W2" s="57"/>
      <c r="Y2" s="58"/>
      <c r="AA2" s="59"/>
      <c r="AC2" s="60"/>
      <c r="AD2" s="59"/>
    </row>
    <row r="3" spans="1:36" s="53" customFormat="1" ht="15" customHeight="1" x14ac:dyDescent="0.25">
      <c r="E3" s="54"/>
      <c r="F3" s="54"/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V3" s="56"/>
      <c r="W3" s="57"/>
      <c r="Y3" s="58"/>
      <c r="AA3" s="59"/>
      <c r="AC3" s="60"/>
      <c r="AD3" s="59"/>
    </row>
    <row r="4" spans="1:36" s="53" customFormat="1" ht="15" customHeight="1" x14ac:dyDescent="0.25">
      <c r="A4" s="10" t="s">
        <v>13</v>
      </c>
      <c r="B4" s="10" t="s">
        <v>14</v>
      </c>
      <c r="C4" s="10" t="s">
        <v>15</v>
      </c>
      <c r="D4" s="9" t="s">
        <v>16</v>
      </c>
      <c r="E4" s="8" t="s">
        <v>17</v>
      </c>
      <c r="F4" s="8"/>
      <c r="G4" s="8"/>
      <c r="H4" s="7" t="s">
        <v>18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 t="s">
        <v>19</v>
      </c>
      <c r="V4" s="6" t="s">
        <v>20</v>
      </c>
      <c r="W4" s="6"/>
      <c r="X4" s="6"/>
      <c r="Y4" s="6"/>
      <c r="Z4" s="6"/>
      <c r="AA4" s="6"/>
      <c r="AB4" s="5" t="s">
        <v>21</v>
      </c>
      <c r="AC4" s="5"/>
      <c r="AD4" s="5"/>
    </row>
    <row r="5" spans="1:36" s="75" customFormat="1" ht="15" customHeight="1" x14ac:dyDescent="0.25">
      <c r="A5" s="10"/>
      <c r="B5" s="10"/>
      <c r="C5" s="10"/>
      <c r="D5" s="9"/>
      <c r="E5" s="61" t="s">
        <v>22</v>
      </c>
      <c r="F5" s="62" t="s">
        <v>23</v>
      </c>
      <c r="G5" s="63" t="s">
        <v>24</v>
      </c>
      <c r="H5" s="64" t="s">
        <v>25</v>
      </c>
      <c r="I5" s="65" t="s">
        <v>26</v>
      </c>
      <c r="J5" s="65" t="s">
        <v>27</v>
      </c>
      <c r="K5" s="65" t="s">
        <v>28</v>
      </c>
      <c r="L5" s="65" t="s">
        <v>29</v>
      </c>
      <c r="M5" s="65" t="s">
        <v>30</v>
      </c>
      <c r="N5" s="65" t="s">
        <v>31</v>
      </c>
      <c r="O5" s="65" t="s">
        <v>32</v>
      </c>
      <c r="P5" s="65" t="s">
        <v>33</v>
      </c>
      <c r="Q5" s="65" t="s">
        <v>34</v>
      </c>
      <c r="R5" s="65" t="s">
        <v>35</v>
      </c>
      <c r="S5" s="65" t="s">
        <v>36</v>
      </c>
      <c r="T5" s="66" t="s">
        <v>37</v>
      </c>
      <c r="U5" s="9"/>
      <c r="V5" s="67" t="s">
        <v>38</v>
      </c>
      <c r="W5" s="68" t="s">
        <v>39</v>
      </c>
      <c r="X5" s="69" t="s">
        <v>40</v>
      </c>
      <c r="Y5" s="70" t="s">
        <v>41</v>
      </c>
      <c r="Z5" s="69" t="s">
        <v>42</v>
      </c>
      <c r="AA5" s="71" t="s">
        <v>43</v>
      </c>
      <c r="AB5" s="72" t="s">
        <v>40</v>
      </c>
      <c r="AC5" s="73" t="s">
        <v>41</v>
      </c>
      <c r="AD5" s="74" t="s">
        <v>43</v>
      </c>
      <c r="AF5" s="75" t="s">
        <v>44</v>
      </c>
      <c r="AG5" s="75" t="s">
        <v>45</v>
      </c>
      <c r="AH5" s="75" t="s">
        <v>46</v>
      </c>
      <c r="AI5" s="75" t="s">
        <v>47</v>
      </c>
      <c r="AJ5" s="75" t="s">
        <v>48</v>
      </c>
    </row>
    <row r="6" spans="1:36" ht="15" customHeight="1" x14ac:dyDescent="0.25">
      <c r="A6" s="4" t="s">
        <v>49</v>
      </c>
      <c r="B6" s="3" t="s">
        <v>50</v>
      </c>
      <c r="C6" s="76" t="s">
        <v>51</v>
      </c>
      <c r="D6" s="77" t="s">
        <v>52</v>
      </c>
      <c r="E6" s="78">
        <v>1</v>
      </c>
      <c r="F6" s="79">
        <v>1</v>
      </c>
      <c r="G6" s="80">
        <v>1</v>
      </c>
      <c r="H6" s="81">
        <v>6</v>
      </c>
      <c r="I6" s="82">
        <v>1</v>
      </c>
      <c r="J6" s="82">
        <v>1</v>
      </c>
      <c r="K6" s="82"/>
      <c r="L6" s="82"/>
      <c r="M6" s="82"/>
      <c r="N6" s="82">
        <v>1</v>
      </c>
      <c r="O6" s="82"/>
      <c r="P6" s="82"/>
      <c r="Q6" s="82"/>
      <c r="R6" s="82"/>
      <c r="S6" s="82" t="s">
        <v>53</v>
      </c>
      <c r="T6" s="83" t="s">
        <v>54</v>
      </c>
      <c r="U6" s="84">
        <v>60</v>
      </c>
      <c r="V6" s="85">
        <f t="shared" ref="V6:V13" si="0">AF6</f>
        <v>512587.19999999995</v>
      </c>
      <c r="W6" s="86">
        <f t="shared" ref="W6:W13" si="1">U6*V6/1000000000</f>
        <v>3.0755231999999997E-2</v>
      </c>
      <c r="X6" s="87">
        <f t="shared" ref="X6:X37" si="2">LEN(AA6)</f>
        <v>1591</v>
      </c>
      <c r="Y6" s="88">
        <f t="shared" ref="Y6:Y37" si="3">(1 - LEN(SUBSTITUTE(SUBSTITUTE(AA6,"G",""),"C",""))/LEN(AA6))</f>
        <v>0.45820238843494654</v>
      </c>
      <c r="Z6" s="87">
        <f t="shared" ref="Z6:Z37" si="4">LEN(AA6)-FIND("AAAAAAAAAAAA",AA6)+1</f>
        <v>30</v>
      </c>
      <c r="AA6" s="89" t="s">
        <v>55</v>
      </c>
      <c r="AB6" s="90">
        <f t="shared" ref="AB6:AB37" si="5">X6-Z6</f>
        <v>1561</v>
      </c>
      <c r="AC6" s="91">
        <f t="shared" ref="AC6:AC37" si="6">(1 - LEN(SUBSTITUTE(SUBSTITUTE(AD6,"G",""),"C",""))/LEN(AD6))</f>
        <v>0.46700832799487513</v>
      </c>
      <c r="AD6" s="92" t="str">
        <f t="shared" ref="AD6:AD37" si="7">LEFT(AA6,X6-Z6)</f>
        <v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6" s="44">
        <f t="shared" ref="AF6:AF37" si="8">AG6*329.2+AJ6*306.2+AH6*305.2+AI6*345.2+159</f>
        <v>512587.19999999995</v>
      </c>
      <c r="AG6" s="44">
        <f t="shared" ref="AG6:AG37" si="9">LEN(SUBSTITUTE(SUBSTITUTE(SUBSTITUTE(AA6,"C",""),"G",""),"T",""))</f>
        <v>471</v>
      </c>
      <c r="AH6" s="44">
        <f t="shared" ref="AH6:AH37" si="10">LEN(SUBSTITUTE(SUBSTITUTE(SUBSTITUTE(AA6,"A",""),"G",""),"T",""))</f>
        <v>350</v>
      </c>
      <c r="AI6" s="44">
        <f t="shared" ref="AI6:AI37" si="11">LEN(SUBSTITUTE(SUBSTITUTE(SUBSTITUTE(AA6,"A",""),"C",""),"T",""))</f>
        <v>379</v>
      </c>
      <c r="AJ6" s="44">
        <f t="shared" ref="AJ6:AJ37" si="12">LEN(SUBSTITUTE(SUBSTITUTE(SUBSTITUTE(AA6,"A",""),"C",""),"G",""))</f>
        <v>391</v>
      </c>
    </row>
    <row r="7" spans="1:36" ht="15" customHeight="1" x14ac:dyDescent="0.25">
      <c r="A7" s="4"/>
      <c r="B7" s="3"/>
      <c r="C7" s="93" t="s">
        <v>56</v>
      </c>
      <c r="D7" s="94" t="s">
        <v>52</v>
      </c>
      <c r="E7" s="95">
        <v>1</v>
      </c>
      <c r="F7" s="96">
        <v>1</v>
      </c>
      <c r="G7" s="97">
        <v>1</v>
      </c>
      <c r="H7" s="98">
        <v>4</v>
      </c>
      <c r="I7" s="99">
        <v>1</v>
      </c>
      <c r="J7" s="99"/>
      <c r="K7" s="99"/>
      <c r="L7" s="99"/>
      <c r="M7" s="99"/>
      <c r="N7" s="99"/>
      <c r="O7" s="99">
        <v>1</v>
      </c>
      <c r="P7" s="99"/>
      <c r="Q7" s="99"/>
      <c r="R7" s="99"/>
      <c r="S7" s="99" t="s">
        <v>53</v>
      </c>
      <c r="T7" s="100" t="s">
        <v>54</v>
      </c>
      <c r="U7" s="101">
        <v>60</v>
      </c>
      <c r="V7" s="102">
        <f t="shared" si="0"/>
        <v>429039</v>
      </c>
      <c r="W7" s="103">
        <f t="shared" si="1"/>
        <v>2.5742339999999999E-2</v>
      </c>
      <c r="X7" s="104">
        <f t="shared" si="2"/>
        <v>1330</v>
      </c>
      <c r="Y7" s="105">
        <f t="shared" si="3"/>
        <v>0.44736842105263153</v>
      </c>
      <c r="Z7" s="104">
        <f t="shared" si="4"/>
        <v>30</v>
      </c>
      <c r="AA7" s="106" t="s">
        <v>57</v>
      </c>
      <c r="AB7" s="107">
        <f t="shared" si="5"/>
        <v>1300</v>
      </c>
      <c r="AC7" s="108">
        <f t="shared" si="6"/>
        <v>0.45769230769230773</v>
      </c>
      <c r="AD7" s="109" t="str">
        <f t="shared" si="7"/>
        <v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</v>
      </c>
      <c r="AF7" s="44">
        <f t="shared" si="8"/>
        <v>429039</v>
      </c>
      <c r="AG7" s="44">
        <f t="shared" si="9"/>
        <v>403</v>
      </c>
      <c r="AH7" s="44">
        <f t="shared" si="10"/>
        <v>271</v>
      </c>
      <c r="AI7" s="44">
        <f t="shared" si="11"/>
        <v>324</v>
      </c>
      <c r="AJ7" s="44">
        <f t="shared" si="12"/>
        <v>332</v>
      </c>
    </row>
    <row r="8" spans="1:36" ht="15" customHeight="1" x14ac:dyDescent="0.25">
      <c r="A8" s="4"/>
      <c r="B8" s="3"/>
      <c r="C8" s="93" t="s">
        <v>58</v>
      </c>
      <c r="D8" s="94" t="s">
        <v>52</v>
      </c>
      <c r="E8" s="95">
        <v>1</v>
      </c>
      <c r="F8" s="96"/>
      <c r="G8" s="97">
        <v>1</v>
      </c>
      <c r="H8" s="98">
        <v>6</v>
      </c>
      <c r="I8" s="99">
        <v>1</v>
      </c>
      <c r="J8" s="99"/>
      <c r="K8" s="99">
        <v>1</v>
      </c>
      <c r="L8" s="99"/>
      <c r="M8" s="99"/>
      <c r="N8" s="99">
        <v>1</v>
      </c>
      <c r="O8" s="99"/>
      <c r="P8" s="99"/>
      <c r="Q8" s="99"/>
      <c r="R8" s="99"/>
      <c r="S8" s="99" t="s">
        <v>53</v>
      </c>
      <c r="T8" s="100" t="s">
        <v>54</v>
      </c>
      <c r="U8" s="101">
        <v>60</v>
      </c>
      <c r="V8" s="102">
        <f t="shared" si="0"/>
        <v>449212.6</v>
      </c>
      <c r="W8" s="103">
        <f t="shared" si="1"/>
        <v>2.6952756000000001E-2</v>
      </c>
      <c r="X8" s="104">
        <f t="shared" si="2"/>
        <v>1393</v>
      </c>
      <c r="Y8" s="105">
        <f t="shared" si="3"/>
        <v>0.44795405599425697</v>
      </c>
      <c r="Z8" s="104">
        <f t="shared" si="4"/>
        <v>30</v>
      </c>
      <c r="AA8" s="106" t="s">
        <v>59</v>
      </c>
      <c r="AB8" s="107">
        <f t="shared" si="5"/>
        <v>1363</v>
      </c>
      <c r="AC8" s="108">
        <f t="shared" si="6"/>
        <v>0.45781364636830524</v>
      </c>
      <c r="AD8" s="109" t="str">
        <f t="shared" si="7"/>
        <v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8" s="44">
        <f t="shared" si="8"/>
        <v>449212.6</v>
      </c>
      <c r="AG8" s="44">
        <f t="shared" si="9"/>
        <v>427</v>
      </c>
      <c r="AH8" s="44">
        <f t="shared" si="10"/>
        <v>291</v>
      </c>
      <c r="AI8" s="44">
        <f t="shared" si="11"/>
        <v>333</v>
      </c>
      <c r="AJ8" s="44">
        <f t="shared" si="12"/>
        <v>342</v>
      </c>
    </row>
    <row r="9" spans="1:36" ht="15" customHeight="1" x14ac:dyDescent="0.25">
      <c r="A9" s="4"/>
      <c r="B9" s="3"/>
      <c r="C9" s="93" t="s">
        <v>60</v>
      </c>
      <c r="D9" s="94" t="s">
        <v>52</v>
      </c>
      <c r="E9" s="95">
        <v>1</v>
      </c>
      <c r="F9" s="96">
        <v>1</v>
      </c>
      <c r="G9" s="97">
        <v>1</v>
      </c>
      <c r="H9" s="98">
        <v>5</v>
      </c>
      <c r="I9" s="99">
        <v>1</v>
      </c>
      <c r="J9" s="99">
        <v>1</v>
      </c>
      <c r="K9" s="99">
        <v>1</v>
      </c>
      <c r="L9" s="99"/>
      <c r="M9" s="99"/>
      <c r="N9" s="99">
        <v>1</v>
      </c>
      <c r="O9" s="99">
        <v>1</v>
      </c>
      <c r="P9" s="99">
        <v>1</v>
      </c>
      <c r="Q9" s="99"/>
      <c r="R9" s="99"/>
      <c r="S9" s="99" t="s">
        <v>53</v>
      </c>
      <c r="T9" s="100" t="s">
        <v>54</v>
      </c>
      <c r="U9" s="101">
        <v>60</v>
      </c>
      <c r="V9" s="102">
        <f t="shared" si="0"/>
        <v>225755</v>
      </c>
      <c r="W9" s="103">
        <f t="shared" si="1"/>
        <v>1.35453E-2</v>
      </c>
      <c r="X9" s="104">
        <f t="shared" si="2"/>
        <v>700</v>
      </c>
      <c r="Y9" s="105">
        <f t="shared" si="3"/>
        <v>0.43999999999999995</v>
      </c>
      <c r="Z9" s="104">
        <f t="shared" si="4"/>
        <v>30</v>
      </c>
      <c r="AA9" s="106" t="s">
        <v>61</v>
      </c>
      <c r="AB9" s="107">
        <f t="shared" si="5"/>
        <v>670</v>
      </c>
      <c r="AC9" s="108">
        <f t="shared" si="6"/>
        <v>0.45970149253731341</v>
      </c>
      <c r="AD9" s="109" t="str">
        <f t="shared" si="7"/>
        <v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</v>
      </c>
      <c r="AF9" s="44">
        <f t="shared" si="8"/>
        <v>225755</v>
      </c>
      <c r="AG9" s="44">
        <f t="shared" si="9"/>
        <v>228</v>
      </c>
      <c r="AH9" s="44">
        <f t="shared" si="10"/>
        <v>150</v>
      </c>
      <c r="AI9" s="44">
        <f t="shared" si="11"/>
        <v>158</v>
      </c>
      <c r="AJ9" s="44">
        <f t="shared" si="12"/>
        <v>164</v>
      </c>
    </row>
    <row r="10" spans="1:36" ht="15" customHeight="1" x14ac:dyDescent="0.25">
      <c r="A10" s="4"/>
      <c r="B10" s="3"/>
      <c r="C10" s="93" t="s">
        <v>62</v>
      </c>
      <c r="D10" s="94" t="s">
        <v>52</v>
      </c>
      <c r="E10" s="95">
        <v>1</v>
      </c>
      <c r="F10" s="96"/>
      <c r="G10" s="97">
        <v>1</v>
      </c>
      <c r="H10" s="98">
        <v>3</v>
      </c>
      <c r="I10" s="99">
        <v>1</v>
      </c>
      <c r="J10" s="99">
        <v>1</v>
      </c>
      <c r="K10" s="99">
        <v>1</v>
      </c>
      <c r="L10" s="99"/>
      <c r="M10" s="99">
        <v>2</v>
      </c>
      <c r="N10" s="99"/>
      <c r="O10" s="99"/>
      <c r="P10" s="99"/>
      <c r="Q10" s="99"/>
      <c r="R10" s="99"/>
      <c r="S10" s="99" t="s">
        <v>63</v>
      </c>
      <c r="T10" s="100" t="s">
        <v>54</v>
      </c>
      <c r="U10" s="101">
        <v>60</v>
      </c>
      <c r="V10" s="102">
        <f t="shared" si="0"/>
        <v>323127.59999999998</v>
      </c>
      <c r="W10" s="103">
        <f t="shared" si="1"/>
        <v>1.9387656E-2</v>
      </c>
      <c r="X10" s="104">
        <f t="shared" si="2"/>
        <v>1003</v>
      </c>
      <c r="Y10" s="105">
        <f t="shared" si="3"/>
        <v>0.45064805583250245</v>
      </c>
      <c r="Z10" s="104">
        <f t="shared" si="4"/>
        <v>30</v>
      </c>
      <c r="AA10" s="106" t="s">
        <v>64</v>
      </c>
      <c r="AB10" s="107">
        <f t="shared" si="5"/>
        <v>973</v>
      </c>
      <c r="AC10" s="108">
        <f t="shared" si="6"/>
        <v>0.46454265159301134</v>
      </c>
      <c r="AD10" s="109" t="str">
        <f t="shared" si="7"/>
        <v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10" s="44">
        <f t="shared" si="8"/>
        <v>323127.59999999998</v>
      </c>
      <c r="AG10" s="44">
        <f t="shared" si="9"/>
        <v>314</v>
      </c>
      <c r="AH10" s="44">
        <f t="shared" si="10"/>
        <v>225</v>
      </c>
      <c r="AI10" s="44">
        <f t="shared" si="11"/>
        <v>227</v>
      </c>
      <c r="AJ10" s="44">
        <f t="shared" si="12"/>
        <v>237</v>
      </c>
    </row>
    <row r="11" spans="1:36" ht="15" customHeight="1" x14ac:dyDescent="0.25">
      <c r="A11" s="4"/>
      <c r="B11" s="3"/>
      <c r="C11" s="93" t="s">
        <v>65</v>
      </c>
      <c r="D11" s="94" t="s">
        <v>52</v>
      </c>
      <c r="E11" s="95">
        <v>1</v>
      </c>
      <c r="F11" s="96">
        <v>1</v>
      </c>
      <c r="G11" s="97">
        <v>1</v>
      </c>
      <c r="H11" s="98">
        <v>3</v>
      </c>
      <c r="I11" s="99"/>
      <c r="J11" s="99"/>
      <c r="K11" s="99"/>
      <c r="L11" s="99"/>
      <c r="M11" s="99"/>
      <c r="N11" s="99"/>
      <c r="O11" s="99">
        <v>1</v>
      </c>
      <c r="P11" s="99">
        <v>1</v>
      </c>
      <c r="Q11" s="99" t="s">
        <v>66</v>
      </c>
      <c r="R11" s="99" t="s">
        <v>67</v>
      </c>
      <c r="S11" s="99" t="s">
        <v>63</v>
      </c>
      <c r="T11" s="100" t="s">
        <v>54</v>
      </c>
      <c r="U11" s="101">
        <v>60</v>
      </c>
      <c r="V11" s="102">
        <f t="shared" si="0"/>
        <v>247864.8</v>
      </c>
      <c r="W11" s="103">
        <f t="shared" si="1"/>
        <v>1.4871888E-2</v>
      </c>
      <c r="X11" s="104">
        <f t="shared" si="2"/>
        <v>774</v>
      </c>
      <c r="Y11" s="105">
        <f t="shared" si="3"/>
        <v>0.44832041343669249</v>
      </c>
      <c r="Z11" s="104">
        <f t="shared" si="4"/>
        <v>30</v>
      </c>
      <c r="AA11" s="106" t="s">
        <v>68</v>
      </c>
      <c r="AB11" s="107">
        <f t="shared" si="5"/>
        <v>744</v>
      </c>
      <c r="AC11" s="108">
        <f t="shared" si="6"/>
        <v>0.46639784946236562</v>
      </c>
      <c r="AD11" s="109" t="str">
        <f t="shared" si="7"/>
        <v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</v>
      </c>
      <c r="AF11" s="44">
        <f t="shared" si="8"/>
        <v>247864.8</v>
      </c>
      <c r="AG11" s="44">
        <f t="shared" si="9"/>
        <v>218</v>
      </c>
      <c r="AH11" s="44">
        <f t="shared" si="10"/>
        <v>196</v>
      </c>
      <c r="AI11" s="44">
        <f t="shared" si="11"/>
        <v>151</v>
      </c>
      <c r="AJ11" s="44">
        <f t="shared" si="12"/>
        <v>209</v>
      </c>
    </row>
    <row r="12" spans="1:36" ht="15" customHeight="1" x14ac:dyDescent="0.25">
      <c r="A12" s="4"/>
      <c r="B12" s="3"/>
      <c r="C12" s="93" t="s">
        <v>69</v>
      </c>
      <c r="D12" s="94" t="s">
        <v>52</v>
      </c>
      <c r="E12" s="95">
        <v>1</v>
      </c>
      <c r="F12" s="96"/>
      <c r="G12" s="97">
        <v>1</v>
      </c>
      <c r="H12" s="98">
        <v>3</v>
      </c>
      <c r="I12" s="99"/>
      <c r="J12" s="99"/>
      <c r="K12" s="99">
        <v>1</v>
      </c>
      <c r="L12" s="99">
        <v>1</v>
      </c>
      <c r="M12" s="99"/>
      <c r="N12" s="99"/>
      <c r="O12" s="99">
        <v>1</v>
      </c>
      <c r="P12" s="99"/>
      <c r="Q12" s="99" t="s">
        <v>66</v>
      </c>
      <c r="R12" s="99" t="s">
        <v>70</v>
      </c>
      <c r="S12" s="99" t="s">
        <v>63</v>
      </c>
      <c r="T12" s="100" t="s">
        <v>71</v>
      </c>
      <c r="U12" s="101">
        <v>60</v>
      </c>
      <c r="V12" s="102">
        <f t="shared" si="0"/>
        <v>236291.4</v>
      </c>
      <c r="W12" s="103">
        <f t="shared" si="1"/>
        <v>1.4177484000000001E-2</v>
      </c>
      <c r="X12" s="104">
        <f t="shared" si="2"/>
        <v>732</v>
      </c>
      <c r="Y12" s="105">
        <f t="shared" si="3"/>
        <v>0.45628415300546443</v>
      </c>
      <c r="Z12" s="104">
        <f t="shared" si="4"/>
        <v>30</v>
      </c>
      <c r="AA12" s="106" t="s">
        <v>72</v>
      </c>
      <c r="AB12" s="107">
        <f t="shared" si="5"/>
        <v>702</v>
      </c>
      <c r="AC12" s="108">
        <f t="shared" si="6"/>
        <v>0.4757834757834758</v>
      </c>
      <c r="AD12" s="109" t="str">
        <f t="shared" si="7"/>
        <v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</v>
      </c>
      <c r="AF12" s="44">
        <f t="shared" si="8"/>
        <v>236291.4</v>
      </c>
      <c r="AG12" s="44">
        <f t="shared" si="9"/>
        <v>216</v>
      </c>
      <c r="AH12" s="44">
        <f t="shared" si="10"/>
        <v>150</v>
      </c>
      <c r="AI12" s="44">
        <f t="shared" si="11"/>
        <v>184</v>
      </c>
      <c r="AJ12" s="44">
        <f t="shared" si="12"/>
        <v>182</v>
      </c>
    </row>
    <row r="13" spans="1:36" ht="15" customHeight="1" x14ac:dyDescent="0.25">
      <c r="A13" s="4"/>
      <c r="B13" s="3"/>
      <c r="C13" s="110" t="s">
        <v>73</v>
      </c>
      <c r="D13" s="111" t="s">
        <v>52</v>
      </c>
      <c r="E13" s="112">
        <v>1</v>
      </c>
      <c r="F13" s="113">
        <v>1</v>
      </c>
      <c r="G13" s="114">
        <v>1</v>
      </c>
      <c r="H13" s="115">
        <v>3</v>
      </c>
      <c r="I13" s="116"/>
      <c r="J13" s="116">
        <v>1</v>
      </c>
      <c r="K13" s="116">
        <v>1</v>
      </c>
      <c r="L13" s="116">
        <v>1</v>
      </c>
      <c r="M13" s="116"/>
      <c r="N13" s="116"/>
      <c r="O13" s="116"/>
      <c r="P13" s="116"/>
      <c r="Q13" s="116" t="s">
        <v>66</v>
      </c>
      <c r="R13" s="116" t="s">
        <v>70</v>
      </c>
      <c r="S13" s="116" t="s">
        <v>63</v>
      </c>
      <c r="T13" s="117" t="s">
        <v>71</v>
      </c>
      <c r="U13" s="118">
        <v>60</v>
      </c>
      <c r="V13" s="119">
        <f t="shared" si="0"/>
        <v>160245.79999999999</v>
      </c>
      <c r="W13" s="120">
        <f t="shared" si="1"/>
        <v>9.6147479999999994E-3</v>
      </c>
      <c r="X13" s="121">
        <f t="shared" si="2"/>
        <v>494</v>
      </c>
      <c r="Y13" s="122">
        <f t="shared" si="3"/>
        <v>0.45141700404858298</v>
      </c>
      <c r="Z13" s="121">
        <f t="shared" si="4"/>
        <v>30</v>
      </c>
      <c r="AA13" s="123" t="s">
        <v>74</v>
      </c>
      <c r="AB13" s="124">
        <f t="shared" si="5"/>
        <v>464</v>
      </c>
      <c r="AC13" s="125">
        <f t="shared" si="6"/>
        <v>0.4806034482758621</v>
      </c>
      <c r="AD13" s="126" t="str">
        <f t="shared" si="7"/>
        <v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</v>
      </c>
      <c r="AF13" s="44">
        <f t="shared" si="8"/>
        <v>160245.79999999999</v>
      </c>
      <c r="AG13" s="44">
        <f t="shared" si="9"/>
        <v>169</v>
      </c>
      <c r="AH13" s="44">
        <f t="shared" si="10"/>
        <v>94</v>
      </c>
      <c r="AI13" s="44">
        <f t="shared" si="11"/>
        <v>129</v>
      </c>
      <c r="AJ13" s="44">
        <f t="shared" si="12"/>
        <v>102</v>
      </c>
    </row>
    <row r="14" spans="1:36" ht="15" customHeight="1" x14ac:dyDescent="0.25">
      <c r="A14" s="4"/>
      <c r="B14" s="3"/>
      <c r="C14" s="93" t="s">
        <v>75</v>
      </c>
      <c r="D14" s="94"/>
      <c r="E14" s="95"/>
      <c r="F14" s="96"/>
      <c r="G14" s="97">
        <v>1</v>
      </c>
      <c r="H14" s="98">
        <v>7</v>
      </c>
      <c r="I14" s="99">
        <v>1</v>
      </c>
      <c r="J14" s="99">
        <v>1</v>
      </c>
      <c r="K14" s="99"/>
      <c r="L14" s="99"/>
      <c r="M14" s="99"/>
      <c r="N14" s="99">
        <v>2</v>
      </c>
      <c r="O14" s="99"/>
      <c r="P14" s="99"/>
      <c r="Q14" s="99"/>
      <c r="R14" s="99"/>
      <c r="S14" s="99" t="s">
        <v>63</v>
      </c>
      <c r="T14" s="100" t="s">
        <v>54</v>
      </c>
      <c r="U14" s="101"/>
      <c r="V14" s="102"/>
      <c r="W14" s="103"/>
      <c r="X14" s="104">
        <f t="shared" si="2"/>
        <v>1429</v>
      </c>
      <c r="Y14" s="105">
        <f t="shared" si="3"/>
        <v>0.44646606018194546</v>
      </c>
      <c r="Z14" s="104">
        <f t="shared" si="4"/>
        <v>30</v>
      </c>
      <c r="AA14" s="106" t="s">
        <v>76</v>
      </c>
      <c r="AB14" s="107">
        <f t="shared" si="5"/>
        <v>1399</v>
      </c>
      <c r="AC14" s="108">
        <f t="shared" si="6"/>
        <v>0.45604002859185133</v>
      </c>
      <c r="AD14" s="109" t="str">
        <f t="shared" si="7"/>
        <v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14" s="44">
        <f t="shared" si="8"/>
        <v>460393.8</v>
      </c>
      <c r="AG14" s="44">
        <f t="shared" si="9"/>
        <v>431</v>
      </c>
      <c r="AH14" s="44">
        <f t="shared" si="10"/>
        <v>303</v>
      </c>
      <c r="AI14" s="44">
        <f t="shared" si="11"/>
        <v>335</v>
      </c>
      <c r="AJ14" s="44">
        <f t="shared" si="12"/>
        <v>360</v>
      </c>
    </row>
    <row r="15" spans="1:36" ht="15" customHeight="1" x14ac:dyDescent="0.25">
      <c r="A15" s="4"/>
      <c r="B15" s="3"/>
      <c r="C15" s="93" t="s">
        <v>77</v>
      </c>
      <c r="D15" s="94"/>
      <c r="E15" s="95"/>
      <c r="F15" s="96"/>
      <c r="G15" s="97">
        <v>1</v>
      </c>
      <c r="H15" s="98">
        <v>3</v>
      </c>
      <c r="I15" s="99"/>
      <c r="J15" s="99">
        <v>1</v>
      </c>
      <c r="K15" s="99">
        <v>1</v>
      </c>
      <c r="L15" s="99">
        <v>1</v>
      </c>
      <c r="M15" s="99"/>
      <c r="N15" s="99"/>
      <c r="O15" s="99"/>
      <c r="P15" s="99"/>
      <c r="Q15" s="99" t="s">
        <v>66</v>
      </c>
      <c r="R15" s="99" t="s">
        <v>70</v>
      </c>
      <c r="S15" s="99" t="s">
        <v>63</v>
      </c>
      <c r="T15" s="100" t="s">
        <v>71</v>
      </c>
      <c r="U15" s="101"/>
      <c r="V15" s="102"/>
      <c r="W15" s="103"/>
      <c r="X15" s="104">
        <f t="shared" si="2"/>
        <v>424</v>
      </c>
      <c r="Y15" s="105">
        <f t="shared" si="3"/>
        <v>0.46933962264150941</v>
      </c>
      <c r="Z15" s="104">
        <f t="shared" si="4"/>
        <v>30</v>
      </c>
      <c r="AA15" s="106" t="s">
        <v>78</v>
      </c>
      <c r="AB15" s="107">
        <f t="shared" si="5"/>
        <v>394</v>
      </c>
      <c r="AC15" s="108">
        <f t="shared" si="6"/>
        <v>0.50507614213197971</v>
      </c>
      <c r="AD15" s="109" t="str">
        <f t="shared" si="7"/>
        <v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</v>
      </c>
      <c r="AF15" s="44">
        <f t="shared" si="8"/>
        <v>137661.79999999999</v>
      </c>
      <c r="AG15" s="44">
        <f t="shared" si="9"/>
        <v>151</v>
      </c>
      <c r="AH15" s="44">
        <f t="shared" si="10"/>
        <v>89</v>
      </c>
      <c r="AI15" s="44">
        <f t="shared" si="11"/>
        <v>110</v>
      </c>
      <c r="AJ15" s="44">
        <f t="shared" si="12"/>
        <v>74</v>
      </c>
    </row>
    <row r="16" spans="1:36" ht="15" customHeight="1" x14ac:dyDescent="0.25">
      <c r="A16" s="4"/>
      <c r="B16" s="3"/>
      <c r="C16" s="93" t="s">
        <v>79</v>
      </c>
      <c r="D16" s="94"/>
      <c r="E16" s="95"/>
      <c r="F16" s="96"/>
      <c r="G16" s="97">
        <v>1</v>
      </c>
      <c r="H16" s="98">
        <v>6</v>
      </c>
      <c r="I16" s="99"/>
      <c r="J16" s="99"/>
      <c r="K16" s="99">
        <v>1</v>
      </c>
      <c r="L16" s="99">
        <v>1</v>
      </c>
      <c r="M16" s="99">
        <v>1</v>
      </c>
      <c r="N16" s="99">
        <v>1</v>
      </c>
      <c r="O16" s="99">
        <v>1</v>
      </c>
      <c r="P16" s="99">
        <v>1</v>
      </c>
      <c r="Q16" s="99"/>
      <c r="R16" s="99"/>
      <c r="S16" s="99" t="s">
        <v>63</v>
      </c>
      <c r="T16" s="100" t="s">
        <v>54</v>
      </c>
      <c r="U16" s="101"/>
      <c r="V16" s="102"/>
      <c r="W16" s="103"/>
      <c r="X16" s="104">
        <f t="shared" si="2"/>
        <v>1307</v>
      </c>
      <c r="Y16" s="105">
        <f t="shared" si="3"/>
        <v>0.44912012241775057</v>
      </c>
      <c r="Z16" s="104">
        <f t="shared" si="4"/>
        <v>30</v>
      </c>
      <c r="AA16" s="106" t="s">
        <v>80</v>
      </c>
      <c r="AB16" s="107">
        <f t="shared" si="5"/>
        <v>1277</v>
      </c>
      <c r="AC16" s="108">
        <f t="shared" si="6"/>
        <v>0.45967110415035239</v>
      </c>
      <c r="AD16" s="109" t="str">
        <f t="shared" si="7"/>
        <v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</v>
      </c>
      <c r="AF16" s="44">
        <f t="shared" si="8"/>
        <v>419446.4</v>
      </c>
      <c r="AG16" s="44">
        <f t="shared" si="9"/>
        <v>377</v>
      </c>
      <c r="AH16" s="44">
        <f t="shared" si="10"/>
        <v>312</v>
      </c>
      <c r="AI16" s="44">
        <f t="shared" si="11"/>
        <v>275</v>
      </c>
      <c r="AJ16" s="44">
        <f t="shared" si="12"/>
        <v>343</v>
      </c>
    </row>
    <row r="17" spans="1:36" ht="15" customHeight="1" x14ac:dyDescent="0.25">
      <c r="A17" s="4"/>
      <c r="B17" s="3"/>
      <c r="C17" s="127" t="s">
        <v>81</v>
      </c>
      <c r="D17" s="128"/>
      <c r="E17" s="129"/>
      <c r="F17" s="130"/>
      <c r="G17" s="131">
        <v>1</v>
      </c>
      <c r="H17" s="132">
        <v>5</v>
      </c>
      <c r="I17" s="133">
        <v>1</v>
      </c>
      <c r="J17" s="133"/>
      <c r="K17" s="133"/>
      <c r="L17" s="133">
        <v>1</v>
      </c>
      <c r="M17" s="133"/>
      <c r="N17" s="133"/>
      <c r="O17" s="133">
        <v>1</v>
      </c>
      <c r="P17" s="133"/>
      <c r="Q17" s="133"/>
      <c r="R17" s="133"/>
      <c r="S17" s="133" t="s">
        <v>63</v>
      </c>
      <c r="T17" s="134" t="s">
        <v>54</v>
      </c>
      <c r="U17" s="135"/>
      <c r="V17" s="136"/>
      <c r="W17" s="137"/>
      <c r="X17" s="104">
        <f t="shared" si="2"/>
        <v>1454</v>
      </c>
      <c r="Y17" s="138">
        <f t="shared" si="3"/>
        <v>0.45529573590096284</v>
      </c>
      <c r="Z17" s="139">
        <f t="shared" si="4"/>
        <v>30</v>
      </c>
      <c r="AA17" s="140" t="s">
        <v>82</v>
      </c>
      <c r="AB17" s="141">
        <f t="shared" si="5"/>
        <v>1424</v>
      </c>
      <c r="AC17" s="142">
        <f t="shared" si="6"/>
        <v>0.4648876404494382</v>
      </c>
      <c r="AD17" s="143" t="str">
        <f t="shared" si="7"/>
        <v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</v>
      </c>
      <c r="AF17" s="44">
        <f t="shared" si="8"/>
        <v>468351.8</v>
      </c>
      <c r="AG17" s="44">
        <f t="shared" si="9"/>
        <v>440</v>
      </c>
      <c r="AH17" s="44">
        <f t="shared" si="10"/>
        <v>324</v>
      </c>
      <c r="AI17" s="44">
        <f t="shared" si="11"/>
        <v>338</v>
      </c>
      <c r="AJ17" s="44">
        <f t="shared" si="12"/>
        <v>352</v>
      </c>
    </row>
    <row r="18" spans="1:36" ht="15" customHeight="1" x14ac:dyDescent="0.25">
      <c r="A18" s="4"/>
      <c r="B18" s="2" t="s">
        <v>83</v>
      </c>
      <c r="C18" s="76" t="s">
        <v>84</v>
      </c>
      <c r="D18" s="77" t="s">
        <v>85</v>
      </c>
      <c r="E18" s="78">
        <v>1</v>
      </c>
      <c r="F18" s="79">
        <v>1</v>
      </c>
      <c r="G18" s="80">
        <v>1</v>
      </c>
      <c r="H18" s="81">
        <v>11</v>
      </c>
      <c r="I18" s="82"/>
      <c r="J18" s="82">
        <v>1</v>
      </c>
      <c r="K18" s="82">
        <v>2</v>
      </c>
      <c r="L18" s="82"/>
      <c r="M18" s="82"/>
      <c r="N18" s="82">
        <v>1</v>
      </c>
      <c r="O18" s="82"/>
      <c r="P18" s="82"/>
      <c r="Q18" s="82"/>
      <c r="R18" s="82"/>
      <c r="S18" s="82" t="s">
        <v>53</v>
      </c>
      <c r="T18" s="83" t="s">
        <v>54</v>
      </c>
      <c r="U18" s="84">
        <v>60</v>
      </c>
      <c r="V18" s="85">
        <f t="shared" ref="V18:V23" si="13">AF18</f>
        <v>671531.2</v>
      </c>
      <c r="W18" s="86">
        <f t="shared" ref="W18:W23" si="14">U18*V18/1000000000</f>
        <v>4.0291871999999999E-2</v>
      </c>
      <c r="X18" s="87">
        <f t="shared" si="2"/>
        <v>2081</v>
      </c>
      <c r="Y18" s="88">
        <f t="shared" si="3"/>
        <v>0.42239308024987987</v>
      </c>
      <c r="Z18" s="87">
        <f t="shared" si="4"/>
        <v>30</v>
      </c>
      <c r="AA18" s="89" t="s">
        <v>86</v>
      </c>
      <c r="AB18" s="90">
        <f t="shared" si="5"/>
        <v>2051</v>
      </c>
      <c r="AC18" s="91">
        <f t="shared" si="6"/>
        <v>0.4285714285714286</v>
      </c>
      <c r="AD18" s="92" t="str">
        <f t="shared" si="7"/>
        <v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18" s="44">
        <f t="shared" si="8"/>
        <v>671531.2</v>
      </c>
      <c r="AG18" s="44">
        <f t="shared" si="9"/>
        <v>663</v>
      </c>
      <c r="AH18" s="44">
        <f t="shared" si="10"/>
        <v>384</v>
      </c>
      <c r="AI18" s="44">
        <f t="shared" si="11"/>
        <v>495</v>
      </c>
      <c r="AJ18" s="44">
        <f t="shared" si="12"/>
        <v>539</v>
      </c>
    </row>
    <row r="19" spans="1:36" ht="15" customHeight="1" x14ac:dyDescent="0.25">
      <c r="A19" s="4"/>
      <c r="B19" s="2"/>
      <c r="C19" s="93" t="s">
        <v>87</v>
      </c>
      <c r="D19" s="94" t="s">
        <v>85</v>
      </c>
      <c r="E19" s="95">
        <v>1</v>
      </c>
      <c r="F19" s="96"/>
      <c r="G19" s="97">
        <v>1</v>
      </c>
      <c r="H19" s="98">
        <v>11</v>
      </c>
      <c r="I19" s="99"/>
      <c r="J19" s="99"/>
      <c r="K19" s="99">
        <v>1</v>
      </c>
      <c r="L19" s="99">
        <v>2</v>
      </c>
      <c r="M19" s="99"/>
      <c r="N19" s="99">
        <v>1</v>
      </c>
      <c r="O19" s="99">
        <v>1</v>
      </c>
      <c r="P19" s="99"/>
      <c r="Q19" s="99"/>
      <c r="R19" s="99"/>
      <c r="S19" s="99" t="s">
        <v>53</v>
      </c>
      <c r="T19" s="100" t="s">
        <v>54</v>
      </c>
      <c r="U19" s="101">
        <v>60</v>
      </c>
      <c r="V19" s="102">
        <f t="shared" si="13"/>
        <v>646043.19999999995</v>
      </c>
      <c r="W19" s="103">
        <f t="shared" si="14"/>
        <v>3.8762591999999998E-2</v>
      </c>
      <c r="X19" s="104">
        <f t="shared" si="2"/>
        <v>2001</v>
      </c>
      <c r="Y19" s="105">
        <f t="shared" si="3"/>
        <v>0.42228885557221385</v>
      </c>
      <c r="Z19" s="104">
        <f t="shared" si="4"/>
        <v>30</v>
      </c>
      <c r="AA19" s="106" t="s">
        <v>88</v>
      </c>
      <c r="AB19" s="107">
        <f t="shared" si="5"/>
        <v>1971</v>
      </c>
      <c r="AC19" s="108">
        <f t="shared" si="6"/>
        <v>0.42871638762049724</v>
      </c>
      <c r="AD19" s="109" t="str">
        <f t="shared" si="7"/>
        <v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</v>
      </c>
      <c r="AF19" s="44">
        <f t="shared" si="8"/>
        <v>646043.19999999995</v>
      </c>
      <c r="AG19" s="44">
        <f t="shared" si="9"/>
        <v>641</v>
      </c>
      <c r="AH19" s="44">
        <f t="shared" si="10"/>
        <v>363</v>
      </c>
      <c r="AI19" s="44">
        <f t="shared" si="11"/>
        <v>482</v>
      </c>
      <c r="AJ19" s="44">
        <f t="shared" si="12"/>
        <v>515</v>
      </c>
    </row>
    <row r="20" spans="1:36" ht="15" customHeight="1" x14ac:dyDescent="0.25">
      <c r="A20" s="4"/>
      <c r="B20" s="2"/>
      <c r="C20" s="93" t="s">
        <v>89</v>
      </c>
      <c r="D20" s="94" t="s">
        <v>85</v>
      </c>
      <c r="E20" s="95">
        <v>1</v>
      </c>
      <c r="F20" s="96">
        <v>1</v>
      </c>
      <c r="G20" s="97">
        <v>1</v>
      </c>
      <c r="H20" s="98">
        <v>5</v>
      </c>
      <c r="I20" s="99"/>
      <c r="J20" s="99">
        <v>1</v>
      </c>
      <c r="K20" s="99"/>
      <c r="L20" s="99"/>
      <c r="M20" s="99"/>
      <c r="N20" s="99">
        <v>1</v>
      </c>
      <c r="O20" s="99">
        <v>1</v>
      </c>
      <c r="P20" s="99">
        <v>1</v>
      </c>
      <c r="Q20" s="99"/>
      <c r="R20" s="99"/>
      <c r="S20" s="99" t="s">
        <v>53</v>
      </c>
      <c r="T20" s="100" t="s">
        <v>54</v>
      </c>
      <c r="U20" s="101">
        <v>60</v>
      </c>
      <c r="V20" s="102">
        <f t="shared" si="13"/>
        <v>230767.19999999998</v>
      </c>
      <c r="W20" s="103">
        <f t="shared" si="14"/>
        <v>1.3846031999999998E-2</v>
      </c>
      <c r="X20" s="104">
        <f t="shared" si="2"/>
        <v>716</v>
      </c>
      <c r="Y20" s="105">
        <f t="shared" si="3"/>
        <v>0.41061452513966479</v>
      </c>
      <c r="Z20" s="104">
        <f t="shared" si="4"/>
        <v>30</v>
      </c>
      <c r="AA20" s="106" t="s">
        <v>90</v>
      </c>
      <c r="AB20" s="107">
        <f t="shared" si="5"/>
        <v>686</v>
      </c>
      <c r="AC20" s="108">
        <f t="shared" si="6"/>
        <v>0.4285714285714286</v>
      </c>
      <c r="AD20" s="109" t="str">
        <f t="shared" si="7"/>
        <v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</v>
      </c>
      <c r="AF20" s="44">
        <f t="shared" si="8"/>
        <v>230767.19999999998</v>
      </c>
      <c r="AG20" s="44">
        <f t="shared" si="9"/>
        <v>241</v>
      </c>
      <c r="AH20" s="44">
        <f t="shared" si="10"/>
        <v>141</v>
      </c>
      <c r="AI20" s="44">
        <f t="shared" si="11"/>
        <v>153</v>
      </c>
      <c r="AJ20" s="44">
        <f t="shared" si="12"/>
        <v>181</v>
      </c>
    </row>
    <row r="21" spans="1:36" ht="15" customHeight="1" x14ac:dyDescent="0.25">
      <c r="A21" s="4"/>
      <c r="B21" s="2"/>
      <c r="C21" s="93" t="s">
        <v>91</v>
      </c>
      <c r="D21" s="94" t="s">
        <v>85</v>
      </c>
      <c r="E21" s="95">
        <v>1</v>
      </c>
      <c r="F21" s="96"/>
      <c r="G21" s="97">
        <v>1</v>
      </c>
      <c r="H21" s="98">
        <v>3</v>
      </c>
      <c r="I21" s="99">
        <v>1</v>
      </c>
      <c r="J21" s="99">
        <v>1</v>
      </c>
      <c r="K21" s="99"/>
      <c r="L21" s="99"/>
      <c r="M21" s="99"/>
      <c r="N21" s="99"/>
      <c r="O21" s="99"/>
      <c r="P21" s="99">
        <v>1</v>
      </c>
      <c r="Q21" s="99"/>
      <c r="R21" s="99"/>
      <c r="S21" s="99" t="s">
        <v>53</v>
      </c>
      <c r="T21" s="100" t="s">
        <v>54</v>
      </c>
      <c r="U21" s="101">
        <v>60</v>
      </c>
      <c r="V21" s="102">
        <f t="shared" si="13"/>
        <v>248225.99999999997</v>
      </c>
      <c r="W21" s="103">
        <f t="shared" si="14"/>
        <v>1.4893559999999998E-2</v>
      </c>
      <c r="X21" s="104">
        <f t="shared" si="2"/>
        <v>770</v>
      </c>
      <c r="Y21" s="105">
        <f t="shared" si="3"/>
        <v>0.41688311688311686</v>
      </c>
      <c r="Z21" s="104">
        <f t="shared" si="4"/>
        <v>30</v>
      </c>
      <c r="AA21" s="106" t="s">
        <v>92</v>
      </c>
      <c r="AB21" s="107">
        <f t="shared" si="5"/>
        <v>740</v>
      </c>
      <c r="AC21" s="108">
        <f t="shared" si="6"/>
        <v>0.43378378378378379</v>
      </c>
      <c r="AD21" s="109" t="str">
        <f t="shared" si="7"/>
        <v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</v>
      </c>
      <c r="AF21" s="44">
        <f t="shared" si="8"/>
        <v>248225.99999999997</v>
      </c>
      <c r="AG21" s="44">
        <f t="shared" si="9"/>
        <v>258</v>
      </c>
      <c r="AH21" s="44">
        <f t="shared" si="10"/>
        <v>154</v>
      </c>
      <c r="AI21" s="44">
        <f t="shared" si="11"/>
        <v>167</v>
      </c>
      <c r="AJ21" s="44">
        <f t="shared" si="12"/>
        <v>191</v>
      </c>
    </row>
    <row r="22" spans="1:36" ht="15" customHeight="1" x14ac:dyDescent="0.25">
      <c r="A22" s="4"/>
      <c r="B22" s="2"/>
      <c r="C22" s="93" t="s">
        <v>93</v>
      </c>
      <c r="D22" s="94" t="s">
        <v>85</v>
      </c>
      <c r="E22" s="95">
        <v>1</v>
      </c>
      <c r="F22" s="96"/>
      <c r="G22" s="97">
        <v>1</v>
      </c>
      <c r="H22" s="98">
        <v>1</v>
      </c>
      <c r="I22" s="99"/>
      <c r="J22" s="99"/>
      <c r="K22" s="99"/>
      <c r="L22" s="99"/>
      <c r="M22" s="99"/>
      <c r="N22" s="99"/>
      <c r="O22" s="99"/>
      <c r="P22" s="99"/>
      <c r="Q22" s="99" t="s">
        <v>23</v>
      </c>
      <c r="R22" s="99" t="s">
        <v>70</v>
      </c>
      <c r="S22" s="99" t="s">
        <v>63</v>
      </c>
      <c r="T22" s="100" t="s">
        <v>71</v>
      </c>
      <c r="U22" s="101">
        <v>60</v>
      </c>
      <c r="V22" s="102">
        <f t="shared" si="13"/>
        <v>176875.6</v>
      </c>
      <c r="W22" s="103">
        <f t="shared" si="14"/>
        <v>1.0612536000000001E-2</v>
      </c>
      <c r="X22" s="104">
        <f t="shared" si="2"/>
        <v>553</v>
      </c>
      <c r="Y22" s="105">
        <f t="shared" si="3"/>
        <v>0.42495479204339959</v>
      </c>
      <c r="Z22" s="104">
        <f t="shared" si="4"/>
        <v>30</v>
      </c>
      <c r="AA22" s="106" t="s">
        <v>94</v>
      </c>
      <c r="AB22" s="107">
        <f t="shared" si="5"/>
        <v>523</v>
      </c>
      <c r="AC22" s="108">
        <f t="shared" si="6"/>
        <v>0.44933078393881454</v>
      </c>
      <c r="AD22" s="109" t="str">
        <f t="shared" si="7"/>
        <v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</v>
      </c>
      <c r="AF22" s="44">
        <f t="shared" si="8"/>
        <v>176875.6</v>
      </c>
      <c r="AG22" s="44">
        <f t="shared" si="9"/>
        <v>161</v>
      </c>
      <c r="AH22" s="44">
        <f t="shared" si="10"/>
        <v>137</v>
      </c>
      <c r="AI22" s="44">
        <f t="shared" si="11"/>
        <v>98</v>
      </c>
      <c r="AJ22" s="44">
        <f t="shared" si="12"/>
        <v>157</v>
      </c>
    </row>
    <row r="23" spans="1:36" ht="15" customHeight="1" x14ac:dyDescent="0.25">
      <c r="A23" s="4"/>
      <c r="B23" s="2"/>
      <c r="C23" s="110" t="s">
        <v>95</v>
      </c>
      <c r="D23" s="111" t="s">
        <v>85</v>
      </c>
      <c r="E23" s="112">
        <v>1</v>
      </c>
      <c r="F23" s="113">
        <v>1</v>
      </c>
      <c r="G23" s="114">
        <v>1</v>
      </c>
      <c r="H23" s="115">
        <v>1</v>
      </c>
      <c r="I23" s="116"/>
      <c r="J23" s="116"/>
      <c r="K23" s="116"/>
      <c r="L23" s="116"/>
      <c r="M23" s="116"/>
      <c r="N23" s="116"/>
      <c r="O23" s="116"/>
      <c r="P23" s="116"/>
      <c r="Q23" s="116" t="s">
        <v>23</v>
      </c>
      <c r="R23" s="116" t="s">
        <v>70</v>
      </c>
      <c r="S23" s="116" t="s">
        <v>63</v>
      </c>
      <c r="T23" s="117" t="s">
        <v>71</v>
      </c>
      <c r="U23" s="118">
        <v>60</v>
      </c>
      <c r="V23" s="119">
        <f t="shared" si="13"/>
        <v>145954.79999999999</v>
      </c>
      <c r="W23" s="120">
        <f t="shared" si="14"/>
        <v>8.7572880000000002E-3</v>
      </c>
      <c r="X23" s="121">
        <f t="shared" si="2"/>
        <v>454</v>
      </c>
      <c r="Y23" s="122">
        <f t="shared" si="3"/>
        <v>0.40088105726872247</v>
      </c>
      <c r="Z23" s="121">
        <f t="shared" si="4"/>
        <v>30</v>
      </c>
      <c r="AA23" s="123" t="s">
        <v>96</v>
      </c>
      <c r="AB23" s="124">
        <f t="shared" si="5"/>
        <v>424</v>
      </c>
      <c r="AC23" s="125">
        <f t="shared" si="6"/>
        <v>0.42924528301886788</v>
      </c>
      <c r="AD23" s="126" t="str">
        <f t="shared" si="7"/>
        <v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</v>
      </c>
      <c r="AF23" s="44">
        <f t="shared" si="8"/>
        <v>145954.79999999999</v>
      </c>
      <c r="AG23" s="44">
        <f t="shared" si="9"/>
        <v>141</v>
      </c>
      <c r="AH23" s="44">
        <f t="shared" si="10"/>
        <v>89</v>
      </c>
      <c r="AI23" s="44">
        <f t="shared" si="11"/>
        <v>93</v>
      </c>
      <c r="AJ23" s="44">
        <f t="shared" si="12"/>
        <v>131</v>
      </c>
    </row>
    <row r="24" spans="1:36" ht="15" customHeight="1" x14ac:dyDescent="0.25">
      <c r="A24" s="4"/>
      <c r="B24" s="2"/>
      <c r="C24" s="93" t="s">
        <v>97</v>
      </c>
      <c r="D24" s="94"/>
      <c r="E24" s="95"/>
      <c r="F24" s="96"/>
      <c r="G24" s="97">
        <v>1</v>
      </c>
      <c r="H24" s="98">
        <v>9</v>
      </c>
      <c r="I24" s="99">
        <v>1</v>
      </c>
      <c r="J24" s="99">
        <v>1</v>
      </c>
      <c r="K24" s="99">
        <v>1</v>
      </c>
      <c r="L24" s="99"/>
      <c r="M24" s="99"/>
      <c r="N24" s="99"/>
      <c r="O24" s="99"/>
      <c r="P24" s="99"/>
      <c r="Q24" s="99"/>
      <c r="R24" s="99"/>
      <c r="S24" s="99" t="s">
        <v>53</v>
      </c>
      <c r="T24" s="100" t="s">
        <v>54</v>
      </c>
      <c r="U24" s="101"/>
      <c r="V24" s="102"/>
      <c r="W24" s="103"/>
      <c r="X24" s="104">
        <f t="shared" si="2"/>
        <v>2138</v>
      </c>
      <c r="Y24" s="105">
        <f t="shared" si="3"/>
        <v>0.42563143124415337</v>
      </c>
      <c r="Z24" s="104">
        <f t="shared" si="4"/>
        <v>30</v>
      </c>
      <c r="AA24" s="106" t="s">
        <v>98</v>
      </c>
      <c r="AB24" s="107">
        <f t="shared" si="5"/>
        <v>2108</v>
      </c>
      <c r="AC24" s="108">
        <f t="shared" si="6"/>
        <v>0.43168880455407965</v>
      </c>
      <c r="AD24" s="109" t="str">
        <f t="shared" si="7"/>
        <v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24" s="44">
        <f t="shared" si="8"/>
        <v>689910.6</v>
      </c>
      <c r="AG24" s="44">
        <f t="shared" si="9"/>
        <v>682</v>
      </c>
      <c r="AH24" s="44">
        <f t="shared" si="10"/>
        <v>402</v>
      </c>
      <c r="AI24" s="44">
        <f t="shared" si="11"/>
        <v>508</v>
      </c>
      <c r="AJ24" s="44">
        <f t="shared" si="12"/>
        <v>546</v>
      </c>
    </row>
    <row r="25" spans="1:36" ht="15" customHeight="1" x14ac:dyDescent="0.25">
      <c r="A25" s="4"/>
      <c r="B25" s="2"/>
      <c r="C25" s="93" t="s">
        <v>99</v>
      </c>
      <c r="D25" s="94"/>
      <c r="E25" s="95"/>
      <c r="F25" s="96"/>
      <c r="G25" s="97">
        <v>1</v>
      </c>
      <c r="H25" s="98">
        <v>4</v>
      </c>
      <c r="I25" s="99"/>
      <c r="J25" s="99">
        <v>1</v>
      </c>
      <c r="K25" s="99"/>
      <c r="L25" s="99"/>
      <c r="M25" s="99"/>
      <c r="N25" s="99"/>
      <c r="O25" s="99"/>
      <c r="P25" s="99">
        <v>1</v>
      </c>
      <c r="Q25" s="99"/>
      <c r="R25" s="99"/>
      <c r="S25" s="99" t="s">
        <v>53</v>
      </c>
      <c r="T25" s="100" t="s">
        <v>54</v>
      </c>
      <c r="U25" s="101"/>
      <c r="V25" s="102"/>
      <c r="W25" s="103"/>
      <c r="X25" s="104">
        <f t="shared" si="2"/>
        <v>972</v>
      </c>
      <c r="Y25" s="105">
        <f t="shared" si="3"/>
        <v>0.41255144032921809</v>
      </c>
      <c r="Z25" s="104">
        <f t="shared" si="4"/>
        <v>30</v>
      </c>
      <c r="AA25" s="106" t="s">
        <v>100</v>
      </c>
      <c r="AB25" s="107">
        <f t="shared" si="5"/>
        <v>942</v>
      </c>
      <c r="AC25" s="108">
        <f t="shared" si="6"/>
        <v>0.42569002123142252</v>
      </c>
      <c r="AD25" s="109" t="str">
        <f t="shared" si="7"/>
        <v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</v>
      </c>
      <c r="AF25" s="44">
        <f t="shared" si="8"/>
        <v>313219.40000000002</v>
      </c>
      <c r="AG25" s="44">
        <f t="shared" si="9"/>
        <v>325</v>
      </c>
      <c r="AH25" s="44">
        <f t="shared" si="10"/>
        <v>192</v>
      </c>
      <c r="AI25" s="44">
        <f t="shared" si="11"/>
        <v>209</v>
      </c>
      <c r="AJ25" s="44">
        <f t="shared" si="12"/>
        <v>246</v>
      </c>
    </row>
    <row r="26" spans="1:36" ht="15" customHeight="1" x14ac:dyDescent="0.25">
      <c r="A26" s="4"/>
      <c r="B26" s="2"/>
      <c r="C26" s="127" t="s">
        <v>101</v>
      </c>
      <c r="D26" s="128"/>
      <c r="E26" s="129"/>
      <c r="F26" s="130"/>
      <c r="G26" s="131">
        <v>1</v>
      </c>
      <c r="H26" s="132">
        <v>5</v>
      </c>
      <c r="I26" s="133">
        <v>1</v>
      </c>
      <c r="J26" s="133">
        <v>1</v>
      </c>
      <c r="K26" s="133"/>
      <c r="L26" s="133"/>
      <c r="M26" s="133"/>
      <c r="N26" s="133"/>
      <c r="O26" s="133"/>
      <c r="P26" s="133"/>
      <c r="Q26" s="133"/>
      <c r="R26" s="133"/>
      <c r="S26" s="133" t="s">
        <v>53</v>
      </c>
      <c r="T26" s="134" t="s">
        <v>54</v>
      </c>
      <c r="U26" s="135"/>
      <c r="V26" s="136"/>
      <c r="W26" s="137"/>
      <c r="X26" s="104">
        <f t="shared" si="2"/>
        <v>1052</v>
      </c>
      <c r="Y26" s="138">
        <f t="shared" si="3"/>
        <v>0.42490494296577952</v>
      </c>
      <c r="Z26" s="139">
        <f t="shared" si="4"/>
        <v>30</v>
      </c>
      <c r="AA26" s="140" t="s">
        <v>102</v>
      </c>
      <c r="AB26" s="141">
        <f t="shared" si="5"/>
        <v>1022</v>
      </c>
      <c r="AC26" s="142">
        <f t="shared" si="6"/>
        <v>0.43737769080234834</v>
      </c>
      <c r="AD26" s="143" t="str">
        <f t="shared" si="7"/>
        <v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26" s="44">
        <f t="shared" si="8"/>
        <v>340082.39999999997</v>
      </c>
      <c r="AG26" s="44">
        <f t="shared" si="9"/>
        <v>336</v>
      </c>
      <c r="AH26" s="44">
        <f t="shared" si="10"/>
        <v>184</v>
      </c>
      <c r="AI26" s="44">
        <f t="shared" si="11"/>
        <v>263</v>
      </c>
      <c r="AJ26" s="44">
        <f t="shared" si="12"/>
        <v>269</v>
      </c>
    </row>
    <row r="27" spans="1:36" ht="15" customHeight="1" x14ac:dyDescent="0.25">
      <c r="A27" s="4"/>
      <c r="B27" s="1" t="s">
        <v>103</v>
      </c>
      <c r="C27" s="76" t="s">
        <v>104</v>
      </c>
      <c r="D27" s="77" t="s">
        <v>105</v>
      </c>
      <c r="E27" s="78">
        <v>1</v>
      </c>
      <c r="F27" s="79">
        <v>1</v>
      </c>
      <c r="G27" s="80">
        <v>1</v>
      </c>
      <c r="H27" s="81">
        <v>5</v>
      </c>
      <c r="I27" s="82"/>
      <c r="J27" s="82"/>
      <c r="K27" s="82">
        <v>1</v>
      </c>
      <c r="L27" s="82"/>
      <c r="M27" s="82">
        <v>1</v>
      </c>
      <c r="N27" s="82">
        <v>1</v>
      </c>
      <c r="O27" s="82">
        <v>1</v>
      </c>
      <c r="P27" s="82"/>
      <c r="Q27" s="82"/>
      <c r="R27" s="82"/>
      <c r="S27" s="82" t="s">
        <v>53</v>
      </c>
      <c r="T27" s="83" t="s">
        <v>71</v>
      </c>
      <c r="U27" s="84">
        <v>60</v>
      </c>
      <c r="V27" s="85">
        <f t="shared" ref="V27:V37" si="15">AF27</f>
        <v>805207.4</v>
      </c>
      <c r="W27" s="86">
        <f t="shared" ref="W27:W37" si="16">U27*V27/1000000000</f>
        <v>4.8312444000000003E-2</v>
      </c>
      <c r="X27" s="87">
        <f t="shared" si="2"/>
        <v>2497</v>
      </c>
      <c r="Y27" s="88">
        <f t="shared" si="3"/>
        <v>0.35122146575891067</v>
      </c>
      <c r="Z27" s="87">
        <f t="shared" si="4"/>
        <v>30</v>
      </c>
      <c r="AA27" s="89" t="s">
        <v>106</v>
      </c>
      <c r="AB27" s="90">
        <f t="shared" si="5"/>
        <v>2467</v>
      </c>
      <c r="AC27" s="91">
        <f t="shared" si="6"/>
        <v>0.35549250101337659</v>
      </c>
      <c r="AD27" s="92" t="str">
        <f t="shared" si="7"/>
        <v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</v>
      </c>
      <c r="AF27" s="44">
        <f t="shared" si="8"/>
        <v>805207.4</v>
      </c>
      <c r="AG27" s="44">
        <f t="shared" si="9"/>
        <v>888</v>
      </c>
      <c r="AH27" s="44">
        <f t="shared" si="10"/>
        <v>354</v>
      </c>
      <c r="AI27" s="44">
        <f t="shared" si="11"/>
        <v>523</v>
      </c>
      <c r="AJ27" s="44">
        <f t="shared" si="12"/>
        <v>732</v>
      </c>
    </row>
    <row r="28" spans="1:36" ht="15" customHeight="1" x14ac:dyDescent="0.25">
      <c r="A28" s="4"/>
      <c r="B28" s="1"/>
      <c r="C28" s="93" t="s">
        <v>107</v>
      </c>
      <c r="D28" s="94" t="s">
        <v>105</v>
      </c>
      <c r="E28" s="95">
        <v>1</v>
      </c>
      <c r="F28" s="96"/>
      <c r="G28" s="97">
        <v>1</v>
      </c>
      <c r="H28" s="98">
        <v>2</v>
      </c>
      <c r="I28" s="99"/>
      <c r="J28" s="99">
        <v>1</v>
      </c>
      <c r="K28" s="99"/>
      <c r="L28" s="99"/>
      <c r="M28" s="99">
        <v>2</v>
      </c>
      <c r="N28" s="99"/>
      <c r="O28" s="99">
        <v>1</v>
      </c>
      <c r="P28" s="99">
        <v>1</v>
      </c>
      <c r="Q28" s="99"/>
      <c r="R28" s="99"/>
      <c r="S28" s="99" t="s">
        <v>53</v>
      </c>
      <c r="T28" s="100" t="s">
        <v>71</v>
      </c>
      <c r="U28" s="101">
        <v>60</v>
      </c>
      <c r="V28" s="102">
        <f t="shared" si="15"/>
        <v>592606.4</v>
      </c>
      <c r="W28" s="103">
        <f t="shared" si="16"/>
        <v>3.5556384000000003E-2</v>
      </c>
      <c r="X28" s="104">
        <f t="shared" si="2"/>
        <v>1837</v>
      </c>
      <c r="Y28" s="105">
        <f t="shared" si="3"/>
        <v>0.35166031573217205</v>
      </c>
      <c r="Z28" s="104">
        <f t="shared" si="4"/>
        <v>30</v>
      </c>
      <c r="AA28" s="106" t="s">
        <v>108</v>
      </c>
      <c r="AB28" s="107">
        <f t="shared" si="5"/>
        <v>1807</v>
      </c>
      <c r="AC28" s="108">
        <f t="shared" si="6"/>
        <v>0.35749861649142223</v>
      </c>
      <c r="AD28" s="109" t="str">
        <f t="shared" si="7"/>
        <v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</v>
      </c>
      <c r="AF28" s="44">
        <f t="shared" si="8"/>
        <v>592606.4</v>
      </c>
      <c r="AG28" s="44">
        <f t="shared" si="9"/>
        <v>668</v>
      </c>
      <c r="AH28" s="44">
        <f t="shared" si="10"/>
        <v>265</v>
      </c>
      <c r="AI28" s="44">
        <f t="shared" si="11"/>
        <v>381</v>
      </c>
      <c r="AJ28" s="44">
        <f t="shared" si="12"/>
        <v>523</v>
      </c>
    </row>
    <row r="29" spans="1:36" ht="15" customHeight="1" x14ac:dyDescent="0.25">
      <c r="A29" s="4"/>
      <c r="B29" s="1"/>
      <c r="C29" s="93" t="s">
        <v>109</v>
      </c>
      <c r="D29" s="94" t="s">
        <v>105</v>
      </c>
      <c r="E29" s="95">
        <v>1</v>
      </c>
      <c r="F29" s="96">
        <v>1</v>
      </c>
      <c r="G29" s="97">
        <v>1</v>
      </c>
      <c r="H29" s="98">
        <v>3</v>
      </c>
      <c r="I29" s="99"/>
      <c r="J29" s="99">
        <v>1</v>
      </c>
      <c r="K29" s="99"/>
      <c r="L29" s="99"/>
      <c r="M29" s="99">
        <v>1</v>
      </c>
      <c r="N29" s="99"/>
      <c r="O29" s="99">
        <v>1</v>
      </c>
      <c r="P29" s="99">
        <v>1</v>
      </c>
      <c r="Q29" s="99"/>
      <c r="R29" s="99"/>
      <c r="S29" s="99" t="s">
        <v>53</v>
      </c>
      <c r="T29" s="100" t="s">
        <v>71</v>
      </c>
      <c r="U29" s="101">
        <v>60</v>
      </c>
      <c r="V29" s="102">
        <f t="shared" si="15"/>
        <v>660393.6</v>
      </c>
      <c r="W29" s="103">
        <f t="shared" si="16"/>
        <v>3.9623616E-2</v>
      </c>
      <c r="X29" s="104">
        <f t="shared" si="2"/>
        <v>2048</v>
      </c>
      <c r="Y29" s="105">
        <f t="shared" si="3"/>
        <v>0.349609375</v>
      </c>
      <c r="Z29" s="104">
        <f t="shared" si="4"/>
        <v>30</v>
      </c>
      <c r="AA29" s="106" t="s">
        <v>110</v>
      </c>
      <c r="AB29" s="107">
        <f t="shared" si="5"/>
        <v>2018</v>
      </c>
      <c r="AC29" s="108">
        <f t="shared" si="6"/>
        <v>0.35480673934588702</v>
      </c>
      <c r="AD29" s="109" t="str">
        <f t="shared" si="7"/>
        <v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</v>
      </c>
      <c r="AF29" s="44">
        <f t="shared" si="8"/>
        <v>660393.6</v>
      </c>
      <c r="AG29" s="44">
        <f t="shared" si="9"/>
        <v>731</v>
      </c>
      <c r="AH29" s="44">
        <f t="shared" si="10"/>
        <v>290</v>
      </c>
      <c r="AI29" s="44">
        <f t="shared" si="11"/>
        <v>426</v>
      </c>
      <c r="AJ29" s="44">
        <f t="shared" si="12"/>
        <v>601</v>
      </c>
    </row>
    <row r="30" spans="1:36" ht="15" customHeight="1" x14ac:dyDescent="0.25">
      <c r="A30" s="4"/>
      <c r="B30" s="1"/>
      <c r="C30" s="93" t="s">
        <v>111</v>
      </c>
      <c r="D30" s="94" t="s">
        <v>105</v>
      </c>
      <c r="E30" s="95">
        <v>1</v>
      </c>
      <c r="F30" s="96">
        <v>1</v>
      </c>
      <c r="G30" s="97">
        <v>1</v>
      </c>
      <c r="H30" s="98">
        <v>8</v>
      </c>
      <c r="I30" s="99"/>
      <c r="J30" s="99">
        <v>1</v>
      </c>
      <c r="K30" s="99">
        <v>1</v>
      </c>
      <c r="L30" s="99"/>
      <c r="M30" s="99"/>
      <c r="N30" s="99">
        <v>3</v>
      </c>
      <c r="O30" s="99">
        <v>1</v>
      </c>
      <c r="P30" s="99"/>
      <c r="Q30" s="99"/>
      <c r="R30" s="99"/>
      <c r="S30" s="99" t="s">
        <v>53</v>
      </c>
      <c r="T30" s="100" t="s">
        <v>71</v>
      </c>
      <c r="U30" s="101">
        <v>60</v>
      </c>
      <c r="V30" s="102">
        <f t="shared" si="15"/>
        <v>359013.6</v>
      </c>
      <c r="W30" s="103">
        <f t="shared" si="16"/>
        <v>2.1540816000000001E-2</v>
      </c>
      <c r="X30" s="104">
        <f t="shared" si="2"/>
        <v>1113</v>
      </c>
      <c r="Y30" s="105">
        <f t="shared" si="3"/>
        <v>0.34231805929919135</v>
      </c>
      <c r="Z30" s="104">
        <f t="shared" si="4"/>
        <v>30</v>
      </c>
      <c r="AA30" s="106" t="s">
        <v>112</v>
      </c>
      <c r="AB30" s="107">
        <f t="shared" si="5"/>
        <v>1083</v>
      </c>
      <c r="AC30" s="108">
        <f t="shared" si="6"/>
        <v>0.35180055401662047</v>
      </c>
      <c r="AD30" s="109" t="str">
        <f t="shared" si="7"/>
        <v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</v>
      </c>
      <c r="AF30" s="44">
        <f t="shared" si="8"/>
        <v>359013.6</v>
      </c>
      <c r="AG30" s="44">
        <f t="shared" si="9"/>
        <v>405</v>
      </c>
      <c r="AH30" s="44">
        <f t="shared" si="10"/>
        <v>153</v>
      </c>
      <c r="AI30" s="44">
        <f t="shared" si="11"/>
        <v>228</v>
      </c>
      <c r="AJ30" s="44">
        <f t="shared" si="12"/>
        <v>327</v>
      </c>
    </row>
    <row r="31" spans="1:36" ht="15" customHeight="1" x14ac:dyDescent="0.25">
      <c r="A31" s="4"/>
      <c r="B31" s="1"/>
      <c r="C31" s="93" t="s">
        <v>113</v>
      </c>
      <c r="D31" s="94" t="s">
        <v>105</v>
      </c>
      <c r="E31" s="95">
        <v>1</v>
      </c>
      <c r="F31" s="96">
        <v>1</v>
      </c>
      <c r="G31" s="97">
        <v>1</v>
      </c>
      <c r="H31" s="98">
        <v>3</v>
      </c>
      <c r="I31" s="99">
        <v>1</v>
      </c>
      <c r="J31" s="99"/>
      <c r="K31" s="99"/>
      <c r="L31" s="99">
        <v>1</v>
      </c>
      <c r="M31" s="99"/>
      <c r="N31" s="99"/>
      <c r="O31" s="99">
        <v>1</v>
      </c>
      <c r="P31" s="99">
        <v>1</v>
      </c>
      <c r="Q31" s="99"/>
      <c r="R31" s="99"/>
      <c r="S31" s="99" t="s">
        <v>53</v>
      </c>
      <c r="T31" s="100" t="s">
        <v>71</v>
      </c>
      <c r="U31" s="101">
        <v>60</v>
      </c>
      <c r="V31" s="102">
        <f t="shared" si="15"/>
        <v>150136.19999999998</v>
      </c>
      <c r="W31" s="103">
        <f t="shared" si="16"/>
        <v>9.0081719999999983E-3</v>
      </c>
      <c r="X31" s="104">
        <f t="shared" si="2"/>
        <v>466</v>
      </c>
      <c r="Y31" s="105">
        <f t="shared" si="3"/>
        <v>0.31545064377682408</v>
      </c>
      <c r="Z31" s="104">
        <f t="shared" si="4"/>
        <v>30</v>
      </c>
      <c r="AA31" s="106" t="s">
        <v>114</v>
      </c>
      <c r="AB31" s="107">
        <f t="shared" si="5"/>
        <v>436</v>
      </c>
      <c r="AC31" s="108">
        <f t="shared" si="6"/>
        <v>0.33715596330275233</v>
      </c>
      <c r="AD31" s="109" t="str">
        <f t="shared" si="7"/>
        <v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</v>
      </c>
      <c r="AF31" s="44">
        <f t="shared" si="8"/>
        <v>150136.19999999998</v>
      </c>
      <c r="AG31" s="44">
        <f t="shared" si="9"/>
        <v>165</v>
      </c>
      <c r="AH31" s="44">
        <f t="shared" si="10"/>
        <v>56</v>
      </c>
      <c r="AI31" s="44">
        <f t="shared" si="11"/>
        <v>91</v>
      </c>
      <c r="AJ31" s="44">
        <f t="shared" si="12"/>
        <v>154</v>
      </c>
    </row>
    <row r="32" spans="1:36" ht="15" customHeight="1" x14ac:dyDescent="0.25">
      <c r="A32" s="4"/>
      <c r="B32" s="1"/>
      <c r="C32" s="93" t="s">
        <v>115</v>
      </c>
      <c r="D32" s="94" t="s">
        <v>105</v>
      </c>
      <c r="E32" s="95">
        <v>1</v>
      </c>
      <c r="F32" s="96"/>
      <c r="G32" s="97">
        <v>1</v>
      </c>
      <c r="H32" s="98">
        <v>3</v>
      </c>
      <c r="I32" s="99"/>
      <c r="J32" s="99"/>
      <c r="K32" s="99"/>
      <c r="L32" s="99"/>
      <c r="M32" s="99">
        <v>1</v>
      </c>
      <c r="N32" s="99"/>
      <c r="O32" s="99"/>
      <c r="P32" s="99">
        <v>1</v>
      </c>
      <c r="Q32" s="99"/>
      <c r="R32" s="99"/>
      <c r="S32" s="99" t="s">
        <v>53</v>
      </c>
      <c r="T32" s="100" t="s">
        <v>71</v>
      </c>
      <c r="U32" s="101">
        <v>60</v>
      </c>
      <c r="V32" s="102">
        <f t="shared" si="15"/>
        <v>774771.6</v>
      </c>
      <c r="W32" s="103">
        <f t="shared" si="16"/>
        <v>4.6486296000000003E-2</v>
      </c>
      <c r="X32" s="104">
        <f t="shared" si="2"/>
        <v>2403</v>
      </c>
      <c r="Y32" s="105">
        <f t="shared" si="3"/>
        <v>0.3612151477320017</v>
      </c>
      <c r="Z32" s="104">
        <f t="shared" si="4"/>
        <v>30</v>
      </c>
      <c r="AA32" s="106" t="s">
        <v>116</v>
      </c>
      <c r="AB32" s="107">
        <f t="shared" si="5"/>
        <v>2373</v>
      </c>
      <c r="AC32" s="108">
        <f t="shared" si="6"/>
        <v>0.36578171091445433</v>
      </c>
      <c r="AD32" s="109" t="str">
        <f t="shared" si="7"/>
        <v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</v>
      </c>
      <c r="AF32" s="44">
        <f t="shared" si="8"/>
        <v>774771.6</v>
      </c>
      <c r="AG32" s="44">
        <f t="shared" si="9"/>
        <v>854</v>
      </c>
      <c r="AH32" s="44">
        <f t="shared" si="10"/>
        <v>367</v>
      </c>
      <c r="AI32" s="44">
        <f t="shared" si="11"/>
        <v>501</v>
      </c>
      <c r="AJ32" s="44">
        <f t="shared" si="12"/>
        <v>681</v>
      </c>
    </row>
    <row r="33" spans="1:36" ht="15" customHeight="1" x14ac:dyDescent="0.25">
      <c r="A33" s="4"/>
      <c r="B33" s="1"/>
      <c r="C33" s="93" t="s">
        <v>117</v>
      </c>
      <c r="D33" s="94" t="s">
        <v>105</v>
      </c>
      <c r="E33" s="95">
        <v>1</v>
      </c>
      <c r="F33" s="96">
        <v>1</v>
      </c>
      <c r="G33" s="97">
        <v>1</v>
      </c>
      <c r="H33" s="98">
        <v>5</v>
      </c>
      <c r="I33" s="99"/>
      <c r="J33" s="99">
        <v>1</v>
      </c>
      <c r="K33" s="99">
        <v>2</v>
      </c>
      <c r="L33" s="99">
        <v>1</v>
      </c>
      <c r="M33" s="99"/>
      <c r="N33" s="99"/>
      <c r="O33" s="99">
        <v>1</v>
      </c>
      <c r="P33" s="99"/>
      <c r="Q33" s="99"/>
      <c r="R33" s="99"/>
      <c r="S33" s="99" t="s">
        <v>63</v>
      </c>
      <c r="T33" s="100" t="s">
        <v>71</v>
      </c>
      <c r="U33" s="101">
        <v>60</v>
      </c>
      <c r="V33" s="102">
        <f t="shared" si="15"/>
        <v>261206.8</v>
      </c>
      <c r="W33" s="103">
        <f t="shared" si="16"/>
        <v>1.5672407999999999E-2</v>
      </c>
      <c r="X33" s="104">
        <f t="shared" si="2"/>
        <v>809</v>
      </c>
      <c r="Y33" s="105">
        <f t="shared" si="3"/>
        <v>0.33621755253399255</v>
      </c>
      <c r="Z33" s="104">
        <f t="shared" si="4"/>
        <v>30</v>
      </c>
      <c r="AA33" s="106" t="s">
        <v>118</v>
      </c>
      <c r="AB33" s="107">
        <f t="shared" si="5"/>
        <v>779</v>
      </c>
      <c r="AC33" s="108">
        <f t="shared" si="6"/>
        <v>0.34916559691912707</v>
      </c>
      <c r="AD33" s="109" t="str">
        <f t="shared" si="7"/>
        <v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</v>
      </c>
      <c r="AF33" s="44">
        <f t="shared" si="8"/>
        <v>261206.8</v>
      </c>
      <c r="AG33" s="44">
        <f t="shared" si="9"/>
        <v>308</v>
      </c>
      <c r="AH33" s="44">
        <f t="shared" si="10"/>
        <v>109</v>
      </c>
      <c r="AI33" s="44">
        <f t="shared" si="11"/>
        <v>163</v>
      </c>
      <c r="AJ33" s="44">
        <f t="shared" si="12"/>
        <v>229</v>
      </c>
    </row>
    <row r="34" spans="1:36" ht="15" customHeight="1" x14ac:dyDescent="0.25">
      <c r="A34" s="4"/>
      <c r="B34" s="1"/>
      <c r="C34" s="93" t="s">
        <v>119</v>
      </c>
      <c r="D34" s="94" t="s">
        <v>105</v>
      </c>
      <c r="E34" s="95">
        <v>1</v>
      </c>
      <c r="F34" s="96">
        <v>1</v>
      </c>
      <c r="G34" s="97">
        <v>1</v>
      </c>
      <c r="H34" s="98">
        <v>3</v>
      </c>
      <c r="I34" s="99"/>
      <c r="J34" s="99"/>
      <c r="K34" s="99"/>
      <c r="L34" s="99"/>
      <c r="M34" s="99"/>
      <c r="N34" s="99"/>
      <c r="O34" s="99"/>
      <c r="P34" s="99"/>
      <c r="Q34" s="99" t="s">
        <v>66</v>
      </c>
      <c r="R34" s="99" t="s">
        <v>70</v>
      </c>
      <c r="S34" s="99" t="s">
        <v>63</v>
      </c>
      <c r="T34" s="100" t="s">
        <v>54</v>
      </c>
      <c r="U34" s="101">
        <v>60</v>
      </c>
      <c r="V34" s="102">
        <f t="shared" si="15"/>
        <v>162148.79999999999</v>
      </c>
      <c r="W34" s="103">
        <f t="shared" si="16"/>
        <v>9.7289279999999995E-3</v>
      </c>
      <c r="X34" s="104">
        <f t="shared" si="2"/>
        <v>509</v>
      </c>
      <c r="Y34" s="105">
        <f t="shared" si="3"/>
        <v>0.41060903732809428</v>
      </c>
      <c r="Z34" s="104">
        <f t="shared" si="4"/>
        <v>30</v>
      </c>
      <c r="AA34" s="106" t="s">
        <v>120</v>
      </c>
      <c r="AB34" s="107">
        <f t="shared" si="5"/>
        <v>479</v>
      </c>
      <c r="AC34" s="108">
        <f t="shared" si="6"/>
        <v>0.43632567849686843</v>
      </c>
      <c r="AD34" s="109" t="str">
        <f t="shared" si="7"/>
        <v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</v>
      </c>
      <c r="AF34" s="44">
        <f t="shared" si="8"/>
        <v>162148.79999999999</v>
      </c>
      <c r="AG34" s="44">
        <f t="shared" si="9"/>
        <v>121</v>
      </c>
      <c r="AH34" s="44">
        <f t="shared" si="10"/>
        <v>120</v>
      </c>
      <c r="AI34" s="44">
        <f t="shared" si="11"/>
        <v>89</v>
      </c>
      <c r="AJ34" s="44">
        <f t="shared" si="12"/>
        <v>179</v>
      </c>
    </row>
    <row r="35" spans="1:36" ht="15" customHeight="1" x14ac:dyDescent="0.25">
      <c r="A35" s="4"/>
      <c r="B35" s="1"/>
      <c r="C35" s="93" t="s">
        <v>121</v>
      </c>
      <c r="D35" s="94" t="s">
        <v>105</v>
      </c>
      <c r="E35" s="95">
        <v>1</v>
      </c>
      <c r="F35" s="96">
        <v>1</v>
      </c>
      <c r="G35" s="97">
        <v>1</v>
      </c>
      <c r="H35" s="98">
        <v>3</v>
      </c>
      <c r="I35" s="99"/>
      <c r="J35" s="99"/>
      <c r="K35" s="99"/>
      <c r="L35" s="99">
        <v>1</v>
      </c>
      <c r="M35" s="99"/>
      <c r="N35" s="99"/>
      <c r="O35" s="99">
        <v>1</v>
      </c>
      <c r="P35" s="99"/>
      <c r="Q35" s="99" t="s">
        <v>122</v>
      </c>
      <c r="R35" s="99" t="s">
        <v>70</v>
      </c>
      <c r="S35" s="99" t="s">
        <v>63</v>
      </c>
      <c r="T35" s="100" t="s">
        <v>54</v>
      </c>
      <c r="U35" s="101">
        <v>60</v>
      </c>
      <c r="V35" s="102">
        <f t="shared" si="15"/>
        <v>264910.19999999995</v>
      </c>
      <c r="W35" s="103">
        <f t="shared" si="16"/>
        <v>1.5894611999999995E-2</v>
      </c>
      <c r="X35" s="104">
        <f t="shared" si="2"/>
        <v>826</v>
      </c>
      <c r="Y35" s="105">
        <f t="shared" si="3"/>
        <v>0.42736077481840196</v>
      </c>
      <c r="Z35" s="104">
        <f t="shared" si="4"/>
        <v>30</v>
      </c>
      <c r="AA35" s="106" t="s">
        <v>123</v>
      </c>
      <c r="AB35" s="107">
        <f t="shared" si="5"/>
        <v>796</v>
      </c>
      <c r="AC35" s="108">
        <f t="shared" si="6"/>
        <v>0.44346733668341709</v>
      </c>
      <c r="AD35" s="109" t="str">
        <f t="shared" si="7"/>
        <v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</v>
      </c>
      <c r="AF35" s="44">
        <f t="shared" si="8"/>
        <v>264910.19999999995</v>
      </c>
      <c r="AG35" s="44">
        <f t="shared" si="9"/>
        <v>241</v>
      </c>
      <c r="AH35" s="44">
        <f t="shared" si="10"/>
        <v>187</v>
      </c>
      <c r="AI35" s="44">
        <f t="shared" si="11"/>
        <v>166</v>
      </c>
      <c r="AJ35" s="44">
        <f t="shared" si="12"/>
        <v>232</v>
      </c>
    </row>
    <row r="36" spans="1:36" ht="15" customHeight="1" x14ac:dyDescent="0.25">
      <c r="A36" s="4"/>
      <c r="B36" s="1"/>
      <c r="C36" s="93" t="s">
        <v>124</v>
      </c>
      <c r="D36" s="94" t="s">
        <v>105</v>
      </c>
      <c r="E36" s="95">
        <v>1</v>
      </c>
      <c r="F36" s="96"/>
      <c r="G36" s="97">
        <v>1</v>
      </c>
      <c r="H36" s="98">
        <v>3</v>
      </c>
      <c r="I36" s="99"/>
      <c r="J36" s="99">
        <v>1</v>
      </c>
      <c r="K36" s="99">
        <v>1</v>
      </c>
      <c r="L36" s="99">
        <v>1</v>
      </c>
      <c r="M36" s="99"/>
      <c r="N36" s="99"/>
      <c r="O36" s="99"/>
      <c r="P36" s="99"/>
      <c r="Q36" s="99" t="s">
        <v>122</v>
      </c>
      <c r="R36" s="99" t="s">
        <v>70</v>
      </c>
      <c r="S36" s="99" t="s">
        <v>63</v>
      </c>
      <c r="T36" s="100" t="s">
        <v>54</v>
      </c>
      <c r="U36" s="101">
        <v>60</v>
      </c>
      <c r="V36" s="102">
        <f t="shared" si="15"/>
        <v>198577.8</v>
      </c>
      <c r="W36" s="103">
        <f t="shared" si="16"/>
        <v>1.1914668E-2</v>
      </c>
      <c r="X36" s="104">
        <f t="shared" si="2"/>
        <v>619</v>
      </c>
      <c r="Y36" s="105">
        <f t="shared" si="3"/>
        <v>0.39256865912762517</v>
      </c>
      <c r="Z36" s="104">
        <f t="shared" si="4"/>
        <v>30</v>
      </c>
      <c r="AA36" s="106" t="s">
        <v>125</v>
      </c>
      <c r="AB36" s="107">
        <f t="shared" si="5"/>
        <v>589</v>
      </c>
      <c r="AC36" s="108">
        <f t="shared" si="6"/>
        <v>0.41256366723259763</v>
      </c>
      <c r="AD36" s="109" t="str">
        <f t="shared" si="7"/>
        <v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</v>
      </c>
      <c r="AF36" s="44">
        <f t="shared" si="8"/>
        <v>198577.8</v>
      </c>
      <c r="AG36" s="44">
        <f t="shared" si="9"/>
        <v>188</v>
      </c>
      <c r="AH36" s="44">
        <f t="shared" si="10"/>
        <v>123</v>
      </c>
      <c r="AI36" s="44">
        <f t="shared" si="11"/>
        <v>120</v>
      </c>
      <c r="AJ36" s="44">
        <f t="shared" si="12"/>
        <v>188</v>
      </c>
    </row>
    <row r="37" spans="1:36" ht="15" customHeight="1" x14ac:dyDescent="0.25">
      <c r="A37" s="4"/>
      <c r="B37" s="1"/>
      <c r="C37" s="110" t="s">
        <v>126</v>
      </c>
      <c r="D37" s="111" t="s">
        <v>105</v>
      </c>
      <c r="E37" s="112">
        <v>1</v>
      </c>
      <c r="F37" s="113">
        <v>1</v>
      </c>
      <c r="G37" s="114">
        <v>1</v>
      </c>
      <c r="H37" s="115">
        <v>1</v>
      </c>
      <c r="I37" s="116"/>
      <c r="J37" s="116"/>
      <c r="K37" s="116"/>
      <c r="L37" s="116"/>
      <c r="M37" s="116"/>
      <c r="N37" s="116"/>
      <c r="O37" s="116"/>
      <c r="P37" s="116"/>
      <c r="Q37" s="116" t="s">
        <v>23</v>
      </c>
      <c r="R37" s="116" t="s">
        <v>70</v>
      </c>
      <c r="S37" s="116" t="s">
        <v>63</v>
      </c>
      <c r="T37" s="117" t="s">
        <v>54</v>
      </c>
      <c r="U37" s="118">
        <v>60</v>
      </c>
      <c r="V37" s="119">
        <f t="shared" si="15"/>
        <v>61473.2</v>
      </c>
      <c r="W37" s="120">
        <f t="shared" si="16"/>
        <v>3.688392E-3</v>
      </c>
      <c r="X37" s="121">
        <f t="shared" si="2"/>
        <v>191</v>
      </c>
      <c r="Y37" s="122">
        <f t="shared" si="3"/>
        <v>0.29842931937172779</v>
      </c>
      <c r="Z37" s="121">
        <f t="shared" si="4"/>
        <v>30</v>
      </c>
      <c r="AA37" s="123" t="s">
        <v>127</v>
      </c>
      <c r="AB37" s="124">
        <f t="shared" si="5"/>
        <v>161</v>
      </c>
      <c r="AC37" s="125">
        <f t="shared" si="6"/>
        <v>0.35403726708074534</v>
      </c>
      <c r="AD37" s="126" t="str">
        <f t="shared" si="7"/>
        <v>GCTGACCACACGTTTTCCTCAACTATCAGAACGTCTGGCAGAACAAAAAGCTCTTAAACTTTTACTACTGAAATGTCATTTACTTTAAAAACTCCTTTTATTAGGACTATATAAAAAACTATCATGACAGAACAGTCGCGAATAACGTAGTACATCGAACC</v>
      </c>
      <c r="AF37" s="44">
        <f t="shared" si="8"/>
        <v>61473.2</v>
      </c>
      <c r="AG37" s="44">
        <f t="shared" si="9"/>
        <v>89</v>
      </c>
      <c r="AH37" s="44">
        <f t="shared" si="10"/>
        <v>36</v>
      </c>
      <c r="AI37" s="44">
        <f t="shared" si="11"/>
        <v>21</v>
      </c>
      <c r="AJ37" s="44">
        <f t="shared" si="12"/>
        <v>45</v>
      </c>
    </row>
    <row r="38" spans="1:36" ht="15" customHeight="1" x14ac:dyDescent="0.25">
      <c r="A38" s="4"/>
      <c r="B38" s="1"/>
      <c r="C38" s="93" t="s">
        <v>128</v>
      </c>
      <c r="D38" s="94"/>
      <c r="E38" s="95"/>
      <c r="F38" s="96"/>
      <c r="G38" s="97">
        <v>1</v>
      </c>
      <c r="H38" s="98">
        <v>2</v>
      </c>
      <c r="I38" s="99"/>
      <c r="J38" s="99"/>
      <c r="K38" s="99"/>
      <c r="L38" s="99"/>
      <c r="M38" s="99">
        <v>1</v>
      </c>
      <c r="N38" s="99"/>
      <c r="O38" s="99">
        <v>1</v>
      </c>
      <c r="P38" s="99"/>
      <c r="Q38" s="99" t="s">
        <v>122</v>
      </c>
      <c r="R38" s="99" t="s">
        <v>70</v>
      </c>
      <c r="S38" s="99" t="s">
        <v>63</v>
      </c>
      <c r="T38" s="100" t="s">
        <v>54</v>
      </c>
      <c r="U38" s="101"/>
      <c r="V38" s="102"/>
      <c r="W38" s="103"/>
      <c r="X38" s="104">
        <f t="shared" ref="X38:X69" si="17">LEN(AA38)</f>
        <v>717</v>
      </c>
      <c r="Y38" s="105">
        <f t="shared" ref="Y38:Y69" si="18">(1 - LEN(SUBSTITUTE(SUBSTITUTE(AA38,"G",""),"C",""))/LEN(AA38))</f>
        <v>0.42259414225941427</v>
      </c>
      <c r="Z38" s="104">
        <f t="shared" ref="Z38:Z69" si="19">LEN(AA38)-FIND("AAAAAAAAAAAA",AA38)+1</f>
        <v>30</v>
      </c>
      <c r="AA38" s="106" t="s">
        <v>129</v>
      </c>
      <c r="AB38" s="107">
        <f t="shared" ref="AB38:AB69" si="20">X38-Z38</f>
        <v>687</v>
      </c>
      <c r="AC38" s="108">
        <f t="shared" ref="AC38:AC69" si="21">(1 - LEN(SUBSTITUTE(SUBSTITUTE(AD38,"G",""),"C",""))/LEN(AD38))</f>
        <v>0.44104803493449785</v>
      </c>
      <c r="AD38" s="109" t="str">
        <f t="shared" ref="AD38:AD69" si="22">LEFT(AA38,X38-Z38)</f>
        <v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</v>
      </c>
      <c r="AF38" s="44">
        <f t="shared" ref="AF38:AF69" si="23">AG38*329.2+AJ38*306.2+AH38*305.2+AI38*345.2+159</f>
        <v>229940.39999999997</v>
      </c>
      <c r="AG38" s="44">
        <f t="shared" ref="AG38:AG69" si="24">LEN(SUBSTITUTE(SUBSTITUTE(SUBSTITUTE(AA38,"C",""),"G",""),"T",""))</f>
        <v>213</v>
      </c>
      <c r="AH38" s="44">
        <f t="shared" ref="AH38:AH69" si="25">LEN(SUBSTITUTE(SUBSTITUTE(SUBSTITUTE(AA38,"A",""),"G",""),"T",""))</f>
        <v>162</v>
      </c>
      <c r="AI38" s="44">
        <f t="shared" ref="AI38:AI69" si="26">LEN(SUBSTITUTE(SUBSTITUTE(SUBSTITUTE(AA38,"A",""),"C",""),"T",""))</f>
        <v>141</v>
      </c>
      <c r="AJ38" s="44">
        <f t="shared" ref="AJ38:AJ69" si="27">LEN(SUBSTITUTE(SUBSTITUTE(SUBSTITUTE(AA38,"A",""),"C",""),"G",""))</f>
        <v>201</v>
      </c>
    </row>
    <row r="39" spans="1:36" ht="15" customHeight="1" x14ac:dyDescent="0.25">
      <c r="A39" s="4"/>
      <c r="B39" s="1"/>
      <c r="C39" s="93" t="s">
        <v>130</v>
      </c>
      <c r="D39" s="94"/>
      <c r="E39" s="95"/>
      <c r="F39" s="96"/>
      <c r="G39" s="97">
        <v>1</v>
      </c>
      <c r="H39" s="98">
        <v>4</v>
      </c>
      <c r="I39" s="99"/>
      <c r="J39" s="99">
        <v>1</v>
      </c>
      <c r="K39" s="99"/>
      <c r="L39" s="99"/>
      <c r="M39" s="99"/>
      <c r="N39" s="99"/>
      <c r="O39" s="99"/>
      <c r="P39" s="99">
        <v>1</v>
      </c>
      <c r="Q39" s="99"/>
      <c r="R39" s="99"/>
      <c r="S39" s="99" t="s">
        <v>63</v>
      </c>
      <c r="T39" s="100" t="s">
        <v>71</v>
      </c>
      <c r="U39" s="101"/>
      <c r="V39" s="102"/>
      <c r="W39" s="103"/>
      <c r="X39" s="104">
        <f t="shared" si="17"/>
        <v>1021</v>
      </c>
      <c r="Y39" s="105">
        <f t="shared" si="18"/>
        <v>0.34084231145935362</v>
      </c>
      <c r="Z39" s="104">
        <f t="shared" si="19"/>
        <v>30</v>
      </c>
      <c r="AA39" s="106" t="s">
        <v>131</v>
      </c>
      <c r="AB39" s="107">
        <f t="shared" si="20"/>
        <v>991</v>
      </c>
      <c r="AC39" s="108">
        <f t="shared" si="21"/>
        <v>0.35116044399596369</v>
      </c>
      <c r="AD39" s="109" t="str">
        <f t="shared" si="22"/>
        <v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</v>
      </c>
      <c r="AF39" s="44">
        <f t="shared" si="23"/>
        <v>329260.19999999995</v>
      </c>
      <c r="AG39" s="44">
        <f t="shared" si="24"/>
        <v>373</v>
      </c>
      <c r="AH39" s="44">
        <f t="shared" si="25"/>
        <v>142</v>
      </c>
      <c r="AI39" s="44">
        <f t="shared" si="26"/>
        <v>206</v>
      </c>
      <c r="AJ39" s="44">
        <f t="shared" si="27"/>
        <v>300</v>
      </c>
    </row>
    <row r="40" spans="1:36" ht="15" customHeight="1" x14ac:dyDescent="0.25">
      <c r="A40" s="4"/>
      <c r="B40" s="1"/>
      <c r="C40" s="93" t="s">
        <v>132</v>
      </c>
      <c r="D40" s="94"/>
      <c r="E40" s="95"/>
      <c r="F40" s="96"/>
      <c r="G40" s="97">
        <v>1</v>
      </c>
      <c r="H40" s="98">
        <v>4</v>
      </c>
      <c r="I40" s="99"/>
      <c r="J40" s="99"/>
      <c r="K40" s="99">
        <v>1</v>
      </c>
      <c r="L40" s="99"/>
      <c r="M40" s="99"/>
      <c r="N40" s="99"/>
      <c r="O40" s="99"/>
      <c r="P40" s="99">
        <v>1</v>
      </c>
      <c r="Q40" s="99"/>
      <c r="R40" s="99"/>
      <c r="S40" s="99" t="s">
        <v>63</v>
      </c>
      <c r="T40" s="100" t="s">
        <v>71</v>
      </c>
      <c r="U40" s="101"/>
      <c r="V40" s="102"/>
      <c r="W40" s="103"/>
      <c r="X40" s="104">
        <f t="shared" si="17"/>
        <v>2609</v>
      </c>
      <c r="Y40" s="105">
        <f t="shared" si="18"/>
        <v>0.35875814488309699</v>
      </c>
      <c r="Z40" s="104">
        <f t="shared" si="19"/>
        <v>30</v>
      </c>
      <c r="AA40" s="106" t="s">
        <v>133</v>
      </c>
      <c r="AB40" s="107">
        <f t="shared" si="20"/>
        <v>2579</v>
      </c>
      <c r="AC40" s="108">
        <f t="shared" si="21"/>
        <v>0.36293136874757659</v>
      </c>
      <c r="AD40" s="109" t="str">
        <f t="shared" si="22"/>
        <v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</v>
      </c>
      <c r="AF40" s="44">
        <f t="shared" si="23"/>
        <v>840926.8</v>
      </c>
      <c r="AG40" s="44">
        <f t="shared" si="24"/>
        <v>916</v>
      </c>
      <c r="AH40" s="44">
        <f t="shared" si="25"/>
        <v>392</v>
      </c>
      <c r="AI40" s="44">
        <f t="shared" si="26"/>
        <v>544</v>
      </c>
      <c r="AJ40" s="44">
        <f t="shared" si="27"/>
        <v>757</v>
      </c>
    </row>
    <row r="41" spans="1:36" ht="15" customHeight="1" x14ac:dyDescent="0.25">
      <c r="A41" s="4"/>
      <c r="B41" s="1"/>
      <c r="C41" s="127" t="s">
        <v>134</v>
      </c>
      <c r="D41" s="128"/>
      <c r="E41" s="129"/>
      <c r="F41" s="130"/>
      <c r="G41" s="131">
        <v>1</v>
      </c>
      <c r="H41" s="132">
        <v>4</v>
      </c>
      <c r="I41" s="133">
        <v>1</v>
      </c>
      <c r="J41" s="133"/>
      <c r="K41" s="133">
        <v>1</v>
      </c>
      <c r="L41" s="133"/>
      <c r="M41" s="133">
        <v>1</v>
      </c>
      <c r="N41" s="133">
        <v>1</v>
      </c>
      <c r="O41" s="133">
        <v>1</v>
      </c>
      <c r="P41" s="133"/>
      <c r="Q41" s="133"/>
      <c r="R41" s="133"/>
      <c r="S41" s="133" t="s">
        <v>63</v>
      </c>
      <c r="T41" s="134" t="s">
        <v>71</v>
      </c>
      <c r="U41" s="135"/>
      <c r="V41" s="136"/>
      <c r="W41" s="137"/>
      <c r="X41" s="104">
        <f t="shared" si="17"/>
        <v>2302</v>
      </c>
      <c r="Y41" s="138">
        <f t="shared" si="18"/>
        <v>0.35143353605560379</v>
      </c>
      <c r="Z41" s="139">
        <f t="shared" si="19"/>
        <v>30</v>
      </c>
      <c r="AA41" s="140" t="s">
        <v>135</v>
      </c>
      <c r="AB41" s="141">
        <f t="shared" si="20"/>
        <v>2272</v>
      </c>
      <c r="AC41" s="142">
        <f t="shared" si="21"/>
        <v>0.35607394366197187</v>
      </c>
      <c r="AD41" s="143" t="str">
        <f t="shared" si="22"/>
        <v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</v>
      </c>
      <c r="AF41" s="44">
        <f t="shared" si="23"/>
        <v>742381.4</v>
      </c>
      <c r="AG41" s="44">
        <f t="shared" si="24"/>
        <v>833</v>
      </c>
      <c r="AH41" s="44">
        <f t="shared" si="25"/>
        <v>334</v>
      </c>
      <c r="AI41" s="44">
        <f t="shared" si="26"/>
        <v>475</v>
      </c>
      <c r="AJ41" s="44">
        <f t="shared" si="27"/>
        <v>660</v>
      </c>
    </row>
    <row r="42" spans="1:36" ht="15" customHeight="1" x14ac:dyDescent="0.25">
      <c r="A42" s="4"/>
      <c r="B42" s="309" t="s">
        <v>136</v>
      </c>
      <c r="C42" s="76" t="s">
        <v>137</v>
      </c>
      <c r="D42" s="77" t="s">
        <v>138</v>
      </c>
      <c r="E42" s="78">
        <v>1</v>
      </c>
      <c r="F42" s="79">
        <v>1</v>
      </c>
      <c r="G42" s="80">
        <v>1</v>
      </c>
      <c r="H42" s="81">
        <v>4</v>
      </c>
      <c r="I42" s="82"/>
      <c r="J42" s="82"/>
      <c r="K42" s="82">
        <v>1</v>
      </c>
      <c r="L42" s="82">
        <v>1</v>
      </c>
      <c r="M42" s="82">
        <v>1</v>
      </c>
      <c r="N42" s="82"/>
      <c r="O42" s="82">
        <v>1</v>
      </c>
      <c r="P42" s="82"/>
      <c r="Q42" s="82"/>
      <c r="R42" s="82"/>
      <c r="S42" s="82" t="s">
        <v>53</v>
      </c>
      <c r="T42" s="83" t="s">
        <v>54</v>
      </c>
      <c r="U42" s="84">
        <v>60</v>
      </c>
      <c r="V42" s="85">
        <f t="shared" ref="V42:V48" si="28">AF42</f>
        <v>226783</v>
      </c>
      <c r="W42" s="86">
        <f t="shared" ref="W42:W48" si="29">U42*V42/1000000000</f>
        <v>1.3606979999999999E-2</v>
      </c>
      <c r="X42" s="87">
        <f t="shared" si="17"/>
        <v>700</v>
      </c>
      <c r="Y42" s="88">
        <f t="shared" si="18"/>
        <v>0.37857142857142856</v>
      </c>
      <c r="Z42" s="87">
        <f t="shared" si="19"/>
        <v>30</v>
      </c>
      <c r="AA42" s="89" t="s">
        <v>139</v>
      </c>
      <c r="AB42" s="90">
        <f t="shared" si="20"/>
        <v>670</v>
      </c>
      <c r="AC42" s="91">
        <f t="shared" si="21"/>
        <v>0.39552238805970152</v>
      </c>
      <c r="AD42" s="92" t="str">
        <f t="shared" si="22"/>
        <v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</v>
      </c>
      <c r="AF42" s="44">
        <f t="shared" si="23"/>
        <v>226783</v>
      </c>
      <c r="AG42" s="44">
        <f t="shared" si="24"/>
        <v>283</v>
      </c>
      <c r="AH42" s="44">
        <f t="shared" si="25"/>
        <v>114</v>
      </c>
      <c r="AI42" s="44">
        <f t="shared" si="26"/>
        <v>151</v>
      </c>
      <c r="AJ42" s="44">
        <f t="shared" si="27"/>
        <v>152</v>
      </c>
    </row>
    <row r="43" spans="1:36" ht="15" customHeight="1" x14ac:dyDescent="0.25">
      <c r="A43" s="4"/>
      <c r="B43" s="309"/>
      <c r="C43" s="93" t="s">
        <v>140</v>
      </c>
      <c r="D43" s="94" t="s">
        <v>138</v>
      </c>
      <c r="E43" s="95">
        <v>1</v>
      </c>
      <c r="F43" s="96"/>
      <c r="G43" s="97">
        <v>1</v>
      </c>
      <c r="H43" s="98">
        <v>4</v>
      </c>
      <c r="I43" s="99">
        <v>1</v>
      </c>
      <c r="J43" s="99"/>
      <c r="K43" s="99"/>
      <c r="L43" s="99">
        <v>1</v>
      </c>
      <c r="M43" s="99"/>
      <c r="N43" s="99"/>
      <c r="O43" s="99">
        <v>1</v>
      </c>
      <c r="P43" s="99">
        <v>1</v>
      </c>
      <c r="Q43" s="99"/>
      <c r="R43" s="99"/>
      <c r="S43" s="99" t="s">
        <v>53</v>
      </c>
      <c r="T43" s="100" t="s">
        <v>54</v>
      </c>
      <c r="U43" s="101">
        <v>60</v>
      </c>
      <c r="V43" s="102">
        <f t="shared" si="28"/>
        <v>201630.4</v>
      </c>
      <c r="W43" s="103">
        <f t="shared" si="29"/>
        <v>1.2097824E-2</v>
      </c>
      <c r="X43" s="104">
        <f t="shared" si="17"/>
        <v>622</v>
      </c>
      <c r="Y43" s="105">
        <f t="shared" si="18"/>
        <v>0.38263665594855301</v>
      </c>
      <c r="Z43" s="104">
        <f t="shared" si="19"/>
        <v>30</v>
      </c>
      <c r="AA43" s="106" t="s">
        <v>141</v>
      </c>
      <c r="AB43" s="107">
        <f t="shared" si="20"/>
        <v>592</v>
      </c>
      <c r="AC43" s="108">
        <f t="shared" si="21"/>
        <v>0.40202702702702697</v>
      </c>
      <c r="AD43" s="109" t="str">
        <f t="shared" si="22"/>
        <v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</v>
      </c>
      <c r="AF43" s="44">
        <f t="shared" si="23"/>
        <v>201630.4</v>
      </c>
      <c r="AG43" s="44">
        <f t="shared" si="24"/>
        <v>251</v>
      </c>
      <c r="AH43" s="44">
        <f t="shared" si="25"/>
        <v>101</v>
      </c>
      <c r="AI43" s="44">
        <f t="shared" si="26"/>
        <v>137</v>
      </c>
      <c r="AJ43" s="44">
        <f t="shared" si="27"/>
        <v>133</v>
      </c>
    </row>
    <row r="44" spans="1:36" ht="15" customHeight="1" x14ac:dyDescent="0.25">
      <c r="A44" s="4"/>
      <c r="B44" s="309"/>
      <c r="C44" s="93" t="s">
        <v>142</v>
      </c>
      <c r="D44" s="94" t="s">
        <v>138</v>
      </c>
      <c r="E44" s="95">
        <v>1</v>
      </c>
      <c r="F44" s="96">
        <v>1</v>
      </c>
      <c r="G44" s="97">
        <v>1</v>
      </c>
      <c r="H44" s="98">
        <v>2</v>
      </c>
      <c r="I44" s="99">
        <v>1</v>
      </c>
      <c r="J44" s="99"/>
      <c r="K44" s="99"/>
      <c r="L44" s="99"/>
      <c r="M44" s="99"/>
      <c r="N44" s="99"/>
      <c r="O44" s="99"/>
      <c r="P44" s="99">
        <v>1</v>
      </c>
      <c r="Q44" s="99"/>
      <c r="R44" s="99"/>
      <c r="S44" s="99" t="s">
        <v>53</v>
      </c>
      <c r="T44" s="100" t="s">
        <v>54</v>
      </c>
      <c r="U44" s="101">
        <v>60</v>
      </c>
      <c r="V44" s="102">
        <f t="shared" si="28"/>
        <v>212884.2</v>
      </c>
      <c r="W44" s="103">
        <f t="shared" si="29"/>
        <v>1.2773052E-2</v>
      </c>
      <c r="X44" s="104">
        <f t="shared" si="17"/>
        <v>656</v>
      </c>
      <c r="Y44" s="105">
        <f t="shared" si="18"/>
        <v>0.39634146341463417</v>
      </c>
      <c r="Z44" s="104">
        <f t="shared" si="19"/>
        <v>30</v>
      </c>
      <c r="AA44" s="106" t="s">
        <v>143</v>
      </c>
      <c r="AB44" s="107">
        <f t="shared" si="20"/>
        <v>626</v>
      </c>
      <c r="AC44" s="108">
        <f t="shared" si="21"/>
        <v>0.4153354632587859</v>
      </c>
      <c r="AD44" s="109" t="str">
        <f t="shared" si="22"/>
        <v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</v>
      </c>
      <c r="AF44" s="44">
        <f t="shared" si="23"/>
        <v>212884.2</v>
      </c>
      <c r="AG44" s="44">
        <f t="shared" si="24"/>
        <v>266</v>
      </c>
      <c r="AH44" s="44">
        <f t="shared" si="25"/>
        <v>110</v>
      </c>
      <c r="AI44" s="44">
        <f t="shared" si="26"/>
        <v>150</v>
      </c>
      <c r="AJ44" s="44">
        <f t="shared" si="27"/>
        <v>130</v>
      </c>
    </row>
    <row r="45" spans="1:36" ht="15" customHeight="1" x14ac:dyDescent="0.25">
      <c r="A45" s="4"/>
      <c r="B45" s="309"/>
      <c r="C45" s="93" t="s">
        <v>144</v>
      </c>
      <c r="D45" s="94" t="s">
        <v>138</v>
      </c>
      <c r="E45" s="95">
        <v>1</v>
      </c>
      <c r="F45" s="96">
        <v>1</v>
      </c>
      <c r="G45" s="97">
        <v>1</v>
      </c>
      <c r="H45" s="98">
        <v>2</v>
      </c>
      <c r="I45" s="99">
        <v>1</v>
      </c>
      <c r="J45" s="99">
        <v>1</v>
      </c>
      <c r="K45" s="99"/>
      <c r="L45" s="99"/>
      <c r="M45" s="99"/>
      <c r="N45" s="99"/>
      <c r="O45" s="99">
        <v>1</v>
      </c>
      <c r="P45" s="99"/>
      <c r="Q45" s="99"/>
      <c r="R45" s="99"/>
      <c r="S45" s="99" t="s">
        <v>53</v>
      </c>
      <c r="T45" s="100" t="s">
        <v>54</v>
      </c>
      <c r="U45" s="101">
        <v>60</v>
      </c>
      <c r="V45" s="102">
        <f t="shared" si="28"/>
        <v>208808.4</v>
      </c>
      <c r="W45" s="103">
        <f t="shared" si="29"/>
        <v>1.2528503999999999E-2</v>
      </c>
      <c r="X45" s="104">
        <f t="shared" si="17"/>
        <v>647</v>
      </c>
      <c r="Y45" s="105">
        <f t="shared" si="18"/>
        <v>0.42040185471406488</v>
      </c>
      <c r="Z45" s="104">
        <f t="shared" si="19"/>
        <v>30</v>
      </c>
      <c r="AA45" s="106" t="s">
        <v>145</v>
      </c>
      <c r="AB45" s="107">
        <f t="shared" si="20"/>
        <v>617</v>
      </c>
      <c r="AC45" s="108">
        <f t="shared" si="21"/>
        <v>0.44084278768233387</v>
      </c>
      <c r="AD45" s="109" t="str">
        <f t="shared" si="22"/>
        <v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</v>
      </c>
      <c r="AF45" s="44">
        <f t="shared" si="23"/>
        <v>208808.4</v>
      </c>
      <c r="AG45" s="44">
        <f t="shared" si="24"/>
        <v>230</v>
      </c>
      <c r="AH45" s="44">
        <f t="shared" si="25"/>
        <v>134</v>
      </c>
      <c r="AI45" s="44">
        <f t="shared" si="26"/>
        <v>138</v>
      </c>
      <c r="AJ45" s="44">
        <f t="shared" si="27"/>
        <v>145</v>
      </c>
    </row>
    <row r="46" spans="1:36" ht="15" customHeight="1" x14ac:dyDescent="0.25">
      <c r="A46" s="4"/>
      <c r="B46" s="309"/>
      <c r="C46" s="93" t="s">
        <v>146</v>
      </c>
      <c r="D46" s="94" t="s">
        <v>138</v>
      </c>
      <c r="E46" s="95">
        <v>1</v>
      </c>
      <c r="F46" s="96">
        <v>1</v>
      </c>
      <c r="G46" s="97">
        <v>1</v>
      </c>
      <c r="H46" s="98">
        <v>5</v>
      </c>
      <c r="I46" s="99"/>
      <c r="J46" s="99">
        <v>1</v>
      </c>
      <c r="K46" s="99">
        <v>1</v>
      </c>
      <c r="L46" s="99"/>
      <c r="M46" s="99">
        <v>1</v>
      </c>
      <c r="N46" s="99">
        <v>1</v>
      </c>
      <c r="O46" s="99">
        <v>1</v>
      </c>
      <c r="P46" s="99">
        <v>1</v>
      </c>
      <c r="Q46" s="99"/>
      <c r="R46" s="99"/>
      <c r="S46" s="99" t="s">
        <v>63</v>
      </c>
      <c r="T46" s="100" t="s">
        <v>54</v>
      </c>
      <c r="U46" s="101">
        <v>60</v>
      </c>
      <c r="V46" s="102">
        <f t="shared" si="28"/>
        <v>194260</v>
      </c>
      <c r="W46" s="103">
        <f t="shared" si="29"/>
        <v>1.16556E-2</v>
      </c>
      <c r="X46" s="104">
        <f t="shared" si="17"/>
        <v>600</v>
      </c>
      <c r="Y46" s="105">
        <f t="shared" si="18"/>
        <v>0.35833333333333328</v>
      </c>
      <c r="Z46" s="104">
        <f t="shared" si="19"/>
        <v>30</v>
      </c>
      <c r="AA46" s="106" t="s">
        <v>147</v>
      </c>
      <c r="AB46" s="107">
        <f t="shared" si="20"/>
        <v>570</v>
      </c>
      <c r="AC46" s="108">
        <f t="shared" si="21"/>
        <v>0.3771929824561403</v>
      </c>
      <c r="AD46" s="109" t="str">
        <f t="shared" si="22"/>
        <v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</v>
      </c>
      <c r="AF46" s="44">
        <f t="shared" si="23"/>
        <v>194260</v>
      </c>
      <c r="AG46" s="44">
        <f t="shared" si="24"/>
        <v>252</v>
      </c>
      <c r="AH46" s="44">
        <f t="shared" si="25"/>
        <v>95</v>
      </c>
      <c r="AI46" s="44">
        <f t="shared" si="26"/>
        <v>120</v>
      </c>
      <c r="AJ46" s="44">
        <f t="shared" si="27"/>
        <v>133</v>
      </c>
    </row>
    <row r="47" spans="1:36" ht="15" customHeight="1" x14ac:dyDescent="0.25">
      <c r="A47" s="4"/>
      <c r="B47" s="309"/>
      <c r="C47" s="93" t="s">
        <v>148</v>
      </c>
      <c r="D47" s="94" t="s">
        <v>138</v>
      </c>
      <c r="E47" s="95">
        <v>1</v>
      </c>
      <c r="F47" s="96">
        <v>1</v>
      </c>
      <c r="G47" s="97">
        <v>1</v>
      </c>
      <c r="H47" s="98">
        <v>3</v>
      </c>
      <c r="I47" s="99"/>
      <c r="J47" s="99"/>
      <c r="K47" s="99"/>
      <c r="L47" s="99">
        <v>2</v>
      </c>
      <c r="M47" s="99"/>
      <c r="N47" s="99"/>
      <c r="O47" s="99"/>
      <c r="P47" s="99"/>
      <c r="Q47" s="99" t="s">
        <v>122</v>
      </c>
      <c r="R47" s="99" t="s">
        <v>70</v>
      </c>
      <c r="S47" s="99" t="s">
        <v>63</v>
      </c>
      <c r="T47" s="100" t="s">
        <v>71</v>
      </c>
      <c r="U47" s="101">
        <v>60</v>
      </c>
      <c r="V47" s="102">
        <f t="shared" si="28"/>
        <v>513296.4</v>
      </c>
      <c r="W47" s="103">
        <f t="shared" si="29"/>
        <v>3.0797784000000002E-2</v>
      </c>
      <c r="X47" s="104">
        <f t="shared" si="17"/>
        <v>1597</v>
      </c>
      <c r="Y47" s="105">
        <f t="shared" si="18"/>
        <v>0.43706950532247968</v>
      </c>
      <c r="Z47" s="104">
        <f t="shared" si="19"/>
        <v>30</v>
      </c>
      <c r="AA47" s="106" t="s">
        <v>149</v>
      </c>
      <c r="AB47" s="107">
        <f t="shared" si="20"/>
        <v>1567</v>
      </c>
      <c r="AC47" s="108">
        <f t="shared" si="21"/>
        <v>0.44543714103382259</v>
      </c>
      <c r="AD47" s="109" t="str">
        <f t="shared" si="22"/>
        <v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</v>
      </c>
      <c r="AF47" s="44">
        <f t="shared" si="23"/>
        <v>513296.4</v>
      </c>
      <c r="AG47" s="44">
        <f t="shared" si="24"/>
        <v>398</v>
      </c>
      <c r="AH47" s="44">
        <f t="shared" si="25"/>
        <v>306</v>
      </c>
      <c r="AI47" s="44">
        <f t="shared" si="26"/>
        <v>392</v>
      </c>
      <c r="AJ47" s="44">
        <f t="shared" si="27"/>
        <v>501</v>
      </c>
    </row>
    <row r="48" spans="1:36" ht="15" customHeight="1" x14ac:dyDescent="0.25">
      <c r="A48" s="4"/>
      <c r="B48" s="309"/>
      <c r="C48" s="110" t="s">
        <v>150</v>
      </c>
      <c r="D48" s="111" t="s">
        <v>138</v>
      </c>
      <c r="E48" s="112">
        <v>1</v>
      </c>
      <c r="F48" s="113"/>
      <c r="G48" s="114">
        <v>1</v>
      </c>
      <c r="H48" s="115">
        <v>2</v>
      </c>
      <c r="I48" s="116">
        <v>1</v>
      </c>
      <c r="J48" s="116"/>
      <c r="K48" s="116"/>
      <c r="L48" s="116"/>
      <c r="M48" s="116"/>
      <c r="N48" s="116"/>
      <c r="O48" s="116">
        <v>1</v>
      </c>
      <c r="P48" s="116"/>
      <c r="Q48" s="116" t="s">
        <v>122</v>
      </c>
      <c r="R48" s="116" t="s">
        <v>70</v>
      </c>
      <c r="S48" s="116" t="s">
        <v>63</v>
      </c>
      <c r="T48" s="117" t="s">
        <v>71</v>
      </c>
      <c r="U48" s="118">
        <v>60</v>
      </c>
      <c r="V48" s="119">
        <f t="shared" si="28"/>
        <v>314615</v>
      </c>
      <c r="W48" s="120">
        <f t="shared" si="29"/>
        <v>1.8876899999999999E-2</v>
      </c>
      <c r="X48" s="121">
        <f t="shared" si="17"/>
        <v>980</v>
      </c>
      <c r="Y48" s="122">
        <f t="shared" si="18"/>
        <v>0.43775510204081636</v>
      </c>
      <c r="Z48" s="121">
        <f t="shared" si="19"/>
        <v>30</v>
      </c>
      <c r="AA48" s="123" t="s">
        <v>151</v>
      </c>
      <c r="AB48" s="124">
        <f t="shared" si="20"/>
        <v>950</v>
      </c>
      <c r="AC48" s="125">
        <f t="shared" si="21"/>
        <v>0.45157894736842108</v>
      </c>
      <c r="AD48" s="126" t="str">
        <f t="shared" si="22"/>
        <v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</v>
      </c>
      <c r="AF48" s="44">
        <f t="shared" si="23"/>
        <v>314615</v>
      </c>
      <c r="AG48" s="44">
        <f t="shared" si="24"/>
        <v>263</v>
      </c>
      <c r="AH48" s="44">
        <f t="shared" si="25"/>
        <v>210</v>
      </c>
      <c r="AI48" s="44">
        <f t="shared" si="26"/>
        <v>219</v>
      </c>
      <c r="AJ48" s="44">
        <f t="shared" si="27"/>
        <v>288</v>
      </c>
    </row>
    <row r="49" spans="1:36" ht="15" customHeight="1" x14ac:dyDescent="0.25">
      <c r="A49" s="4"/>
      <c r="B49" s="309"/>
      <c r="C49" s="93" t="s">
        <v>152</v>
      </c>
      <c r="D49" s="94"/>
      <c r="E49" s="95"/>
      <c r="F49" s="96"/>
      <c r="G49" s="97">
        <v>1</v>
      </c>
      <c r="H49" s="98">
        <v>9</v>
      </c>
      <c r="I49" s="99"/>
      <c r="J49" s="99">
        <v>1</v>
      </c>
      <c r="K49" s="99"/>
      <c r="L49" s="99">
        <v>2</v>
      </c>
      <c r="M49" s="99">
        <v>1</v>
      </c>
      <c r="N49" s="99">
        <v>1</v>
      </c>
      <c r="O49" s="99"/>
      <c r="P49" s="99"/>
      <c r="Q49" s="99"/>
      <c r="R49" s="99"/>
      <c r="S49" s="99" t="s">
        <v>63</v>
      </c>
      <c r="T49" s="100" t="s">
        <v>54</v>
      </c>
      <c r="U49" s="101"/>
      <c r="V49" s="102"/>
      <c r="W49" s="103"/>
      <c r="X49" s="104">
        <f t="shared" si="17"/>
        <v>2283</v>
      </c>
      <c r="Y49" s="105">
        <f t="shared" si="18"/>
        <v>0.38720981165133594</v>
      </c>
      <c r="Z49" s="104">
        <f t="shared" si="19"/>
        <v>30</v>
      </c>
      <c r="AA49" s="106" t="s">
        <v>153</v>
      </c>
      <c r="AB49" s="107">
        <f t="shared" si="20"/>
        <v>2253</v>
      </c>
      <c r="AC49" s="108">
        <f t="shared" si="21"/>
        <v>0.39236573457612067</v>
      </c>
      <c r="AD49" s="109" t="str">
        <f t="shared" si="22"/>
        <v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</v>
      </c>
      <c r="AF49" s="44">
        <f t="shared" si="23"/>
        <v>734656.6</v>
      </c>
      <c r="AG49" s="44">
        <f t="shared" si="24"/>
        <v>849</v>
      </c>
      <c r="AH49" s="44">
        <f t="shared" si="25"/>
        <v>464</v>
      </c>
      <c r="AI49" s="44">
        <f t="shared" si="26"/>
        <v>420</v>
      </c>
      <c r="AJ49" s="44">
        <f t="shared" si="27"/>
        <v>550</v>
      </c>
    </row>
    <row r="50" spans="1:36" ht="15" customHeight="1" x14ac:dyDescent="0.25">
      <c r="A50" s="4"/>
      <c r="B50" s="309"/>
      <c r="C50" s="93" t="s">
        <v>154</v>
      </c>
      <c r="D50" s="94"/>
      <c r="E50" s="95"/>
      <c r="F50" s="96"/>
      <c r="G50" s="97">
        <v>1</v>
      </c>
      <c r="H50" s="98">
        <v>3</v>
      </c>
      <c r="I50" s="99">
        <v>1</v>
      </c>
      <c r="J50" s="99"/>
      <c r="K50" s="99"/>
      <c r="L50" s="99"/>
      <c r="M50" s="99"/>
      <c r="N50" s="99">
        <v>1</v>
      </c>
      <c r="O50" s="99">
        <v>1</v>
      </c>
      <c r="P50" s="99"/>
      <c r="Q50" s="99"/>
      <c r="R50" s="99"/>
      <c r="S50" s="99" t="s">
        <v>63</v>
      </c>
      <c r="T50" s="100" t="s">
        <v>54</v>
      </c>
      <c r="U50" s="101"/>
      <c r="V50" s="102"/>
      <c r="W50" s="103"/>
      <c r="X50" s="104">
        <f t="shared" si="17"/>
        <v>2089</v>
      </c>
      <c r="Y50" s="105">
        <f t="shared" si="18"/>
        <v>0.37338439444710392</v>
      </c>
      <c r="Z50" s="104">
        <f t="shared" si="19"/>
        <v>30</v>
      </c>
      <c r="AA50" s="106" t="s">
        <v>155</v>
      </c>
      <c r="AB50" s="107">
        <f t="shared" si="20"/>
        <v>2059</v>
      </c>
      <c r="AC50" s="108">
        <f t="shared" si="21"/>
        <v>0.37882467217095672</v>
      </c>
      <c r="AD50" s="109" t="str">
        <f t="shared" si="22"/>
        <v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</v>
      </c>
      <c r="AF50" s="44">
        <f t="shared" si="23"/>
        <v>671040.79999999993</v>
      </c>
      <c r="AG50" s="44">
        <f t="shared" si="24"/>
        <v>790</v>
      </c>
      <c r="AH50" s="44">
        <f t="shared" si="25"/>
        <v>434</v>
      </c>
      <c r="AI50" s="44">
        <f t="shared" si="26"/>
        <v>346</v>
      </c>
      <c r="AJ50" s="44">
        <f t="shared" si="27"/>
        <v>519</v>
      </c>
    </row>
    <row r="51" spans="1:36" ht="15" customHeight="1" x14ac:dyDescent="0.25">
      <c r="A51" s="4"/>
      <c r="B51" s="309"/>
      <c r="C51" s="93" t="s">
        <v>156</v>
      </c>
      <c r="D51" s="94"/>
      <c r="E51" s="95"/>
      <c r="F51" s="96"/>
      <c r="G51" s="97">
        <v>1</v>
      </c>
      <c r="H51" s="98">
        <v>8</v>
      </c>
      <c r="I51" s="99">
        <v>1</v>
      </c>
      <c r="J51" s="99"/>
      <c r="K51" s="99"/>
      <c r="L51" s="99">
        <v>2</v>
      </c>
      <c r="M51" s="99"/>
      <c r="N51" s="99">
        <v>1</v>
      </c>
      <c r="O51" s="99">
        <v>1</v>
      </c>
      <c r="P51" s="99"/>
      <c r="Q51" s="99"/>
      <c r="R51" s="99"/>
      <c r="S51" s="99" t="s">
        <v>63</v>
      </c>
      <c r="T51" s="100" t="s">
        <v>54</v>
      </c>
      <c r="U51" s="101"/>
      <c r="V51" s="102"/>
      <c r="W51" s="103"/>
      <c r="X51" s="104">
        <f t="shared" si="17"/>
        <v>2135</v>
      </c>
      <c r="Y51" s="105">
        <f t="shared" si="18"/>
        <v>0.38829039812646371</v>
      </c>
      <c r="Z51" s="104">
        <f t="shared" si="19"/>
        <v>30</v>
      </c>
      <c r="AA51" s="106" t="s">
        <v>157</v>
      </c>
      <c r="AB51" s="107">
        <f t="shared" si="20"/>
        <v>2105</v>
      </c>
      <c r="AC51" s="108">
        <f t="shared" si="21"/>
        <v>0.39382422802850359</v>
      </c>
      <c r="AD51" s="109" t="str">
        <f t="shared" si="22"/>
        <v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</v>
      </c>
      <c r="AF51" s="44">
        <f t="shared" si="23"/>
        <v>687186.99999999988</v>
      </c>
      <c r="AG51" s="44">
        <f t="shared" si="24"/>
        <v>800</v>
      </c>
      <c r="AH51" s="44">
        <f t="shared" si="25"/>
        <v>436</v>
      </c>
      <c r="AI51" s="44">
        <f t="shared" si="26"/>
        <v>393</v>
      </c>
      <c r="AJ51" s="44">
        <f t="shared" si="27"/>
        <v>506</v>
      </c>
    </row>
    <row r="52" spans="1:36" ht="15" customHeight="1" x14ac:dyDescent="0.25">
      <c r="A52" s="4"/>
      <c r="B52" s="309"/>
      <c r="C52" s="127" t="s">
        <v>158</v>
      </c>
      <c r="D52" s="128"/>
      <c r="E52" s="129"/>
      <c r="F52" s="130"/>
      <c r="G52" s="131">
        <v>1</v>
      </c>
      <c r="H52" s="132">
        <v>2</v>
      </c>
      <c r="I52" s="133">
        <v>1</v>
      </c>
      <c r="J52" s="133"/>
      <c r="K52" s="133"/>
      <c r="L52" s="133">
        <v>1</v>
      </c>
      <c r="M52" s="133"/>
      <c r="N52" s="133"/>
      <c r="O52" s="133"/>
      <c r="P52" s="133"/>
      <c r="Q52" s="133" t="s">
        <v>122</v>
      </c>
      <c r="R52" s="133" t="s">
        <v>70</v>
      </c>
      <c r="S52" s="133" t="s">
        <v>63</v>
      </c>
      <c r="T52" s="134" t="s">
        <v>71</v>
      </c>
      <c r="U52" s="135"/>
      <c r="V52" s="136"/>
      <c r="W52" s="137"/>
      <c r="X52" s="104">
        <f t="shared" si="17"/>
        <v>1473</v>
      </c>
      <c r="Y52" s="138">
        <f t="shared" si="18"/>
        <v>0.43652410047522061</v>
      </c>
      <c r="Z52" s="139">
        <f t="shared" si="19"/>
        <v>30</v>
      </c>
      <c r="AA52" s="140" t="s">
        <v>159</v>
      </c>
      <c r="AB52" s="141">
        <f t="shared" si="20"/>
        <v>1443</v>
      </c>
      <c r="AC52" s="142">
        <f t="shared" si="21"/>
        <v>0.44559944559944564</v>
      </c>
      <c r="AD52" s="143" t="str">
        <f t="shared" si="22"/>
        <v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</v>
      </c>
      <c r="AF52" s="44">
        <f t="shared" si="23"/>
        <v>473079.6</v>
      </c>
      <c r="AG52" s="44">
        <f t="shared" si="24"/>
        <v>357</v>
      </c>
      <c r="AH52" s="44">
        <f t="shared" si="25"/>
        <v>285</v>
      </c>
      <c r="AI52" s="44">
        <f t="shared" si="26"/>
        <v>358</v>
      </c>
      <c r="AJ52" s="44">
        <f t="shared" si="27"/>
        <v>473</v>
      </c>
    </row>
    <row r="53" spans="1:36" ht="15" customHeight="1" x14ac:dyDescent="0.25">
      <c r="A53" s="4"/>
      <c r="B53" s="310" t="s">
        <v>160</v>
      </c>
      <c r="C53" s="76" t="s">
        <v>161</v>
      </c>
      <c r="D53" s="77" t="s">
        <v>162</v>
      </c>
      <c r="E53" s="78">
        <v>1</v>
      </c>
      <c r="F53" s="79">
        <v>1</v>
      </c>
      <c r="G53" s="80">
        <v>1</v>
      </c>
      <c r="H53" s="81">
        <v>17</v>
      </c>
      <c r="I53" s="82"/>
      <c r="J53" s="82">
        <v>1</v>
      </c>
      <c r="K53" s="82">
        <v>1</v>
      </c>
      <c r="L53" s="82">
        <v>1</v>
      </c>
      <c r="M53" s="82">
        <v>3</v>
      </c>
      <c r="N53" s="82"/>
      <c r="O53" s="82"/>
      <c r="P53" s="82">
        <v>1</v>
      </c>
      <c r="Q53" s="82"/>
      <c r="R53" s="82"/>
      <c r="S53" s="82" t="s">
        <v>53</v>
      </c>
      <c r="T53" s="83" t="s">
        <v>71</v>
      </c>
      <c r="U53" s="84">
        <v>60</v>
      </c>
      <c r="V53" s="85">
        <f t="shared" ref="V53:V64" si="30">AF53</f>
        <v>619743</v>
      </c>
      <c r="W53" s="86">
        <f t="shared" ref="W53:W64" si="31">U53*V53/1000000000</f>
        <v>3.7184580000000002E-2</v>
      </c>
      <c r="X53" s="87">
        <f t="shared" si="17"/>
        <v>1920</v>
      </c>
      <c r="Y53" s="88">
        <f t="shared" si="18"/>
        <v>0.45156249999999998</v>
      </c>
      <c r="Z53" s="87">
        <f t="shared" si="19"/>
        <v>30</v>
      </c>
      <c r="AA53" s="89" t="s">
        <v>163</v>
      </c>
      <c r="AB53" s="90">
        <f t="shared" si="20"/>
        <v>1890</v>
      </c>
      <c r="AC53" s="91">
        <f t="shared" si="21"/>
        <v>0.45873015873015877</v>
      </c>
      <c r="AD53" s="92" t="str">
        <f t="shared" si="22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53" s="44">
        <f t="shared" si="23"/>
        <v>619743</v>
      </c>
      <c r="AG53" s="44">
        <f t="shared" si="24"/>
        <v>589</v>
      </c>
      <c r="AH53" s="44">
        <f t="shared" si="25"/>
        <v>392</v>
      </c>
      <c r="AI53" s="44">
        <f t="shared" si="26"/>
        <v>475</v>
      </c>
      <c r="AJ53" s="44">
        <f t="shared" si="27"/>
        <v>464</v>
      </c>
    </row>
    <row r="54" spans="1:36" ht="15" customHeight="1" x14ac:dyDescent="0.25">
      <c r="A54" s="4"/>
      <c r="B54" s="310"/>
      <c r="C54" s="93" t="s">
        <v>164</v>
      </c>
      <c r="D54" s="94" t="s">
        <v>162</v>
      </c>
      <c r="E54" s="95">
        <v>1</v>
      </c>
      <c r="F54" s="96">
        <v>1</v>
      </c>
      <c r="G54" s="97">
        <v>1</v>
      </c>
      <c r="H54" s="98">
        <v>18</v>
      </c>
      <c r="I54" s="99"/>
      <c r="J54" s="99">
        <v>1</v>
      </c>
      <c r="K54" s="99"/>
      <c r="L54" s="99">
        <v>1</v>
      </c>
      <c r="M54" s="99"/>
      <c r="N54" s="99">
        <v>4</v>
      </c>
      <c r="O54" s="99">
        <v>1</v>
      </c>
      <c r="P54" s="99">
        <v>1</v>
      </c>
      <c r="Q54" s="99"/>
      <c r="R54" s="99"/>
      <c r="S54" s="99" t="s">
        <v>53</v>
      </c>
      <c r="T54" s="100" t="s">
        <v>71</v>
      </c>
      <c r="U54" s="101">
        <v>60</v>
      </c>
      <c r="V54" s="102">
        <f t="shared" si="30"/>
        <v>650317.80000000005</v>
      </c>
      <c r="W54" s="103">
        <f t="shared" si="31"/>
        <v>3.9019067999999997E-2</v>
      </c>
      <c r="X54" s="104">
        <f t="shared" si="17"/>
        <v>2014</v>
      </c>
      <c r="Y54" s="105">
        <f t="shared" si="18"/>
        <v>0.46375372393247272</v>
      </c>
      <c r="Z54" s="104">
        <f t="shared" si="19"/>
        <v>30</v>
      </c>
      <c r="AA54" s="106" t="s">
        <v>165</v>
      </c>
      <c r="AB54" s="107">
        <f t="shared" si="20"/>
        <v>1984</v>
      </c>
      <c r="AC54" s="108">
        <f t="shared" si="21"/>
        <v>0.47076612903225812</v>
      </c>
      <c r="AD54" s="109" t="str">
        <f t="shared" si="22"/>
        <v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</v>
      </c>
      <c r="AF54" s="44">
        <f t="shared" si="23"/>
        <v>650317.80000000005</v>
      </c>
      <c r="AG54" s="44">
        <f t="shared" si="24"/>
        <v>602</v>
      </c>
      <c r="AH54" s="44">
        <f t="shared" si="25"/>
        <v>420</v>
      </c>
      <c r="AI54" s="44">
        <f t="shared" si="26"/>
        <v>514</v>
      </c>
      <c r="AJ54" s="44">
        <f t="shared" si="27"/>
        <v>478</v>
      </c>
    </row>
    <row r="55" spans="1:36" ht="15" customHeight="1" x14ac:dyDescent="0.25">
      <c r="A55" s="4"/>
      <c r="B55" s="310"/>
      <c r="C55" s="93" t="s">
        <v>166</v>
      </c>
      <c r="D55" s="94" t="s">
        <v>162</v>
      </c>
      <c r="E55" s="95">
        <v>1</v>
      </c>
      <c r="F55" s="96"/>
      <c r="G55" s="97">
        <v>1</v>
      </c>
      <c r="H55" s="98">
        <v>3</v>
      </c>
      <c r="I55" s="99">
        <v>1</v>
      </c>
      <c r="J55" s="99">
        <v>1</v>
      </c>
      <c r="K55" s="99"/>
      <c r="L55" s="99"/>
      <c r="M55" s="99"/>
      <c r="N55" s="99"/>
      <c r="O55" s="99">
        <v>1</v>
      </c>
      <c r="P55" s="99"/>
      <c r="Q55" s="99"/>
      <c r="R55" s="99"/>
      <c r="S55" s="99" t="s">
        <v>53</v>
      </c>
      <c r="T55" s="100" t="s">
        <v>71</v>
      </c>
      <c r="U55" s="101">
        <v>60</v>
      </c>
      <c r="V55" s="102">
        <f t="shared" si="30"/>
        <v>180068.19999999998</v>
      </c>
      <c r="W55" s="103">
        <f t="shared" si="31"/>
        <v>1.0804091999999998E-2</v>
      </c>
      <c r="X55" s="104">
        <f t="shared" si="17"/>
        <v>556</v>
      </c>
      <c r="Y55" s="105">
        <f t="shared" si="18"/>
        <v>0.42985611510791366</v>
      </c>
      <c r="Z55" s="104">
        <f t="shared" si="19"/>
        <v>30</v>
      </c>
      <c r="AA55" s="106" t="s">
        <v>167</v>
      </c>
      <c r="AB55" s="107">
        <f t="shared" si="20"/>
        <v>526</v>
      </c>
      <c r="AC55" s="108">
        <f t="shared" si="21"/>
        <v>0.45437262357414454</v>
      </c>
      <c r="AD55" s="109" t="str">
        <f t="shared" si="22"/>
        <v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</v>
      </c>
      <c r="AF55" s="44">
        <f t="shared" si="23"/>
        <v>180068.19999999998</v>
      </c>
      <c r="AG55" s="44">
        <f t="shared" si="24"/>
        <v>187</v>
      </c>
      <c r="AH55" s="44">
        <f t="shared" si="25"/>
        <v>99</v>
      </c>
      <c r="AI55" s="44">
        <f t="shared" si="26"/>
        <v>140</v>
      </c>
      <c r="AJ55" s="44">
        <f t="shared" si="27"/>
        <v>130</v>
      </c>
    </row>
    <row r="56" spans="1:36" ht="15" customHeight="1" x14ac:dyDescent="0.25">
      <c r="A56" s="4"/>
      <c r="B56" s="310"/>
      <c r="C56" s="93" t="s">
        <v>168</v>
      </c>
      <c r="D56" s="94" t="s">
        <v>162</v>
      </c>
      <c r="E56" s="95">
        <v>1</v>
      </c>
      <c r="F56" s="96">
        <v>1</v>
      </c>
      <c r="G56" s="97">
        <v>1</v>
      </c>
      <c r="H56" s="98">
        <v>1</v>
      </c>
      <c r="I56" s="99">
        <v>1</v>
      </c>
      <c r="J56" s="99"/>
      <c r="K56" s="99"/>
      <c r="L56" s="99"/>
      <c r="M56" s="99"/>
      <c r="N56" s="99"/>
      <c r="O56" s="99"/>
      <c r="P56" s="99"/>
      <c r="Q56" s="99"/>
      <c r="R56" s="99"/>
      <c r="S56" s="99" t="s">
        <v>53</v>
      </c>
      <c r="T56" s="100" t="s">
        <v>71</v>
      </c>
      <c r="U56" s="101">
        <v>60</v>
      </c>
      <c r="V56" s="102">
        <f t="shared" si="30"/>
        <v>805965.6</v>
      </c>
      <c r="W56" s="103">
        <f t="shared" si="31"/>
        <v>4.8357935999999997E-2</v>
      </c>
      <c r="X56" s="104">
        <f t="shared" si="17"/>
        <v>2503</v>
      </c>
      <c r="Y56" s="105">
        <f t="shared" si="18"/>
        <v>0.50099880143827402</v>
      </c>
      <c r="Z56" s="104">
        <f t="shared" si="19"/>
        <v>30</v>
      </c>
      <c r="AA56" s="106" t="s">
        <v>169</v>
      </c>
      <c r="AB56" s="107">
        <f t="shared" si="20"/>
        <v>2473</v>
      </c>
      <c r="AC56" s="108">
        <f t="shared" si="21"/>
        <v>0.50707642539425801</v>
      </c>
      <c r="AD56" s="109" t="str">
        <f t="shared" si="22"/>
        <v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56" s="44">
        <f t="shared" si="23"/>
        <v>805965.6</v>
      </c>
      <c r="AG56" s="44">
        <f t="shared" si="24"/>
        <v>654</v>
      </c>
      <c r="AH56" s="44">
        <f t="shared" si="25"/>
        <v>614</v>
      </c>
      <c r="AI56" s="44">
        <f t="shared" si="26"/>
        <v>640</v>
      </c>
      <c r="AJ56" s="44">
        <f t="shared" si="27"/>
        <v>595</v>
      </c>
    </row>
    <row r="57" spans="1:36" ht="15" customHeight="1" x14ac:dyDescent="0.25">
      <c r="A57" s="4"/>
      <c r="B57" s="310"/>
      <c r="C57" s="93" t="s">
        <v>170</v>
      </c>
      <c r="D57" s="94" t="s">
        <v>162</v>
      </c>
      <c r="E57" s="95">
        <v>1</v>
      </c>
      <c r="F57" s="96">
        <v>1</v>
      </c>
      <c r="G57" s="97">
        <v>1</v>
      </c>
      <c r="H57" s="98">
        <v>16</v>
      </c>
      <c r="I57" s="99"/>
      <c r="J57" s="99"/>
      <c r="K57" s="99">
        <v>1</v>
      </c>
      <c r="L57" s="99">
        <v>1</v>
      </c>
      <c r="M57" s="99">
        <v>1</v>
      </c>
      <c r="N57" s="99">
        <v>3</v>
      </c>
      <c r="O57" s="99"/>
      <c r="P57" s="99">
        <v>1</v>
      </c>
      <c r="Q57" s="99"/>
      <c r="R57" s="99"/>
      <c r="S57" s="99" t="s">
        <v>53</v>
      </c>
      <c r="T57" s="100" t="s">
        <v>71</v>
      </c>
      <c r="U57" s="101">
        <v>60</v>
      </c>
      <c r="V57" s="102">
        <f t="shared" si="30"/>
        <v>665158.79999999993</v>
      </c>
      <c r="W57" s="103">
        <f t="shared" si="31"/>
        <v>3.9909527999999993E-2</v>
      </c>
      <c r="X57" s="104">
        <f t="shared" si="17"/>
        <v>2059</v>
      </c>
      <c r="Y57" s="105">
        <f t="shared" si="18"/>
        <v>0.46576007770762506</v>
      </c>
      <c r="Z57" s="104">
        <f t="shared" si="19"/>
        <v>30</v>
      </c>
      <c r="AA57" s="106" t="s">
        <v>171</v>
      </c>
      <c r="AB57" s="107">
        <f t="shared" si="20"/>
        <v>2029</v>
      </c>
      <c r="AC57" s="108">
        <f t="shared" si="21"/>
        <v>0.47264662395268608</v>
      </c>
      <c r="AD57" s="109" t="str">
        <f t="shared" si="22"/>
        <v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57" s="44">
        <f t="shared" si="23"/>
        <v>665158.79999999993</v>
      </c>
      <c r="AG57" s="44">
        <f t="shared" si="24"/>
        <v>611</v>
      </c>
      <c r="AH57" s="44">
        <f t="shared" si="25"/>
        <v>423</v>
      </c>
      <c r="AI57" s="44">
        <f t="shared" si="26"/>
        <v>536</v>
      </c>
      <c r="AJ57" s="44">
        <f t="shared" si="27"/>
        <v>489</v>
      </c>
    </row>
    <row r="58" spans="1:36" ht="15" customHeight="1" x14ac:dyDescent="0.25">
      <c r="A58" s="4"/>
      <c r="B58" s="310"/>
      <c r="C58" s="93" t="s">
        <v>172</v>
      </c>
      <c r="D58" s="94" t="s">
        <v>162</v>
      </c>
      <c r="E58" s="95">
        <v>1</v>
      </c>
      <c r="F58" s="96">
        <v>1</v>
      </c>
      <c r="G58" s="97">
        <v>1</v>
      </c>
      <c r="H58" s="98">
        <v>2</v>
      </c>
      <c r="I58" s="99"/>
      <c r="J58" s="99">
        <v>1</v>
      </c>
      <c r="K58" s="99"/>
      <c r="L58" s="99">
        <v>1</v>
      </c>
      <c r="M58" s="99"/>
      <c r="N58" s="99"/>
      <c r="O58" s="99">
        <v>1</v>
      </c>
      <c r="P58" s="99">
        <v>1</v>
      </c>
      <c r="Q58" s="99"/>
      <c r="R58" s="99"/>
      <c r="S58" s="99" t="s">
        <v>53</v>
      </c>
      <c r="T58" s="100" t="s">
        <v>71</v>
      </c>
      <c r="U58" s="101">
        <v>60</v>
      </c>
      <c r="V58" s="102">
        <f t="shared" si="30"/>
        <v>187852.4</v>
      </c>
      <c r="W58" s="103">
        <f t="shared" si="31"/>
        <v>1.1271144E-2</v>
      </c>
      <c r="X58" s="104">
        <f t="shared" si="17"/>
        <v>582</v>
      </c>
      <c r="Y58" s="105">
        <f t="shared" si="18"/>
        <v>0.51202749140893467</v>
      </c>
      <c r="Z58" s="104">
        <f t="shared" si="19"/>
        <v>30</v>
      </c>
      <c r="AA58" s="106" t="s">
        <v>173</v>
      </c>
      <c r="AB58" s="107">
        <f t="shared" si="20"/>
        <v>552</v>
      </c>
      <c r="AC58" s="108">
        <f t="shared" si="21"/>
        <v>0.53985507246376807</v>
      </c>
      <c r="AD58" s="109" t="str">
        <f t="shared" si="22"/>
        <v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</v>
      </c>
      <c r="AF58" s="44">
        <f t="shared" si="23"/>
        <v>187852.4</v>
      </c>
      <c r="AG58" s="44">
        <f t="shared" si="24"/>
        <v>161</v>
      </c>
      <c r="AH58" s="44">
        <f t="shared" si="25"/>
        <v>146</v>
      </c>
      <c r="AI58" s="44">
        <f t="shared" si="26"/>
        <v>152</v>
      </c>
      <c r="AJ58" s="44">
        <f t="shared" si="27"/>
        <v>123</v>
      </c>
    </row>
    <row r="59" spans="1:36" ht="15" customHeight="1" x14ac:dyDescent="0.25">
      <c r="A59" s="4"/>
      <c r="B59" s="310"/>
      <c r="C59" s="93" t="s">
        <v>174</v>
      </c>
      <c r="D59" s="94" t="s">
        <v>162</v>
      </c>
      <c r="E59" s="95">
        <v>1</v>
      </c>
      <c r="F59" s="96"/>
      <c r="G59" s="97">
        <v>1</v>
      </c>
      <c r="H59" s="98">
        <v>6</v>
      </c>
      <c r="I59" s="99"/>
      <c r="J59" s="99">
        <v>1</v>
      </c>
      <c r="K59" s="99">
        <v>1</v>
      </c>
      <c r="L59" s="99"/>
      <c r="M59" s="99"/>
      <c r="N59" s="99">
        <v>2</v>
      </c>
      <c r="O59" s="99">
        <v>1</v>
      </c>
      <c r="P59" s="99">
        <v>1</v>
      </c>
      <c r="Q59" s="99"/>
      <c r="R59" s="99"/>
      <c r="S59" s="99" t="s">
        <v>53</v>
      </c>
      <c r="T59" s="100" t="s">
        <v>71</v>
      </c>
      <c r="U59" s="101">
        <v>60</v>
      </c>
      <c r="V59" s="102">
        <f t="shared" si="30"/>
        <v>181593.60000000001</v>
      </c>
      <c r="W59" s="103">
        <f t="shared" si="31"/>
        <v>1.0895616E-2</v>
      </c>
      <c r="X59" s="104">
        <f t="shared" si="17"/>
        <v>563</v>
      </c>
      <c r="Y59" s="105">
        <f t="shared" si="18"/>
        <v>0.5008880994671403</v>
      </c>
      <c r="Z59" s="104">
        <f t="shared" si="19"/>
        <v>30</v>
      </c>
      <c r="AA59" s="106" t="s">
        <v>175</v>
      </c>
      <c r="AB59" s="107">
        <f t="shared" si="20"/>
        <v>533</v>
      </c>
      <c r="AC59" s="108">
        <f t="shared" si="21"/>
        <v>0.52908067542213888</v>
      </c>
      <c r="AD59" s="109" t="str">
        <f t="shared" si="22"/>
        <v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</v>
      </c>
      <c r="AF59" s="44">
        <f t="shared" si="23"/>
        <v>181593.60000000001</v>
      </c>
      <c r="AG59" s="44">
        <f t="shared" si="24"/>
        <v>162</v>
      </c>
      <c r="AH59" s="44">
        <f t="shared" si="25"/>
        <v>142</v>
      </c>
      <c r="AI59" s="44">
        <f t="shared" si="26"/>
        <v>140</v>
      </c>
      <c r="AJ59" s="44">
        <f t="shared" si="27"/>
        <v>119</v>
      </c>
    </row>
    <row r="60" spans="1:36" ht="15" customHeight="1" x14ac:dyDescent="0.25">
      <c r="A60" s="4"/>
      <c r="B60" s="310"/>
      <c r="C60" s="93" t="s">
        <v>176</v>
      </c>
      <c r="D60" s="94" t="s">
        <v>162</v>
      </c>
      <c r="E60" s="95">
        <v>1</v>
      </c>
      <c r="F60" s="96">
        <v>1</v>
      </c>
      <c r="G60" s="97">
        <v>1</v>
      </c>
      <c r="H60" s="98">
        <v>17</v>
      </c>
      <c r="I60" s="99"/>
      <c r="J60" s="99">
        <v>1</v>
      </c>
      <c r="K60" s="99">
        <v>1</v>
      </c>
      <c r="L60" s="99">
        <v>1</v>
      </c>
      <c r="M60" s="99"/>
      <c r="N60" s="99">
        <v>3</v>
      </c>
      <c r="O60" s="99"/>
      <c r="P60" s="99">
        <v>1</v>
      </c>
      <c r="Q60" s="99"/>
      <c r="R60" s="99"/>
      <c r="S60" s="99" t="s">
        <v>53</v>
      </c>
      <c r="T60" s="100" t="s">
        <v>71</v>
      </c>
      <c r="U60" s="101">
        <v>60</v>
      </c>
      <c r="V60" s="102">
        <f t="shared" si="30"/>
        <v>683274</v>
      </c>
      <c r="W60" s="103">
        <f t="shared" si="31"/>
        <v>4.0996440000000002E-2</v>
      </c>
      <c r="X60" s="104">
        <f t="shared" si="17"/>
        <v>2115</v>
      </c>
      <c r="Y60" s="105">
        <f t="shared" si="18"/>
        <v>0.46193853427895981</v>
      </c>
      <c r="Z60" s="104">
        <f t="shared" si="19"/>
        <v>30</v>
      </c>
      <c r="AA60" s="106" t="s">
        <v>177</v>
      </c>
      <c r="AB60" s="107">
        <f t="shared" si="20"/>
        <v>2085</v>
      </c>
      <c r="AC60" s="108">
        <f t="shared" si="21"/>
        <v>0.46858513189448436</v>
      </c>
      <c r="AD60" s="109" t="str">
        <f t="shared" si="22"/>
        <v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60" s="44">
        <f t="shared" si="23"/>
        <v>683274</v>
      </c>
      <c r="AG60" s="44">
        <f t="shared" si="24"/>
        <v>633</v>
      </c>
      <c r="AH60" s="44">
        <f t="shared" si="25"/>
        <v>429</v>
      </c>
      <c r="AI60" s="44">
        <f t="shared" si="26"/>
        <v>548</v>
      </c>
      <c r="AJ60" s="44">
        <f t="shared" si="27"/>
        <v>505</v>
      </c>
    </row>
    <row r="61" spans="1:36" ht="15" customHeight="1" x14ac:dyDescent="0.25">
      <c r="A61" s="4"/>
      <c r="B61" s="310"/>
      <c r="C61" s="93" t="s">
        <v>178</v>
      </c>
      <c r="D61" s="94" t="s">
        <v>162</v>
      </c>
      <c r="E61" s="95">
        <v>1</v>
      </c>
      <c r="F61" s="96"/>
      <c r="G61" s="97">
        <v>1</v>
      </c>
      <c r="H61" s="98">
        <v>4</v>
      </c>
      <c r="I61" s="99">
        <v>1</v>
      </c>
      <c r="J61" s="99">
        <v>1</v>
      </c>
      <c r="K61" s="99"/>
      <c r="L61" s="99">
        <v>1</v>
      </c>
      <c r="M61" s="99"/>
      <c r="N61" s="99">
        <v>1</v>
      </c>
      <c r="O61" s="99">
        <v>1</v>
      </c>
      <c r="P61" s="99"/>
      <c r="Q61" s="99"/>
      <c r="R61" s="99"/>
      <c r="S61" s="99" t="s">
        <v>53</v>
      </c>
      <c r="T61" s="100" t="s">
        <v>71</v>
      </c>
      <c r="U61" s="101">
        <v>60</v>
      </c>
      <c r="V61" s="102">
        <f t="shared" si="30"/>
        <v>295115</v>
      </c>
      <c r="W61" s="103">
        <f t="shared" si="31"/>
        <v>1.7706900000000001E-2</v>
      </c>
      <c r="X61" s="104">
        <f t="shared" si="17"/>
        <v>915</v>
      </c>
      <c r="Y61" s="105">
        <f t="shared" si="18"/>
        <v>0.47103825136612021</v>
      </c>
      <c r="Z61" s="104">
        <f t="shared" si="19"/>
        <v>30</v>
      </c>
      <c r="AA61" s="106" t="s">
        <v>179</v>
      </c>
      <c r="AB61" s="107">
        <f t="shared" si="20"/>
        <v>885</v>
      </c>
      <c r="AC61" s="108">
        <f t="shared" si="21"/>
        <v>0.48700564971751414</v>
      </c>
      <c r="AD61" s="109" t="str">
        <f t="shared" si="22"/>
        <v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</v>
      </c>
      <c r="AF61" s="44">
        <f t="shared" si="23"/>
        <v>295115</v>
      </c>
      <c r="AG61" s="44">
        <f t="shared" si="24"/>
        <v>258</v>
      </c>
      <c r="AH61" s="44">
        <f t="shared" si="25"/>
        <v>199</v>
      </c>
      <c r="AI61" s="44">
        <f t="shared" si="26"/>
        <v>232</v>
      </c>
      <c r="AJ61" s="44">
        <f t="shared" si="27"/>
        <v>226</v>
      </c>
    </row>
    <row r="62" spans="1:36" ht="15" customHeight="1" x14ac:dyDescent="0.25">
      <c r="A62" s="4"/>
      <c r="B62" s="310"/>
      <c r="C62" s="93" t="s">
        <v>180</v>
      </c>
      <c r="D62" s="94" t="s">
        <v>162</v>
      </c>
      <c r="E62" s="95">
        <v>1</v>
      </c>
      <c r="F62" s="96"/>
      <c r="G62" s="97">
        <v>1</v>
      </c>
      <c r="H62" s="98">
        <v>18</v>
      </c>
      <c r="I62" s="99"/>
      <c r="J62" s="99">
        <v>1</v>
      </c>
      <c r="K62" s="99">
        <v>1</v>
      </c>
      <c r="L62" s="99">
        <v>1</v>
      </c>
      <c r="M62" s="99">
        <v>1</v>
      </c>
      <c r="N62" s="99">
        <v>4</v>
      </c>
      <c r="O62" s="99">
        <v>1</v>
      </c>
      <c r="P62" s="99"/>
      <c r="Q62" s="99"/>
      <c r="R62" s="99"/>
      <c r="S62" s="99" t="s">
        <v>53</v>
      </c>
      <c r="T62" s="100" t="s">
        <v>71</v>
      </c>
      <c r="U62" s="101">
        <v>60</v>
      </c>
      <c r="V62" s="102">
        <f t="shared" si="30"/>
        <v>807199.79999999993</v>
      </c>
      <c r="W62" s="103">
        <f t="shared" si="31"/>
        <v>4.8431987999999995E-2</v>
      </c>
      <c r="X62" s="104">
        <f t="shared" si="17"/>
        <v>2504</v>
      </c>
      <c r="Y62" s="105">
        <f t="shared" si="18"/>
        <v>0.47563897763578278</v>
      </c>
      <c r="Z62" s="104">
        <f t="shared" si="19"/>
        <v>30</v>
      </c>
      <c r="AA62" s="106" t="s">
        <v>181</v>
      </c>
      <c r="AB62" s="107">
        <f t="shared" si="20"/>
        <v>2474</v>
      </c>
      <c r="AC62" s="108">
        <f t="shared" si="21"/>
        <v>0.48140662894098629</v>
      </c>
      <c r="AD62" s="109" t="str">
        <f t="shared" si="22"/>
        <v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</v>
      </c>
      <c r="AF62" s="44">
        <f t="shared" si="23"/>
        <v>807199.79999999993</v>
      </c>
      <c r="AG62" s="44">
        <f t="shared" si="24"/>
        <v>709</v>
      </c>
      <c r="AH62" s="44">
        <f t="shared" si="25"/>
        <v>561</v>
      </c>
      <c r="AI62" s="44">
        <f t="shared" si="26"/>
        <v>630</v>
      </c>
      <c r="AJ62" s="44">
        <f t="shared" si="27"/>
        <v>604</v>
      </c>
    </row>
    <row r="63" spans="1:36" ht="15" customHeight="1" x14ac:dyDescent="0.25">
      <c r="A63" s="4"/>
      <c r="B63" s="310"/>
      <c r="C63" s="93" t="s">
        <v>182</v>
      </c>
      <c r="D63" s="94" t="s">
        <v>162</v>
      </c>
      <c r="E63" s="95">
        <v>1</v>
      </c>
      <c r="F63" s="96"/>
      <c r="G63" s="97">
        <v>1</v>
      </c>
      <c r="H63" s="98">
        <v>2</v>
      </c>
      <c r="I63" s="99"/>
      <c r="J63" s="99">
        <v>1</v>
      </c>
      <c r="K63" s="99">
        <v>1</v>
      </c>
      <c r="L63" s="99">
        <v>1</v>
      </c>
      <c r="M63" s="99"/>
      <c r="N63" s="99"/>
      <c r="O63" s="99">
        <v>1</v>
      </c>
      <c r="P63" s="99">
        <v>1</v>
      </c>
      <c r="Q63" s="99"/>
      <c r="R63" s="99"/>
      <c r="S63" s="99" t="s">
        <v>63</v>
      </c>
      <c r="T63" s="100" t="s">
        <v>71</v>
      </c>
      <c r="U63" s="101">
        <v>60</v>
      </c>
      <c r="V63" s="102">
        <f t="shared" si="30"/>
        <v>185877.19999999998</v>
      </c>
      <c r="W63" s="103">
        <f t="shared" si="31"/>
        <v>1.1152631999999997E-2</v>
      </c>
      <c r="X63" s="104">
        <f t="shared" si="17"/>
        <v>576</v>
      </c>
      <c r="Y63" s="105">
        <f t="shared" si="18"/>
        <v>0.50868055555555558</v>
      </c>
      <c r="Z63" s="104">
        <f t="shared" si="19"/>
        <v>30</v>
      </c>
      <c r="AA63" s="106" t="s">
        <v>183</v>
      </c>
      <c r="AB63" s="107">
        <f t="shared" si="20"/>
        <v>546</v>
      </c>
      <c r="AC63" s="108">
        <f t="shared" si="21"/>
        <v>0.53663003663003661</v>
      </c>
      <c r="AD63" s="109" t="str">
        <f t="shared" si="22"/>
        <v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</v>
      </c>
      <c r="AF63" s="44">
        <f t="shared" si="23"/>
        <v>185877.19999999998</v>
      </c>
      <c r="AG63" s="44">
        <f t="shared" si="24"/>
        <v>160</v>
      </c>
      <c r="AH63" s="44">
        <f t="shared" si="25"/>
        <v>144</v>
      </c>
      <c r="AI63" s="44">
        <f t="shared" si="26"/>
        <v>149</v>
      </c>
      <c r="AJ63" s="44">
        <f t="shared" si="27"/>
        <v>123</v>
      </c>
    </row>
    <row r="64" spans="1:36" ht="15" customHeight="1" x14ac:dyDescent="0.25">
      <c r="A64" s="4"/>
      <c r="B64" s="310"/>
      <c r="C64" s="110" t="s">
        <v>184</v>
      </c>
      <c r="D64" s="111" t="s">
        <v>162</v>
      </c>
      <c r="E64" s="112">
        <v>1</v>
      </c>
      <c r="F64" s="113">
        <v>1</v>
      </c>
      <c r="G64" s="114">
        <v>1</v>
      </c>
      <c r="H64" s="115">
        <v>1</v>
      </c>
      <c r="I64" s="116"/>
      <c r="J64" s="116"/>
      <c r="K64" s="116"/>
      <c r="L64" s="116"/>
      <c r="M64" s="116"/>
      <c r="N64" s="116"/>
      <c r="O64" s="116"/>
      <c r="P64" s="116"/>
      <c r="Q64" s="116" t="s">
        <v>23</v>
      </c>
      <c r="R64" s="116" t="s">
        <v>70</v>
      </c>
      <c r="S64" s="116" t="s">
        <v>63</v>
      </c>
      <c r="T64" s="117" t="s">
        <v>54</v>
      </c>
      <c r="U64" s="118">
        <v>60</v>
      </c>
      <c r="V64" s="119">
        <f t="shared" si="30"/>
        <v>83553.799999999988</v>
      </c>
      <c r="W64" s="120">
        <f t="shared" si="31"/>
        <v>5.0132279999999989E-3</v>
      </c>
      <c r="X64" s="121">
        <f t="shared" si="17"/>
        <v>259</v>
      </c>
      <c r="Y64" s="122">
        <f t="shared" si="18"/>
        <v>0.47490347490347495</v>
      </c>
      <c r="Z64" s="121">
        <f t="shared" si="19"/>
        <v>30</v>
      </c>
      <c r="AA64" s="123" t="s">
        <v>185</v>
      </c>
      <c r="AB64" s="124">
        <f t="shared" si="20"/>
        <v>229</v>
      </c>
      <c r="AC64" s="125">
        <f t="shared" si="21"/>
        <v>0.53711790393013104</v>
      </c>
      <c r="AD64" s="126" t="str">
        <f t="shared" si="22"/>
        <v>GTACCAAAGCCGCTTGCACGGCGTTTCATTCGTCGCGGACTCTGACCTTAAACGCTTGTTGTTATGGCGGAAACGCCGCCACCCGCGATACGGCGACCTTCGCTAAATAGTCCCGCGCACGCGCCGACTAACGCTCCTACTTCTTTAATCAATGTGGCAAATAGTCAGAATGGAACTGGTTGACGGCCATCCGGTCTTGCCAATATAGGACGGCGACTAACTGGAAAGT</v>
      </c>
      <c r="AF64" s="44">
        <f t="shared" si="23"/>
        <v>83553.799999999988</v>
      </c>
      <c r="AG64" s="44">
        <f t="shared" si="24"/>
        <v>84</v>
      </c>
      <c r="AH64" s="44">
        <f t="shared" si="25"/>
        <v>66</v>
      </c>
      <c r="AI64" s="44">
        <f t="shared" si="26"/>
        <v>57</v>
      </c>
      <c r="AJ64" s="44">
        <f t="shared" si="27"/>
        <v>52</v>
      </c>
    </row>
    <row r="65" spans="1:36" ht="15" customHeight="1" x14ac:dyDescent="0.25">
      <c r="A65" s="4"/>
      <c r="B65" s="310"/>
      <c r="C65" s="93" t="s">
        <v>186</v>
      </c>
      <c r="D65" s="94"/>
      <c r="E65" s="95"/>
      <c r="F65" s="96"/>
      <c r="G65" s="97">
        <v>1</v>
      </c>
      <c r="H65" s="98">
        <v>15</v>
      </c>
      <c r="I65" s="99"/>
      <c r="J65" s="99"/>
      <c r="K65" s="99"/>
      <c r="L65" s="99">
        <v>1</v>
      </c>
      <c r="M65" s="99"/>
      <c r="N65" s="99"/>
      <c r="O65" s="99">
        <v>1</v>
      </c>
      <c r="P65" s="99"/>
      <c r="Q65" s="99"/>
      <c r="R65" s="99"/>
      <c r="S65" s="99" t="s">
        <v>63</v>
      </c>
      <c r="T65" s="100" t="s">
        <v>71</v>
      </c>
      <c r="U65" s="101"/>
      <c r="V65" s="102"/>
      <c r="W65" s="103"/>
      <c r="X65" s="104">
        <f t="shared" si="17"/>
        <v>3186</v>
      </c>
      <c r="Y65" s="105">
        <f t="shared" si="18"/>
        <v>0.48053986189579412</v>
      </c>
      <c r="Z65" s="104">
        <f t="shared" si="19"/>
        <v>30</v>
      </c>
      <c r="AA65" s="106" t="s">
        <v>187</v>
      </c>
      <c r="AB65" s="107">
        <f t="shared" si="20"/>
        <v>3156</v>
      </c>
      <c r="AC65" s="108">
        <f t="shared" si="21"/>
        <v>0.48510773130544993</v>
      </c>
      <c r="AD65" s="109" t="str">
        <f t="shared" si="22"/>
        <v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</v>
      </c>
      <c r="AF65" s="44">
        <f t="shared" si="23"/>
        <v>1028097.2</v>
      </c>
      <c r="AG65" s="44">
        <f t="shared" si="24"/>
        <v>892</v>
      </c>
      <c r="AH65" s="44">
        <f t="shared" si="25"/>
        <v>696</v>
      </c>
      <c r="AI65" s="44">
        <f t="shared" si="26"/>
        <v>835</v>
      </c>
      <c r="AJ65" s="44">
        <f t="shared" si="27"/>
        <v>763</v>
      </c>
    </row>
    <row r="66" spans="1:36" ht="15" customHeight="1" x14ac:dyDescent="0.25">
      <c r="A66" s="4"/>
      <c r="B66" s="310"/>
      <c r="C66" s="93" t="s">
        <v>188</v>
      </c>
      <c r="D66" s="94"/>
      <c r="E66" s="95"/>
      <c r="F66" s="96"/>
      <c r="G66" s="97">
        <v>1</v>
      </c>
      <c r="H66" s="98">
        <v>15</v>
      </c>
      <c r="I66" s="99"/>
      <c r="J66" s="99">
        <v>1</v>
      </c>
      <c r="K66" s="99">
        <v>1</v>
      </c>
      <c r="L66" s="99">
        <v>1</v>
      </c>
      <c r="M66" s="99">
        <v>1</v>
      </c>
      <c r="N66" s="99">
        <v>1</v>
      </c>
      <c r="O66" s="99"/>
      <c r="P66" s="99"/>
      <c r="Q66" s="99"/>
      <c r="R66" s="99"/>
      <c r="S66" s="99" t="s">
        <v>63</v>
      </c>
      <c r="T66" s="100" t="s">
        <v>71</v>
      </c>
      <c r="U66" s="101"/>
      <c r="V66" s="102"/>
      <c r="W66" s="103"/>
      <c r="X66" s="104">
        <f t="shared" si="17"/>
        <v>4657</v>
      </c>
      <c r="Y66" s="105">
        <f t="shared" si="18"/>
        <v>0.48614988189821773</v>
      </c>
      <c r="Z66" s="104">
        <f t="shared" si="19"/>
        <v>30</v>
      </c>
      <c r="AA66" s="106" t="s">
        <v>189</v>
      </c>
      <c r="AB66" s="107">
        <f t="shared" si="20"/>
        <v>4627</v>
      </c>
      <c r="AC66" s="108">
        <f t="shared" si="21"/>
        <v>0.48930192349254376</v>
      </c>
      <c r="AD66" s="109" t="str">
        <f t="shared" si="22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66" s="44">
        <f t="shared" si="23"/>
        <v>1501466.4</v>
      </c>
      <c r="AG66" s="44">
        <f t="shared" si="24"/>
        <v>1266</v>
      </c>
      <c r="AH66" s="44">
        <f t="shared" si="25"/>
        <v>1052</v>
      </c>
      <c r="AI66" s="44">
        <f t="shared" si="26"/>
        <v>1212</v>
      </c>
      <c r="AJ66" s="44">
        <f t="shared" si="27"/>
        <v>1127</v>
      </c>
    </row>
    <row r="67" spans="1:36" ht="15" customHeight="1" x14ac:dyDescent="0.25">
      <c r="A67" s="4"/>
      <c r="B67" s="310"/>
      <c r="C67" s="93" t="s">
        <v>190</v>
      </c>
      <c r="D67" s="94"/>
      <c r="E67" s="95"/>
      <c r="F67" s="96"/>
      <c r="G67" s="97">
        <v>1</v>
      </c>
      <c r="H67" s="98">
        <v>15</v>
      </c>
      <c r="I67" s="99"/>
      <c r="J67" s="99">
        <v>1</v>
      </c>
      <c r="K67" s="99">
        <v>1</v>
      </c>
      <c r="L67" s="99">
        <v>1</v>
      </c>
      <c r="M67" s="99">
        <v>1</v>
      </c>
      <c r="N67" s="99">
        <v>1</v>
      </c>
      <c r="O67" s="99">
        <v>1</v>
      </c>
      <c r="P67" s="99"/>
      <c r="Q67" s="99"/>
      <c r="R67" s="99"/>
      <c r="S67" s="99" t="s">
        <v>63</v>
      </c>
      <c r="T67" s="100" t="s">
        <v>71</v>
      </c>
      <c r="U67" s="101"/>
      <c r="V67" s="102"/>
      <c r="W67" s="103"/>
      <c r="X67" s="104">
        <f t="shared" si="17"/>
        <v>2360</v>
      </c>
      <c r="Y67" s="105">
        <f t="shared" si="18"/>
        <v>0.46822033898305082</v>
      </c>
      <c r="Z67" s="104">
        <f t="shared" si="19"/>
        <v>30</v>
      </c>
      <c r="AA67" s="106" t="s">
        <v>191</v>
      </c>
      <c r="AB67" s="107">
        <f t="shared" si="20"/>
        <v>2330</v>
      </c>
      <c r="AC67" s="108">
        <f t="shared" si="21"/>
        <v>0.47424892703862664</v>
      </c>
      <c r="AD67" s="109" t="str">
        <f t="shared" si="22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</v>
      </c>
      <c r="AF67" s="44">
        <f t="shared" si="23"/>
        <v>761783</v>
      </c>
      <c r="AG67" s="44">
        <f t="shared" si="24"/>
        <v>679</v>
      </c>
      <c r="AH67" s="44">
        <f t="shared" si="25"/>
        <v>493</v>
      </c>
      <c r="AI67" s="44">
        <f t="shared" si="26"/>
        <v>612</v>
      </c>
      <c r="AJ67" s="44">
        <f t="shared" si="27"/>
        <v>576</v>
      </c>
    </row>
    <row r="68" spans="1:36" ht="15" customHeight="1" x14ac:dyDescent="0.25">
      <c r="A68" s="4"/>
      <c r="B68" s="310"/>
      <c r="C68" s="93" t="s">
        <v>192</v>
      </c>
      <c r="D68" s="94"/>
      <c r="E68" s="95"/>
      <c r="F68" s="96"/>
      <c r="G68" s="97">
        <v>1</v>
      </c>
      <c r="H68" s="98">
        <v>3</v>
      </c>
      <c r="I68" s="99">
        <v>1</v>
      </c>
      <c r="J68" s="99">
        <v>1</v>
      </c>
      <c r="K68" s="99"/>
      <c r="L68" s="99"/>
      <c r="M68" s="99"/>
      <c r="N68" s="99"/>
      <c r="O68" s="99"/>
      <c r="P68" s="99"/>
      <c r="Q68" s="99"/>
      <c r="R68" s="99"/>
      <c r="S68" s="99" t="s">
        <v>63</v>
      </c>
      <c r="T68" s="100" t="s">
        <v>71</v>
      </c>
      <c r="U68" s="101"/>
      <c r="V68" s="102"/>
      <c r="W68" s="103"/>
      <c r="X68" s="104">
        <f t="shared" si="17"/>
        <v>3020</v>
      </c>
      <c r="Y68" s="105">
        <f t="shared" si="18"/>
        <v>0.49238410596026494</v>
      </c>
      <c r="Z68" s="104">
        <f t="shared" si="19"/>
        <v>30</v>
      </c>
      <c r="AA68" s="106" t="s">
        <v>193</v>
      </c>
      <c r="AB68" s="107">
        <f t="shared" si="20"/>
        <v>2990</v>
      </c>
      <c r="AC68" s="108">
        <f t="shared" si="21"/>
        <v>0.49732441471571909</v>
      </c>
      <c r="AD68" s="109" t="str">
        <f t="shared" si="22"/>
        <v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68" s="44">
        <f t="shared" si="23"/>
        <v>973145.99999999988</v>
      </c>
      <c r="AG68" s="44">
        <f t="shared" si="24"/>
        <v>810</v>
      </c>
      <c r="AH68" s="44">
        <f t="shared" si="25"/>
        <v>709</v>
      </c>
      <c r="AI68" s="44">
        <f t="shared" si="26"/>
        <v>778</v>
      </c>
      <c r="AJ68" s="44">
        <f t="shared" si="27"/>
        <v>723</v>
      </c>
    </row>
    <row r="69" spans="1:36" ht="15" customHeight="1" x14ac:dyDescent="0.25">
      <c r="A69" s="4"/>
      <c r="B69" s="310"/>
      <c r="C69" s="127" t="s">
        <v>194</v>
      </c>
      <c r="D69" s="128"/>
      <c r="E69" s="129"/>
      <c r="F69" s="130"/>
      <c r="G69" s="131">
        <v>1</v>
      </c>
      <c r="H69" s="132">
        <v>17</v>
      </c>
      <c r="I69" s="133"/>
      <c r="J69" s="133">
        <v>1</v>
      </c>
      <c r="K69" s="133"/>
      <c r="L69" s="133">
        <v>1</v>
      </c>
      <c r="M69" s="133"/>
      <c r="N69" s="133">
        <v>3</v>
      </c>
      <c r="O69" s="133">
        <v>1</v>
      </c>
      <c r="P69" s="133">
        <v>1</v>
      </c>
      <c r="Q69" s="133"/>
      <c r="R69" s="133"/>
      <c r="S69" s="133" t="s">
        <v>63</v>
      </c>
      <c r="T69" s="134" t="s">
        <v>71</v>
      </c>
      <c r="U69" s="135"/>
      <c r="V69" s="136"/>
      <c r="W69" s="137"/>
      <c r="X69" s="104">
        <f t="shared" si="17"/>
        <v>2238</v>
      </c>
      <c r="Y69" s="138">
        <f t="shared" si="18"/>
        <v>0.46916890080428952</v>
      </c>
      <c r="Z69" s="139">
        <f t="shared" si="19"/>
        <v>30</v>
      </c>
      <c r="AA69" s="140" t="s">
        <v>195</v>
      </c>
      <c r="AB69" s="141">
        <f t="shared" si="20"/>
        <v>2208</v>
      </c>
      <c r="AC69" s="142">
        <f t="shared" si="21"/>
        <v>0.47554347826086951</v>
      </c>
      <c r="AD69" s="143" t="str">
        <f t="shared" si="22"/>
        <v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</v>
      </c>
      <c r="AF69" s="44">
        <f t="shared" si="23"/>
        <v>722969.59999999998</v>
      </c>
      <c r="AG69" s="44">
        <f t="shared" si="24"/>
        <v>655</v>
      </c>
      <c r="AH69" s="44">
        <f t="shared" si="25"/>
        <v>462</v>
      </c>
      <c r="AI69" s="44">
        <f t="shared" si="26"/>
        <v>588</v>
      </c>
      <c r="AJ69" s="44">
        <f t="shared" si="27"/>
        <v>533</v>
      </c>
    </row>
    <row r="70" spans="1:36" ht="15" customHeight="1" x14ac:dyDescent="0.25">
      <c r="A70" s="4"/>
      <c r="B70" s="311" t="s">
        <v>196</v>
      </c>
      <c r="C70" s="76" t="s">
        <v>197</v>
      </c>
      <c r="D70" s="77" t="s">
        <v>198</v>
      </c>
      <c r="E70" s="78">
        <v>1</v>
      </c>
      <c r="F70" s="79">
        <v>1</v>
      </c>
      <c r="G70" s="80">
        <v>1</v>
      </c>
      <c r="H70" s="81">
        <v>9</v>
      </c>
      <c r="I70" s="82"/>
      <c r="J70" s="82"/>
      <c r="K70" s="82">
        <v>1</v>
      </c>
      <c r="L70" s="82">
        <v>3</v>
      </c>
      <c r="M70" s="82">
        <v>3</v>
      </c>
      <c r="N70" s="82">
        <v>3</v>
      </c>
      <c r="O70" s="82"/>
      <c r="P70" s="82"/>
      <c r="Q70" s="82"/>
      <c r="R70" s="82"/>
      <c r="S70" s="82" t="s">
        <v>53</v>
      </c>
      <c r="T70" s="83" t="s">
        <v>71</v>
      </c>
      <c r="U70" s="84">
        <v>60</v>
      </c>
      <c r="V70" s="85">
        <f t="shared" ref="V70:V87" si="32">AF70</f>
        <v>472962.99999999994</v>
      </c>
      <c r="W70" s="86">
        <f t="shared" ref="W70:W87" si="33">U70*V70/1000000000</f>
        <v>2.8377779999999995E-2</v>
      </c>
      <c r="X70" s="87">
        <f t="shared" ref="X70:X105" si="34">LEN(AA70)</f>
        <v>1465</v>
      </c>
      <c r="Y70" s="88">
        <f t="shared" ref="Y70:Y105" si="35">(1 - LEN(SUBSTITUTE(SUBSTITUTE(AA70,"G",""),"C",""))/LEN(AA70))</f>
        <v>0.42116040955631395</v>
      </c>
      <c r="Z70" s="87">
        <f t="shared" ref="Z70:Z101" si="36">LEN(AA70)-FIND("AAAAAAAAAAAA",AA70)+1</f>
        <v>30</v>
      </c>
      <c r="AA70" s="89" t="s">
        <v>199</v>
      </c>
      <c r="AB70" s="90">
        <f t="shared" ref="AB70:AB105" si="37">X70-Z70</f>
        <v>1435</v>
      </c>
      <c r="AC70" s="91">
        <f t="shared" ref="AC70:AC101" si="38">(1 - LEN(SUBSTITUTE(SUBSTITUTE(AD70,"G",""),"C",""))/LEN(AD70))</f>
        <v>0.42996515679442504</v>
      </c>
      <c r="AD70" s="92" t="str">
        <f t="shared" ref="AD70:AD105" si="39">LEFT(AA70,X70-Z70)</f>
        <v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</v>
      </c>
      <c r="AF70" s="44">
        <f t="shared" ref="AF70:AF101" si="40">AG70*329.2+AJ70*306.2+AH70*305.2+AI70*345.2+159</f>
        <v>472962.99999999994</v>
      </c>
      <c r="AG70" s="44">
        <f t="shared" ref="AG70:AG105" si="41">LEN(SUBSTITUTE(SUBSTITUTE(SUBSTITUTE(AA70,"C",""),"G",""),"T",""))</f>
        <v>466</v>
      </c>
      <c r="AH70" s="44">
        <f t="shared" ref="AH70:AH105" si="42">LEN(SUBSTITUTE(SUBSTITUTE(SUBSTITUTE(AA70,"A",""),"G",""),"T",""))</f>
        <v>264</v>
      </c>
      <c r="AI70" s="44">
        <f t="shared" ref="AI70:AI105" si="43">LEN(SUBSTITUTE(SUBSTITUTE(SUBSTITUTE(AA70,"A",""),"C",""),"T",""))</f>
        <v>353</v>
      </c>
      <c r="AJ70" s="44">
        <f t="shared" ref="AJ70:AJ105" si="44">LEN(SUBSTITUTE(SUBSTITUTE(SUBSTITUTE(AA70,"A",""),"C",""),"G",""))</f>
        <v>382</v>
      </c>
    </row>
    <row r="71" spans="1:36" ht="15" customHeight="1" x14ac:dyDescent="0.25">
      <c r="A71" s="4"/>
      <c r="B71" s="311"/>
      <c r="C71" s="93" t="s">
        <v>200</v>
      </c>
      <c r="D71" s="94" t="s">
        <v>198</v>
      </c>
      <c r="E71" s="95">
        <v>1</v>
      </c>
      <c r="F71" s="96"/>
      <c r="G71" s="97">
        <v>1</v>
      </c>
      <c r="H71" s="98">
        <v>8</v>
      </c>
      <c r="I71" s="99"/>
      <c r="J71" s="99">
        <v>1</v>
      </c>
      <c r="K71" s="99">
        <v>1</v>
      </c>
      <c r="L71" s="99">
        <v>3</v>
      </c>
      <c r="M71" s="99">
        <v>4</v>
      </c>
      <c r="N71" s="99">
        <v>3</v>
      </c>
      <c r="O71" s="99">
        <v>1</v>
      </c>
      <c r="P71" s="99"/>
      <c r="Q71" s="99"/>
      <c r="R71" s="99"/>
      <c r="S71" s="99" t="s">
        <v>53</v>
      </c>
      <c r="T71" s="100" t="s">
        <v>71</v>
      </c>
      <c r="U71" s="101">
        <v>60</v>
      </c>
      <c r="V71" s="102">
        <f t="shared" si="32"/>
        <v>195110.8</v>
      </c>
      <c r="W71" s="103">
        <f t="shared" si="33"/>
        <v>1.1706648E-2</v>
      </c>
      <c r="X71" s="104">
        <f t="shared" si="34"/>
        <v>604</v>
      </c>
      <c r="Y71" s="105">
        <f t="shared" si="35"/>
        <v>0.4072847682119205</v>
      </c>
      <c r="Z71" s="104">
        <f t="shared" si="36"/>
        <v>30</v>
      </c>
      <c r="AA71" s="106" t="s">
        <v>201</v>
      </c>
      <c r="AB71" s="107">
        <f t="shared" si="37"/>
        <v>574</v>
      </c>
      <c r="AC71" s="108">
        <f t="shared" si="38"/>
        <v>0.4285714285714286</v>
      </c>
      <c r="AD71" s="109" t="str">
        <f t="shared" si="39"/>
        <v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</v>
      </c>
      <c r="AF71" s="44">
        <f t="shared" si="40"/>
        <v>195110.8</v>
      </c>
      <c r="AG71" s="44">
        <f t="shared" si="41"/>
        <v>211</v>
      </c>
      <c r="AH71" s="44">
        <f t="shared" si="42"/>
        <v>111</v>
      </c>
      <c r="AI71" s="44">
        <f t="shared" si="43"/>
        <v>135</v>
      </c>
      <c r="AJ71" s="44">
        <f t="shared" si="44"/>
        <v>147</v>
      </c>
    </row>
    <row r="72" spans="1:36" ht="15" customHeight="1" x14ac:dyDescent="0.25">
      <c r="A72" s="4"/>
      <c r="B72" s="311"/>
      <c r="C72" s="93" t="s">
        <v>202</v>
      </c>
      <c r="D72" s="94" t="s">
        <v>198</v>
      </c>
      <c r="E72" s="95">
        <v>1</v>
      </c>
      <c r="F72" s="96">
        <v>1</v>
      </c>
      <c r="G72" s="97">
        <v>1</v>
      </c>
      <c r="H72" s="98">
        <v>1</v>
      </c>
      <c r="I72" s="99">
        <v>1</v>
      </c>
      <c r="J72" s="99"/>
      <c r="K72" s="99"/>
      <c r="L72" s="99"/>
      <c r="M72" s="99"/>
      <c r="N72" s="99"/>
      <c r="O72" s="99">
        <v>1</v>
      </c>
      <c r="P72" s="99"/>
      <c r="Q72" s="99"/>
      <c r="R72" s="99"/>
      <c r="S72" s="99" t="s">
        <v>53</v>
      </c>
      <c r="T72" s="100" t="s">
        <v>71</v>
      </c>
      <c r="U72" s="101">
        <v>60</v>
      </c>
      <c r="V72" s="102">
        <f t="shared" si="32"/>
        <v>644117.80000000005</v>
      </c>
      <c r="W72" s="103">
        <f t="shared" si="33"/>
        <v>3.8647068E-2</v>
      </c>
      <c r="X72" s="104">
        <f t="shared" si="34"/>
        <v>1999</v>
      </c>
      <c r="Y72" s="105">
        <f t="shared" si="35"/>
        <v>0.3536768384192096</v>
      </c>
      <c r="Z72" s="104">
        <f t="shared" si="36"/>
        <v>30</v>
      </c>
      <c r="AA72" s="106" t="s">
        <v>203</v>
      </c>
      <c r="AB72" s="107">
        <f t="shared" si="37"/>
        <v>1969</v>
      </c>
      <c r="AC72" s="108">
        <f t="shared" si="38"/>
        <v>0.35906551549009647</v>
      </c>
      <c r="AD72" s="109" t="str">
        <f t="shared" si="39"/>
        <v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</v>
      </c>
      <c r="AF72" s="44">
        <f t="shared" si="40"/>
        <v>644117.80000000005</v>
      </c>
      <c r="AG72" s="44">
        <f t="shared" si="41"/>
        <v>724</v>
      </c>
      <c r="AH72" s="44">
        <f t="shared" si="42"/>
        <v>309</v>
      </c>
      <c r="AI72" s="44">
        <f t="shared" si="43"/>
        <v>398</v>
      </c>
      <c r="AJ72" s="44">
        <f t="shared" si="44"/>
        <v>568</v>
      </c>
    </row>
    <row r="73" spans="1:36" ht="15" customHeight="1" x14ac:dyDescent="0.25">
      <c r="A73" s="4"/>
      <c r="B73" s="311"/>
      <c r="C73" s="93" t="s">
        <v>204</v>
      </c>
      <c r="D73" s="94" t="s">
        <v>198</v>
      </c>
      <c r="E73" s="95">
        <v>1</v>
      </c>
      <c r="F73" s="96">
        <v>1</v>
      </c>
      <c r="G73" s="97">
        <v>1</v>
      </c>
      <c r="H73" s="98">
        <v>10</v>
      </c>
      <c r="I73" s="99"/>
      <c r="J73" s="99">
        <v>1</v>
      </c>
      <c r="K73" s="99">
        <v>1</v>
      </c>
      <c r="L73" s="99">
        <v>3</v>
      </c>
      <c r="M73" s="99">
        <v>3</v>
      </c>
      <c r="N73" s="99">
        <v>4</v>
      </c>
      <c r="O73" s="99"/>
      <c r="P73" s="99"/>
      <c r="Q73" s="99"/>
      <c r="R73" s="99"/>
      <c r="S73" s="99" t="s">
        <v>53</v>
      </c>
      <c r="T73" s="100" t="s">
        <v>71</v>
      </c>
      <c r="U73" s="101">
        <v>60</v>
      </c>
      <c r="V73" s="102">
        <f t="shared" si="32"/>
        <v>505240.4</v>
      </c>
      <c r="W73" s="103">
        <f t="shared" si="33"/>
        <v>3.0314424E-2</v>
      </c>
      <c r="X73" s="104">
        <f t="shared" si="34"/>
        <v>1567</v>
      </c>
      <c r="Y73" s="105">
        <f t="shared" si="35"/>
        <v>0.42756860242501593</v>
      </c>
      <c r="Z73" s="104">
        <f t="shared" si="36"/>
        <v>30</v>
      </c>
      <c r="AA73" s="106" t="s">
        <v>205</v>
      </c>
      <c r="AB73" s="107">
        <f t="shared" si="37"/>
        <v>1537</v>
      </c>
      <c r="AC73" s="108">
        <f t="shared" si="38"/>
        <v>0.43591411841249184</v>
      </c>
      <c r="AD73" s="109" t="str">
        <f t="shared" si="39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</v>
      </c>
      <c r="AF73" s="44">
        <f t="shared" si="40"/>
        <v>505240.4</v>
      </c>
      <c r="AG73" s="44">
        <f t="shared" si="41"/>
        <v>472</v>
      </c>
      <c r="AH73" s="44">
        <f t="shared" si="42"/>
        <v>293</v>
      </c>
      <c r="AI73" s="44">
        <f t="shared" si="43"/>
        <v>377</v>
      </c>
      <c r="AJ73" s="44">
        <f t="shared" si="44"/>
        <v>425</v>
      </c>
    </row>
    <row r="74" spans="1:36" ht="15" customHeight="1" x14ac:dyDescent="0.25">
      <c r="A74" s="4"/>
      <c r="B74" s="311"/>
      <c r="C74" s="93" t="s">
        <v>206</v>
      </c>
      <c r="D74" s="94" t="s">
        <v>198</v>
      </c>
      <c r="E74" s="95">
        <v>1</v>
      </c>
      <c r="F74" s="96"/>
      <c r="G74" s="97">
        <v>1</v>
      </c>
      <c r="H74" s="98">
        <v>9</v>
      </c>
      <c r="I74" s="99"/>
      <c r="J74" s="99">
        <v>1</v>
      </c>
      <c r="K74" s="99">
        <v>1</v>
      </c>
      <c r="L74" s="99">
        <v>3</v>
      </c>
      <c r="M74" s="99">
        <v>3</v>
      </c>
      <c r="N74" s="99">
        <v>3</v>
      </c>
      <c r="O74" s="99">
        <v>1</v>
      </c>
      <c r="P74" s="99"/>
      <c r="Q74" s="99"/>
      <c r="R74" s="99"/>
      <c r="S74" s="99" t="s">
        <v>53</v>
      </c>
      <c r="T74" s="100" t="s">
        <v>71</v>
      </c>
      <c r="U74" s="101">
        <v>60</v>
      </c>
      <c r="V74" s="102">
        <f t="shared" si="32"/>
        <v>360419.6</v>
      </c>
      <c r="W74" s="103">
        <f t="shared" si="33"/>
        <v>2.1625175999999999E-2</v>
      </c>
      <c r="X74" s="104">
        <f t="shared" si="34"/>
        <v>1118</v>
      </c>
      <c r="Y74" s="105">
        <f t="shared" si="35"/>
        <v>0.43291592128801426</v>
      </c>
      <c r="Z74" s="104">
        <f t="shared" si="36"/>
        <v>30</v>
      </c>
      <c r="AA74" s="106" t="s">
        <v>207</v>
      </c>
      <c r="AB74" s="107">
        <f t="shared" si="37"/>
        <v>1088</v>
      </c>
      <c r="AC74" s="108">
        <f t="shared" si="38"/>
        <v>0.44485294117647056</v>
      </c>
      <c r="AD74" s="109" t="str">
        <f t="shared" si="39"/>
        <v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</v>
      </c>
      <c r="AF74" s="44">
        <f t="shared" si="40"/>
        <v>360419.6</v>
      </c>
      <c r="AG74" s="44">
        <f t="shared" si="41"/>
        <v>331</v>
      </c>
      <c r="AH74" s="44">
        <f t="shared" si="42"/>
        <v>214</v>
      </c>
      <c r="AI74" s="44">
        <f t="shared" si="43"/>
        <v>270</v>
      </c>
      <c r="AJ74" s="44">
        <f t="shared" si="44"/>
        <v>303</v>
      </c>
    </row>
    <row r="75" spans="1:36" ht="15" customHeight="1" x14ac:dyDescent="0.25">
      <c r="A75" s="4"/>
      <c r="B75" s="311"/>
      <c r="C75" s="93" t="s">
        <v>208</v>
      </c>
      <c r="D75" s="94" t="s">
        <v>198</v>
      </c>
      <c r="E75" s="95">
        <v>1</v>
      </c>
      <c r="F75" s="96">
        <v>1</v>
      </c>
      <c r="G75" s="97">
        <v>1</v>
      </c>
      <c r="H75" s="98">
        <v>4</v>
      </c>
      <c r="I75" s="99">
        <v>1</v>
      </c>
      <c r="J75" s="99"/>
      <c r="K75" s="99"/>
      <c r="L75" s="99">
        <v>2</v>
      </c>
      <c r="M75" s="99">
        <v>2</v>
      </c>
      <c r="N75" s="99"/>
      <c r="O75" s="99">
        <v>1</v>
      </c>
      <c r="P75" s="99"/>
      <c r="Q75" s="99"/>
      <c r="R75" s="99"/>
      <c r="S75" s="99" t="s">
        <v>53</v>
      </c>
      <c r="T75" s="100" t="s">
        <v>71</v>
      </c>
      <c r="U75" s="101">
        <v>60</v>
      </c>
      <c r="V75" s="102">
        <f t="shared" si="32"/>
        <v>185678</v>
      </c>
      <c r="W75" s="103">
        <f t="shared" si="33"/>
        <v>1.114068E-2</v>
      </c>
      <c r="X75" s="104">
        <f t="shared" si="34"/>
        <v>575</v>
      </c>
      <c r="Y75" s="105">
        <f t="shared" si="35"/>
        <v>0.45217391304347831</v>
      </c>
      <c r="Z75" s="104">
        <f t="shared" si="36"/>
        <v>30</v>
      </c>
      <c r="AA75" s="106" t="s">
        <v>209</v>
      </c>
      <c r="AB75" s="107">
        <f t="shared" si="37"/>
        <v>545</v>
      </c>
      <c r="AC75" s="108">
        <f t="shared" si="38"/>
        <v>0.47706422018348627</v>
      </c>
      <c r="AD75" s="109" t="str">
        <f t="shared" si="39"/>
        <v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</v>
      </c>
      <c r="AF75" s="44">
        <f t="shared" si="40"/>
        <v>185678</v>
      </c>
      <c r="AG75" s="44">
        <f t="shared" si="41"/>
        <v>158</v>
      </c>
      <c r="AH75" s="44">
        <f t="shared" si="42"/>
        <v>108</v>
      </c>
      <c r="AI75" s="44">
        <f t="shared" si="43"/>
        <v>152</v>
      </c>
      <c r="AJ75" s="44">
        <f t="shared" si="44"/>
        <v>157</v>
      </c>
    </row>
    <row r="76" spans="1:36" ht="15" customHeight="1" x14ac:dyDescent="0.25">
      <c r="A76" s="4"/>
      <c r="B76" s="311"/>
      <c r="C76" s="93" t="s">
        <v>210</v>
      </c>
      <c r="D76" s="94" t="s">
        <v>198</v>
      </c>
      <c r="E76" s="95">
        <v>1</v>
      </c>
      <c r="F76" s="96">
        <v>1</v>
      </c>
      <c r="G76" s="97">
        <v>1</v>
      </c>
      <c r="H76" s="98">
        <v>4</v>
      </c>
      <c r="I76" s="99"/>
      <c r="J76" s="99">
        <v>1</v>
      </c>
      <c r="K76" s="99">
        <v>1</v>
      </c>
      <c r="L76" s="99">
        <v>1</v>
      </c>
      <c r="M76" s="99">
        <v>1</v>
      </c>
      <c r="N76" s="99">
        <v>1</v>
      </c>
      <c r="O76" s="99">
        <v>1</v>
      </c>
      <c r="P76" s="99">
        <v>1</v>
      </c>
      <c r="Q76" s="99"/>
      <c r="R76" s="99"/>
      <c r="S76" s="99" t="s">
        <v>53</v>
      </c>
      <c r="T76" s="100" t="s">
        <v>71</v>
      </c>
      <c r="U76" s="101">
        <v>60</v>
      </c>
      <c r="V76" s="102">
        <f t="shared" si="32"/>
        <v>194778.8</v>
      </c>
      <c r="W76" s="103">
        <f t="shared" si="33"/>
        <v>1.1686728E-2</v>
      </c>
      <c r="X76" s="104">
        <f t="shared" si="34"/>
        <v>604</v>
      </c>
      <c r="Y76" s="105">
        <f t="shared" si="35"/>
        <v>0.4668874172185431</v>
      </c>
      <c r="Z76" s="104">
        <f t="shared" si="36"/>
        <v>30</v>
      </c>
      <c r="AA76" s="106" t="s">
        <v>211</v>
      </c>
      <c r="AB76" s="107">
        <f t="shared" si="37"/>
        <v>574</v>
      </c>
      <c r="AC76" s="108">
        <f t="shared" si="38"/>
        <v>0.49128919860627174</v>
      </c>
      <c r="AD76" s="109" t="str">
        <f t="shared" si="39"/>
        <v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</v>
      </c>
      <c r="AF76" s="44">
        <f t="shared" si="40"/>
        <v>194778.8</v>
      </c>
      <c r="AG76" s="44">
        <f t="shared" si="41"/>
        <v>179</v>
      </c>
      <c r="AH76" s="44">
        <f t="shared" si="42"/>
        <v>136</v>
      </c>
      <c r="AI76" s="44">
        <f t="shared" si="43"/>
        <v>146</v>
      </c>
      <c r="AJ76" s="44">
        <f t="shared" si="44"/>
        <v>143</v>
      </c>
    </row>
    <row r="77" spans="1:36" ht="15" customHeight="1" x14ac:dyDescent="0.25">
      <c r="A77" s="4"/>
      <c r="B77" s="311"/>
      <c r="C77" s="93" t="s">
        <v>212</v>
      </c>
      <c r="D77" s="94" t="s">
        <v>198</v>
      </c>
      <c r="E77" s="95">
        <v>1</v>
      </c>
      <c r="F77" s="96"/>
      <c r="G77" s="97">
        <v>1</v>
      </c>
      <c r="H77" s="98">
        <v>4</v>
      </c>
      <c r="I77" s="99">
        <v>1</v>
      </c>
      <c r="J77" s="99"/>
      <c r="K77" s="99"/>
      <c r="L77" s="99">
        <v>1</v>
      </c>
      <c r="M77" s="99">
        <v>2</v>
      </c>
      <c r="N77" s="99">
        <v>2</v>
      </c>
      <c r="O77" s="99">
        <v>1</v>
      </c>
      <c r="P77" s="99"/>
      <c r="Q77" s="99"/>
      <c r="R77" s="99"/>
      <c r="S77" s="99" t="s">
        <v>53</v>
      </c>
      <c r="T77" s="100" t="s">
        <v>71</v>
      </c>
      <c r="U77" s="101">
        <v>60</v>
      </c>
      <c r="V77" s="102">
        <f t="shared" si="32"/>
        <v>131524.4</v>
      </c>
      <c r="W77" s="103">
        <f t="shared" si="33"/>
        <v>7.8914640000000008E-3</v>
      </c>
      <c r="X77" s="104">
        <f t="shared" si="34"/>
        <v>407</v>
      </c>
      <c r="Y77" s="105">
        <f t="shared" si="35"/>
        <v>0.35135135135135132</v>
      </c>
      <c r="Z77" s="104">
        <f t="shared" si="36"/>
        <v>30</v>
      </c>
      <c r="AA77" s="106" t="s">
        <v>213</v>
      </c>
      <c r="AB77" s="107">
        <f t="shared" si="37"/>
        <v>377</v>
      </c>
      <c r="AC77" s="108">
        <f t="shared" si="38"/>
        <v>0.37931034482758619</v>
      </c>
      <c r="AD77" s="109" t="str">
        <f t="shared" si="39"/>
        <v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</v>
      </c>
      <c r="AF77" s="44">
        <f t="shared" si="40"/>
        <v>131524.4</v>
      </c>
      <c r="AG77" s="44">
        <f t="shared" si="41"/>
        <v>155</v>
      </c>
      <c r="AH77" s="44">
        <f t="shared" si="42"/>
        <v>60</v>
      </c>
      <c r="AI77" s="44">
        <f t="shared" si="43"/>
        <v>83</v>
      </c>
      <c r="AJ77" s="44">
        <f t="shared" si="44"/>
        <v>109</v>
      </c>
    </row>
    <row r="78" spans="1:36" ht="15" customHeight="1" x14ac:dyDescent="0.25">
      <c r="A78" s="4"/>
      <c r="B78" s="311"/>
      <c r="C78" s="93" t="s">
        <v>214</v>
      </c>
      <c r="D78" s="94" t="s">
        <v>198</v>
      </c>
      <c r="E78" s="95">
        <v>1</v>
      </c>
      <c r="F78" s="96">
        <v>1</v>
      </c>
      <c r="G78" s="97">
        <v>1</v>
      </c>
      <c r="H78" s="98">
        <v>4</v>
      </c>
      <c r="I78" s="99"/>
      <c r="J78" s="99">
        <v>1</v>
      </c>
      <c r="K78" s="99"/>
      <c r="L78" s="99"/>
      <c r="M78" s="99">
        <v>1</v>
      </c>
      <c r="N78" s="99">
        <v>2</v>
      </c>
      <c r="O78" s="99"/>
      <c r="P78" s="99">
        <v>1</v>
      </c>
      <c r="Q78" s="99"/>
      <c r="R78" s="99"/>
      <c r="S78" s="99" t="s">
        <v>53</v>
      </c>
      <c r="T78" s="100" t="s">
        <v>71</v>
      </c>
      <c r="U78" s="101">
        <v>60</v>
      </c>
      <c r="V78" s="102">
        <f t="shared" si="32"/>
        <v>166020</v>
      </c>
      <c r="W78" s="103">
        <f t="shared" si="33"/>
        <v>9.9611999999999999E-3</v>
      </c>
      <c r="X78" s="104">
        <f t="shared" si="34"/>
        <v>515</v>
      </c>
      <c r="Y78" s="105">
        <f t="shared" si="35"/>
        <v>0.48155339805825248</v>
      </c>
      <c r="Z78" s="104">
        <f t="shared" si="36"/>
        <v>30</v>
      </c>
      <c r="AA78" s="106" t="s">
        <v>215</v>
      </c>
      <c r="AB78" s="107">
        <f t="shared" si="37"/>
        <v>485</v>
      </c>
      <c r="AC78" s="108">
        <f t="shared" si="38"/>
        <v>0.51134020618556697</v>
      </c>
      <c r="AD78" s="109" t="str">
        <f t="shared" si="39"/>
        <v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</v>
      </c>
      <c r="AF78" s="44">
        <f t="shared" si="40"/>
        <v>166020</v>
      </c>
      <c r="AG78" s="44">
        <f t="shared" si="41"/>
        <v>152</v>
      </c>
      <c r="AH78" s="44">
        <f t="shared" si="42"/>
        <v>125</v>
      </c>
      <c r="AI78" s="44">
        <f t="shared" si="43"/>
        <v>123</v>
      </c>
      <c r="AJ78" s="44">
        <f t="shared" si="44"/>
        <v>115</v>
      </c>
    </row>
    <row r="79" spans="1:36" ht="15" customHeight="1" x14ac:dyDescent="0.25">
      <c r="A79" s="4"/>
      <c r="B79" s="311"/>
      <c r="C79" s="93" t="s">
        <v>216</v>
      </c>
      <c r="D79" s="94" t="s">
        <v>198</v>
      </c>
      <c r="E79" s="95">
        <v>1</v>
      </c>
      <c r="F79" s="96">
        <v>1</v>
      </c>
      <c r="G79" s="97">
        <v>1</v>
      </c>
      <c r="H79" s="98">
        <v>5</v>
      </c>
      <c r="I79" s="99">
        <v>1</v>
      </c>
      <c r="J79" s="99">
        <v>1</v>
      </c>
      <c r="K79" s="99"/>
      <c r="L79" s="99">
        <v>2</v>
      </c>
      <c r="M79" s="99">
        <v>2</v>
      </c>
      <c r="N79" s="99">
        <v>1</v>
      </c>
      <c r="O79" s="99">
        <v>1</v>
      </c>
      <c r="P79" s="99"/>
      <c r="Q79" s="99"/>
      <c r="R79" s="99"/>
      <c r="S79" s="99" t="s">
        <v>53</v>
      </c>
      <c r="T79" s="100" t="s">
        <v>71</v>
      </c>
      <c r="U79" s="101">
        <v>60</v>
      </c>
      <c r="V79" s="102">
        <f t="shared" si="32"/>
        <v>385213.6</v>
      </c>
      <c r="W79" s="103">
        <f t="shared" si="33"/>
        <v>2.3112816000000001E-2</v>
      </c>
      <c r="X79" s="104">
        <f t="shared" si="34"/>
        <v>1193</v>
      </c>
      <c r="Y79" s="105">
        <f t="shared" si="35"/>
        <v>0.38558256496227994</v>
      </c>
      <c r="Z79" s="104">
        <f t="shared" si="36"/>
        <v>30</v>
      </c>
      <c r="AA79" s="106" t="s">
        <v>217</v>
      </c>
      <c r="AB79" s="107">
        <f t="shared" si="37"/>
        <v>1163</v>
      </c>
      <c r="AC79" s="108">
        <f t="shared" si="38"/>
        <v>0.39552880481513331</v>
      </c>
      <c r="AD79" s="109" t="str">
        <f t="shared" si="39"/>
        <v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</v>
      </c>
      <c r="AF79" s="44">
        <f t="shared" si="40"/>
        <v>385213.6</v>
      </c>
      <c r="AG79" s="44">
        <f t="shared" si="41"/>
        <v>406</v>
      </c>
      <c r="AH79" s="44">
        <f t="shared" si="42"/>
        <v>188</v>
      </c>
      <c r="AI79" s="44">
        <f t="shared" si="43"/>
        <v>272</v>
      </c>
      <c r="AJ79" s="44">
        <f t="shared" si="44"/>
        <v>327</v>
      </c>
    </row>
    <row r="80" spans="1:36" ht="15" customHeight="1" x14ac:dyDescent="0.25">
      <c r="A80" s="4"/>
      <c r="B80" s="311"/>
      <c r="C80" s="93" t="s">
        <v>218</v>
      </c>
      <c r="D80" s="94" t="s">
        <v>198</v>
      </c>
      <c r="E80" s="95">
        <v>1</v>
      </c>
      <c r="F80" s="96"/>
      <c r="G80" s="97">
        <v>1</v>
      </c>
      <c r="H80" s="98">
        <v>3</v>
      </c>
      <c r="I80" s="99">
        <v>1</v>
      </c>
      <c r="J80" s="99"/>
      <c r="K80" s="99"/>
      <c r="L80" s="99"/>
      <c r="M80" s="99"/>
      <c r="N80" s="99">
        <v>1</v>
      </c>
      <c r="O80" s="99">
        <v>1</v>
      </c>
      <c r="P80" s="99">
        <v>1</v>
      </c>
      <c r="Q80" s="99"/>
      <c r="R80" s="99"/>
      <c r="S80" s="99" t="s">
        <v>53</v>
      </c>
      <c r="T80" s="100" t="s">
        <v>71</v>
      </c>
      <c r="U80" s="101">
        <v>60</v>
      </c>
      <c r="V80" s="102">
        <f t="shared" si="32"/>
        <v>155966.79999999999</v>
      </c>
      <c r="W80" s="103">
        <f t="shared" si="33"/>
        <v>9.3580079999999993E-3</v>
      </c>
      <c r="X80" s="104">
        <f t="shared" si="34"/>
        <v>484</v>
      </c>
      <c r="Y80" s="105">
        <f t="shared" si="35"/>
        <v>0.45661157024793386</v>
      </c>
      <c r="Z80" s="104">
        <f t="shared" si="36"/>
        <v>30</v>
      </c>
      <c r="AA80" s="106" t="s">
        <v>219</v>
      </c>
      <c r="AB80" s="107">
        <f t="shared" si="37"/>
        <v>454</v>
      </c>
      <c r="AC80" s="108">
        <f t="shared" si="38"/>
        <v>0.486784140969163</v>
      </c>
      <c r="AD80" s="109" t="str">
        <f t="shared" si="39"/>
        <v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</v>
      </c>
      <c r="AF80" s="44">
        <f t="shared" si="40"/>
        <v>155966.79999999999</v>
      </c>
      <c r="AG80" s="44">
        <f t="shared" si="41"/>
        <v>156</v>
      </c>
      <c r="AH80" s="44">
        <f t="shared" si="42"/>
        <v>115</v>
      </c>
      <c r="AI80" s="44">
        <f t="shared" si="43"/>
        <v>106</v>
      </c>
      <c r="AJ80" s="44">
        <f t="shared" si="44"/>
        <v>107</v>
      </c>
    </row>
    <row r="81" spans="1:36" ht="15" customHeight="1" x14ac:dyDescent="0.25">
      <c r="A81" s="4"/>
      <c r="B81" s="311"/>
      <c r="C81" s="93" t="s">
        <v>220</v>
      </c>
      <c r="D81" s="94" t="s">
        <v>198</v>
      </c>
      <c r="E81" s="95">
        <v>1</v>
      </c>
      <c r="F81" s="96">
        <v>1</v>
      </c>
      <c r="G81" s="97">
        <v>1</v>
      </c>
      <c r="H81" s="98">
        <v>10</v>
      </c>
      <c r="I81" s="99"/>
      <c r="J81" s="99">
        <v>1</v>
      </c>
      <c r="K81" s="99">
        <v>1</v>
      </c>
      <c r="L81" s="99">
        <v>3</v>
      </c>
      <c r="M81" s="99">
        <v>3</v>
      </c>
      <c r="N81" s="99">
        <v>4</v>
      </c>
      <c r="O81" s="99">
        <v>1</v>
      </c>
      <c r="P81" s="99"/>
      <c r="Q81" s="99"/>
      <c r="R81" s="99"/>
      <c r="S81" s="99" t="s">
        <v>53</v>
      </c>
      <c r="T81" s="100" t="s">
        <v>71</v>
      </c>
      <c r="U81" s="101">
        <v>60</v>
      </c>
      <c r="V81" s="102">
        <f t="shared" si="32"/>
        <v>502284.6</v>
      </c>
      <c r="W81" s="103">
        <f t="shared" si="33"/>
        <v>3.0137075999999999E-2</v>
      </c>
      <c r="X81" s="104">
        <f t="shared" si="34"/>
        <v>1558</v>
      </c>
      <c r="Y81" s="105">
        <f t="shared" si="35"/>
        <v>0.42618741976893448</v>
      </c>
      <c r="Z81" s="104">
        <f t="shared" si="36"/>
        <v>30</v>
      </c>
      <c r="AA81" s="106" t="s">
        <v>221</v>
      </c>
      <c r="AB81" s="107">
        <f t="shared" si="37"/>
        <v>1528</v>
      </c>
      <c r="AC81" s="108">
        <f t="shared" si="38"/>
        <v>0.43455497382198949</v>
      </c>
      <c r="AD81" s="109" t="str">
        <f t="shared" si="39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81" s="44">
        <f t="shared" si="40"/>
        <v>502284.6</v>
      </c>
      <c r="AG81" s="44">
        <f t="shared" si="41"/>
        <v>470</v>
      </c>
      <c r="AH81" s="44">
        <f t="shared" si="42"/>
        <v>291</v>
      </c>
      <c r="AI81" s="44">
        <f t="shared" si="43"/>
        <v>373</v>
      </c>
      <c r="AJ81" s="44">
        <f t="shared" si="44"/>
        <v>424</v>
      </c>
    </row>
    <row r="82" spans="1:36" ht="15" customHeight="1" x14ac:dyDescent="0.25">
      <c r="A82" s="4"/>
      <c r="B82" s="311"/>
      <c r="C82" s="93" t="s">
        <v>222</v>
      </c>
      <c r="D82" s="94" t="s">
        <v>198</v>
      </c>
      <c r="E82" s="95">
        <v>1</v>
      </c>
      <c r="F82" s="96">
        <v>1</v>
      </c>
      <c r="G82" s="97">
        <v>1</v>
      </c>
      <c r="H82" s="98">
        <v>6</v>
      </c>
      <c r="I82" s="99">
        <v>1</v>
      </c>
      <c r="J82" s="99">
        <v>1</v>
      </c>
      <c r="K82" s="99"/>
      <c r="L82" s="99">
        <v>1</v>
      </c>
      <c r="M82" s="99"/>
      <c r="N82" s="99">
        <v>2</v>
      </c>
      <c r="O82" s="99">
        <v>1</v>
      </c>
      <c r="P82" s="99"/>
      <c r="Q82" s="99"/>
      <c r="R82" s="99"/>
      <c r="S82" s="99" t="s">
        <v>53</v>
      </c>
      <c r="T82" s="100" t="s">
        <v>71</v>
      </c>
      <c r="U82" s="101">
        <v>60</v>
      </c>
      <c r="V82" s="102">
        <f t="shared" si="32"/>
        <v>432465.2</v>
      </c>
      <c r="W82" s="103">
        <f t="shared" si="33"/>
        <v>2.5947912E-2</v>
      </c>
      <c r="X82" s="104">
        <f t="shared" si="34"/>
        <v>1341</v>
      </c>
      <c r="Y82" s="105">
        <f t="shared" si="35"/>
        <v>0.3818046234153617</v>
      </c>
      <c r="Z82" s="104">
        <f t="shared" si="36"/>
        <v>30</v>
      </c>
      <c r="AA82" s="106" t="s">
        <v>223</v>
      </c>
      <c r="AB82" s="107">
        <f t="shared" si="37"/>
        <v>1311</v>
      </c>
      <c r="AC82" s="108">
        <f t="shared" si="38"/>
        <v>0.39054157131960332</v>
      </c>
      <c r="AD82" s="109" t="str">
        <f t="shared" si="39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</v>
      </c>
      <c r="AF82" s="44">
        <f t="shared" si="40"/>
        <v>432465.2</v>
      </c>
      <c r="AG82" s="44">
        <f t="shared" si="41"/>
        <v>468</v>
      </c>
      <c r="AH82" s="44">
        <f t="shared" si="42"/>
        <v>226</v>
      </c>
      <c r="AI82" s="44">
        <f t="shared" si="43"/>
        <v>286</v>
      </c>
      <c r="AJ82" s="44">
        <f t="shared" si="44"/>
        <v>361</v>
      </c>
    </row>
    <row r="83" spans="1:36" ht="15" customHeight="1" x14ac:dyDescent="0.25">
      <c r="A83" s="4"/>
      <c r="B83" s="311"/>
      <c r="C83" s="93" t="s">
        <v>224</v>
      </c>
      <c r="D83" s="94" t="s">
        <v>198</v>
      </c>
      <c r="E83" s="95">
        <v>1</v>
      </c>
      <c r="F83" s="96">
        <v>1</v>
      </c>
      <c r="G83" s="97">
        <v>1</v>
      </c>
      <c r="H83" s="98">
        <v>5</v>
      </c>
      <c r="I83" s="99">
        <v>1</v>
      </c>
      <c r="J83" s="99">
        <v>1</v>
      </c>
      <c r="K83" s="99"/>
      <c r="L83" s="99">
        <v>2</v>
      </c>
      <c r="M83" s="99">
        <v>1</v>
      </c>
      <c r="N83" s="99"/>
      <c r="O83" s="99">
        <v>1</v>
      </c>
      <c r="P83" s="99"/>
      <c r="Q83" s="99"/>
      <c r="R83" s="99"/>
      <c r="S83" s="99" t="s">
        <v>53</v>
      </c>
      <c r="T83" s="100" t="s">
        <v>71</v>
      </c>
      <c r="U83" s="101">
        <v>60</v>
      </c>
      <c r="V83" s="102">
        <f t="shared" si="32"/>
        <v>158277.79999999999</v>
      </c>
      <c r="W83" s="103">
        <f t="shared" si="33"/>
        <v>9.4966679999999998E-3</v>
      </c>
      <c r="X83" s="104">
        <f t="shared" si="34"/>
        <v>489</v>
      </c>
      <c r="Y83" s="105">
        <f t="shared" si="35"/>
        <v>0.40286298568507162</v>
      </c>
      <c r="Z83" s="104">
        <f t="shared" si="36"/>
        <v>30</v>
      </c>
      <c r="AA83" s="106" t="s">
        <v>225</v>
      </c>
      <c r="AB83" s="107">
        <f t="shared" si="37"/>
        <v>459</v>
      </c>
      <c r="AC83" s="108">
        <f t="shared" si="38"/>
        <v>0.42919389978213507</v>
      </c>
      <c r="AD83" s="109" t="str">
        <f t="shared" si="39"/>
        <v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</v>
      </c>
      <c r="AF83" s="44">
        <f t="shared" si="40"/>
        <v>158277.79999999999</v>
      </c>
      <c r="AG83" s="44">
        <f t="shared" si="41"/>
        <v>168</v>
      </c>
      <c r="AH83" s="44">
        <f t="shared" si="42"/>
        <v>79</v>
      </c>
      <c r="AI83" s="44">
        <f t="shared" si="43"/>
        <v>118</v>
      </c>
      <c r="AJ83" s="44">
        <f t="shared" si="44"/>
        <v>124</v>
      </c>
    </row>
    <row r="84" spans="1:36" ht="15" customHeight="1" x14ac:dyDescent="0.25">
      <c r="A84" s="4"/>
      <c r="B84" s="311"/>
      <c r="C84" s="93" t="s">
        <v>226</v>
      </c>
      <c r="D84" s="94" t="s">
        <v>198</v>
      </c>
      <c r="E84" s="95">
        <v>1</v>
      </c>
      <c r="F84" s="96"/>
      <c r="G84" s="97">
        <v>1</v>
      </c>
      <c r="H84" s="98">
        <v>3</v>
      </c>
      <c r="I84" s="99">
        <v>1</v>
      </c>
      <c r="J84" s="99">
        <v>1</v>
      </c>
      <c r="K84" s="99"/>
      <c r="L84" s="99"/>
      <c r="M84" s="99"/>
      <c r="N84" s="99">
        <v>2</v>
      </c>
      <c r="O84" s="99">
        <v>1</v>
      </c>
      <c r="P84" s="99"/>
      <c r="Q84" s="99"/>
      <c r="R84" s="99"/>
      <c r="S84" s="99" t="s">
        <v>53</v>
      </c>
      <c r="T84" s="100" t="s">
        <v>71</v>
      </c>
      <c r="U84" s="101">
        <v>60</v>
      </c>
      <c r="V84" s="102">
        <f t="shared" si="32"/>
        <v>262274.59999999998</v>
      </c>
      <c r="W84" s="103">
        <f t="shared" si="33"/>
        <v>1.5736475999999999E-2</v>
      </c>
      <c r="X84" s="104">
        <f t="shared" si="34"/>
        <v>813</v>
      </c>
      <c r="Y84" s="105">
        <f t="shared" si="35"/>
        <v>0.34440344403444034</v>
      </c>
      <c r="Z84" s="104">
        <f t="shared" si="36"/>
        <v>30</v>
      </c>
      <c r="AA84" s="106" t="s">
        <v>227</v>
      </c>
      <c r="AB84" s="107">
        <f t="shared" si="37"/>
        <v>783</v>
      </c>
      <c r="AC84" s="108">
        <f t="shared" si="38"/>
        <v>0.35759897828863341</v>
      </c>
      <c r="AD84" s="109" t="str">
        <f t="shared" si="39"/>
        <v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</v>
      </c>
      <c r="AF84" s="44">
        <f t="shared" si="40"/>
        <v>262274.59999999998</v>
      </c>
      <c r="AG84" s="44">
        <f t="shared" si="41"/>
        <v>305</v>
      </c>
      <c r="AH84" s="44">
        <f t="shared" si="42"/>
        <v>119</v>
      </c>
      <c r="AI84" s="44">
        <f t="shared" si="43"/>
        <v>161</v>
      </c>
      <c r="AJ84" s="44">
        <f t="shared" si="44"/>
        <v>228</v>
      </c>
    </row>
    <row r="85" spans="1:36" ht="15" customHeight="1" x14ac:dyDescent="0.25">
      <c r="A85" s="4"/>
      <c r="B85" s="311"/>
      <c r="C85" s="93" t="s">
        <v>228</v>
      </c>
      <c r="D85" s="94" t="s">
        <v>198</v>
      </c>
      <c r="E85" s="95">
        <v>1</v>
      </c>
      <c r="F85" s="96"/>
      <c r="G85" s="97">
        <v>1</v>
      </c>
      <c r="H85" s="98">
        <v>4</v>
      </c>
      <c r="I85" s="99">
        <v>1</v>
      </c>
      <c r="J85" s="99"/>
      <c r="K85" s="99">
        <v>1</v>
      </c>
      <c r="L85" s="99">
        <v>2</v>
      </c>
      <c r="M85" s="99">
        <v>2</v>
      </c>
      <c r="N85" s="99"/>
      <c r="O85" s="99">
        <v>1</v>
      </c>
      <c r="P85" s="99"/>
      <c r="Q85" s="99"/>
      <c r="R85" s="99"/>
      <c r="S85" s="99" t="s">
        <v>63</v>
      </c>
      <c r="T85" s="100" t="s">
        <v>71</v>
      </c>
      <c r="U85" s="101">
        <v>60</v>
      </c>
      <c r="V85" s="102">
        <f t="shared" si="32"/>
        <v>181193.19999999998</v>
      </c>
      <c r="W85" s="103">
        <f t="shared" si="33"/>
        <v>1.0871591999999998E-2</v>
      </c>
      <c r="X85" s="104">
        <f t="shared" si="34"/>
        <v>561</v>
      </c>
      <c r="Y85" s="105">
        <f t="shared" si="35"/>
        <v>0.44919786096256686</v>
      </c>
      <c r="Z85" s="104">
        <f t="shared" si="36"/>
        <v>30</v>
      </c>
      <c r="AA85" s="106" t="s">
        <v>229</v>
      </c>
      <c r="AB85" s="107">
        <f t="shared" si="37"/>
        <v>531</v>
      </c>
      <c r="AC85" s="108">
        <f t="shared" si="38"/>
        <v>0.47457627118644063</v>
      </c>
      <c r="AD85" s="109" t="str">
        <f t="shared" si="39"/>
        <v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</v>
      </c>
      <c r="AF85" s="44">
        <f t="shared" si="40"/>
        <v>181193.19999999998</v>
      </c>
      <c r="AG85" s="44">
        <f t="shared" si="41"/>
        <v>156</v>
      </c>
      <c r="AH85" s="44">
        <f t="shared" si="42"/>
        <v>104</v>
      </c>
      <c r="AI85" s="44">
        <f t="shared" si="43"/>
        <v>148</v>
      </c>
      <c r="AJ85" s="44">
        <f t="shared" si="44"/>
        <v>153</v>
      </c>
    </row>
    <row r="86" spans="1:36" ht="15" customHeight="1" x14ac:dyDescent="0.25">
      <c r="A86" s="4"/>
      <c r="B86" s="311"/>
      <c r="C86" s="93" t="s">
        <v>230</v>
      </c>
      <c r="D86" s="94" t="s">
        <v>198</v>
      </c>
      <c r="E86" s="95">
        <v>1</v>
      </c>
      <c r="F86" s="96">
        <v>1</v>
      </c>
      <c r="G86" s="97">
        <v>1</v>
      </c>
      <c r="H86" s="98">
        <v>1</v>
      </c>
      <c r="I86" s="99"/>
      <c r="J86" s="99"/>
      <c r="K86" s="99"/>
      <c r="L86" s="99"/>
      <c r="M86" s="99"/>
      <c r="N86" s="99"/>
      <c r="O86" s="99"/>
      <c r="P86" s="99"/>
      <c r="Q86" s="99" t="s">
        <v>23</v>
      </c>
      <c r="R86" s="99" t="s">
        <v>70</v>
      </c>
      <c r="S86" s="99" t="s">
        <v>63</v>
      </c>
      <c r="T86" s="100" t="s">
        <v>54</v>
      </c>
      <c r="U86" s="101">
        <v>60</v>
      </c>
      <c r="V86" s="102">
        <f t="shared" si="32"/>
        <v>98599.2</v>
      </c>
      <c r="W86" s="103">
        <f t="shared" si="33"/>
        <v>5.9159520000000004E-3</v>
      </c>
      <c r="X86" s="104">
        <f t="shared" si="34"/>
        <v>306</v>
      </c>
      <c r="Y86" s="105">
        <f t="shared" si="35"/>
        <v>0.434640522875817</v>
      </c>
      <c r="Z86" s="104">
        <f t="shared" si="36"/>
        <v>30</v>
      </c>
      <c r="AA86" s="106" t="s">
        <v>231</v>
      </c>
      <c r="AB86" s="107">
        <f t="shared" si="37"/>
        <v>276</v>
      </c>
      <c r="AC86" s="108">
        <f t="shared" si="38"/>
        <v>0.48188405797101452</v>
      </c>
      <c r="AD86" s="109" t="str">
        <f t="shared" si="39"/>
        <v>GAGATTTCTACGTTGCTGACAAAGAGGATGACCGTGACGCAAGGTCTTTGAGTGAGACACATGAGGCTAACGGCGTCCACTATACCATGTGGTGTGGAAGCGTCTTTGACCGTAGCGTATAGACGTTTTGCAATGGCGTCTTGTTCATTGGGGCTGGTTTCGACTGTCGCTCAGTCTACTCTTTCAACAGTACTTCGACTACCTTCTTCCATTTGACCGACTTTAGCGAAAGCCATACCGATGAAGGTAGCGACTTTCCGTCGTTCCCAAATTAGT</v>
      </c>
      <c r="AF86" s="44">
        <f t="shared" si="40"/>
        <v>98599.2</v>
      </c>
      <c r="AG86" s="44">
        <f t="shared" si="41"/>
        <v>92</v>
      </c>
      <c r="AH86" s="44">
        <f t="shared" si="42"/>
        <v>64</v>
      </c>
      <c r="AI86" s="44">
        <f t="shared" si="43"/>
        <v>69</v>
      </c>
      <c r="AJ86" s="44">
        <f t="shared" si="44"/>
        <v>81</v>
      </c>
    </row>
    <row r="87" spans="1:36" ht="15" customHeight="1" x14ac:dyDescent="0.25">
      <c r="A87" s="4"/>
      <c r="B87" s="311"/>
      <c r="C87" s="110" t="s">
        <v>232</v>
      </c>
      <c r="D87" s="111" t="s">
        <v>198</v>
      </c>
      <c r="E87" s="112">
        <v>1</v>
      </c>
      <c r="F87" s="113">
        <v>1</v>
      </c>
      <c r="G87" s="114">
        <v>1</v>
      </c>
      <c r="H87" s="115">
        <v>1</v>
      </c>
      <c r="I87" s="116"/>
      <c r="J87" s="116"/>
      <c r="K87" s="116"/>
      <c r="L87" s="116"/>
      <c r="M87" s="116"/>
      <c r="N87" s="116"/>
      <c r="O87" s="116"/>
      <c r="P87" s="116"/>
      <c r="Q87" s="116" t="s">
        <v>23</v>
      </c>
      <c r="R87" s="116" t="s">
        <v>70</v>
      </c>
      <c r="S87" s="116" t="s">
        <v>63</v>
      </c>
      <c r="T87" s="117" t="s">
        <v>54</v>
      </c>
      <c r="U87" s="118">
        <v>60</v>
      </c>
      <c r="V87" s="119">
        <f t="shared" si="32"/>
        <v>70734.8</v>
      </c>
      <c r="W87" s="120">
        <f t="shared" si="33"/>
        <v>4.244088E-3</v>
      </c>
      <c r="X87" s="121">
        <f t="shared" si="34"/>
        <v>219</v>
      </c>
      <c r="Y87" s="122">
        <f t="shared" si="35"/>
        <v>0.40639269406392697</v>
      </c>
      <c r="Z87" s="121">
        <f t="shared" si="36"/>
        <v>30</v>
      </c>
      <c r="AA87" s="123" t="s">
        <v>233</v>
      </c>
      <c r="AB87" s="124">
        <f t="shared" si="37"/>
        <v>189</v>
      </c>
      <c r="AC87" s="125">
        <f t="shared" si="38"/>
        <v>0.47089947089947093</v>
      </c>
      <c r="AD87" s="126" t="str">
        <f t="shared" si="39"/>
        <v>GCAGATACTACCGATTGCTTCAAGACGAACCTTAGTTGGCACTTTAGCAACTGCACTAGTTGAAATGGCGAGCACAACTATTTTGACCATACTGAGTCTGGCAACCAAGATCACCACCACATAAACTGGACGTTCTGGGCTAACTATGAGCGCCACGACCAACCCGACCACTTAGGAAGTTCAGAGAAT</v>
      </c>
      <c r="AF87" s="44">
        <f t="shared" si="40"/>
        <v>70734.8</v>
      </c>
      <c r="AG87" s="44">
        <f t="shared" si="41"/>
        <v>89</v>
      </c>
      <c r="AH87" s="44">
        <f t="shared" si="42"/>
        <v>50</v>
      </c>
      <c r="AI87" s="44">
        <f t="shared" si="43"/>
        <v>39</v>
      </c>
      <c r="AJ87" s="44">
        <f t="shared" si="44"/>
        <v>41</v>
      </c>
    </row>
    <row r="88" spans="1:36" ht="15" customHeight="1" x14ac:dyDescent="0.25">
      <c r="A88" s="4"/>
      <c r="B88" s="311"/>
      <c r="C88" s="93" t="s">
        <v>234</v>
      </c>
      <c r="D88" s="94"/>
      <c r="E88" s="95"/>
      <c r="F88" s="96"/>
      <c r="G88" s="97">
        <v>1</v>
      </c>
      <c r="H88" s="98">
        <v>9</v>
      </c>
      <c r="I88" s="99"/>
      <c r="J88" s="99">
        <v>1</v>
      </c>
      <c r="K88" s="99"/>
      <c r="L88" s="99"/>
      <c r="M88" s="99"/>
      <c r="N88" s="99"/>
      <c r="O88" s="99">
        <v>1</v>
      </c>
      <c r="P88" s="99"/>
      <c r="Q88" s="99"/>
      <c r="R88" s="99"/>
      <c r="S88" s="99" t="s">
        <v>63</v>
      </c>
      <c r="T88" s="100" t="s">
        <v>71</v>
      </c>
      <c r="U88" s="101"/>
      <c r="V88" s="102"/>
      <c r="W88" s="103"/>
      <c r="X88" s="104">
        <f t="shared" si="34"/>
        <v>4674</v>
      </c>
      <c r="Y88" s="105">
        <f t="shared" si="35"/>
        <v>0.40179717586649555</v>
      </c>
      <c r="Z88" s="104">
        <f t="shared" si="36"/>
        <v>30</v>
      </c>
      <c r="AA88" s="106" t="s">
        <v>235</v>
      </c>
      <c r="AB88" s="107">
        <f t="shared" si="37"/>
        <v>4644</v>
      </c>
      <c r="AC88" s="108">
        <f t="shared" si="38"/>
        <v>0.40439276485788112</v>
      </c>
      <c r="AD88" s="109" t="str">
        <f t="shared" si="39"/>
        <v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88" s="44">
        <f t="shared" si="40"/>
        <v>1505581.8</v>
      </c>
      <c r="AG88" s="44">
        <f t="shared" si="41"/>
        <v>1494</v>
      </c>
      <c r="AH88" s="44">
        <f t="shared" si="42"/>
        <v>834</v>
      </c>
      <c r="AI88" s="44">
        <f t="shared" si="43"/>
        <v>1044</v>
      </c>
      <c r="AJ88" s="44">
        <f t="shared" si="44"/>
        <v>1302</v>
      </c>
    </row>
    <row r="89" spans="1:36" ht="15" customHeight="1" x14ac:dyDescent="0.25">
      <c r="A89" s="4"/>
      <c r="B89" s="311"/>
      <c r="C89" s="93" t="s">
        <v>236</v>
      </c>
      <c r="D89" s="94"/>
      <c r="E89" s="95"/>
      <c r="F89" s="96"/>
      <c r="G89" s="97">
        <v>1</v>
      </c>
      <c r="H89" s="98">
        <v>2</v>
      </c>
      <c r="I89" s="99">
        <v>1</v>
      </c>
      <c r="J89" s="99"/>
      <c r="K89" s="99"/>
      <c r="L89" s="99"/>
      <c r="M89" s="99"/>
      <c r="N89" s="99">
        <v>1</v>
      </c>
      <c r="O89" s="99"/>
      <c r="P89" s="99"/>
      <c r="Q89" s="99"/>
      <c r="R89" s="99"/>
      <c r="S89" s="99" t="s">
        <v>63</v>
      </c>
      <c r="T89" s="100" t="s">
        <v>71</v>
      </c>
      <c r="U89" s="101"/>
      <c r="V89" s="102"/>
      <c r="W89" s="103"/>
      <c r="X89" s="104">
        <f t="shared" si="34"/>
        <v>2481</v>
      </c>
      <c r="Y89" s="105">
        <f t="shared" si="35"/>
        <v>0.36154776299879077</v>
      </c>
      <c r="Z89" s="104">
        <f t="shared" si="36"/>
        <v>30</v>
      </c>
      <c r="AA89" s="106" t="s">
        <v>237</v>
      </c>
      <c r="AB89" s="107">
        <f t="shared" si="37"/>
        <v>2451</v>
      </c>
      <c r="AC89" s="108">
        <f t="shared" si="38"/>
        <v>0.3659730722154223</v>
      </c>
      <c r="AD89" s="109" t="str">
        <f t="shared" si="39"/>
        <v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</v>
      </c>
      <c r="AF89" s="44">
        <f t="shared" si="40"/>
        <v>799279.2</v>
      </c>
      <c r="AG89" s="44">
        <f t="shared" si="41"/>
        <v>865</v>
      </c>
      <c r="AH89" s="44">
        <f t="shared" si="42"/>
        <v>386</v>
      </c>
      <c r="AI89" s="44">
        <f t="shared" si="43"/>
        <v>511</v>
      </c>
      <c r="AJ89" s="44">
        <f t="shared" si="44"/>
        <v>719</v>
      </c>
    </row>
    <row r="90" spans="1:36" ht="15" customHeight="1" x14ac:dyDescent="0.25">
      <c r="A90" s="4"/>
      <c r="B90" s="311"/>
      <c r="C90" s="93" t="s">
        <v>238</v>
      </c>
      <c r="D90" s="94"/>
      <c r="E90" s="95"/>
      <c r="F90" s="96"/>
      <c r="G90" s="97">
        <v>1</v>
      </c>
      <c r="H90" s="98">
        <v>11</v>
      </c>
      <c r="I90" s="99"/>
      <c r="J90" s="99"/>
      <c r="K90" s="99">
        <v>1</v>
      </c>
      <c r="L90" s="99">
        <v>1</v>
      </c>
      <c r="M90" s="99"/>
      <c r="N90" s="99">
        <v>2</v>
      </c>
      <c r="O90" s="99">
        <v>1</v>
      </c>
      <c r="P90" s="99"/>
      <c r="Q90" s="99"/>
      <c r="R90" s="99"/>
      <c r="S90" s="99" t="s">
        <v>63</v>
      </c>
      <c r="T90" s="100" t="s">
        <v>71</v>
      </c>
      <c r="U90" s="101"/>
      <c r="V90" s="102"/>
      <c r="W90" s="103"/>
      <c r="X90" s="104">
        <f t="shared" si="34"/>
        <v>2749</v>
      </c>
      <c r="Y90" s="105">
        <f t="shared" si="35"/>
        <v>0.43834121498726808</v>
      </c>
      <c r="Z90" s="104">
        <f t="shared" si="36"/>
        <v>30</v>
      </c>
      <c r="AA90" s="106" t="s">
        <v>239</v>
      </c>
      <c r="AB90" s="107">
        <f t="shared" si="37"/>
        <v>2719</v>
      </c>
      <c r="AC90" s="108">
        <f t="shared" si="38"/>
        <v>0.44317763883780803</v>
      </c>
      <c r="AD90" s="109" t="str">
        <f t="shared" si="39"/>
        <v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90" s="44">
        <f t="shared" si="40"/>
        <v>886146.79999999993</v>
      </c>
      <c r="AG90" s="44">
        <f t="shared" si="41"/>
        <v>823</v>
      </c>
      <c r="AH90" s="44">
        <f t="shared" si="42"/>
        <v>542</v>
      </c>
      <c r="AI90" s="44">
        <f t="shared" si="43"/>
        <v>663</v>
      </c>
      <c r="AJ90" s="44">
        <f t="shared" si="44"/>
        <v>721</v>
      </c>
    </row>
    <row r="91" spans="1:36" ht="15" customHeight="1" x14ac:dyDescent="0.25">
      <c r="A91" s="4"/>
      <c r="B91" s="311"/>
      <c r="C91" s="93" t="s">
        <v>240</v>
      </c>
      <c r="D91" s="94"/>
      <c r="E91" s="95"/>
      <c r="F91" s="96"/>
      <c r="G91" s="97">
        <v>1</v>
      </c>
      <c r="H91" s="98">
        <v>10</v>
      </c>
      <c r="I91" s="99"/>
      <c r="J91" s="99">
        <v>1</v>
      </c>
      <c r="K91" s="99">
        <v>1</v>
      </c>
      <c r="L91" s="99">
        <v>3</v>
      </c>
      <c r="M91" s="99">
        <v>3</v>
      </c>
      <c r="N91" s="99">
        <v>4</v>
      </c>
      <c r="O91" s="99">
        <v>1</v>
      </c>
      <c r="P91" s="99"/>
      <c r="Q91" s="99"/>
      <c r="R91" s="99"/>
      <c r="S91" s="99" t="s">
        <v>63</v>
      </c>
      <c r="T91" s="100" t="s">
        <v>71</v>
      </c>
      <c r="U91" s="101"/>
      <c r="V91" s="102"/>
      <c r="W91" s="103"/>
      <c r="X91" s="104">
        <f t="shared" si="34"/>
        <v>1063</v>
      </c>
      <c r="Y91" s="105">
        <f t="shared" si="35"/>
        <v>0.44402634054562562</v>
      </c>
      <c r="Z91" s="104">
        <f t="shared" si="36"/>
        <v>30</v>
      </c>
      <c r="AA91" s="106" t="s">
        <v>241</v>
      </c>
      <c r="AB91" s="107">
        <f t="shared" si="37"/>
        <v>1033</v>
      </c>
      <c r="AC91" s="108">
        <f t="shared" si="38"/>
        <v>0.45692158760890611</v>
      </c>
      <c r="AD91" s="109" t="str">
        <f t="shared" si="39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</v>
      </c>
      <c r="AF91" s="44">
        <f t="shared" si="40"/>
        <v>342690.60000000003</v>
      </c>
      <c r="AG91" s="44">
        <f t="shared" si="41"/>
        <v>311</v>
      </c>
      <c r="AH91" s="44">
        <f t="shared" si="42"/>
        <v>213</v>
      </c>
      <c r="AI91" s="44">
        <f t="shared" si="43"/>
        <v>259</v>
      </c>
      <c r="AJ91" s="44">
        <f t="shared" si="44"/>
        <v>280</v>
      </c>
    </row>
    <row r="92" spans="1:36" ht="15" customHeight="1" x14ac:dyDescent="0.25">
      <c r="A92" s="4"/>
      <c r="B92" s="311"/>
      <c r="C92" s="93" t="s">
        <v>242</v>
      </c>
      <c r="D92" s="94"/>
      <c r="E92" s="95"/>
      <c r="F92" s="96"/>
      <c r="G92" s="97">
        <v>1</v>
      </c>
      <c r="H92" s="98">
        <v>6</v>
      </c>
      <c r="I92" s="99">
        <v>1</v>
      </c>
      <c r="J92" s="99">
        <v>1</v>
      </c>
      <c r="K92" s="99"/>
      <c r="L92" s="99">
        <v>1</v>
      </c>
      <c r="M92" s="99"/>
      <c r="N92" s="99">
        <v>2</v>
      </c>
      <c r="O92" s="99">
        <v>1</v>
      </c>
      <c r="P92" s="99"/>
      <c r="Q92" s="99"/>
      <c r="R92" s="99"/>
      <c r="S92" s="99" t="s">
        <v>63</v>
      </c>
      <c r="T92" s="100" t="s">
        <v>71</v>
      </c>
      <c r="U92" s="101"/>
      <c r="V92" s="102"/>
      <c r="W92" s="103"/>
      <c r="X92" s="104">
        <f t="shared" si="34"/>
        <v>787</v>
      </c>
      <c r="Y92" s="105">
        <f t="shared" si="35"/>
        <v>0.37992376111817028</v>
      </c>
      <c r="Z92" s="104">
        <f t="shared" si="36"/>
        <v>30</v>
      </c>
      <c r="AA92" s="106" t="s">
        <v>243</v>
      </c>
      <c r="AB92" s="107">
        <f t="shared" si="37"/>
        <v>757</v>
      </c>
      <c r="AC92" s="108">
        <f t="shared" si="38"/>
        <v>0.39498018494055487</v>
      </c>
      <c r="AD92" s="109" t="str">
        <f t="shared" si="39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</v>
      </c>
      <c r="AF92" s="44">
        <f t="shared" si="40"/>
        <v>253835.39999999997</v>
      </c>
      <c r="AG92" s="44">
        <f t="shared" si="41"/>
        <v>292</v>
      </c>
      <c r="AH92" s="44">
        <f t="shared" si="42"/>
        <v>142</v>
      </c>
      <c r="AI92" s="44">
        <f t="shared" si="43"/>
        <v>157</v>
      </c>
      <c r="AJ92" s="44">
        <f t="shared" si="44"/>
        <v>196</v>
      </c>
    </row>
    <row r="93" spans="1:36" ht="15" customHeight="1" x14ac:dyDescent="0.25">
      <c r="A93" s="4"/>
      <c r="B93" s="311"/>
      <c r="C93" s="93" t="s">
        <v>244</v>
      </c>
      <c r="D93" s="94"/>
      <c r="E93" s="95"/>
      <c r="F93" s="96"/>
      <c r="G93" s="97">
        <v>1</v>
      </c>
      <c r="H93" s="98">
        <v>5</v>
      </c>
      <c r="I93" s="99">
        <v>1</v>
      </c>
      <c r="J93" s="99">
        <v>1</v>
      </c>
      <c r="K93" s="99"/>
      <c r="L93" s="99">
        <v>1</v>
      </c>
      <c r="M93" s="99"/>
      <c r="N93" s="99">
        <v>1</v>
      </c>
      <c r="O93" s="99">
        <v>1</v>
      </c>
      <c r="P93" s="99"/>
      <c r="Q93" s="99"/>
      <c r="R93" s="99"/>
      <c r="S93" s="99" t="s">
        <v>63</v>
      </c>
      <c r="T93" s="100" t="s">
        <v>71</v>
      </c>
      <c r="U93" s="101"/>
      <c r="V93" s="102"/>
      <c r="W93" s="103"/>
      <c r="X93" s="104">
        <f t="shared" si="34"/>
        <v>944</v>
      </c>
      <c r="Y93" s="105">
        <f t="shared" si="35"/>
        <v>0.3771186440677966</v>
      </c>
      <c r="Z93" s="104">
        <f t="shared" si="36"/>
        <v>30</v>
      </c>
      <c r="AA93" s="106" t="s">
        <v>245</v>
      </c>
      <c r="AB93" s="107">
        <f t="shared" si="37"/>
        <v>914</v>
      </c>
      <c r="AC93" s="108">
        <f t="shared" si="38"/>
        <v>0.38949671772428884</v>
      </c>
      <c r="AD93" s="109" t="str">
        <f t="shared" si="39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</v>
      </c>
      <c r="AF93" s="44">
        <f t="shared" si="40"/>
        <v>304486.79999999993</v>
      </c>
      <c r="AG93" s="44">
        <f t="shared" si="41"/>
        <v>337</v>
      </c>
      <c r="AH93" s="44">
        <f t="shared" si="42"/>
        <v>159</v>
      </c>
      <c r="AI93" s="44">
        <f t="shared" si="43"/>
        <v>197</v>
      </c>
      <c r="AJ93" s="44">
        <f t="shared" si="44"/>
        <v>251</v>
      </c>
    </row>
    <row r="94" spans="1:36" ht="15" customHeight="1" x14ac:dyDescent="0.25">
      <c r="A94" s="4"/>
      <c r="B94" s="311"/>
      <c r="C94" s="127" t="s">
        <v>246</v>
      </c>
      <c r="D94" s="128"/>
      <c r="E94" s="129"/>
      <c r="F94" s="130"/>
      <c r="G94" s="131">
        <v>1</v>
      </c>
      <c r="H94" s="132">
        <v>6</v>
      </c>
      <c r="I94" s="133">
        <v>1</v>
      </c>
      <c r="J94" s="133">
        <v>1</v>
      </c>
      <c r="K94" s="133"/>
      <c r="L94" s="133">
        <v>2</v>
      </c>
      <c r="M94" s="133">
        <v>2</v>
      </c>
      <c r="N94" s="133">
        <v>2</v>
      </c>
      <c r="O94" s="133">
        <v>1</v>
      </c>
      <c r="P94" s="133"/>
      <c r="Q94" s="133"/>
      <c r="R94" s="133"/>
      <c r="S94" s="133" t="s">
        <v>63</v>
      </c>
      <c r="T94" s="134" t="s">
        <v>71</v>
      </c>
      <c r="U94" s="135"/>
      <c r="V94" s="136"/>
      <c r="W94" s="137"/>
      <c r="X94" s="144">
        <f t="shared" si="34"/>
        <v>1116</v>
      </c>
      <c r="Y94" s="138">
        <f t="shared" si="35"/>
        <v>0.39157706093189959</v>
      </c>
      <c r="Z94" s="139">
        <f t="shared" si="36"/>
        <v>30</v>
      </c>
      <c r="AA94" s="140" t="s">
        <v>247</v>
      </c>
      <c r="AB94" s="141">
        <f t="shared" si="37"/>
        <v>1086</v>
      </c>
      <c r="AC94" s="142">
        <f t="shared" si="38"/>
        <v>0.40239410681399634</v>
      </c>
      <c r="AD94" s="143" t="str">
        <f t="shared" si="39"/>
        <v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</v>
      </c>
      <c r="AF94" s="44">
        <f t="shared" si="40"/>
        <v>360064.19999999995</v>
      </c>
      <c r="AG94" s="44">
        <f t="shared" si="41"/>
        <v>361</v>
      </c>
      <c r="AH94" s="44">
        <f t="shared" si="42"/>
        <v>179</v>
      </c>
      <c r="AI94" s="44">
        <f t="shared" si="43"/>
        <v>258</v>
      </c>
      <c r="AJ94" s="44">
        <f t="shared" si="44"/>
        <v>318</v>
      </c>
    </row>
    <row r="95" spans="1:36" ht="15" customHeight="1" x14ac:dyDescent="0.25">
      <c r="A95" s="4"/>
      <c r="B95" s="312" t="s">
        <v>248</v>
      </c>
      <c r="C95" s="93" t="s">
        <v>249</v>
      </c>
      <c r="D95" s="94" t="s">
        <v>250</v>
      </c>
      <c r="E95" s="95">
        <v>1</v>
      </c>
      <c r="F95" s="96"/>
      <c r="G95" s="97">
        <v>1</v>
      </c>
      <c r="H95" s="98">
        <v>5</v>
      </c>
      <c r="I95" s="99"/>
      <c r="J95" s="99">
        <v>1</v>
      </c>
      <c r="K95" s="99"/>
      <c r="L95" s="99"/>
      <c r="M95" s="99">
        <v>8</v>
      </c>
      <c r="N95" s="99"/>
      <c r="O95" s="99">
        <v>1</v>
      </c>
      <c r="P95" s="99"/>
      <c r="Q95" s="99"/>
      <c r="R95" s="99"/>
      <c r="S95" s="99" t="s">
        <v>53</v>
      </c>
      <c r="T95" s="100" t="s">
        <v>54</v>
      </c>
      <c r="U95" s="101">
        <v>60</v>
      </c>
      <c r="V95" s="102">
        <f t="shared" ref="V95:V101" si="45">AF95</f>
        <v>805337.39999999991</v>
      </c>
      <c r="W95" s="103">
        <f t="shared" ref="W95:W101" si="46">U95*V95/1000000000</f>
        <v>4.8320243999999991E-2</v>
      </c>
      <c r="X95" s="104">
        <f t="shared" si="34"/>
        <v>2492</v>
      </c>
      <c r="Y95" s="105">
        <f t="shared" si="35"/>
        <v>0.3635634028892456</v>
      </c>
      <c r="Z95" s="104">
        <f t="shared" si="36"/>
        <v>30</v>
      </c>
      <c r="AA95" s="106" t="s">
        <v>251</v>
      </c>
      <c r="AB95" s="107">
        <f t="shared" si="37"/>
        <v>2462</v>
      </c>
      <c r="AC95" s="108">
        <f t="shared" si="38"/>
        <v>0.36799350121852148</v>
      </c>
      <c r="AD95" s="109" t="str">
        <f t="shared" si="39"/>
        <v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</v>
      </c>
      <c r="AF95" s="44">
        <f t="shared" si="40"/>
        <v>805337.39999999991</v>
      </c>
      <c r="AG95" s="44">
        <f t="shared" si="41"/>
        <v>918</v>
      </c>
      <c r="AH95" s="44">
        <f t="shared" si="42"/>
        <v>358</v>
      </c>
      <c r="AI95" s="44">
        <f t="shared" si="43"/>
        <v>548</v>
      </c>
      <c r="AJ95" s="44">
        <f t="shared" si="44"/>
        <v>668</v>
      </c>
    </row>
    <row r="96" spans="1:36" ht="15" customHeight="1" x14ac:dyDescent="0.25">
      <c r="A96" s="4"/>
      <c r="B96" s="312"/>
      <c r="C96" s="93" t="s">
        <v>252</v>
      </c>
      <c r="D96" s="94" t="s">
        <v>250</v>
      </c>
      <c r="E96" s="95">
        <v>1</v>
      </c>
      <c r="F96" s="96"/>
      <c r="G96" s="97">
        <v>1</v>
      </c>
      <c r="H96" s="98">
        <v>6</v>
      </c>
      <c r="I96" s="99">
        <v>1</v>
      </c>
      <c r="J96" s="99">
        <v>1</v>
      </c>
      <c r="K96" s="99"/>
      <c r="L96" s="99"/>
      <c r="M96" s="99">
        <v>6</v>
      </c>
      <c r="N96" s="99"/>
      <c r="O96" s="99"/>
      <c r="P96" s="99"/>
      <c r="Q96" s="99"/>
      <c r="R96" s="99"/>
      <c r="S96" s="99" t="s">
        <v>53</v>
      </c>
      <c r="T96" s="100" t="s">
        <v>54</v>
      </c>
      <c r="U96" s="101">
        <v>60</v>
      </c>
      <c r="V96" s="102">
        <f t="shared" si="45"/>
        <v>736212.39999999991</v>
      </c>
      <c r="W96" s="103">
        <f t="shared" si="46"/>
        <v>4.4172743999999993E-2</v>
      </c>
      <c r="X96" s="104">
        <f t="shared" si="34"/>
        <v>2277</v>
      </c>
      <c r="Y96" s="105">
        <f t="shared" si="35"/>
        <v>0.3684672815107598</v>
      </c>
      <c r="Z96" s="104">
        <f t="shared" si="36"/>
        <v>30</v>
      </c>
      <c r="AA96" s="106" t="s">
        <v>253</v>
      </c>
      <c r="AB96" s="107">
        <f t="shared" si="37"/>
        <v>2247</v>
      </c>
      <c r="AC96" s="108">
        <f t="shared" si="38"/>
        <v>0.37338673787271914</v>
      </c>
      <c r="AD96" s="109" t="str">
        <f t="shared" si="39"/>
        <v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96" s="44">
        <f t="shared" si="40"/>
        <v>736212.39999999991</v>
      </c>
      <c r="AG96" s="44">
        <f t="shared" si="41"/>
        <v>845</v>
      </c>
      <c r="AH96" s="44">
        <f t="shared" si="42"/>
        <v>333</v>
      </c>
      <c r="AI96" s="44">
        <f t="shared" si="43"/>
        <v>506</v>
      </c>
      <c r="AJ96" s="44">
        <f t="shared" si="44"/>
        <v>593</v>
      </c>
    </row>
    <row r="97" spans="1:36" ht="15" customHeight="1" x14ac:dyDescent="0.25">
      <c r="A97" s="4"/>
      <c r="B97" s="312"/>
      <c r="C97" s="93" t="s">
        <v>254</v>
      </c>
      <c r="D97" s="94" t="s">
        <v>250</v>
      </c>
      <c r="E97" s="95">
        <v>1</v>
      </c>
      <c r="F97" s="96">
        <v>1</v>
      </c>
      <c r="G97" s="97">
        <v>1</v>
      </c>
      <c r="H97" s="98">
        <v>5</v>
      </c>
      <c r="I97" s="99"/>
      <c r="J97" s="99">
        <v>1</v>
      </c>
      <c r="K97" s="99"/>
      <c r="L97" s="99"/>
      <c r="M97" s="99">
        <v>8</v>
      </c>
      <c r="N97" s="99"/>
      <c r="O97" s="99"/>
      <c r="P97" s="99"/>
      <c r="Q97" s="99"/>
      <c r="R97" s="99"/>
      <c r="S97" s="99" t="s">
        <v>53</v>
      </c>
      <c r="T97" s="100" t="s">
        <v>54</v>
      </c>
      <c r="U97" s="101">
        <v>60</v>
      </c>
      <c r="V97" s="102">
        <f t="shared" si="45"/>
        <v>816777.6</v>
      </c>
      <c r="W97" s="103">
        <f t="shared" si="46"/>
        <v>4.9006656000000003E-2</v>
      </c>
      <c r="X97" s="104">
        <f t="shared" si="34"/>
        <v>2528</v>
      </c>
      <c r="Y97" s="105">
        <f t="shared" si="35"/>
        <v>0.35957278481012656</v>
      </c>
      <c r="Z97" s="104">
        <f t="shared" si="36"/>
        <v>30</v>
      </c>
      <c r="AA97" s="106" t="s">
        <v>255</v>
      </c>
      <c r="AB97" s="107">
        <f t="shared" si="37"/>
        <v>2498</v>
      </c>
      <c r="AC97" s="108">
        <f t="shared" si="38"/>
        <v>0.36389111289031228</v>
      </c>
      <c r="AD97" s="109" t="str">
        <f t="shared" si="39"/>
        <v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97" s="44">
        <f t="shared" si="40"/>
        <v>816777.6</v>
      </c>
      <c r="AG97" s="44">
        <f t="shared" si="41"/>
        <v>938</v>
      </c>
      <c r="AH97" s="44">
        <f t="shared" si="42"/>
        <v>362</v>
      </c>
      <c r="AI97" s="44">
        <f t="shared" si="43"/>
        <v>547</v>
      </c>
      <c r="AJ97" s="44">
        <f t="shared" si="44"/>
        <v>681</v>
      </c>
    </row>
    <row r="98" spans="1:36" ht="15" customHeight="1" x14ac:dyDescent="0.25">
      <c r="A98" s="4"/>
      <c r="B98" s="312"/>
      <c r="C98" s="93" t="s">
        <v>256</v>
      </c>
      <c r="D98" s="94" t="s">
        <v>250</v>
      </c>
      <c r="E98" s="95">
        <v>1</v>
      </c>
      <c r="F98" s="96">
        <v>1</v>
      </c>
      <c r="G98" s="97">
        <v>1</v>
      </c>
      <c r="H98" s="98">
        <v>3</v>
      </c>
      <c r="I98" s="99">
        <v>1</v>
      </c>
      <c r="J98" s="99">
        <v>1</v>
      </c>
      <c r="K98" s="99"/>
      <c r="L98" s="99"/>
      <c r="M98" s="99">
        <v>1</v>
      </c>
      <c r="N98" s="99"/>
      <c r="O98" s="99"/>
      <c r="P98" s="99">
        <v>1</v>
      </c>
      <c r="Q98" s="99"/>
      <c r="R98" s="99"/>
      <c r="S98" s="99" t="s">
        <v>53</v>
      </c>
      <c r="T98" s="100" t="s">
        <v>54</v>
      </c>
      <c r="U98" s="101">
        <v>60</v>
      </c>
      <c r="V98" s="102">
        <f t="shared" si="45"/>
        <v>148304.59999999998</v>
      </c>
      <c r="W98" s="103">
        <f t="shared" si="46"/>
        <v>8.8982759999999984E-3</v>
      </c>
      <c r="X98" s="104">
        <f t="shared" si="34"/>
        <v>458</v>
      </c>
      <c r="Y98" s="105">
        <f t="shared" si="35"/>
        <v>0.29475982532751088</v>
      </c>
      <c r="Z98" s="104">
        <f t="shared" si="36"/>
        <v>30</v>
      </c>
      <c r="AA98" s="106" t="s">
        <v>257</v>
      </c>
      <c r="AB98" s="107">
        <f t="shared" si="37"/>
        <v>428</v>
      </c>
      <c r="AC98" s="108">
        <f t="shared" si="38"/>
        <v>0.31542056074766356</v>
      </c>
      <c r="AD98" s="109" t="str">
        <f t="shared" si="39"/>
        <v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</v>
      </c>
      <c r="AF98" s="44">
        <f t="shared" si="40"/>
        <v>148304.59999999998</v>
      </c>
      <c r="AG98" s="44">
        <f t="shared" si="41"/>
        <v>207</v>
      </c>
      <c r="AH98" s="44">
        <f t="shared" si="42"/>
        <v>53</v>
      </c>
      <c r="AI98" s="44">
        <f t="shared" si="43"/>
        <v>82</v>
      </c>
      <c r="AJ98" s="44">
        <f t="shared" si="44"/>
        <v>116</v>
      </c>
    </row>
    <row r="99" spans="1:36" ht="15" customHeight="1" x14ac:dyDescent="0.25">
      <c r="A99" s="4"/>
      <c r="B99" s="312"/>
      <c r="C99" s="93" t="s">
        <v>258</v>
      </c>
      <c r="D99" s="94" t="s">
        <v>250</v>
      </c>
      <c r="E99" s="95">
        <v>1</v>
      </c>
      <c r="F99" s="96">
        <v>1</v>
      </c>
      <c r="G99" s="97">
        <v>1</v>
      </c>
      <c r="H99" s="98">
        <v>5</v>
      </c>
      <c r="I99" s="99"/>
      <c r="J99" s="99">
        <v>1</v>
      </c>
      <c r="K99" s="99"/>
      <c r="L99" s="99"/>
      <c r="M99" s="99">
        <v>8</v>
      </c>
      <c r="N99" s="99"/>
      <c r="O99" s="99">
        <v>1</v>
      </c>
      <c r="P99" s="99"/>
      <c r="Q99" s="99"/>
      <c r="R99" s="99"/>
      <c r="S99" s="99" t="s">
        <v>53</v>
      </c>
      <c r="T99" s="100" t="s">
        <v>54</v>
      </c>
      <c r="U99" s="101">
        <v>60</v>
      </c>
      <c r="V99" s="102">
        <f t="shared" si="45"/>
        <v>805337.39999999991</v>
      </c>
      <c r="W99" s="103">
        <f t="shared" si="46"/>
        <v>4.8320243999999991E-2</v>
      </c>
      <c r="X99" s="104">
        <f t="shared" si="34"/>
        <v>2492</v>
      </c>
      <c r="Y99" s="105">
        <f t="shared" si="35"/>
        <v>0.3635634028892456</v>
      </c>
      <c r="Z99" s="104">
        <f t="shared" si="36"/>
        <v>30</v>
      </c>
      <c r="AA99" s="106" t="s">
        <v>259</v>
      </c>
      <c r="AB99" s="107">
        <f t="shared" si="37"/>
        <v>2462</v>
      </c>
      <c r="AC99" s="108">
        <f t="shared" si="38"/>
        <v>0.36799350121852148</v>
      </c>
      <c r="AD99" s="109" t="str">
        <f t="shared" si="39"/>
        <v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</v>
      </c>
      <c r="AF99" s="44">
        <f t="shared" si="40"/>
        <v>805337.39999999991</v>
      </c>
      <c r="AG99" s="44">
        <f t="shared" si="41"/>
        <v>918</v>
      </c>
      <c r="AH99" s="44">
        <f t="shared" si="42"/>
        <v>358</v>
      </c>
      <c r="AI99" s="44">
        <f t="shared" si="43"/>
        <v>548</v>
      </c>
      <c r="AJ99" s="44">
        <f t="shared" si="44"/>
        <v>668</v>
      </c>
    </row>
    <row r="100" spans="1:36" ht="15" customHeight="1" x14ac:dyDescent="0.25">
      <c r="A100" s="4"/>
      <c r="B100" s="312"/>
      <c r="C100" s="93" t="s">
        <v>260</v>
      </c>
      <c r="D100" s="94" t="s">
        <v>250</v>
      </c>
      <c r="E100" s="95">
        <v>1</v>
      </c>
      <c r="F100" s="96">
        <v>1</v>
      </c>
      <c r="G100" s="97">
        <v>1</v>
      </c>
      <c r="H100" s="98">
        <v>5</v>
      </c>
      <c r="I100" s="99"/>
      <c r="J100" s="99"/>
      <c r="K100" s="99"/>
      <c r="L100" s="99"/>
      <c r="M100" s="99"/>
      <c r="N100" s="99"/>
      <c r="O100" s="99">
        <v>1</v>
      </c>
      <c r="P100" s="99">
        <v>1</v>
      </c>
      <c r="Q100" s="99"/>
      <c r="R100" s="99"/>
      <c r="S100" s="99" t="s">
        <v>53</v>
      </c>
      <c r="T100" s="100" t="s">
        <v>54</v>
      </c>
      <c r="U100" s="101">
        <v>60</v>
      </c>
      <c r="V100" s="102">
        <f t="shared" si="45"/>
        <v>316573.8</v>
      </c>
      <c r="W100" s="103">
        <f t="shared" si="46"/>
        <v>1.8994428000000001E-2</v>
      </c>
      <c r="X100" s="104">
        <f t="shared" si="34"/>
        <v>979</v>
      </c>
      <c r="Y100" s="105">
        <f t="shared" si="35"/>
        <v>0.33299284984678246</v>
      </c>
      <c r="Z100" s="104">
        <f t="shared" si="36"/>
        <v>30</v>
      </c>
      <c r="AA100" s="106" t="s">
        <v>261</v>
      </c>
      <c r="AB100" s="107">
        <f t="shared" si="37"/>
        <v>949</v>
      </c>
      <c r="AC100" s="108">
        <f t="shared" si="38"/>
        <v>0.34351949420442573</v>
      </c>
      <c r="AD100" s="109" t="str">
        <f t="shared" si="39"/>
        <v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</v>
      </c>
      <c r="AF100" s="44">
        <f t="shared" si="40"/>
        <v>316573.8</v>
      </c>
      <c r="AG100" s="44">
        <f t="shared" si="41"/>
        <v>397</v>
      </c>
      <c r="AH100" s="44">
        <f t="shared" si="42"/>
        <v>130</v>
      </c>
      <c r="AI100" s="44">
        <f t="shared" si="43"/>
        <v>196</v>
      </c>
      <c r="AJ100" s="44">
        <f t="shared" si="44"/>
        <v>256</v>
      </c>
    </row>
    <row r="101" spans="1:36" ht="15" customHeight="1" x14ac:dyDescent="0.25">
      <c r="A101" s="4"/>
      <c r="B101" s="312"/>
      <c r="C101" s="110" t="s">
        <v>262</v>
      </c>
      <c r="D101" s="111" t="s">
        <v>250</v>
      </c>
      <c r="E101" s="112">
        <v>1</v>
      </c>
      <c r="F101" s="113"/>
      <c r="G101" s="114">
        <v>1</v>
      </c>
      <c r="H101" s="115">
        <v>6</v>
      </c>
      <c r="I101" s="116"/>
      <c r="J101" s="116"/>
      <c r="K101" s="116">
        <v>1</v>
      </c>
      <c r="L101" s="116">
        <v>1</v>
      </c>
      <c r="M101" s="116"/>
      <c r="N101" s="116">
        <v>1</v>
      </c>
      <c r="O101" s="116">
        <v>1</v>
      </c>
      <c r="P101" s="116">
        <v>1</v>
      </c>
      <c r="Q101" s="116"/>
      <c r="R101" s="116"/>
      <c r="S101" s="116" t="s">
        <v>63</v>
      </c>
      <c r="T101" s="117" t="s">
        <v>54</v>
      </c>
      <c r="U101" s="118">
        <v>60</v>
      </c>
      <c r="V101" s="119">
        <f t="shared" si="45"/>
        <v>297206.8</v>
      </c>
      <c r="W101" s="120">
        <f t="shared" si="46"/>
        <v>1.7832408000000001E-2</v>
      </c>
      <c r="X101" s="121">
        <f t="shared" si="34"/>
        <v>919</v>
      </c>
      <c r="Y101" s="122">
        <f t="shared" si="35"/>
        <v>0.33297062023939061</v>
      </c>
      <c r="Z101" s="121">
        <f t="shared" si="36"/>
        <v>30</v>
      </c>
      <c r="AA101" s="123" t="s">
        <v>263</v>
      </c>
      <c r="AB101" s="124">
        <f t="shared" si="37"/>
        <v>889</v>
      </c>
      <c r="AC101" s="125">
        <f t="shared" si="38"/>
        <v>0.34420697412823398</v>
      </c>
      <c r="AD101" s="126" t="str">
        <f t="shared" si="39"/>
        <v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</v>
      </c>
      <c r="AF101" s="44">
        <f t="shared" si="40"/>
        <v>297206.8</v>
      </c>
      <c r="AG101" s="44">
        <f t="shared" si="41"/>
        <v>372</v>
      </c>
      <c r="AH101" s="44">
        <f t="shared" si="42"/>
        <v>121</v>
      </c>
      <c r="AI101" s="44">
        <f t="shared" si="43"/>
        <v>185</v>
      </c>
      <c r="AJ101" s="44">
        <f t="shared" si="44"/>
        <v>241</v>
      </c>
    </row>
    <row r="102" spans="1:36" ht="15" customHeight="1" x14ac:dyDescent="0.25">
      <c r="A102" s="4"/>
      <c r="B102" s="312"/>
      <c r="C102" s="93" t="s">
        <v>264</v>
      </c>
      <c r="D102" s="94"/>
      <c r="E102" s="95"/>
      <c r="F102" s="96"/>
      <c r="G102" s="97">
        <v>1</v>
      </c>
      <c r="H102" s="98">
        <v>10</v>
      </c>
      <c r="I102" s="99"/>
      <c r="J102" s="99">
        <v>1</v>
      </c>
      <c r="K102" s="99"/>
      <c r="L102" s="99"/>
      <c r="M102" s="99">
        <v>3</v>
      </c>
      <c r="N102" s="99"/>
      <c r="O102" s="99">
        <v>1</v>
      </c>
      <c r="P102" s="99"/>
      <c r="Q102" s="99"/>
      <c r="R102" s="99"/>
      <c r="S102" s="99" t="s">
        <v>63</v>
      </c>
      <c r="T102" s="100" t="s">
        <v>54</v>
      </c>
      <c r="U102" s="101"/>
      <c r="V102" s="102"/>
      <c r="W102" s="103"/>
      <c r="X102" s="104">
        <f t="shared" si="34"/>
        <v>2356</v>
      </c>
      <c r="Y102" s="105">
        <f t="shared" si="35"/>
        <v>0.36247877758913416</v>
      </c>
      <c r="Z102" s="104">
        <f t="shared" ref="Z102:Z133" si="47">LEN(AA102)-FIND("AAAAAAAAAAAA",AA102)+1</f>
        <v>30</v>
      </c>
      <c r="AA102" s="106" t="s">
        <v>265</v>
      </c>
      <c r="AB102" s="107">
        <f t="shared" si="37"/>
        <v>2326</v>
      </c>
      <c r="AC102" s="108">
        <f t="shared" ref="AC102:AC133" si="48">(1 - LEN(SUBSTITUTE(SUBSTITUTE(AD102,"G",""),"C",""))/LEN(AD102))</f>
        <v>0.36715391229578676</v>
      </c>
      <c r="AD102" s="109" t="str">
        <f t="shared" si="39"/>
        <v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</v>
      </c>
      <c r="AF102" s="44">
        <f t="shared" ref="AF102:AF133" si="49">AG102*329.2+AJ102*306.2+AH102*305.2+AI102*345.2+159</f>
        <v>762201.2</v>
      </c>
      <c r="AG102" s="44">
        <f t="shared" si="41"/>
        <v>903</v>
      </c>
      <c r="AH102" s="44">
        <f t="shared" si="42"/>
        <v>336</v>
      </c>
      <c r="AI102" s="44">
        <f t="shared" si="43"/>
        <v>518</v>
      </c>
      <c r="AJ102" s="44">
        <f t="shared" si="44"/>
        <v>599</v>
      </c>
    </row>
    <row r="103" spans="1:36" ht="15" customHeight="1" x14ac:dyDescent="0.25">
      <c r="A103" s="4"/>
      <c r="B103" s="312"/>
      <c r="C103" s="93" t="s">
        <v>266</v>
      </c>
      <c r="D103" s="94"/>
      <c r="E103" s="95"/>
      <c r="F103" s="96"/>
      <c r="G103" s="97">
        <v>1</v>
      </c>
      <c r="H103" s="98">
        <v>12</v>
      </c>
      <c r="I103" s="99">
        <v>1</v>
      </c>
      <c r="J103" s="99">
        <v>1</v>
      </c>
      <c r="K103" s="99"/>
      <c r="L103" s="99"/>
      <c r="M103" s="99"/>
      <c r="N103" s="99"/>
      <c r="O103" s="99"/>
      <c r="P103" s="99"/>
      <c r="Q103" s="99"/>
      <c r="R103" s="99"/>
      <c r="S103" s="99" t="s">
        <v>63</v>
      </c>
      <c r="T103" s="100" t="s">
        <v>54</v>
      </c>
      <c r="U103" s="101"/>
      <c r="V103" s="102"/>
      <c r="W103" s="145"/>
      <c r="X103" s="104">
        <f t="shared" si="34"/>
        <v>2890</v>
      </c>
      <c r="Y103" s="146">
        <f t="shared" si="35"/>
        <v>0.35778546712802772</v>
      </c>
      <c r="Z103" s="104">
        <f t="shared" si="47"/>
        <v>30</v>
      </c>
      <c r="AA103" s="106" t="s">
        <v>267</v>
      </c>
      <c r="AB103" s="107">
        <f t="shared" si="37"/>
        <v>2860</v>
      </c>
      <c r="AC103" s="108">
        <f t="shared" si="48"/>
        <v>0.36153846153846159</v>
      </c>
      <c r="AD103" s="109" t="str">
        <f t="shared" si="39"/>
        <v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103" s="44">
        <f t="shared" si="49"/>
        <v>934474.99999999988</v>
      </c>
      <c r="AG103" s="44">
        <f t="shared" si="41"/>
        <v>1104</v>
      </c>
      <c r="AH103" s="44">
        <f t="shared" si="42"/>
        <v>408</v>
      </c>
      <c r="AI103" s="44">
        <f t="shared" si="43"/>
        <v>626</v>
      </c>
      <c r="AJ103" s="44">
        <f t="shared" si="44"/>
        <v>752</v>
      </c>
    </row>
    <row r="104" spans="1:36" ht="15" customHeight="1" x14ac:dyDescent="0.25">
      <c r="A104" s="4"/>
      <c r="B104" s="312"/>
      <c r="C104" s="93" t="s">
        <v>268</v>
      </c>
      <c r="D104" s="94"/>
      <c r="E104" s="95"/>
      <c r="F104" s="96"/>
      <c r="G104" s="97">
        <v>1</v>
      </c>
      <c r="H104" s="98">
        <v>9</v>
      </c>
      <c r="I104" s="99">
        <v>1</v>
      </c>
      <c r="J104" s="99">
        <v>1</v>
      </c>
      <c r="K104" s="99"/>
      <c r="L104" s="99"/>
      <c r="M104" s="99">
        <v>3</v>
      </c>
      <c r="N104" s="99"/>
      <c r="O104" s="99">
        <v>1</v>
      </c>
      <c r="P104" s="99"/>
      <c r="Q104" s="99"/>
      <c r="R104" s="99"/>
      <c r="S104" s="99" t="s">
        <v>63</v>
      </c>
      <c r="T104" s="100" t="s">
        <v>54</v>
      </c>
      <c r="U104" s="101"/>
      <c r="V104" s="102"/>
      <c r="W104" s="145"/>
      <c r="X104" s="104">
        <f t="shared" si="34"/>
        <v>2570</v>
      </c>
      <c r="Y104" s="146">
        <f t="shared" si="35"/>
        <v>0.36031128404669266</v>
      </c>
      <c r="Z104" s="104">
        <f t="shared" si="47"/>
        <v>30</v>
      </c>
      <c r="AA104" s="106" t="s">
        <v>269</v>
      </c>
      <c r="AB104" s="107">
        <f t="shared" si="37"/>
        <v>2540</v>
      </c>
      <c r="AC104" s="108">
        <f t="shared" si="48"/>
        <v>0.36456692913385824</v>
      </c>
      <c r="AD104" s="109" t="str">
        <f t="shared" si="39"/>
        <v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</v>
      </c>
      <c r="AF104" s="44">
        <f t="shared" si="49"/>
        <v>830830.99999999988</v>
      </c>
      <c r="AG104" s="44">
        <f t="shared" si="41"/>
        <v>968</v>
      </c>
      <c r="AH104" s="44">
        <f t="shared" si="42"/>
        <v>366</v>
      </c>
      <c r="AI104" s="44">
        <f t="shared" si="43"/>
        <v>560</v>
      </c>
      <c r="AJ104" s="44">
        <f t="shared" si="44"/>
        <v>676</v>
      </c>
    </row>
    <row r="105" spans="1:36" ht="15" customHeight="1" x14ac:dyDescent="0.25">
      <c r="A105" s="4"/>
      <c r="B105" s="312"/>
      <c r="C105" s="127" t="s">
        <v>270</v>
      </c>
      <c r="D105" s="128"/>
      <c r="E105" s="129"/>
      <c r="F105" s="130"/>
      <c r="G105" s="131">
        <v>1</v>
      </c>
      <c r="H105" s="132">
        <v>5</v>
      </c>
      <c r="I105" s="133"/>
      <c r="J105" s="133">
        <v>1</v>
      </c>
      <c r="K105" s="133"/>
      <c r="L105" s="133"/>
      <c r="M105" s="133"/>
      <c r="N105" s="133"/>
      <c r="O105" s="133"/>
      <c r="P105" s="133">
        <v>1</v>
      </c>
      <c r="Q105" s="133"/>
      <c r="R105" s="133"/>
      <c r="S105" s="133" t="s">
        <v>63</v>
      </c>
      <c r="T105" s="134" t="s">
        <v>54</v>
      </c>
      <c r="U105" s="135"/>
      <c r="V105" s="136"/>
      <c r="W105" s="137"/>
      <c r="X105" s="139">
        <f t="shared" si="34"/>
        <v>1129</v>
      </c>
      <c r="Y105" s="138">
        <f t="shared" si="35"/>
        <v>0.32949512843224094</v>
      </c>
      <c r="Z105" s="139">
        <f t="shared" si="47"/>
        <v>30</v>
      </c>
      <c r="AA105" s="140" t="s">
        <v>271</v>
      </c>
      <c r="AB105" s="141">
        <f t="shared" si="37"/>
        <v>1099</v>
      </c>
      <c r="AC105" s="142">
        <f t="shared" si="48"/>
        <v>0.33848953594176523</v>
      </c>
      <c r="AD105" s="143" t="str">
        <f t="shared" si="39"/>
        <v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</v>
      </c>
      <c r="AF105" s="44">
        <f t="shared" si="49"/>
        <v>364871.8</v>
      </c>
      <c r="AG105" s="44">
        <f t="shared" si="41"/>
        <v>455</v>
      </c>
      <c r="AH105" s="44">
        <f t="shared" si="42"/>
        <v>149</v>
      </c>
      <c r="AI105" s="44">
        <f t="shared" si="43"/>
        <v>223</v>
      </c>
      <c r="AJ105" s="44">
        <f t="shared" si="44"/>
        <v>302</v>
      </c>
    </row>
    <row r="106" spans="1:36" s="147" customFormat="1" ht="15" customHeight="1" x14ac:dyDescent="0.25">
      <c r="D106" s="148" t="s">
        <v>272</v>
      </c>
      <c r="E106" s="149">
        <f>SUM(E6:E105)</f>
        <v>69</v>
      </c>
      <c r="F106" s="150">
        <f>SUM(F6:F105)</f>
        <v>44</v>
      </c>
      <c r="G106" s="151">
        <f>SUM(G6:G105)</f>
        <v>100</v>
      </c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V106" s="56"/>
      <c r="W106" s="57"/>
      <c r="Y106" s="58"/>
      <c r="AA106" s="153"/>
      <c r="AC106" s="60"/>
      <c r="AD106" s="153"/>
    </row>
    <row r="107" spans="1:36" s="53" customFormat="1" ht="15" customHeight="1" x14ac:dyDescent="0.25"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5"/>
      <c r="U107" s="156" t="s">
        <v>273</v>
      </c>
      <c r="V107" s="157" t="s">
        <v>38</v>
      </c>
      <c r="W107" s="158" t="s">
        <v>39</v>
      </c>
      <c r="X107" s="159" t="s">
        <v>40</v>
      </c>
      <c r="Y107" s="160" t="s">
        <v>41</v>
      </c>
      <c r="Z107" s="161" t="s">
        <v>42</v>
      </c>
      <c r="AA107" s="162"/>
      <c r="AC107" s="60"/>
      <c r="AD107" s="162"/>
    </row>
    <row r="108" spans="1:36" s="53" customFormat="1" ht="15" customHeight="1" x14ac:dyDescent="0.25">
      <c r="A108" s="163"/>
      <c r="B108" s="147"/>
      <c r="C108" s="163"/>
      <c r="D108" s="164"/>
      <c r="E108" s="163"/>
      <c r="F108" s="163"/>
      <c r="G108" s="163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65" t="s">
        <v>274</v>
      </c>
      <c r="U108" s="166">
        <f t="shared" ref="U108:Z108" si="50">AVERAGE(U6:U107)</f>
        <v>60</v>
      </c>
      <c r="V108" s="167">
        <f t="shared" si="50"/>
        <v>365805.45217391307</v>
      </c>
      <c r="W108" s="168">
        <f t="shared" si="50"/>
        <v>2.1948327130434781E-2</v>
      </c>
      <c r="X108" s="167">
        <f t="shared" si="50"/>
        <v>1398.66</v>
      </c>
      <c r="Y108" s="169">
        <f t="shared" si="50"/>
        <v>0.41204384590982762</v>
      </c>
      <c r="Z108" s="170">
        <f t="shared" si="50"/>
        <v>30</v>
      </c>
      <c r="AA108" s="171"/>
      <c r="AB108" s="172">
        <f>AVERAGE(AB6:AB105)</f>
        <v>1368.66</v>
      </c>
      <c r="AC108" s="173">
        <f>AVERAGE(AC6:AC107)</f>
        <v>0.42685285595208666</v>
      </c>
      <c r="AD108" s="171"/>
    </row>
    <row r="109" spans="1:36" s="53" customFormat="1" ht="15" customHeight="1" x14ac:dyDescent="0.25">
      <c r="A109" s="163"/>
      <c r="B109" s="147"/>
      <c r="C109" s="163"/>
      <c r="D109" s="164"/>
      <c r="E109" s="163"/>
      <c r="F109" s="163"/>
      <c r="G109" s="163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74" t="s">
        <v>275</v>
      </c>
      <c r="U109" s="175">
        <f t="shared" ref="U109:Z109" si="51">MEDIAN(U6:U107)</f>
        <v>60</v>
      </c>
      <c r="V109" s="176">
        <f t="shared" si="51"/>
        <v>262274.59999999998</v>
      </c>
      <c r="W109" s="177">
        <f t="shared" si="51"/>
        <v>1.5736475999999999E-2</v>
      </c>
      <c r="X109" s="176">
        <f t="shared" si="51"/>
        <v>1114.5</v>
      </c>
      <c r="Y109" s="178">
        <f t="shared" si="51"/>
        <v>0.4217246325642639</v>
      </c>
      <c r="Z109" s="179">
        <f t="shared" si="51"/>
        <v>30</v>
      </c>
      <c r="AA109" s="162"/>
      <c r="AB109" s="180">
        <f>MEDIAN(AB6:AB105)</f>
        <v>1084.5</v>
      </c>
      <c r="AC109" s="181">
        <f>MEDIAN(AC6:AC107)</f>
        <v>0.43416937880288664</v>
      </c>
      <c r="AD109" s="162"/>
    </row>
    <row r="110" spans="1:36" s="53" customFormat="1" ht="15" customHeight="1" x14ac:dyDescent="0.25">
      <c r="A110" s="163"/>
      <c r="B110" s="147"/>
      <c r="C110" s="163"/>
      <c r="D110" s="164"/>
      <c r="E110" s="163"/>
      <c r="F110" s="163"/>
      <c r="G110" s="163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65" t="s">
        <v>276</v>
      </c>
      <c r="U110" s="166">
        <f>MIN(U6:U105)</f>
        <v>60</v>
      </c>
      <c r="V110" s="167">
        <f>MIN(V6:V105)</f>
        <v>61473.2</v>
      </c>
      <c r="W110" s="168">
        <f>MIN(W6:W105)</f>
        <v>3.688392E-3</v>
      </c>
      <c r="X110" s="167">
        <f>MIN(X6:X105)</f>
        <v>191</v>
      </c>
      <c r="Y110" s="169">
        <f>MIN(Y6:Y107)</f>
        <v>0.29475982532751088</v>
      </c>
      <c r="Z110" s="170">
        <f>MIN(Z6:Z105)</f>
        <v>30</v>
      </c>
      <c r="AA110" s="162"/>
      <c r="AB110" s="182">
        <f>MIN(AB6:AB105)</f>
        <v>161</v>
      </c>
      <c r="AC110" s="60">
        <f>MIN(AC6:AC107)</f>
        <v>0.31542056074766356</v>
      </c>
      <c r="AD110" s="162"/>
    </row>
    <row r="111" spans="1:36" s="53" customFormat="1" ht="15" customHeight="1" x14ac:dyDescent="0.25">
      <c r="A111" s="163"/>
      <c r="B111" s="147"/>
      <c r="C111" s="163"/>
      <c r="D111" s="164"/>
      <c r="E111" s="163"/>
      <c r="F111" s="163"/>
      <c r="G111" s="163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74" t="s">
        <v>277</v>
      </c>
      <c r="U111" s="175">
        <f t="shared" ref="U111:Z111" si="52">MAX(U6:U107)</f>
        <v>60</v>
      </c>
      <c r="V111" s="176">
        <f t="shared" si="52"/>
        <v>816777.6</v>
      </c>
      <c r="W111" s="177">
        <f t="shared" si="52"/>
        <v>4.9006656000000003E-2</v>
      </c>
      <c r="X111" s="176">
        <f t="shared" si="52"/>
        <v>4674</v>
      </c>
      <c r="Y111" s="178">
        <f t="shared" si="52"/>
        <v>0.51202749140893467</v>
      </c>
      <c r="Z111" s="179">
        <f t="shared" si="52"/>
        <v>30</v>
      </c>
      <c r="AA111" s="148"/>
      <c r="AB111" s="182">
        <f>MAX(AB6:AB105)</f>
        <v>4644</v>
      </c>
      <c r="AC111" s="60">
        <f>MAX(AC6:AC107)</f>
        <v>0.53985507246376807</v>
      </c>
      <c r="AD111" s="148"/>
    </row>
    <row r="112" spans="1:36" s="53" customFormat="1" ht="15" customHeight="1" x14ac:dyDescent="0.25">
      <c r="A112" s="163"/>
      <c r="B112" s="147"/>
      <c r="C112" s="163"/>
      <c r="D112" s="164"/>
      <c r="E112" s="147"/>
      <c r="F112" s="147"/>
      <c r="G112" s="147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65" t="s">
        <v>272</v>
      </c>
      <c r="U112" s="166">
        <f>SUM(U6:U105)</f>
        <v>4140</v>
      </c>
      <c r="V112" s="167"/>
      <c r="W112" s="168">
        <f>SUM(W6:W105)</f>
        <v>1.5144345719999999</v>
      </c>
      <c r="X112" s="167"/>
      <c r="Y112" s="169"/>
      <c r="Z112" s="170"/>
      <c r="AA112" s="59"/>
      <c r="AC112" s="60"/>
      <c r="AD112" s="59"/>
    </row>
    <row r="113" spans="1:30" ht="15" customHeight="1" x14ac:dyDescent="0.25">
      <c r="D113" s="45"/>
      <c r="G113" s="46"/>
      <c r="T113" s="44"/>
      <c r="U113" s="47"/>
      <c r="V113" s="48"/>
      <c r="W113" s="44"/>
      <c r="X113" s="49"/>
      <c r="Y113" s="44"/>
      <c r="Z113" s="50"/>
      <c r="AA113" s="44"/>
      <c r="AB113" s="51"/>
      <c r="AC113" s="50"/>
      <c r="AD113" s="44"/>
    </row>
    <row r="114" spans="1:30" ht="15" customHeight="1" x14ac:dyDescent="0.25">
      <c r="A114" s="184" t="s">
        <v>25</v>
      </c>
      <c r="B114" s="185" t="s">
        <v>278</v>
      </c>
      <c r="C114" s="186"/>
      <c r="D114" s="187"/>
      <c r="E114" s="187"/>
      <c r="F114" s="187"/>
      <c r="G114" s="188"/>
      <c r="T114" s="44"/>
      <c r="U114" s="47"/>
      <c r="V114" s="48"/>
      <c r="W114" s="44"/>
      <c r="X114" s="49"/>
      <c r="Y114" s="44"/>
      <c r="Z114" s="50"/>
      <c r="AA114" s="44"/>
      <c r="AB114" s="51"/>
      <c r="AC114" s="50"/>
      <c r="AD114" s="44"/>
    </row>
    <row r="115" spans="1:30" ht="15" customHeight="1" x14ac:dyDescent="0.25">
      <c r="A115" s="189" t="s">
        <v>26</v>
      </c>
      <c r="B115" s="190" t="s">
        <v>279</v>
      </c>
      <c r="C115" s="147"/>
      <c r="D115" s="191"/>
      <c r="E115" s="191"/>
      <c r="F115" s="191"/>
      <c r="G115" s="192"/>
      <c r="T115" s="44"/>
      <c r="U115" s="47"/>
      <c r="V115" s="48"/>
      <c r="W115" s="44"/>
      <c r="X115" s="49"/>
      <c r="Y115" s="44"/>
      <c r="Z115" s="50"/>
      <c r="AA115" s="44"/>
      <c r="AB115" s="51"/>
      <c r="AC115" s="50"/>
      <c r="AD115" s="44"/>
    </row>
    <row r="116" spans="1:30" ht="15" customHeight="1" x14ac:dyDescent="0.25">
      <c r="A116" s="189" t="s">
        <v>27</v>
      </c>
      <c r="B116" s="190" t="s">
        <v>280</v>
      </c>
      <c r="C116" s="147"/>
      <c r="D116" s="191"/>
      <c r="E116" s="191"/>
      <c r="F116" s="191"/>
      <c r="G116" s="192"/>
      <c r="T116" s="44"/>
      <c r="U116" s="47"/>
      <c r="V116" s="48"/>
      <c r="W116" s="44"/>
      <c r="X116" s="49"/>
      <c r="Y116" s="44"/>
      <c r="Z116" s="50"/>
      <c r="AA116" s="44"/>
      <c r="AB116" s="51"/>
      <c r="AC116" s="50"/>
      <c r="AD116" s="44"/>
    </row>
    <row r="117" spans="1:30" ht="15" customHeight="1" x14ac:dyDescent="0.25">
      <c r="A117" s="189" t="s">
        <v>28</v>
      </c>
      <c r="B117" s="190" t="s">
        <v>281</v>
      </c>
      <c r="C117" s="147"/>
      <c r="D117" s="191"/>
      <c r="E117" s="191"/>
      <c r="F117" s="191"/>
      <c r="G117" s="192"/>
      <c r="T117" s="44"/>
      <c r="U117" s="47"/>
      <c r="V117" s="48"/>
      <c r="W117" s="44"/>
      <c r="X117" s="49"/>
      <c r="Y117" s="44"/>
      <c r="Z117" s="50"/>
      <c r="AA117" s="44"/>
      <c r="AB117" s="51"/>
      <c r="AC117" s="50"/>
      <c r="AD117" s="44"/>
    </row>
    <row r="118" spans="1:30" ht="15" customHeight="1" x14ac:dyDescent="0.25">
      <c r="A118" s="189" t="s">
        <v>29</v>
      </c>
      <c r="B118" s="190" t="s">
        <v>282</v>
      </c>
      <c r="C118" s="147"/>
      <c r="D118" s="191"/>
      <c r="E118" s="191"/>
      <c r="F118" s="191"/>
      <c r="G118" s="192"/>
      <c r="T118" s="44"/>
      <c r="U118" s="47"/>
      <c r="V118" s="48"/>
      <c r="W118" s="44"/>
      <c r="X118" s="49"/>
      <c r="Y118" s="44"/>
      <c r="Z118" s="50"/>
      <c r="AA118" s="44"/>
      <c r="AB118" s="51"/>
      <c r="AC118" s="50"/>
      <c r="AD118" s="44"/>
    </row>
    <row r="119" spans="1:30" ht="15" customHeight="1" x14ac:dyDescent="0.25">
      <c r="A119" s="189" t="s">
        <v>30</v>
      </c>
      <c r="B119" s="190" t="s">
        <v>283</v>
      </c>
      <c r="C119" s="147"/>
      <c r="D119" s="191"/>
      <c r="E119" s="191"/>
      <c r="F119" s="191"/>
      <c r="G119" s="192"/>
      <c r="T119" s="44"/>
      <c r="U119" s="47"/>
      <c r="V119" s="48"/>
      <c r="W119" s="44"/>
      <c r="X119" s="49"/>
      <c r="Y119" s="44"/>
      <c r="Z119" s="50"/>
      <c r="AA119" s="44"/>
      <c r="AB119" s="51"/>
      <c r="AC119" s="50"/>
      <c r="AD119" s="44"/>
    </row>
    <row r="120" spans="1:30" ht="15" customHeight="1" x14ac:dyDescent="0.25">
      <c r="A120" s="189" t="s">
        <v>31</v>
      </c>
      <c r="B120" s="190" t="s">
        <v>284</v>
      </c>
      <c r="C120" s="147"/>
      <c r="D120" s="191"/>
      <c r="E120" s="191"/>
      <c r="F120" s="191"/>
      <c r="G120" s="192"/>
      <c r="T120" s="44"/>
      <c r="U120" s="47"/>
      <c r="V120" s="48"/>
      <c r="W120" s="44"/>
      <c r="X120" s="49"/>
      <c r="Y120" s="44"/>
      <c r="Z120" s="50"/>
      <c r="AA120" s="44"/>
      <c r="AB120" s="51"/>
      <c r="AC120" s="50"/>
      <c r="AD120" s="44"/>
    </row>
    <row r="121" spans="1:30" ht="15" customHeight="1" x14ac:dyDescent="0.25">
      <c r="A121" s="189" t="s">
        <v>32</v>
      </c>
      <c r="B121" s="190" t="s">
        <v>285</v>
      </c>
      <c r="C121" s="147"/>
      <c r="D121" s="191"/>
      <c r="E121" s="191"/>
      <c r="F121" s="191"/>
      <c r="G121" s="192"/>
      <c r="T121" s="44"/>
      <c r="U121" s="47"/>
      <c r="V121" s="48"/>
      <c r="W121" s="44"/>
      <c r="X121" s="49"/>
      <c r="Y121" s="44"/>
      <c r="Z121" s="50"/>
      <c r="AA121" s="44"/>
      <c r="AB121" s="51"/>
      <c r="AC121" s="50"/>
      <c r="AD121" s="44"/>
    </row>
    <row r="122" spans="1:30" ht="15" customHeight="1" x14ac:dyDescent="0.25">
      <c r="A122" s="189" t="s">
        <v>33</v>
      </c>
      <c r="B122" s="190" t="s">
        <v>286</v>
      </c>
      <c r="C122" s="147"/>
      <c r="D122" s="191"/>
      <c r="E122" s="191"/>
      <c r="F122" s="191"/>
      <c r="G122" s="192"/>
      <c r="T122" s="44"/>
      <c r="U122" s="47"/>
      <c r="V122" s="48"/>
      <c r="W122" s="44"/>
      <c r="X122" s="49"/>
      <c r="Y122" s="44"/>
      <c r="Z122" s="50"/>
      <c r="AA122" s="44"/>
      <c r="AB122" s="51"/>
      <c r="AC122" s="50"/>
      <c r="AD122" s="44"/>
    </row>
    <row r="123" spans="1:30" ht="15" customHeight="1" x14ac:dyDescent="0.25">
      <c r="A123" s="189" t="s">
        <v>34</v>
      </c>
      <c r="B123" s="190" t="s">
        <v>287</v>
      </c>
      <c r="C123" s="147"/>
      <c r="D123" s="191"/>
      <c r="E123" s="191"/>
      <c r="F123" s="191"/>
      <c r="G123" s="192"/>
      <c r="T123" s="44"/>
      <c r="U123" s="47"/>
      <c r="V123" s="48"/>
      <c r="W123" s="44"/>
      <c r="X123" s="49"/>
      <c r="Y123" s="44"/>
      <c r="Z123" s="50"/>
      <c r="AA123" s="44"/>
      <c r="AB123" s="51"/>
      <c r="AC123" s="50"/>
      <c r="AD123" s="44"/>
    </row>
    <row r="124" spans="1:30" ht="15" customHeight="1" x14ac:dyDescent="0.25">
      <c r="A124" s="189" t="s">
        <v>35</v>
      </c>
      <c r="B124" s="190" t="s">
        <v>288</v>
      </c>
      <c r="C124" s="147"/>
      <c r="D124" s="191"/>
      <c r="E124" s="191"/>
      <c r="F124" s="191"/>
      <c r="G124" s="192"/>
      <c r="T124" s="44"/>
      <c r="U124" s="47"/>
      <c r="V124" s="48"/>
      <c r="W124" s="44"/>
      <c r="X124" s="49"/>
      <c r="Y124" s="44"/>
      <c r="Z124" s="50"/>
      <c r="AA124" s="44"/>
      <c r="AB124" s="51"/>
      <c r="AC124" s="50"/>
      <c r="AD124" s="44"/>
    </row>
    <row r="125" spans="1:30" ht="15" customHeight="1" x14ac:dyDescent="0.25">
      <c r="A125" s="189" t="s">
        <v>36</v>
      </c>
      <c r="B125" s="190" t="s">
        <v>289</v>
      </c>
      <c r="C125" s="147"/>
      <c r="D125" s="191"/>
      <c r="E125" s="191"/>
      <c r="F125" s="191"/>
      <c r="G125" s="192"/>
      <c r="T125" s="44"/>
      <c r="U125" s="47"/>
      <c r="V125" s="48"/>
      <c r="W125" s="44"/>
      <c r="X125" s="49"/>
      <c r="Y125" s="44"/>
      <c r="Z125" s="50"/>
      <c r="AA125" s="44"/>
      <c r="AB125" s="51"/>
      <c r="AC125" s="50"/>
      <c r="AD125" s="44"/>
    </row>
    <row r="126" spans="1:30" ht="15" customHeight="1" x14ac:dyDescent="0.25">
      <c r="A126" s="193" t="s">
        <v>37</v>
      </c>
      <c r="B126" s="194" t="s">
        <v>290</v>
      </c>
      <c r="C126" s="195"/>
      <c r="D126" s="196"/>
      <c r="E126" s="196"/>
      <c r="F126" s="196"/>
      <c r="G126" s="197"/>
      <c r="T126" s="44"/>
      <c r="U126" s="47"/>
      <c r="V126" s="48"/>
      <c r="W126" s="44"/>
      <c r="X126" s="49"/>
      <c r="Y126" s="44"/>
      <c r="Z126" s="50"/>
      <c r="AA126" s="44"/>
      <c r="AB126" s="51"/>
      <c r="AC126" s="50"/>
      <c r="AD126" s="44"/>
    </row>
  </sheetData>
  <mergeCells count="17">
    <mergeCell ref="H4:T4"/>
    <mergeCell ref="U4:U5"/>
    <mergeCell ref="V4:AA4"/>
    <mergeCell ref="AB4:AD4"/>
    <mergeCell ref="A6:A105"/>
    <mergeCell ref="B6:B17"/>
    <mergeCell ref="B18:B26"/>
    <mergeCell ref="B27:B41"/>
    <mergeCell ref="B42:B52"/>
    <mergeCell ref="B53:B69"/>
    <mergeCell ref="B70:B94"/>
    <mergeCell ref="B95:B105"/>
    <mergeCell ref="A4:A5"/>
    <mergeCell ref="B4:B5"/>
    <mergeCell ref="C4:C5"/>
    <mergeCell ref="D4:D5"/>
    <mergeCell ref="E4:G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1"/>
  <sheetViews>
    <sheetView topLeftCell="B15" zoomScale="95" zoomScaleNormal="95" workbookViewId="0">
      <selection activeCell="L41" sqref="L41"/>
    </sheetView>
  </sheetViews>
  <sheetFormatPr defaultRowHeight="15" x14ac:dyDescent="0.25"/>
  <cols>
    <col min="1" max="3" width="12.5703125" style="44" customWidth="1"/>
    <col min="4" max="4" width="10.28515625" style="44" customWidth="1"/>
    <col min="5" max="5" width="11.28515625" style="44" hidden="1" customWidth="1"/>
    <col min="6" max="6" width="13.42578125" style="44" customWidth="1"/>
    <col min="7" max="7" width="11.5703125" style="47" customWidth="1"/>
    <col min="8" max="8" width="13" style="198" customWidth="1"/>
    <col min="9" max="9" width="10.42578125" style="44" customWidth="1"/>
    <col min="10" max="10" width="6.42578125" style="49" customWidth="1"/>
    <col min="11" max="11" width="13.28515625" style="44" customWidth="1"/>
    <col min="12" max="12" width="107.85546875" style="50" customWidth="1"/>
    <col min="13" max="13" width="14.28515625" style="44" customWidth="1"/>
    <col min="14" max="14" width="6.5703125" style="49" customWidth="1"/>
    <col min="15" max="15" width="107.85546875" style="50" customWidth="1"/>
    <col min="16" max="16" width="11.42578125" style="44"/>
    <col min="17" max="21" width="11.5703125" style="44" hidden="1" customWidth="1"/>
    <col min="22" max="1025" width="11.42578125" style="44"/>
  </cols>
  <sheetData>
    <row r="1" spans="1:21" ht="18.75" x14ac:dyDescent="0.25">
      <c r="A1" s="52" t="s">
        <v>291</v>
      </c>
    </row>
    <row r="2" spans="1:21" ht="15" customHeight="1" x14ac:dyDescent="0.25">
      <c r="A2" s="53" t="s">
        <v>12</v>
      </c>
    </row>
    <row r="3" spans="1:21" ht="15" customHeight="1" x14ac:dyDescent="0.25"/>
    <row r="4" spans="1:21" ht="15" customHeight="1" x14ac:dyDescent="0.25">
      <c r="A4" s="313" t="s">
        <v>292</v>
      </c>
      <c r="B4" s="313" t="s">
        <v>293</v>
      </c>
      <c r="C4" s="314" t="s">
        <v>294</v>
      </c>
      <c r="D4" s="315" t="s">
        <v>295</v>
      </c>
      <c r="E4" s="200" t="s">
        <v>296</v>
      </c>
      <c r="F4" s="315" t="s">
        <v>19</v>
      </c>
      <c r="G4" s="316" t="s">
        <v>297</v>
      </c>
      <c r="H4" s="316"/>
      <c r="I4" s="316"/>
      <c r="J4" s="316"/>
      <c r="K4" s="316"/>
      <c r="L4" s="316"/>
      <c r="M4" s="317" t="s">
        <v>298</v>
      </c>
      <c r="N4" s="317"/>
      <c r="O4" s="317"/>
    </row>
    <row r="5" spans="1:21" s="75" customFormat="1" ht="15" customHeight="1" x14ac:dyDescent="0.25">
      <c r="A5" s="313"/>
      <c r="B5" s="313"/>
      <c r="C5" s="314"/>
      <c r="D5" s="315"/>
      <c r="E5" s="199" t="s">
        <v>299</v>
      </c>
      <c r="F5" s="315"/>
      <c r="G5" s="201" t="s">
        <v>38</v>
      </c>
      <c r="H5" s="202" t="s">
        <v>39</v>
      </c>
      <c r="I5" s="203" t="s">
        <v>40</v>
      </c>
      <c r="J5" s="204" t="s">
        <v>41</v>
      </c>
      <c r="K5" s="203" t="s">
        <v>42</v>
      </c>
      <c r="L5" s="205" t="s">
        <v>300</v>
      </c>
      <c r="M5" s="206" t="s">
        <v>40</v>
      </c>
      <c r="N5" s="207" t="s">
        <v>41</v>
      </c>
      <c r="O5" s="208" t="s">
        <v>300</v>
      </c>
      <c r="Q5" s="75" t="s">
        <v>44</v>
      </c>
      <c r="R5" s="75" t="s">
        <v>45</v>
      </c>
      <c r="S5" s="75" t="s">
        <v>46</v>
      </c>
      <c r="T5" s="75" t="s">
        <v>47</v>
      </c>
      <c r="U5" s="75" t="s">
        <v>48</v>
      </c>
    </row>
    <row r="6" spans="1:21" ht="15" customHeight="1" x14ac:dyDescent="0.25">
      <c r="A6" s="93">
        <v>1</v>
      </c>
      <c r="B6" s="93" t="s">
        <v>301</v>
      </c>
      <c r="C6" s="94" t="s">
        <v>302</v>
      </c>
      <c r="D6" s="209" t="s">
        <v>303</v>
      </c>
      <c r="E6" s="209">
        <v>30000</v>
      </c>
      <c r="F6" s="209">
        <f t="shared" ref="F6:F37" si="0">E6*0.5/10</f>
        <v>1500</v>
      </c>
      <c r="G6" s="102">
        <f t="shared" ref="G6:G37" si="1">Q6</f>
        <v>346815.6</v>
      </c>
      <c r="H6" s="210">
        <f t="shared" ref="H6:H37" si="2">F6*G6/1000000000</f>
        <v>0.52022339999999989</v>
      </c>
      <c r="I6" s="104">
        <f t="shared" ref="I6:I37" si="3">LEN(L6)</f>
        <v>1073</v>
      </c>
      <c r="J6" s="105">
        <f t="shared" ref="J6:J37" si="4">(1 - LEN(SUBSTITUTE(SUBSTITUTE(L6,"G",""),"C",""))/LEN(L6))</f>
        <v>0.46039142590866733</v>
      </c>
      <c r="K6" s="104">
        <f t="shared" ref="K6:K37" si="5">LEN(L6)-FIND("AAAAAAAAAAAA",L6)+1</f>
        <v>22</v>
      </c>
      <c r="L6" s="211" t="s">
        <v>304</v>
      </c>
      <c r="M6" s="107">
        <f t="shared" ref="M6:M37" si="6">I6-K6</f>
        <v>1051</v>
      </c>
      <c r="N6" s="212">
        <f t="shared" ref="N6:N37" si="7">(1 - LEN(SUBSTITUTE(SUBSTITUTE(O6,"G",""),"C",""))/LEN(O6))</f>
        <v>0.47002854424357754</v>
      </c>
      <c r="O6" s="109" t="str">
        <f t="shared" ref="O6:O37" si="8">LEFT(L6,I6-K6)</f>
        <v>GGGAATTCGAGCTCGCATTTTGAAAATTCTATGGAAGAGCTAGCATCTCTGACGAAAACAGCAGACGGAAAAGTACTGACCAGCGTCACACAAAAACGGAACAGGGCTGACGCCGCTACATATATAGGAAAAGGGAAGGTAGAAGAGCTGAAGGCACTCGTGGAAGAGCTTGAAGCTGATCTCCTCATCTTTAATGATGAACTGTCGCCAAGTCAGCTGAAGTCATTGGCAACAGCAATTGAAGTGAAGATGATTGACCGCACGCAATTGATATTAGATATTTTTGCAAAGCGGGCGAGAACGAGAGAAGGCAAACTTCAAATTGAGCTGGCTCAGCTGCAATATGCACTGCCGCGTCTGACGGGACAAGGGATCAACCTTTCCCGGCAAGGCGGAGGAATTGGGGCAAGAGGTCCCGGGGAAACGAAACTGGAAACCGACCGCCGCCATATCAGAAATCGCATTCATGAAATCAACACACAGCTTTCCACTGTCATTCGCCATAGAAGCCGATACCGTGAAAGAAGAAAGAAAAACGGTGTGCTTCAAATTGCGCTTGTCGGCTATACAAACGCAGGGAAATCAACATGGTTCAACCGCCTGACGAGTGCTGACAGCTATGAAGAAGACCTCCTGTTTGCCACGCTGGACCCGATGACCAGAAAAATGGTCCTGCCAAGCGGCTACAGTGTTCTTCTTTCAGATACAGTAGGATTTATTCAGGATCTTCCGACGACATTGATTGCTGCATTCCGCTCAACGCTTGAGGAAGTAAAAGAAGCGGATTTAATTCTGCATTTAATTGATTCTTCAAATGAGGATTATGCGGGACATGAAAAAACAGTGCTTCGGCTGCTTGAGGAGCTTGAAGCAGATGATATCCCGATGCTGACGGCTTACAATAAACGTGATCAAAAACTGCCTGATTTTATACCGACCGCCGGAAGGGATCACATTATGGTCAGTGCGAAATTTGAGGACGACGCTGCAGCCTTTAAAGAAGCGATTCAGCGCTATTTGCGCCAAGAACTGTTAACGTCTTGAATTCTGG</v>
      </c>
      <c r="Q6" s="44">
        <f t="shared" ref="Q6:Q37" si="9">R6*329.2+U6*306.2+S6*305.2+T6*345.2+159</f>
        <v>346815.6</v>
      </c>
      <c r="R6" s="44">
        <f t="shared" ref="R6:R37" si="10">LEN(SUBSTITUTE(SUBSTITUTE(SUBSTITUTE(L6,"C",""),"G",""),"T",""))</f>
        <v>346</v>
      </c>
      <c r="S6" s="44">
        <f t="shared" ref="S6:S37" si="11">LEN(SUBSTITUTE(SUBSTITUTE(SUBSTITUTE(L6,"A",""),"G",""),"T",""))</f>
        <v>228</v>
      </c>
      <c r="T6" s="44">
        <f t="shared" ref="T6:T37" si="12">LEN(SUBSTITUTE(SUBSTITUTE(SUBSTITUTE(L6,"A",""),"C",""),"T",""))</f>
        <v>266</v>
      </c>
      <c r="U6" s="44">
        <f t="shared" ref="U6:U37" si="13">LEN(SUBSTITUTE(SUBSTITUTE(SUBSTITUTE(L6,"A",""),"C",""),"G",""))</f>
        <v>233</v>
      </c>
    </row>
    <row r="7" spans="1:21" ht="15" customHeight="1" x14ac:dyDescent="0.25">
      <c r="A7" s="213">
        <v>2</v>
      </c>
      <c r="B7" s="213" t="s">
        <v>305</v>
      </c>
      <c r="C7" s="214" t="s">
        <v>306</v>
      </c>
      <c r="D7" s="215" t="s">
        <v>303</v>
      </c>
      <c r="E7" s="215">
        <v>7500</v>
      </c>
      <c r="F7" s="209">
        <f t="shared" si="0"/>
        <v>375</v>
      </c>
      <c r="G7" s="216">
        <f t="shared" si="1"/>
        <v>169827.19999999998</v>
      </c>
      <c r="H7" s="210">
        <f t="shared" si="2"/>
        <v>6.3685199999999997E-2</v>
      </c>
      <c r="I7" s="217">
        <f t="shared" si="3"/>
        <v>531</v>
      </c>
      <c r="J7" s="218">
        <f t="shared" si="4"/>
        <v>0.34651600753295664</v>
      </c>
      <c r="K7" s="217">
        <f t="shared" si="5"/>
        <v>24</v>
      </c>
      <c r="L7" s="219" t="s">
        <v>307</v>
      </c>
      <c r="M7" s="220">
        <f t="shared" si="6"/>
        <v>507</v>
      </c>
      <c r="N7" s="221">
        <f t="shared" si="7"/>
        <v>0.36291913214990135</v>
      </c>
      <c r="O7" s="109" t="str">
        <f t="shared" si="8"/>
        <v>GGGAATTCTCTTGCTTCAACAATAACGTCTCTTTCAGAAGGCATTGGTATCTTTTCCCCACTTCCAAGCATTTTTTCAACTAATCTTATGTTATTAACCATTTCCTTAAATTCTTCTGGGTCTGCTGACAAAGCATGATCAGGACCTTCCATATTTTTATCTAAGGTAAAGTGCTTCTCAATAACATCCGCTCCTAAGGCAACAGAAACTACTGGGGCGAGTATTCCCAATGTATGGTCAGAATATCCCACAGGGATATTGAATATACTTTTCAAGGTTTTAATAGCGTTTAAATTGACATCTTCATAAGGGGTTGGGTAAGATGAAATACAATGCAATAAAATAATATCCCTGCATCCATTATTTTCTAAAACTTTAACTGCTTCCCAAATTTCCCCAATATCAGACATTCCTGTAGATAAAATCACCGGCTTGCCTGTTTTTGCCACTTTTTCTAATAAGGGATAAAAGGTTAAATCACCAGAGGCAATTTTAAATCAGGCACAT</v>
      </c>
      <c r="Q7" s="44">
        <f t="shared" si="9"/>
        <v>169827.19999999998</v>
      </c>
      <c r="R7" s="44">
        <f t="shared" si="10"/>
        <v>180</v>
      </c>
      <c r="S7" s="44">
        <f t="shared" si="11"/>
        <v>106</v>
      </c>
      <c r="T7" s="44">
        <f t="shared" si="12"/>
        <v>78</v>
      </c>
      <c r="U7" s="44">
        <f t="shared" si="13"/>
        <v>167</v>
      </c>
    </row>
    <row r="8" spans="1:21" ht="15" customHeight="1" x14ac:dyDescent="0.25">
      <c r="A8" s="213">
        <v>3</v>
      </c>
      <c r="B8" s="213" t="s">
        <v>308</v>
      </c>
      <c r="C8" s="214" t="s">
        <v>309</v>
      </c>
      <c r="D8" s="215" t="s">
        <v>303</v>
      </c>
      <c r="E8" s="215">
        <v>1875</v>
      </c>
      <c r="F8" s="209">
        <f t="shared" si="0"/>
        <v>93.75</v>
      </c>
      <c r="G8" s="216">
        <f t="shared" si="1"/>
        <v>337910.4</v>
      </c>
      <c r="H8" s="210">
        <f t="shared" si="2"/>
        <v>3.1679100000000002E-2</v>
      </c>
      <c r="I8" s="217">
        <f t="shared" si="3"/>
        <v>1047</v>
      </c>
      <c r="J8" s="218">
        <f t="shared" si="4"/>
        <v>0.41738299904489018</v>
      </c>
      <c r="K8" s="217">
        <f t="shared" si="5"/>
        <v>22</v>
      </c>
      <c r="L8" s="222" t="s">
        <v>310</v>
      </c>
      <c r="M8" s="220">
        <f t="shared" si="6"/>
        <v>1025</v>
      </c>
      <c r="N8" s="221">
        <f t="shared" si="7"/>
        <v>0.42634146341463419</v>
      </c>
      <c r="O8" s="109" t="str">
        <f t="shared" si="8"/>
        <v>GGGAATTCGAGCTCTTTCGACGTTTTGAAGGAGGGTTTTAAGTAATGATCGAGATTGAAAAACCAAAAATCGAAACGGTTGAAATCAGCGACGATGCCGAATTTGGTAAGTTTGTCGTAGAGCCACTTGAGCGTGGATATGGTACAACTCTGGGTAACTCCTTACGTCGTATCCTCTTATCCTCACTCCCTGGTGCCGCTGTAACATCAATCCAGATAGATGGTGTACTGCACGAATTCTCGACAATTGAAGGCGTTGTGGAAGATGTTACAACGATTATCTTACACATTAAAAAGCTTGCATTGAAAATCTACTCTGATGAAGAGAAGACGCTAGAAATTGATGTACAGGGTGAAGGAACTGTAACGGCAGCTGATATTACACACGATAGTGATGTAGAGATCTTAAATCCTGATCTTCATATCGCGACTCTTGGTGAGAATGCGAGTTTCCGAGTTCGCCTTACTGCTCAAAGAGGACGTGGGTATACGCCTGCTGACGCAAACAAGAGAGGCGATCAGCCAATCGGCGTGATTCCGATCGATTCTATCTATACGCCAGTTTCCCGTGTATCTTATCAGGTAGAGAACACTCGTGTAGGCCAAGTTGCAAACTATGATAAACTTACACTTGATGTTTGGACTGATGGAAGCACTGGACCGAAAGAAGCAATTGCGCTTGGTTCAAAGATTTTAACTGAACACCTTAATATATTCGCTGGTTTAACTGACGAAGCTCAACATGCTGAAATCATGGTTGAAGAAGAAGAAGATCAAAAAGAGAAAGTTCTTGAAATGACAATTGAAGAATTGGATCTTTCTGTTCGTTCTTACAACTGCTTAAAGCGTGCGGGTATTAACACGGTTCAAGAGCTTGCGAACAAGACGGAAGAAGATATGATGAAAGTTCGAAATCTAGGACGCAAATCACTTGAAGAAGTGAAAGCGAGACTAGAAGAACTTGGACTCGGACTTCGCAAAGACGATTGACTAGTTTCCCTTGTGAACTAGGATTTTCCCGGGTAC</v>
      </c>
      <c r="Q8" s="44">
        <f t="shared" si="9"/>
        <v>337910.4</v>
      </c>
      <c r="R8" s="44">
        <f t="shared" si="10"/>
        <v>339</v>
      </c>
      <c r="S8" s="44">
        <f t="shared" si="11"/>
        <v>192</v>
      </c>
      <c r="T8" s="44">
        <f t="shared" si="12"/>
        <v>245</v>
      </c>
      <c r="U8" s="44">
        <f t="shared" si="13"/>
        <v>271</v>
      </c>
    </row>
    <row r="9" spans="1:21" ht="15" customHeight="1" x14ac:dyDescent="0.25">
      <c r="A9" s="213">
        <v>4</v>
      </c>
      <c r="B9" s="213" t="s">
        <v>311</v>
      </c>
      <c r="C9" s="214" t="s">
        <v>312</v>
      </c>
      <c r="D9" s="215" t="s">
        <v>303</v>
      </c>
      <c r="E9" s="215">
        <v>937.5</v>
      </c>
      <c r="F9" s="209">
        <f t="shared" si="0"/>
        <v>46.875</v>
      </c>
      <c r="G9" s="216">
        <f t="shared" si="1"/>
        <v>331036</v>
      </c>
      <c r="H9" s="210">
        <f t="shared" si="2"/>
        <v>1.55173125E-2</v>
      </c>
      <c r="I9" s="217">
        <f t="shared" si="3"/>
        <v>1030</v>
      </c>
      <c r="J9" s="218">
        <f t="shared" si="4"/>
        <v>0.49029126213592233</v>
      </c>
      <c r="K9" s="217">
        <f t="shared" si="5"/>
        <v>25</v>
      </c>
      <c r="L9" s="222" t="s">
        <v>313</v>
      </c>
      <c r="M9" s="220">
        <f t="shared" si="6"/>
        <v>1005</v>
      </c>
      <c r="N9" s="221">
        <f t="shared" si="7"/>
        <v>0.50248756218905477</v>
      </c>
      <c r="O9" s="109" t="str">
        <f t="shared" si="8"/>
        <v>GGGAATTCCTCTGTGTCATGATCGTGAGTTGTCGCAGTGTCTGTACCAATACTCTGGTGGAGCTATATAAGCCGCTGTTGCGTAAATCAACGGCATGATCCCTATGACCGCGTCATGCTAACTGATACACGCTGCTCGAACAGTGATACGCACACTGATAACTATGCGCAGACGCTTGAAACGATGTGACATCGCTTCTAGAGTATGAGCCGCAATGCACGACTGATACTCGATATGAGCAGCAGTCGGCTATGATTTGCAATGCTTGCAGTATGTATCCTGATCGTGCGTGCGATGTCTGATAATACGCTCGCATGATATGTATTGCGCTCAGATGCTGGAGATATGCCATGCGTGCTGTCAGTATGCCATGTATGCTGATATGTCGCGATCTATGTGGTGACTATGAGATCCATGTGATGACGTTGCAGTCTCTGTGACCTTATCGACGCGCATGTGAGCCTATAGACAGCGATGTGAGCACTCTCATCTGCGGATCAGTCTATCCTCGCTGATGCTCAGTGATACACGCTGATGCACGTAGTGAGCATCCTGTGCTCGCATATACCGCTGCTGCACTGATATGAGCCAGTGCTGCTGCTCTCTACGGAGTGTGCTCGGCTATAACAGCGAGTGCTACGCCTAAACTGGCTGTCTAGCACTGTAGCTGGTGCATGTACTCGACTGCCGCTGCATCTACTATAAGACTCTGACATTAGCGTATAGGCTGATACATTAGCTCGGATGCTATCAGCTTGCGCCTATTATATGCCTGACGCGGGATCTATCAGAACGACTCGGTAGCTCATATACTGGATCACGGTGCCACAACATGCTACACGAGGTCTCAGACTCTATCCCGTGGACTCAACGTGCATCTGCTATGCTGAGCGCGTATCTGTGTACCTGTCCGATGCTCTGATCTACACTGCCGTGATCGTTATATGACGAGACTGTGCGCTCATAGCCGACACTGTGCTCGATAAGACCACGCTGTGCGGATAT</v>
      </c>
      <c r="Q9" s="44">
        <f t="shared" si="9"/>
        <v>331036</v>
      </c>
      <c r="R9" s="44">
        <f t="shared" si="10"/>
        <v>252</v>
      </c>
      <c r="S9" s="44">
        <f t="shared" si="11"/>
        <v>250</v>
      </c>
      <c r="T9" s="44">
        <f t="shared" si="12"/>
        <v>255</v>
      </c>
      <c r="U9" s="44">
        <f t="shared" si="13"/>
        <v>273</v>
      </c>
    </row>
    <row r="10" spans="1:21" ht="15" customHeight="1" x14ac:dyDescent="0.25">
      <c r="A10" s="213">
        <v>5</v>
      </c>
      <c r="B10" s="213" t="s">
        <v>314</v>
      </c>
      <c r="C10" s="214" t="s">
        <v>315</v>
      </c>
      <c r="D10" s="215" t="s">
        <v>303</v>
      </c>
      <c r="E10" s="215">
        <v>468.75</v>
      </c>
      <c r="F10" s="209">
        <f t="shared" si="0"/>
        <v>23.4375</v>
      </c>
      <c r="G10" s="216">
        <f t="shared" si="1"/>
        <v>642597.80000000005</v>
      </c>
      <c r="H10" s="210">
        <f t="shared" si="2"/>
        <v>1.5060885937500003E-2</v>
      </c>
      <c r="I10" s="217">
        <f t="shared" si="3"/>
        <v>1999</v>
      </c>
      <c r="J10" s="218">
        <f t="shared" si="4"/>
        <v>0.50125062531265629</v>
      </c>
      <c r="K10" s="217">
        <f t="shared" si="5"/>
        <v>22</v>
      </c>
      <c r="L10" s="222" t="s">
        <v>316</v>
      </c>
      <c r="M10" s="220">
        <f t="shared" si="6"/>
        <v>1977</v>
      </c>
      <c r="N10" s="221">
        <f t="shared" si="7"/>
        <v>0.50682852807283763</v>
      </c>
      <c r="O10" s="109" t="str">
        <f t="shared" si="8"/>
        <v>GGGAATTCAAGCGTTCACAGCTCGGCAATACCTGTGACGAGCTGCTCGCAAGATTTACGCAGTGTGGCTATACTTGACAGTGATGGCGCTTACTTCAGATGTATGGGTGATACTTCGCTATATGGGTGGTCACTTCTCTATGGCGCGTGACAATGTACTATGGAGCGGTCAATGTCAGTACGGATCGCGTCGATCTAGGTGACTACGCACGCCTCTGGAGTAAATCGAGTGCTCCGTGCGAAATACGCGGTCATCGTGCGAATAACCGAGTCATCGTGAGTAGTATGAACGTGTCGTGTTATGCAGCGGTATGTCGTGCTATAATGGCGTCTGTCGTGCTCATAAGGTTCCTCTGATGTGCTAGACGTGTCCATCGAGCTGCATAGCTATACTTCGAGTCACTTGGGATACTTCGATAGCGTTGTGAATAGTGTCGTAGGCTCCCGGGCACGTTGTTAAACTGTTGCCGCCAATTCAAGATTAGTCCAGCTCGTACTATCGAATACACCATCGTCGTATCGAATAATCGCACCTCGTAGGAGTCGGTTGCCACTCGTTGATAGTCAACCAGGCTCGTTAGATAGTAGCCCAGATCCTACGAGATGAGCTACGTAACTACAGTGATAGCATATAGGGTACGCTAGAATGCCAGGTCGTAGTCGAATTAGTCAGGTTGGATGTCTACTAGTTGACTTGGAGTATGCCATGAAGACTCGTCCCTCGATATCAATACTCGTCCGCAGGTGAACACTGTAGTCGGTGCTAGTGCCCACTTCTCGGTATGTGTCCTCAATTATCGAGTAGGATTCTAATCAATCGTCGCGGCTCACTAATTGTCTGCGGTGGCTACTAATGGTTACGGTGCCTGACTAATCGTGTAGGTGTCTAATACATCGTGATACGGGCGATATAATGCTCGATACGGCAAATATAGCTCCGTCCGGTGGATCCAGATCGCAGGGTATCGCATCGACAGACCTGGTATCGTCGTGACGAACGTGCTACTCGCTTATCGGGCCTGCTACATCAGTGGCGATGTTCGTAACCCTTAGCCGATCTTCTTACTTACGAGGCTACTATTCGATCAAACTCGCCTATCTGGTAATAACTGCGGTGATCTGGTAGCCACTACGTGCGCCTGGTAGCAAATACGGCGAGCTGGTATCACTATCGGCTCAGTGGTCCGACATAGTGCCCAGTGGTTCGCATAACTGCCGCTGGGTCCAATATAACACGCAGTCGTCAATCATACGAGCCGATGGTCGGCAATAGCGCCTGTGGTGACACTATGCCACCTCTGGTCTAATATAGCGCCCTGTGGTCGTATAATCGAGCGCGTAATCGTATATCCGACTGTAGGTGCGTAACTCGCGACTAGGTGGCTCTAATCTGCGTTGGTTGTCGCTCACAGTGTCTGGTGTTCGATACCCGGATCGGGTTCCGTAATCTTGGCATCGAGGTTTCGTACATGTCACGCGGTCTCGTTCATTCTCGGTGGTGCTCAGTACATCCAGTGGTGAGTCGCTACATCACACGGTGATCCGGCTAAACCTCTGGGCATCCGTATTAAGCGACATTCCTACGACTTATCAGCACGTCCTACGGTATAACAAGGCGTGCTACGGTCTAACGACGCTGGTAGCAGTCTATCAGATCGCTAGTACGAGTTAGAGATGCTTAGTACGCCTTCGAATCTATGATGCTCGTGCTCACGCGATGCACTCGGATTATGGCACATGCACTCGCGTAATGACGCTGCATCGCTCAGTATGATCCATGAGCGCCGTGAATGACGCATGAGCCTCGTATCGAGTGCATGAGCTGTCTTTCACATGATACATCGCTCTAAATCATCATGCGACAGTCTCGACAGCAGCTCAGCATCTATGCATCATGTGCCTCACTAGGACATCATGCTCGACTCTGAGACACTGATCGAGCATTAAGACTCTAGAGCGGCCGCCGACTAGTGAGCTC</v>
      </c>
      <c r="Q10" s="44">
        <f t="shared" si="9"/>
        <v>642597.80000000005</v>
      </c>
      <c r="R10" s="44">
        <f t="shared" si="10"/>
        <v>469</v>
      </c>
      <c r="S10" s="44">
        <f t="shared" si="11"/>
        <v>488</v>
      </c>
      <c r="T10" s="44">
        <f t="shared" si="12"/>
        <v>514</v>
      </c>
      <c r="U10" s="44">
        <f t="shared" si="13"/>
        <v>528</v>
      </c>
    </row>
    <row r="11" spans="1:21" ht="15" customHeight="1" x14ac:dyDescent="0.25">
      <c r="A11" s="213">
        <v>6</v>
      </c>
      <c r="B11" s="213" t="s">
        <v>317</v>
      </c>
      <c r="C11" s="214" t="s">
        <v>318</v>
      </c>
      <c r="D11" s="215" t="s">
        <v>303</v>
      </c>
      <c r="E11" s="215">
        <v>234.375</v>
      </c>
      <c r="F11" s="209">
        <f t="shared" si="0"/>
        <v>11.71875</v>
      </c>
      <c r="G11" s="216">
        <f t="shared" si="1"/>
        <v>364327.39999999997</v>
      </c>
      <c r="H11" s="210">
        <f t="shared" si="2"/>
        <v>4.2694617187500001E-3</v>
      </c>
      <c r="I11" s="217">
        <f t="shared" si="3"/>
        <v>1132</v>
      </c>
      <c r="J11" s="218">
        <f t="shared" si="4"/>
        <v>0.50176678445229683</v>
      </c>
      <c r="K11" s="217">
        <f t="shared" si="5"/>
        <v>24</v>
      </c>
      <c r="L11" s="222" t="s">
        <v>319</v>
      </c>
      <c r="M11" s="220">
        <f t="shared" si="6"/>
        <v>1108</v>
      </c>
      <c r="N11" s="221">
        <f t="shared" si="7"/>
        <v>0.5126353790613718</v>
      </c>
      <c r="O11" s="109" t="str">
        <f t="shared" si="8"/>
        <v>GGGAATTCAGATGTATATATGATGTCCTTGGACGGGGTGGCGCAGTATTACTGCAAGAGAGCGGACAGATTAGTGTGTTGGAGCCGACACATCAAAGGTTCGTCCGGGGACCGATCTGCAGCCTACGGGACATTTATCCGTAAAAGCATGGCGCTGTTTCGTACTTATCGGAGGCCAGGTATCGTCGCGGCGAGTCTCCCCGACGACGGAGATGGGCGTTACTATCTGGGCCGTCTCGTACTCTGTTACTTGGCACAGATGCGAGCCCTCGTAATGTGCATCAGCTAAGGGCGATATTATAATGCGACGTTTGTACGGATTCGTTACTAACGTGTTGGACGCTAGTGGAATATGTGTCGTTGGTTAGCCTACCCATGGCTTTCGCGGCGACACATGCTTAGACTCTTTCAAAACTTCGGTGAAGTTCACTCAAGCCGCGGAGCGCCGTCGTAATTCACTAGGGATGGCGGTACCCGTGCCCGTCCGATTCGTAGCAACCTGCATCACGATTTTGTCTTCGGGCGACTTATCAGATACGGTAATGTAAATACCTGGCATTTGGGCACTTCTTGCGTTTAAGCGGGAAAGATCGCGAGGGCCCGCTATTTGCGATACTTCCCATGTCGGTGCCGTCGCCTCTATGTACTCGGAGACGTTAATGCAGAGGCTAAGGACAATTTACCATGACTCGGTAATCCGTTCGTCAAGCAGGTAGCTCGAGTCTCCCCACGGACACGTAGTGGGTTTGTAACGATCGATACCGAGTCTTTTTGTCTAGTAGAACCAACCAACCATTAAGGAGTTCACTAGCACATCTTTGCGACCCGATCGTCCGTGTGTCGCGTAATACTTTTGTTATGACGAGACATACGCTCAAGCCCTGGGTAGCTAGTCGCGGAGGCACGTTACCGCGCACAACCCCTATTCGTTTACATGTACATCGCATCTGAGGTAGTACACTTCCGGCGTACGTGAGTATTTGCGCGTAATAAGCGCGTGTTTAGCTGATCCCCTCTCGTATCGAGGTTAAGGCAGATTAGTGCCCAGTAATTGCGTTTTTTTGTCGTTGTCGCAGAACGCGATTTGCTCCGAAAGCTTTAAGCCGTGG</v>
      </c>
      <c r="Q11" s="44">
        <f t="shared" si="9"/>
        <v>364327.39999999997</v>
      </c>
      <c r="R11" s="44">
        <f t="shared" si="10"/>
        <v>266</v>
      </c>
      <c r="S11" s="44">
        <f t="shared" si="11"/>
        <v>268</v>
      </c>
      <c r="T11" s="44">
        <f t="shared" si="12"/>
        <v>300</v>
      </c>
      <c r="U11" s="44">
        <f t="shared" si="13"/>
        <v>298</v>
      </c>
    </row>
    <row r="12" spans="1:21" ht="15" customHeight="1" x14ac:dyDescent="0.25">
      <c r="A12" s="213">
        <v>7</v>
      </c>
      <c r="B12" s="213" t="s">
        <v>320</v>
      </c>
      <c r="C12" s="214" t="s">
        <v>321</v>
      </c>
      <c r="D12" s="215" t="s">
        <v>303</v>
      </c>
      <c r="E12" s="215">
        <v>117.1875</v>
      </c>
      <c r="F12" s="209">
        <f t="shared" si="0"/>
        <v>5.859375</v>
      </c>
      <c r="G12" s="216">
        <f t="shared" si="1"/>
        <v>170855</v>
      </c>
      <c r="H12" s="210">
        <f t="shared" si="2"/>
        <v>1.0011035156250001E-3</v>
      </c>
      <c r="I12" s="217">
        <f t="shared" si="3"/>
        <v>535</v>
      </c>
      <c r="J12" s="218">
        <f t="shared" si="4"/>
        <v>0.3775700934579439</v>
      </c>
      <c r="K12" s="217">
        <f t="shared" si="5"/>
        <v>22</v>
      </c>
      <c r="L12" s="222" t="s">
        <v>322</v>
      </c>
      <c r="M12" s="220">
        <f t="shared" si="6"/>
        <v>513</v>
      </c>
      <c r="N12" s="221">
        <f t="shared" si="7"/>
        <v>0.39376218323586742</v>
      </c>
      <c r="O12" s="109" t="str">
        <f t="shared" si="8"/>
        <v>GGGAATTCGAGCTCTTGATGATGATACTTAACCAAACCTACCACTAATGTAGTCATCTGTCTCCTTCTTCTGTGGATTTAGGAATATCTGCTCTGTCTCTCCAAACTCAATTAATTTCCCCATTAAGAAAAAGGCAGTGTAATCAGAAACCCTACTTGCCTGCTGCATGTTGTGGGTAACAACAACAATCGTATAATCTTTAGCTAACTCAACCATTAACTCCTCTATCTTTAATGTGGAGATAGGGTCTAAGGCAGATGTTGGTTCATCCGTCAATAAAACCTCTGGCTTAACCGCTATCGCTCTCGCTATACATAACCTCTGCTGTTGTCCTCCAGAGAGAGATAGAGCGTTTTTATGCAGTTCATCTTTAACCTCATCCCACAAAGCCGCTTTCTTTAAAGCCCACTCAACAATCTTATCCAATTCTTTTTTATCCTTAATTCCATGAATTCTTGGGCCAAATGCAACATTATCATAGATGCTCATAGCAAAAGGATTTGGTTTTGAAAT</v>
      </c>
      <c r="Q12" s="44">
        <f t="shared" si="9"/>
        <v>170855</v>
      </c>
      <c r="R12" s="44">
        <f t="shared" si="10"/>
        <v>167</v>
      </c>
      <c r="S12" s="44">
        <f t="shared" si="11"/>
        <v>121</v>
      </c>
      <c r="T12" s="44">
        <f t="shared" si="12"/>
        <v>81</v>
      </c>
      <c r="U12" s="44">
        <f t="shared" si="13"/>
        <v>166</v>
      </c>
    </row>
    <row r="13" spans="1:21" ht="15" customHeight="1" x14ac:dyDescent="0.25">
      <c r="A13" s="213">
        <v>8</v>
      </c>
      <c r="B13" s="213" t="s">
        <v>323</v>
      </c>
      <c r="C13" s="214" t="s">
        <v>324</v>
      </c>
      <c r="D13" s="215" t="s">
        <v>303</v>
      </c>
      <c r="E13" s="215">
        <v>117.1875</v>
      </c>
      <c r="F13" s="209">
        <f t="shared" si="0"/>
        <v>5.859375</v>
      </c>
      <c r="G13" s="216">
        <f t="shared" si="1"/>
        <v>250887.8</v>
      </c>
      <c r="H13" s="210">
        <f t="shared" si="2"/>
        <v>1.470045703125E-3</v>
      </c>
      <c r="I13" s="217">
        <f t="shared" si="3"/>
        <v>779</v>
      </c>
      <c r="J13" s="218">
        <f t="shared" si="4"/>
        <v>0.47496790757381258</v>
      </c>
      <c r="K13" s="217">
        <f t="shared" si="5"/>
        <v>24</v>
      </c>
      <c r="L13" s="222" t="s">
        <v>325</v>
      </c>
      <c r="M13" s="220">
        <f t="shared" si="6"/>
        <v>755</v>
      </c>
      <c r="N13" s="221">
        <f t="shared" si="7"/>
        <v>0.49006622516556286</v>
      </c>
      <c r="O13" s="109" t="str">
        <f t="shared" si="8"/>
        <v>GGGAATTCCGCCGGATAAAGGCTTCTTCGGTACTATACAAGTTGTCTACGCACATTTGCCTTGGGTATTAAACTCTAGTAGGAGCGAAACTTGACATATCAAACCTCTCTGGAGAGGCATCTCCCAGACATTACGGATGATCAGGTCTCAGCGAATCCTAGCTGTGCGGATAATTTGTGGCCCGCACAACCGCAAGACACCGCCGTGTCTATTCCACAAACTTCGACATATCAATAACGCAGTAACAACGTTAAGTAGGGGGACAGGCAGTGCGTCCTAAGGGGCTTGAGGTCGCCCGATTCGCGATCTAATCTTAACAGACGAGGTGGCGTAAGATGTACCTCGTTCAATCTAAGTATGAATTTGTCCGCTGGGTAATGGTGGAATTAAAGAACATGCGTAAAACGACCTCGTTGTAATTTGGGTCGGCCCGTCTCGGCAAATTTGCCCTTGCAGTGAAGCTCGGATTGGATGTCTCGTAAGGAATACTTATTGCGGGTGGTACGCAAATTCGCAACCATGTGAAGTAATGTGAGCGTACTTCACCTGCTCCGGTACAAGCCGCCATGTGCTCATGTTGGGAACCTCCTGCGTAACAACCGGACGCTTGCGAAAGTCATTCCCCTATCGGTACACTATTGGAAAACATGACAAACGTATAATGCGTGATGACCGCAACAGGTGTAAGTGCACCAACTAGTATTGGCTCCTGTCCACATGGTCGGGTTTTCCGCCCCCAAACATGCAAACATCCG</v>
      </c>
      <c r="Q13" s="44">
        <f t="shared" si="9"/>
        <v>250887.8</v>
      </c>
      <c r="R13" s="44">
        <f t="shared" si="10"/>
        <v>223</v>
      </c>
      <c r="S13" s="44">
        <f t="shared" si="11"/>
        <v>184</v>
      </c>
      <c r="T13" s="44">
        <f t="shared" si="12"/>
        <v>186</v>
      </c>
      <c r="U13" s="44">
        <f t="shared" si="13"/>
        <v>186</v>
      </c>
    </row>
    <row r="14" spans="1:21" ht="15" customHeight="1" x14ac:dyDescent="0.25">
      <c r="A14" s="213">
        <v>9</v>
      </c>
      <c r="B14" s="213" t="s">
        <v>326</v>
      </c>
      <c r="C14" s="214" t="s">
        <v>327</v>
      </c>
      <c r="D14" s="215" t="s">
        <v>303</v>
      </c>
      <c r="E14" s="215">
        <v>58.59375</v>
      </c>
      <c r="F14" s="209">
        <f t="shared" si="0"/>
        <v>2.9296875</v>
      </c>
      <c r="G14" s="216">
        <f t="shared" si="1"/>
        <v>331116.19999999995</v>
      </c>
      <c r="H14" s="210">
        <f t="shared" si="2"/>
        <v>9.7006699218749992E-4</v>
      </c>
      <c r="I14" s="217">
        <f t="shared" si="3"/>
        <v>1031</v>
      </c>
      <c r="J14" s="218">
        <f t="shared" si="4"/>
        <v>0.30940834141610085</v>
      </c>
      <c r="K14" s="217">
        <f t="shared" si="5"/>
        <v>24</v>
      </c>
      <c r="L14" s="222" t="s">
        <v>328</v>
      </c>
      <c r="M14" s="220">
        <f t="shared" si="6"/>
        <v>1007</v>
      </c>
      <c r="N14" s="221">
        <f t="shared" si="7"/>
        <v>0.31678252234359483</v>
      </c>
      <c r="O14" s="109" t="str">
        <f t="shared" si="8"/>
        <v>GGGAATTCACTATTGGAGAGAAAGATATCAGCCAGACCTATTTAGTAGCTCCACAGGCGCTAATAAAAGAGGCAGTATCATTAATTGGAAAGAGTGCTGTTGAGGGGATGATTAGAAGAAGTTCAAATAAATTATTCAAATAATCATAATAAAGTAATACTTATACTGAATATTCGAAATTATTATTTTGGAATTTTACAATATAGGTGATATTATGGCATTAAAATTCACCATTGAAGAGTTATCAAATCAAAAAAGAGATACATTAGGAAGAAATATTGACGTAACTGTTTTTAGATTAATAAGATTTATGGATTTGGAAAGATATTTAGGAAGAGGGGCTCATGGAGTTATTTACGAATGTGGAAGAGAGCTTGGACTGGCATTAAATCCAAAAACTATTGAAGATGTAGTTAAGTTTTGTGAGGAATATAAAATTGGAAAGGTGGAGATAGTTAATAAAGAGCCATTGTAAATTAGGGTTTATGAATGTATCTCTTGTTCTGGACTTCCTGAGGTTGGAGAGACATTATGTTGGTTTGAAGGAGGCTTTATTGCTGGATGCTTAGAAAAAATATTAAACAAGAGAGTTAGAGTGAAAGAAACTCACTGTGCAGGTTTGGGGCATGATTTCTGTCAGTTTGAGGTAAAAGTCCTTTAATGATATTTTTTCATCTCATTTATTATATATTCTAAAGCTTCAAAACCCTCTTTTCTATGTCTTGCAAAAACGGCTATTGAAGCAATCCTCTCCCCAATACTTAAAAATCCAGTGTTGTGGTAAAATAAGATATCAATAACATCAAACTTATTTTTTGCCTCCTCAATAACTAACTTCAACTTTTCTAAGATGTCTTCATCTATCTTCATTCCTTTTGATGGAACTTTTTCTCCATCTTTTAAATCATACTCCCTAACAAATCCATTGAAAGTTACAATACATCCAAATTTCCCTTTGTATTTTTCAATACATTCATCCATCTTTTTGAAAACTCTTCATACTCGTT</v>
      </c>
      <c r="Q14" s="44">
        <f t="shared" si="9"/>
        <v>331116.19999999995</v>
      </c>
      <c r="R14" s="44">
        <f t="shared" si="10"/>
        <v>368</v>
      </c>
      <c r="S14" s="44">
        <f t="shared" si="11"/>
        <v>141</v>
      </c>
      <c r="T14" s="44">
        <f t="shared" si="12"/>
        <v>178</v>
      </c>
      <c r="U14" s="44">
        <f t="shared" si="13"/>
        <v>344</v>
      </c>
    </row>
    <row r="15" spans="1:21" ht="15" customHeight="1" x14ac:dyDescent="0.25">
      <c r="A15" s="213">
        <v>10</v>
      </c>
      <c r="B15" s="213" t="s">
        <v>329</v>
      </c>
      <c r="C15" s="214" t="s">
        <v>330</v>
      </c>
      <c r="D15" s="215" t="s">
        <v>303</v>
      </c>
      <c r="E15" s="215">
        <v>29.296875</v>
      </c>
      <c r="F15" s="209">
        <f t="shared" si="0"/>
        <v>1.46484375</v>
      </c>
      <c r="G15" s="216">
        <f t="shared" si="1"/>
        <v>210154.4</v>
      </c>
      <c r="H15" s="210">
        <f t="shared" si="2"/>
        <v>3.07843359375E-4</v>
      </c>
      <c r="I15" s="217">
        <f t="shared" si="3"/>
        <v>652</v>
      </c>
      <c r="J15" s="218">
        <f t="shared" si="4"/>
        <v>0.48773006134969321</v>
      </c>
      <c r="K15" s="217">
        <f t="shared" si="5"/>
        <v>25</v>
      </c>
      <c r="L15" s="219" t="s">
        <v>331</v>
      </c>
      <c r="M15" s="220">
        <f t="shared" si="6"/>
        <v>627</v>
      </c>
      <c r="N15" s="221">
        <f t="shared" si="7"/>
        <v>0.50717703349282295</v>
      </c>
      <c r="O15" s="109" t="str">
        <f t="shared" si="8"/>
        <v>GGGAATTCCTTTAATGGTTGTACATACTTGACGGATTGCAGTGAGTGTATTCCCGTCCCATCGTATGGGTAACCCATAGGGGCGTGTCATTCAGCACTTCGGATAGTGTTTGACCGCGTCGCTCCCATGTCGCCTTTCAGGAGAAATAGTACAGGCTGCTGGCTCATGTTTCCTTCTACGCTGCACTTGCGGGCATAGAGGTCGGTTGCGATCTATATTCGGAGATAACTATTCACCCAGCGCCACTCGAATATCCCCTCTTCTGAGCAAGAGGCCAATAAATGCTCAAAAACGAGCGATTGTCCAACGACATAAAGGGAGACTGTAAGGTCCTAGCGCTCTGTCTGTTAGTGAGAGCCCTAGGTAAACACGGTCGTTATCCCCTAGAGCGTGAAGCGGCTGTAGATATCTCTGAATCTTCGACCTTGGTGTAGATGGGGCTAGGTCAAAAAGCGGTAGCGATTAGCACTTGTATACACTCTCCCCCTACTAAGTATGTAAGGCCTGACCGGAGATTTGTCCATGCTCACCAGGACCGATAGTTGGGCCCCGGTAATCTTGCCGCCGTAGGGAGTACGAGCAGTGCACCGTTGAAACAAGCACAGGAGGTATGAAGCATCAGACCTG</v>
      </c>
      <c r="Q15" s="44">
        <f t="shared" si="9"/>
        <v>210154.4</v>
      </c>
      <c r="R15" s="44">
        <f t="shared" si="10"/>
        <v>177</v>
      </c>
      <c r="S15" s="44">
        <f t="shared" si="11"/>
        <v>153</v>
      </c>
      <c r="T15" s="44">
        <f t="shared" si="12"/>
        <v>165</v>
      </c>
      <c r="U15" s="44">
        <f t="shared" si="13"/>
        <v>157</v>
      </c>
    </row>
    <row r="16" spans="1:21" ht="15" customHeight="1" x14ac:dyDescent="0.25">
      <c r="A16" s="213">
        <v>11</v>
      </c>
      <c r="B16" s="213" t="s">
        <v>332</v>
      </c>
      <c r="C16" s="214" t="s">
        <v>333</v>
      </c>
      <c r="D16" s="215" t="s">
        <v>303</v>
      </c>
      <c r="E16" s="215">
        <v>29.296875</v>
      </c>
      <c r="F16" s="209">
        <f t="shared" si="0"/>
        <v>1.46484375</v>
      </c>
      <c r="G16" s="216">
        <f t="shared" si="1"/>
        <v>176015.2</v>
      </c>
      <c r="H16" s="210">
        <f t="shared" si="2"/>
        <v>2.5783476562500006E-4</v>
      </c>
      <c r="I16" s="217">
        <f t="shared" si="3"/>
        <v>546</v>
      </c>
      <c r="J16" s="218">
        <f t="shared" si="4"/>
        <v>0.45604395604395609</v>
      </c>
      <c r="K16" s="217">
        <f t="shared" si="5"/>
        <v>25</v>
      </c>
      <c r="L16" s="222" t="s">
        <v>334</v>
      </c>
      <c r="M16" s="220">
        <f t="shared" si="6"/>
        <v>521</v>
      </c>
      <c r="N16" s="221">
        <f t="shared" si="7"/>
        <v>0.47792706333973134</v>
      </c>
      <c r="O16" s="109" t="str">
        <f t="shared" si="8"/>
        <v>GGGAATTCAGCTAGGATAAATTGACCCGTATGAACTGTTGCCGGCTCGGAAATGTTAAGGCTCTGCGCACGCACTTTATCATTCGCAGCCTGTTCTGTCAGCGGGTCAGCCTAGGTTACGGTGGAACCACTCGGTATCGTGCAGACAGGGATCGTAAGGCGATCCAGCCGGTATACCTTAGTCACATATACTATCGTAATATTGGCGGTTGCTGACAAGTAAATACGGCTAAACCGGTCGTTGACCAACCACTCTCGCGGGGGTCATAAATATCACTGAGCCCGGGAAGTACCCCGTGACAGACATACGAAAAGCGTGATAACGTATTCGTAGGTATTATTTCCGTTAGCTGGAGGTAAAGGGGTTCTGGTCCTAGCCGTGTTATGTCTATTTATGAGATGGTAAGCTCGTCACCAACTCGTCACGCGATCGAAATAGCTTGGACTAATGTCCGGCACATAATCAAGTCTACATCAATCATGAATGGTTTCTGATTTGCTACCATCAGATATCATGTGAGC</v>
      </c>
      <c r="Q16" s="44">
        <f t="shared" si="9"/>
        <v>176015.2</v>
      </c>
      <c r="R16" s="44">
        <f t="shared" si="10"/>
        <v>160</v>
      </c>
      <c r="S16" s="44">
        <f t="shared" si="11"/>
        <v>118</v>
      </c>
      <c r="T16" s="44">
        <f t="shared" si="12"/>
        <v>131</v>
      </c>
      <c r="U16" s="44">
        <f t="shared" si="13"/>
        <v>137</v>
      </c>
    </row>
    <row r="17" spans="1:21" ht="15" customHeight="1" x14ac:dyDescent="0.25">
      <c r="A17" s="213">
        <v>12</v>
      </c>
      <c r="B17" s="213" t="s">
        <v>335</v>
      </c>
      <c r="C17" s="214" t="s">
        <v>336</v>
      </c>
      <c r="D17" s="215" t="s">
        <v>303</v>
      </c>
      <c r="E17" s="215">
        <v>14.6484375</v>
      </c>
      <c r="F17" s="209">
        <f t="shared" si="0"/>
        <v>0.732421875</v>
      </c>
      <c r="G17" s="216">
        <f t="shared" si="1"/>
        <v>333074.19999999995</v>
      </c>
      <c r="H17" s="210">
        <f t="shared" si="2"/>
        <v>2.4395083007812496E-4</v>
      </c>
      <c r="I17" s="217">
        <f t="shared" si="3"/>
        <v>1031</v>
      </c>
      <c r="J17" s="218">
        <f t="shared" si="4"/>
        <v>0.33850630455868091</v>
      </c>
      <c r="K17" s="217">
        <f t="shared" si="5"/>
        <v>24</v>
      </c>
      <c r="L17" s="222" t="s">
        <v>337</v>
      </c>
      <c r="M17" s="220">
        <f t="shared" si="6"/>
        <v>1007</v>
      </c>
      <c r="N17" s="221">
        <f t="shared" si="7"/>
        <v>0.34657398212512414</v>
      </c>
      <c r="O17" s="109" t="str">
        <f t="shared" si="8"/>
        <v>GGGAATTCTATTGGTGGAGGGGCACAAGTTGCTGAAGTTGCGAGAGGGGCGATAAGTGAGGCAGACAGGCATAATATAAGAGGGGAGAGAATTAGCGTAGATACTCTTCCAATAGTTGGTGAAGAAAATTTATATGAGGCTGTTAAAGCTGTAGCAACTCTTCCACGAGTAGGAATTTTAGTTTTAGCTGGCTCTTTAATGGGAGGGAAGATAACTGAAGCAGTTAAAGAATTAAAGGAAAAGACTGGCATTCCCGTGATAAGCTTAAAGATGTTTGGCTCTGTTCCTAAGGTTGCTGATTTGGTTGTTGGAGACCCATTGCAGGCAGGGGTTTTAGCTGTTATGGCTATTGCTGAAACAGCAAAATTTGATATAAATAAGGTTAAAGGTAGGGTGCTATAAAGATAATTTAATAATTTTTGATGAAACCGAAGCGTTAGCTTTGGGTTATGAAACTCCATGATTTTCATTTAATTTTTTCCTATTAATTTTCTCCTAAAAAGTTTCTTTAACATAAATAAGGTTAAAGGGAGAGCTCTATGATTGTCTTCAAAAATACAAAGATTATTGATGTATATACTGGAGAGGTTGTTAAAGGAAATGTTGCAGTTGAGAGGGATAAAATATCCTTTGTGGATTTAAATGATGAAATTGATAAGATAATTGAAAAAATAAAGGAGGATGTTAAAGTTATTGACTTAAAAGGAAAATATTTATCTCCAACATTTATAGATGGGCATATACATATAGAATCTTCCCATCTCATCCCATCAGAGTTTGAGAAATTTGTATTAAAAAGCGGAGTTAGCAAAGTAGTTATAGACCCGCATGAAATAGCAAATATTGCTGGAAAAGAAGGAATTTTGTTTATGTTGAATGATGCCAAAATTTTAGATGTCTATGTTATGCTTCCTTCCTGTGTTCCAGCTACAAACTTAGAAACAAGTGGAGCTGAGATTACAGCAGAGAATATTGAAGAACTCATTCTTTAGATAATGTCTTAGGTT</v>
      </c>
      <c r="Q17" s="44">
        <f t="shared" si="9"/>
        <v>333074.19999999995</v>
      </c>
      <c r="R17" s="44">
        <f t="shared" si="10"/>
        <v>364</v>
      </c>
      <c r="S17" s="44">
        <f t="shared" si="11"/>
        <v>119</v>
      </c>
      <c r="T17" s="44">
        <f t="shared" si="12"/>
        <v>230</v>
      </c>
      <c r="U17" s="44">
        <f t="shared" si="13"/>
        <v>318</v>
      </c>
    </row>
    <row r="18" spans="1:21" ht="15" customHeight="1" x14ac:dyDescent="0.25">
      <c r="A18" s="213">
        <v>13</v>
      </c>
      <c r="B18" s="213" t="s">
        <v>338</v>
      </c>
      <c r="C18" s="214" t="s">
        <v>339</v>
      </c>
      <c r="D18" s="215" t="s">
        <v>303</v>
      </c>
      <c r="E18" s="215">
        <v>7.32421875</v>
      </c>
      <c r="F18" s="209">
        <f t="shared" si="0"/>
        <v>0.3662109375</v>
      </c>
      <c r="G18" s="216">
        <f t="shared" si="1"/>
        <v>175928.99999999997</v>
      </c>
      <c r="H18" s="210">
        <f t="shared" si="2"/>
        <v>6.4427124023437487E-5</v>
      </c>
      <c r="I18" s="217">
        <f t="shared" si="3"/>
        <v>545</v>
      </c>
      <c r="J18" s="218">
        <f t="shared" si="4"/>
        <v>0.50091743119266052</v>
      </c>
      <c r="K18" s="217">
        <f t="shared" si="5"/>
        <v>24</v>
      </c>
      <c r="L18" s="222" t="s">
        <v>340</v>
      </c>
      <c r="M18" s="220">
        <f t="shared" si="6"/>
        <v>521</v>
      </c>
      <c r="N18" s="221">
        <f t="shared" si="7"/>
        <v>0.52399232245681382</v>
      </c>
      <c r="O18" s="109" t="str">
        <f t="shared" si="8"/>
        <v>GGGAATTCTCACTAGATCAGAAGTCTCCCACTCGAGACTAATCTTGGACTATCTATGAGCACCTATTGCGCTGTGGAAGATTGCCCCTAGGTCTCTGGCGGCTCCGATTGCGGGATGAACTGGTTGGTCCGAGGAGGCATATAGGAAACGATGGGCACGCGCTATTCAGACGTTATTTGGTATGGAGTAAGAGGCCGGAAACTGGGCTCGATTGATGGATACTGATCAGTCAACTCAAGCGAGGATATCCATACCCACCGACGGTATGGTCATTAATACCCAGTATTGACTAGTCGGAGGTCTAATTTGGAACGTATTCCGCCGCACACACGAGATTCACTTACATGGACGTGAAGATTGATCGCCGGGCGACTATTATTGCACGACCTTCGCCTGCCCTCAGCTGCGCCCTTTTTGTCCACGACGCAGGCTGGACCAAGCAGCCGAGGCTGCGCTCCGGCATCAAAGTCCACGAGTTACAGCCAGCGGGTTTTAAGGGGGTATTAGCATCTCGAGTGAGT</v>
      </c>
      <c r="Q18" s="44">
        <f t="shared" si="9"/>
        <v>175928.99999999997</v>
      </c>
      <c r="R18" s="44">
        <f t="shared" si="10"/>
        <v>148</v>
      </c>
      <c r="S18" s="44">
        <f t="shared" si="11"/>
        <v>129</v>
      </c>
      <c r="T18" s="44">
        <f t="shared" si="12"/>
        <v>144</v>
      </c>
      <c r="U18" s="44">
        <f t="shared" si="13"/>
        <v>124</v>
      </c>
    </row>
    <row r="19" spans="1:21" ht="15" customHeight="1" x14ac:dyDescent="0.25">
      <c r="A19" s="213">
        <v>14</v>
      </c>
      <c r="B19" s="213" t="s">
        <v>341</v>
      </c>
      <c r="C19" s="214" t="s">
        <v>342</v>
      </c>
      <c r="D19" s="215" t="s">
        <v>303</v>
      </c>
      <c r="E19" s="215">
        <v>7.32421875</v>
      </c>
      <c r="F19" s="209">
        <f t="shared" si="0"/>
        <v>0.3662109375</v>
      </c>
      <c r="G19" s="216">
        <f t="shared" si="1"/>
        <v>273934.40000000002</v>
      </c>
      <c r="H19" s="210">
        <f t="shared" si="2"/>
        <v>1.0031777343750001E-4</v>
      </c>
      <c r="I19" s="217">
        <f t="shared" si="3"/>
        <v>852</v>
      </c>
      <c r="J19" s="218">
        <f t="shared" si="4"/>
        <v>0.4859154929577465</v>
      </c>
      <c r="K19" s="217">
        <f t="shared" si="5"/>
        <v>24</v>
      </c>
      <c r="L19" s="222" t="s">
        <v>343</v>
      </c>
      <c r="M19" s="220">
        <f t="shared" si="6"/>
        <v>828</v>
      </c>
      <c r="N19" s="221">
        <f t="shared" si="7"/>
        <v>0.5</v>
      </c>
      <c r="O19" s="109" t="str">
        <f t="shared" si="8"/>
        <v>GGGAATTCGATTCAGCCTGACGTACATAGACGAGATAGGGTAAGCCTATTGCAAACCTCCGCTTTGCTACTACAAGGACCTCGGAAGTGTGGAGAATCGAACCTACAATTTTGCCAGGATCACGCCGGTTATCTCTTGCAATTCCTAAGATGGAGGATAGTTTTGGAACCCAATATCCCCAGCCTACGGTTTAGGTGCAAGAATAGAGCGTACCAGGCGTCGCCCGCGGCCTTATGTAGTCTGTATTGTTGAATTAGCCTTCTTCAGAGGGCCTAACGCCAGCACAACATGCTTACCTGGCTAATTGACTAAGTGCTACGGTACACAACGACTACGTACGTAGCACACAGTTGAGGTTATCTCTGAGCGCCCCGTTAGAACTGAGGGCTCAATTATAGTACCTTAACTGCGTTGCGCTGTCATGGGAAGGTATTTTAATACGGATTCATTACCGCTCCACCGGCAGCGTTCCGTTACATCCAACTAGGTGGACAAACCTGCTCATTCAAGGGCGCCTCCATCGCAGGGTTGCAATTTATTTTCTAGCTAGAGGTGTAACCATGCCGGCAGCGAACGTCCGCACTAGCAGGTACACAATCAGGCATCGAACATGTACTCATTAGTTCCGAATTATAAGTCGGATACTTGCCTTAAGTCGCATCTGAATCATAGCCGCTCCATTGCCGAGTAGACGGGATCTGCTGTAGAATGGTAATCAGTCTTACCCGTGGGGTCGTTCTGCCCGAGTGCTGCATTCCGCCTACGCGCGGTATTCAACAAGGGTAATCCCTCCGACAACCCTCAGTGTTATCATCCGCGTCAAGGGGG</v>
      </c>
      <c r="Q19" s="44">
        <f t="shared" si="9"/>
        <v>273934.40000000002</v>
      </c>
      <c r="R19" s="44">
        <f t="shared" si="10"/>
        <v>229</v>
      </c>
      <c r="S19" s="44">
        <f t="shared" si="11"/>
        <v>213</v>
      </c>
      <c r="T19" s="44">
        <f t="shared" si="12"/>
        <v>201</v>
      </c>
      <c r="U19" s="44">
        <f t="shared" si="13"/>
        <v>209</v>
      </c>
    </row>
    <row r="20" spans="1:21" ht="15" customHeight="1" x14ac:dyDescent="0.25">
      <c r="A20" s="213">
        <v>15</v>
      </c>
      <c r="B20" s="213" t="s">
        <v>344</v>
      </c>
      <c r="C20" s="214" t="s">
        <v>345</v>
      </c>
      <c r="D20" s="215" t="s">
        <v>303</v>
      </c>
      <c r="E20" s="215">
        <v>3.66210938</v>
      </c>
      <c r="F20" s="209">
        <f t="shared" si="0"/>
        <v>0.18310546899999999</v>
      </c>
      <c r="G20" s="216">
        <f t="shared" si="1"/>
        <v>368832.8</v>
      </c>
      <c r="H20" s="210">
        <f t="shared" si="2"/>
        <v>6.7535302826583196E-5</v>
      </c>
      <c r="I20" s="217">
        <f t="shared" si="3"/>
        <v>1144</v>
      </c>
      <c r="J20" s="218">
        <f t="shared" si="4"/>
        <v>0.50699300699300698</v>
      </c>
      <c r="K20" s="217">
        <f t="shared" si="5"/>
        <v>24</v>
      </c>
      <c r="L20" s="222" t="s">
        <v>346</v>
      </c>
      <c r="M20" s="220">
        <f t="shared" si="6"/>
        <v>1120</v>
      </c>
      <c r="N20" s="221">
        <f t="shared" si="7"/>
        <v>0.51785714285714279</v>
      </c>
      <c r="O20" s="109" t="str">
        <f t="shared" si="8"/>
        <v>GGGAATTCGAGCTCAAGAAAGTATTCCATTCCGGCTCATGGTCCCGGCTAGACCTGCAAGATCGAAGGTACTCAATGACACCAGTGACTGAGCGGTCAGCCCGGAAATAGCCAGAAATGTTACCATCCCCGCATGTTACACAAACGTCGGGCTGACGGAACCCATGAGAACCTATGGTGAATAGACAGTAAACGAGCGCAAAGGCGTGCTGCCAAGGGCTCCCACCGAATGTAGAACTGATCTGATTTCCGTGACAGGGAAACGCAATGCGAGGTTCCGCAAGTCCACCTATAATCTGTGACCGCTCGTAGAACATGGTTAGGGCCTGATTCAGTTAAATCAAGCCACCTCTGACAGAACGACGAGTCAGTGGAATCGACTTCACACCTCAGAGTCCACTCACGTGCTGTAAGTCAAAACCCAGTGAACTTCTCAACCGTGTAGCGCTCCTAGAACATTCAGGCGCCACTGAGGGGCATATGGATGAAGCGTGATACGAATTACCTCCAACGAATGCCAGCTGGGAGGAGGATAGGGACTATGTCTTCGTCAATGCTCCCGTCAAATGCCTTTCTAAATACCTTTTCGACCTCTCTGTGTGGAATGGGGTCTAGAACCAAGGACTAAAGCGGTGCACGAGGCCCTTTGGATATGTCCTTCTTGGGAGGGCCCACAGCCAAAGCCACCCATCACAGCTGGAATCTAATCTTGTGACCCAGTATTAACCGTGAGATCTACACAACCGACAAGCGCTAGCTTCCTCCCCGGTCAAGTAGTAATGCCGGGATGACTTTGCGTGTCCTATAGCGATCGAGCCCTCGAATTCACGTCGTCAAAGTGGAATGATCAGATTAAAGGGCTGTCGGGAGGGATGTGTAGGCCACTAACACCCCTCTGCACGAACTATAGATACGTCTTTCATCGGTACGCTCGAAAGCGCAGGTGGCTCCCAAATCGTGGGGAGTTAATCGAGCTGCGGATTGGTCCCCACGCCTTACGGCAGCGAACATAATCCCGCTGATGTGAAGTCGATCTACAAGGTAAACAACGGGGAATATAATTCAGTTGAACCGGTGTGGAGCCTGCACTTGGAACGCTGCATAAGGGACCCAACAGCCCC</v>
      </c>
      <c r="Q20" s="44">
        <f t="shared" si="9"/>
        <v>368832.8</v>
      </c>
      <c r="R20" s="44">
        <f t="shared" si="10"/>
        <v>327</v>
      </c>
      <c r="S20" s="44">
        <f t="shared" si="11"/>
        <v>294</v>
      </c>
      <c r="T20" s="44">
        <f t="shared" si="12"/>
        <v>286</v>
      </c>
      <c r="U20" s="44">
        <f t="shared" si="13"/>
        <v>237</v>
      </c>
    </row>
    <row r="21" spans="1:21" ht="15" customHeight="1" x14ac:dyDescent="0.25">
      <c r="A21" s="213">
        <v>16</v>
      </c>
      <c r="B21" s="213" t="s">
        <v>347</v>
      </c>
      <c r="C21" s="214" t="s">
        <v>348</v>
      </c>
      <c r="D21" s="215" t="s">
        <v>303</v>
      </c>
      <c r="E21" s="215">
        <v>1.83105469</v>
      </c>
      <c r="F21" s="209">
        <f t="shared" si="0"/>
        <v>9.1552734499999996E-2</v>
      </c>
      <c r="G21" s="216">
        <f t="shared" si="1"/>
        <v>656082.19999999995</v>
      </c>
      <c r="H21" s="210">
        <f t="shared" si="2"/>
        <v>6.0066119466775892E-5</v>
      </c>
      <c r="I21" s="217">
        <f t="shared" si="3"/>
        <v>2036</v>
      </c>
      <c r="J21" s="218">
        <f t="shared" si="4"/>
        <v>0.3295677799607073</v>
      </c>
      <c r="K21" s="217">
        <f t="shared" si="5"/>
        <v>22</v>
      </c>
      <c r="L21" s="222" t="s">
        <v>349</v>
      </c>
      <c r="M21" s="220">
        <f t="shared" si="6"/>
        <v>2014</v>
      </c>
      <c r="N21" s="221">
        <f t="shared" si="7"/>
        <v>0.33316782522343591</v>
      </c>
      <c r="O21" s="109" t="str">
        <f t="shared" si="8"/>
        <v>GGGAATTCGAGCTCGCACGCCCTATTTAACTGGAAACCTTCCAAGATTCGGAGAGCATATAAGTTGGGCCGAAAGCTCAGCTGTGAGCTTTGCAAACTCTGTCTTAGGAGCTAAGACAAATAGAGAAGGTGGGCCATCAGCATTAGCAGCTGCAATTATTGGAAAAACACCATATTATGGATATCACTTAGATGAAAATAGAAAGACAACACATATCATTGAGTTAGATGGACAATTAATCTCTAACTTTAAATATGGAGAGAGTTTTTATGGAGCTTTAGGTTACTTAGTTGGGAAGATTGTTAAGAATGGCATTCCATATTTTGAAAATCTATATAAATTAAATCCAAATAACGATAATTTAAAATCCTTGGGAGCTGCAATGGCTGCAAGTGGTGGTATCGCCTTATATCACGCAAAAAACTTGACAGCTGAATGCAGAGTTAAAGAAGTTGTTAATGATAAAATTGAAAAGATATCTATTGGAGTTGAGGAGATAAAGGAAGCTTATGAAAAATTAAATACAACAAATGAAGAGCCAGATTTAATTTGTATTGGTTGCCCTCACTGCAGTTTAATGGAAATTAAAAAAATTGCTGAACTTTTAAAAAATAAAAAATTGAATGCTGATTTATGGGTTTGCTGCTCTCTTCATATTAAAGCAATAGCAGATAGAATGGGATATACAAAGATTATTGAAAAAGCTGGTGGAAAGGTAGTTAAAGACACCTGTATGGTTGTTTCTCCAATTGAGGATTTAGGTTGTAAAAGAGTTGCAACAAACTCTGGAAAAGCTGCTGTTTATCTACCAAGCTTTTGTAAGAGTGAAGTAATTTTTGGAGATATTGAGGAATTGTTAAAAGGGAGATAATGCTGAATCCAATAATCTTATTTTTGGCTATTATTTTTGATAGAATCATTGGGGAGTTGCCAGAGAGTATTCATCCAACGGTTTGGATAGGGAAGTTGATAGCTTTTTTAGAGAACATATTTAAATCTACAAATTGCAAAAATAAATATAGAGATTTTTTGTTTGGCTCACTAGCAACGTTTATTACTCTATTAGTTGTGGGAGTTATAGCTTTTTTTGTTGATAAATGCATAATGCTGTTACCATCTCCTTTAAACTATATTATCTATGGTTTTTTGTTATCAACAACTATTGGCTACAAATCATTATTCGAATTCTGCAAAAAGCCGATTGAATATATAAAAAATGGTGATTTAGAGGGAGCAAGGAAAGCTGTTCAGCATATAGTTAGCAGAGATGCCTCAAAGTTGGATAAAGAGCATGTATTATCGGCTGCAGTAGAGAGCTTATCCGAGAACATAACAGACAGTATAATTGGAGCTTTATTCTATGCTATATTTTTTGGTTTGCCTGGAGCCTTTGTTTATAGGGCGATAAATACATTAGATGCAATGATTGGTTATAAAAATGAGAAATATCTATGGTATGGGAAGTTAGCAGCAAGGTTGGATGATATTGCCAATTTTATTCCTTCAAGAATAGCAGGGATTTTGCTAATAATTACTGCCCCATTTTATAAAGGAGATGTTAAAAAGGCAATATATGGGTTTTTAAAAGAAGCTAATAAGGTTCCATCACCAAACTCTGGTTATACAATGGCTACATTGGCAAATGCATTAAATATAACTTTGGAGAAGATAGGATATTATAAACTTGGTAGTGGGAAAATAGATGTTGAAAAATCTTTAAACGCTTTTAAGGCAGTTGATTATACAGTCGTTGTGTTTTTAATTATTTATACCTTAATTTGGTGGATAACATGATAAGTAAAGCTTATTACACTACAGAGATTCCAGAGGATAGATTTGAAGCTCTGAGTTGTATTAAAGATAGTCAAAAACCTCTTAAAATTATATTACTTGGAGGAGTTGATAGTGGTAAAACAACATTAGCTACTTTTTTGGCAAATGAGCTTTTAAACTTAGGATTTAAAGTTGCTATAGTCGATAGTGATGTAGGGCAGAAGAGCATTTTACCTCCAGC</v>
      </c>
      <c r="Q21" s="44">
        <f t="shared" si="9"/>
        <v>656082.19999999995</v>
      </c>
      <c r="R21" s="44">
        <f t="shared" si="10"/>
        <v>717</v>
      </c>
      <c r="S21" s="44">
        <f t="shared" si="11"/>
        <v>254</v>
      </c>
      <c r="T21" s="44">
        <f t="shared" si="12"/>
        <v>417</v>
      </c>
      <c r="U21" s="44">
        <f t="shared" si="13"/>
        <v>648</v>
      </c>
    </row>
    <row r="22" spans="1:21" ht="15" customHeight="1" x14ac:dyDescent="0.25">
      <c r="A22" s="213">
        <v>17</v>
      </c>
      <c r="B22" s="213" t="s">
        <v>350</v>
      </c>
      <c r="C22" s="214" t="s">
        <v>351</v>
      </c>
      <c r="D22" s="215" t="s">
        <v>303</v>
      </c>
      <c r="E22" s="215">
        <v>1.83105469</v>
      </c>
      <c r="F22" s="209">
        <f t="shared" si="0"/>
        <v>9.1552734499999996E-2</v>
      </c>
      <c r="G22" s="216">
        <f t="shared" si="1"/>
        <v>91205.4</v>
      </c>
      <c r="H22" s="210">
        <f t="shared" si="2"/>
        <v>8.3501037711662998E-6</v>
      </c>
      <c r="I22" s="217">
        <f t="shared" si="3"/>
        <v>282</v>
      </c>
      <c r="J22" s="218">
        <f t="shared" si="4"/>
        <v>0.31914893617021278</v>
      </c>
      <c r="K22" s="217">
        <f t="shared" si="5"/>
        <v>25</v>
      </c>
      <c r="L22" s="222" t="s">
        <v>352</v>
      </c>
      <c r="M22" s="220">
        <f t="shared" si="6"/>
        <v>257</v>
      </c>
      <c r="N22" s="221">
        <f t="shared" si="7"/>
        <v>0.35019455252918286</v>
      </c>
      <c r="O22" s="109" t="str">
        <f t="shared" si="8"/>
        <v>GGGAATTCAGGCTTTGTTATTGGTATTGACTTACAAACAGTTAAGCCATTTGAATATGATAATGTAGTTGCAATAAAAGGAGATTTCACCTTAGAAGAAAATTTGAACAAAATTAGAGAGCTAATTCCAAATGATGAAAAAAAGGTGGATGTGGTTATAAGTGACGCCTCCCCTAATATAAGCGGTTATTGGGATATAGACCACGCTCGTTCAATAGATTTAGTAACTACTGCCTTACAAATAGCTACTGAGATGCT</v>
      </c>
      <c r="Q22" s="44">
        <f t="shared" si="9"/>
        <v>91205.4</v>
      </c>
      <c r="R22" s="44">
        <f t="shared" si="10"/>
        <v>116</v>
      </c>
      <c r="S22" s="44">
        <f t="shared" si="11"/>
        <v>37</v>
      </c>
      <c r="T22" s="44">
        <f t="shared" si="12"/>
        <v>53</v>
      </c>
      <c r="U22" s="44">
        <f t="shared" si="13"/>
        <v>76</v>
      </c>
    </row>
    <row r="23" spans="1:21" ht="15" customHeight="1" x14ac:dyDescent="0.25">
      <c r="A23" s="213">
        <v>18</v>
      </c>
      <c r="B23" s="213" t="s">
        <v>353</v>
      </c>
      <c r="C23" s="214" t="s">
        <v>354</v>
      </c>
      <c r="D23" s="215" t="s">
        <v>303</v>
      </c>
      <c r="E23" s="215">
        <v>0.91552734000000002</v>
      </c>
      <c r="F23" s="209">
        <f t="shared" si="0"/>
        <v>4.5776366999999998E-2</v>
      </c>
      <c r="G23" s="216">
        <f t="shared" si="1"/>
        <v>333736.19999999995</v>
      </c>
      <c r="H23" s="210">
        <f t="shared" si="2"/>
        <v>1.5277230772385396E-5</v>
      </c>
      <c r="I23" s="217">
        <f t="shared" si="3"/>
        <v>1031</v>
      </c>
      <c r="J23" s="218">
        <f t="shared" si="4"/>
        <v>0.36566440349175555</v>
      </c>
      <c r="K23" s="217">
        <f t="shared" si="5"/>
        <v>24</v>
      </c>
      <c r="L23" s="222" t="s">
        <v>355</v>
      </c>
      <c r="M23" s="220">
        <f t="shared" si="6"/>
        <v>1007</v>
      </c>
      <c r="N23" s="221">
        <f t="shared" si="7"/>
        <v>0.3743793445878848</v>
      </c>
      <c r="O23" s="109" t="str">
        <f t="shared" si="8"/>
        <v>GGGAATTCCCTTGCTTAACCTTAATCTTGCCTTATTACAATATTTTTAGAAAAATAAAAAGTAAAAATAAAAGCAAATCCTTAATCTTTGGTGATATTGATGGAGAGGTATGAAATCCCTAAAGAGATTGGAGAAATAATGTTTGGCTTGTTGTCTCCAGATTACATAAGACAGATGTCAGTTGCTAAGATAGTTACACCAGACACTTATGATGAAGATGGTTATCCAATAGATGGAGGTTTAATGGACACAAGATTGGGAGTTATAGACCCAGGTTTAGTTTGCAAAACATGTGGAGGAAGGATTGGAGAGTGTCCAGGGCATTTTGGGCATATAGAGTTGGCTAAACCAGTAATTCATATAGGATTTGCCAAAACAATATACAAGATATTGAAGGCAGTTTGCCCACACTGTGGAAGAGTAGCAATAAGTGAAACTAAGAGGAAAGAAATTTTGGAAAAGATGGAAAAATTAGAGAGAGATGGAGGAAACAAGTGGGAGGTTTGTGAAGAGGTTTATAAAGAAGCTTCAAAAGTTACAATCTGCCCACACTGTGGAGAGATAAAGTATGATATAAAGTTTGAGAAACCAACAACCTACTACAGAATTGATGGAAATGAGGAAAAAACATTAACTCCATCAGATGTTAGAGAGATTTTAGAGAAGATTCCAGATGAAGATTGTATCTTACTCGGCTTAAACCCAGAGGTTGCAAGGCCAGAGTGGATGGTTCTCACCGTTTTGCCAGTTCCACCAGTAACTGTAAGGCCATCAATTACCTTGGAAACTGGAGAGAGAAGTGAAGACGATTTAACCCACAAGTTAGTTGATATCATCAGAATCAACAATAGATTAGAGGAGAATATAGAAGGAGGAGCACCAAACTTAATTATTGAGGATTTATGGAATCTGTTGCAGTATCACGTAAATACCTACTTCGATAACGAAGCTCCAGGTATTCCACCAGCTAAGCACAGAAGTGGAAGACATTAAAAACCTTAGCTCAG</v>
      </c>
      <c r="Q23" s="44">
        <f t="shared" si="9"/>
        <v>333736.19999999995</v>
      </c>
      <c r="R23" s="44">
        <f t="shared" si="10"/>
        <v>394</v>
      </c>
      <c r="S23" s="44">
        <f t="shared" si="11"/>
        <v>147</v>
      </c>
      <c r="T23" s="44">
        <f t="shared" si="12"/>
        <v>230</v>
      </c>
      <c r="U23" s="44">
        <f t="shared" si="13"/>
        <v>260</v>
      </c>
    </row>
    <row r="24" spans="1:21" ht="15" customHeight="1" x14ac:dyDescent="0.25">
      <c r="A24" s="213">
        <v>19</v>
      </c>
      <c r="B24" s="213" t="s">
        <v>356</v>
      </c>
      <c r="C24" s="214" t="s">
        <v>357</v>
      </c>
      <c r="D24" s="215" t="s">
        <v>303</v>
      </c>
      <c r="E24" s="215">
        <v>0.45776367000000001</v>
      </c>
      <c r="F24" s="209">
        <f t="shared" si="0"/>
        <v>2.2888183499999999E-2</v>
      </c>
      <c r="G24" s="216">
        <f t="shared" si="1"/>
        <v>169800.2</v>
      </c>
      <c r="H24" s="210">
        <f t="shared" si="2"/>
        <v>3.8864181359367007E-6</v>
      </c>
      <c r="I24" s="217">
        <f t="shared" si="3"/>
        <v>531</v>
      </c>
      <c r="J24" s="218">
        <f t="shared" si="4"/>
        <v>0.36346516007532959</v>
      </c>
      <c r="K24" s="217">
        <f t="shared" si="5"/>
        <v>25</v>
      </c>
      <c r="L24" s="222" t="s">
        <v>358</v>
      </c>
      <c r="M24" s="220">
        <f t="shared" si="6"/>
        <v>506</v>
      </c>
      <c r="N24" s="221">
        <f t="shared" si="7"/>
        <v>0.38142292490118579</v>
      </c>
      <c r="O24" s="109" t="str">
        <f t="shared" si="8"/>
        <v>GGGAATTCCCTTCATAATACCACCAAAATACCAATTCGAAAGTTTTAGCATATTCAAACAATATAAAATCTTCAGATTGGACATTAATTGGGACTGAAAGTCCCAACTTAATGGACGTGTGGTATCCACACCATAAAGGGGCTACGCCCCTCTTGGGATACTCCCCTAATATTGCTAATTTACACCTCCGAGCATAAGCGAGGAGGTGTTAGGTTTTGATGAACCTTTTACTAAAAGGTTCATACCAATAGGAGGTTTCCCCCTATGGTAGTTAAATGTACATTGGATATTCCTTTCTACTCTTTGACATCATCTTTAAATGTTGCTCTGCCAGTTCTTTAAGTTTGTTTTCAATAGCTTCAGCCTCTTTGATGAGATTTTCAATATTTACATTTAGATTGAACATTTTATTCAAAACCTCTAATAGATTAGCCCCCCCTCTTGGGTCTGGTCTAATTCCAACAGTTTCAGCCAACAAACCAATAGCATCAAACCCATGTCATGGC</v>
      </c>
      <c r="Q24" s="44">
        <f t="shared" si="9"/>
        <v>169800.2</v>
      </c>
      <c r="R24" s="44">
        <f t="shared" si="10"/>
        <v>174</v>
      </c>
      <c r="S24" s="44">
        <f t="shared" si="11"/>
        <v>112</v>
      </c>
      <c r="T24" s="44">
        <f t="shared" si="12"/>
        <v>81</v>
      </c>
      <c r="U24" s="44">
        <f t="shared" si="13"/>
        <v>164</v>
      </c>
    </row>
    <row r="25" spans="1:21" ht="15" customHeight="1" x14ac:dyDescent="0.25">
      <c r="A25" s="213">
        <v>20</v>
      </c>
      <c r="B25" s="213" t="s">
        <v>359</v>
      </c>
      <c r="C25" s="214" t="s">
        <v>360</v>
      </c>
      <c r="D25" s="215" t="s">
        <v>303</v>
      </c>
      <c r="E25" s="215">
        <v>0.45776367000000001</v>
      </c>
      <c r="F25" s="209">
        <f t="shared" si="0"/>
        <v>2.2888183499999999E-2</v>
      </c>
      <c r="G25" s="216">
        <f t="shared" si="1"/>
        <v>161810.4</v>
      </c>
      <c r="H25" s="210">
        <f t="shared" si="2"/>
        <v>3.7035461274083994E-6</v>
      </c>
      <c r="I25" s="217">
        <f t="shared" si="3"/>
        <v>502</v>
      </c>
      <c r="J25" s="218">
        <f t="shared" si="4"/>
        <v>0.49003984063745021</v>
      </c>
      <c r="K25" s="217">
        <f t="shared" si="5"/>
        <v>24</v>
      </c>
      <c r="L25" s="222" t="s">
        <v>361</v>
      </c>
      <c r="M25" s="220">
        <f t="shared" si="6"/>
        <v>478</v>
      </c>
      <c r="N25" s="221">
        <f t="shared" si="7"/>
        <v>0.51464435146443521</v>
      </c>
      <c r="O25" s="109" t="str">
        <f t="shared" si="8"/>
        <v>GGGAATTCCACAAGAATCCCTGCTAGCTGAAGGAGGGTCAAACTATAACACCTTTAGCATTCGTACAGGCAGGCTAAGTGAATACTAACCCACCGGCAGCCCGTTGTAGTAACGTTGACCCCTGGCTCGGAGACATTTGGTGTTGCCTAGTACTAGGTGACTGGTACCGATTCATAGGTTCGCCATTCTCTTATCGAGAGCCCGAGGTAGACTATCTTCCAGATGATGCCATACGTTCACTCAATCGCGCGGCATGCACGGTGGGGCTACGAACTTGCTATCCATAGGCTCTAGATGTGGTAGAAATATGCTGCAGGGGTTCTGTCGAATTTGCTCGGCAACCGTGGCCGTGTATGCTTTCATATCCCGGCGGTGTGATCTAGCCTTCTCGCCATATGAGGGCGCTGAGCATAGACCCAAACCCGACTAGTCGAATCTTAGGGTTGTATGCTAGAACGGCATGGTATAAGCCGTGCTC</v>
      </c>
      <c r="Q25" s="44">
        <f t="shared" si="9"/>
        <v>161810.4</v>
      </c>
      <c r="R25" s="44">
        <f t="shared" si="10"/>
        <v>135</v>
      </c>
      <c r="S25" s="44">
        <f t="shared" si="11"/>
        <v>119</v>
      </c>
      <c r="T25" s="44">
        <f t="shared" si="12"/>
        <v>127</v>
      </c>
      <c r="U25" s="44">
        <f t="shared" si="13"/>
        <v>121</v>
      </c>
    </row>
    <row r="26" spans="1:21" ht="15" customHeight="1" x14ac:dyDescent="0.25">
      <c r="A26" s="213">
        <v>21</v>
      </c>
      <c r="B26" s="213" t="s">
        <v>362</v>
      </c>
      <c r="C26" s="214" t="s">
        <v>363</v>
      </c>
      <c r="D26" s="215" t="s">
        <v>303</v>
      </c>
      <c r="E26" s="215">
        <v>0.22888184</v>
      </c>
      <c r="F26" s="209">
        <f t="shared" si="0"/>
        <v>1.1444091999999999E-2</v>
      </c>
      <c r="G26" s="216">
        <f t="shared" si="1"/>
        <v>327523</v>
      </c>
      <c r="H26" s="210">
        <f t="shared" si="2"/>
        <v>3.7482033441159997E-6</v>
      </c>
      <c r="I26" s="217">
        <f t="shared" si="3"/>
        <v>1030</v>
      </c>
      <c r="J26" s="218">
        <f t="shared" si="4"/>
        <v>0.35728155339805823</v>
      </c>
      <c r="K26" s="217">
        <f t="shared" si="5"/>
        <v>24</v>
      </c>
      <c r="L26" s="222" t="s">
        <v>364</v>
      </c>
      <c r="M26" s="220">
        <f t="shared" si="6"/>
        <v>1006</v>
      </c>
      <c r="N26" s="221">
        <f t="shared" si="7"/>
        <v>0.36580516898608351</v>
      </c>
      <c r="O26" s="109" t="str">
        <f t="shared" si="8"/>
        <v>GGGAATTCTTAAGAGAGGAATAATTACTTTTTCATCTTACCCACCAAGTTTTAGTTTTCTTATTCTTTCACTTAATTTTTCGACCTCCTCCTTTGTTAATCTTGTAGCTTTTTTAACCTCCTCCAATTCTTTTTGTAACATTATTACTTTAATCCCCAGTATTATGTTGAGGAGTATGCTAATAGCCACAATTATATACAAAATCATCCTTATCTCCTCCCGAACAATCCTTTAATAAACTTAGATATGAATGATTCTTTCTTCTTCTCAAGTTGTGCTTCATATTTAGCTCCAATTAACTTAGCTGCTATCTCCATGACTGCTTGAGCGGCTGGAGAATCTGGATACATAATAACGAGAGGTGTTCCAAATGCAGCTGCCTTCCTAACATGAGGGTCCTCTGGAACAACACCTATAACAGGAACTTCTAAAATTGTCTCTATAGCTTTAACCCCCAACTCTGTACTCTCATTTGAAACCCTATTAACAATAGCCCCAATGATGTCAGTTCCCAATCTTTTTGTTATAGCGATAATTTTTAATGCATCTGATATTGGGGATATCTCTGGATTTACAACGACAATTAAACCATCTGCTGATGATATTGCTATTAAAGTCTCTTTTCCAATACCTGCTGGACAGTCAATAATTAAAATCTCAACTAAATCATGTATTGCCTTTAAAACTTCCTCAAGTTTTTCTGGTTTAGCTCTTCTGAACTTTTCTAATGAAACACCTGCTGGAATAACTAAAACTCCTTCAGGACCTTCATAAATTGCGTCCTTTATATCTGCTTTACCAGCCAACACATCGTTTAAGGTTACTGGCTTTCCTTCTAACCCCATGATAGGCTCTAAGTTTGCCATTGCTATATCAGCGTCCAAAACAGCCACTTTTTTTCCAAATTTTGCAAGAGCCACAGCAAGATTTGCAGATATCGTTGTCTTTCCAGTACCTCCTTTTCCAGATGCTATCGCGATAGCTATTCCATTAATGTCACCATTCT</v>
      </c>
      <c r="Q26" s="44">
        <f t="shared" si="9"/>
        <v>327523</v>
      </c>
      <c r="R26" s="44">
        <f t="shared" si="10"/>
        <v>302</v>
      </c>
      <c r="S26" s="44">
        <f t="shared" si="11"/>
        <v>233</v>
      </c>
      <c r="T26" s="44">
        <f t="shared" si="12"/>
        <v>135</v>
      </c>
      <c r="U26" s="44">
        <f t="shared" si="13"/>
        <v>360</v>
      </c>
    </row>
    <row r="27" spans="1:21" ht="15" customHeight="1" x14ac:dyDescent="0.25">
      <c r="A27" s="213">
        <v>22</v>
      </c>
      <c r="B27" s="213" t="s">
        <v>365</v>
      </c>
      <c r="C27" s="214" t="s">
        <v>366</v>
      </c>
      <c r="D27" s="215" t="s">
        <v>303</v>
      </c>
      <c r="E27" s="215">
        <v>0.11444092</v>
      </c>
      <c r="F27" s="209">
        <f t="shared" si="0"/>
        <v>5.7220459999999997E-3</v>
      </c>
      <c r="G27" s="216">
        <f t="shared" si="1"/>
        <v>369653.8</v>
      </c>
      <c r="H27" s="210">
        <f t="shared" si="2"/>
        <v>2.1151760476747999E-6</v>
      </c>
      <c r="I27" s="217">
        <f t="shared" si="3"/>
        <v>1144</v>
      </c>
      <c r="J27" s="218">
        <f t="shared" si="4"/>
        <v>0.51398601398601396</v>
      </c>
      <c r="K27" s="217">
        <f t="shared" si="5"/>
        <v>23</v>
      </c>
      <c r="L27" s="219" t="s">
        <v>367</v>
      </c>
      <c r="M27" s="220">
        <f t="shared" si="6"/>
        <v>1121</v>
      </c>
      <c r="N27" s="221">
        <f t="shared" si="7"/>
        <v>0.52453166815343444</v>
      </c>
      <c r="O27" s="109" t="str">
        <f t="shared" si="8"/>
        <v>GGGAATTCGAGAACTGAAAGTGAGTCCCAACGAGAGAGGTGCATCTGTCCAGTGAGAGCTGACTGTCTGCGACAACACTAGTCGGTCCAGGCATGGATTTCGCGACCTCACAACTTAAGGAGGCGGTAAATCAGATGACAGCGCGACCCTGTAATGGGTGACCTGCTAGTGGAGGTGGCGCGGTGTCCCAGATACAAGGATCTCGATGTAGTACCCTCACATAACTTTGCTCCCTGAAATAACATTCGATCACTCTAATGAATCCCTTAAGCCAGGAGCGTTAGTGTCAAACGCAACGCCCCGGGTTCATGATCCTGGATGGCTGGTCGAACCAGGGAGATGTCACTCTAATAGGTGCCAAATGTACCGCAGAACCTCGTAGGCGTTCGCCCAATTGGACCCGAGGTATAATGTAGACGGGCACGCTGACTGGGCAAAAGATTACAATCCCAGTTACCATACAGTCGCCCGGTCAGGATCGGGGCATGAAGGCAATATGTTGGCGCATCCCAGTCTTTCCGTAGAAACAGTGGCTAACGACGGAGATACTGCCGGGCAAGAAACCTTGACCAAGTATGCGCGCCTTGTGAGTCTCCATGGACTTGCTGCACCTACAAATCCGGAAGGGCGCTTATAGTGCTTGCTAGCACTCCCTGGAATATCTTAATCCCGCCAGCTCATGGGACGGGAGGAATGTGTTAGACCATAAACAGAGGGCTGGCCAACAATCAGAGGGAAGTAAGCCCCGCAAAAGGATTCTGCGGGAACCGAATTACACAACGTAAGGACGTACCTGCTCCTACCCCCGAACCACTGTCAATACGATAATGCGCCCAAAACGAGGGATCGAGACGGTCGGAGTGGCAGTCCAGCTTAAACAGGTGCTCGCCGAAACTAGCTGGCCAGGGTGAGGCATGGATTCAAAGCCAATGACCGAAGAAAGTTCCGACATACAATTACTCGGCTTTTGGCAATACCCAGGCGAGAGGTAAGCCCAAGCCATACCGGGAATGACCTGAGATCCACTTAGTAAGTCTTACGAGATGATCCCGACCCAGGACTGGAGCTAGGCGGTTGCGCAAGTAACTTCATCATGTATCGCTGGGGAATAATGTTCCTGG</v>
      </c>
      <c r="Q27" s="44">
        <f t="shared" si="9"/>
        <v>369653.8</v>
      </c>
      <c r="R27" s="44">
        <f t="shared" si="10"/>
        <v>330</v>
      </c>
      <c r="S27" s="44">
        <f t="shared" si="11"/>
        <v>283</v>
      </c>
      <c r="T27" s="44">
        <f t="shared" si="12"/>
        <v>305</v>
      </c>
      <c r="U27" s="44">
        <f t="shared" si="13"/>
        <v>226</v>
      </c>
    </row>
    <row r="28" spans="1:21" ht="15" customHeight="1" x14ac:dyDescent="0.25">
      <c r="A28" s="213">
        <v>23</v>
      </c>
      <c r="B28" s="213" t="s">
        <v>368</v>
      </c>
      <c r="C28" s="214" t="s">
        <v>369</v>
      </c>
      <c r="D28" s="215" t="s">
        <v>303</v>
      </c>
      <c r="E28" s="215">
        <v>2.861023E-2</v>
      </c>
      <c r="F28" s="209">
        <f t="shared" si="0"/>
        <v>1.4305114999999999E-3</v>
      </c>
      <c r="G28" s="216">
        <f t="shared" si="1"/>
        <v>329870.2</v>
      </c>
      <c r="H28" s="210">
        <f t="shared" si="2"/>
        <v>4.718831146073E-7</v>
      </c>
      <c r="I28" s="217">
        <f t="shared" si="3"/>
        <v>1036</v>
      </c>
      <c r="J28" s="218">
        <f t="shared" si="4"/>
        <v>0.34845559845559848</v>
      </c>
      <c r="K28" s="217">
        <f t="shared" si="5"/>
        <v>23</v>
      </c>
      <c r="L28" s="222" t="s">
        <v>370</v>
      </c>
      <c r="M28" s="220">
        <f t="shared" si="6"/>
        <v>1013</v>
      </c>
      <c r="N28" s="221">
        <f t="shared" si="7"/>
        <v>0.3563672260612043</v>
      </c>
      <c r="O28" s="109" t="str">
        <f t="shared" si="8"/>
        <v>GGGAATTCGAGCTCGAGTTTATAGTCTTTTTTTGATTGCCTCAACTAATGCCTCCTTTGTAGGAGCTCCAATAAACTCAACATCCCCATTTATTACAATTGTTGGAACTGCCATTATCCCATATTCCATTGCCTTTTGAGGATTCTCCATAACGTTTATGTATTCTACTTCAACAGCATCCGGCATTTCATTTGCTACCTCTTCAACAACTCTTTTAGCTGCAGGACAGTGAGGACACATTGGTGATGTAAAAAGCTCTATCTTTACCTTTGACATACTAACACCTTAAAAACCTCTTAAGTTTATAATAAAAATTTTATCCAAATTTTTATAAATAGTTTTCCAAAAATAGAATATTAAATTATAGGCTAAAAATTAATGACCACATGTCCAAACTTGTCTGAAGTGTTCAATTGCTTCAACAATATCCTTCAATTTCTCTGGTGGGAAAGCTACAACAACTTCTTCTGGCTTAATTCCAGCGTATTTTCTTGAACCGTTACAACCTAAAGTCATGTTAGGAGCTTTTCTTGTATAAACTGCCGCTACAGCATCAGCACACAATGACTGAATTCCTGAGAAATCTGCCTGGAATCTTCCACCTTTATGGTAGAGTATTGCTTGAACTAACCTCAACGCATATAATGGCTCTCCAATAAATACAATTGAGTCTGGAATGAAGTCGGTTTCATCTAATGGAGCATAGACTGTTGCATAAATTTCCTCTTCAACTTTTGGTATTGCATCAACTGTTTTTTTAGCTGCCTCTTCATCTTTAAAGTTTCCTAATTTGACATATAATTTTCCTGTTGCTAATGGTTCTGGTGGGTTTCTAAAGACCCCCATTGCATAAGCTCCTCCCTTACAGAGGTGTTTATCAACTGTTGCATATAATTTTTTTCTTTCTAATCTTGCCATTTAAATCATTTCACAGTGTCTTTTTTCTTCGTCTAATGTTTCATAGCCTTCTGGAATTTCTTCCTTTGATTTTGCCATTTTACAGCGACAAATGG</v>
      </c>
      <c r="Q28" s="44">
        <f t="shared" si="9"/>
        <v>329870.2</v>
      </c>
      <c r="R28" s="44">
        <f t="shared" si="10"/>
        <v>303</v>
      </c>
      <c r="S28" s="44">
        <f t="shared" si="11"/>
        <v>214</v>
      </c>
      <c r="T28" s="44">
        <f t="shared" si="12"/>
        <v>147</v>
      </c>
      <c r="U28" s="44">
        <f t="shared" si="13"/>
        <v>372</v>
      </c>
    </row>
    <row r="29" spans="1:21" ht="15" customHeight="1" x14ac:dyDescent="0.25">
      <c r="A29" s="213">
        <v>24</v>
      </c>
      <c r="B29" s="213" t="s">
        <v>371</v>
      </c>
      <c r="C29" s="214" t="s">
        <v>372</v>
      </c>
      <c r="D29" s="215" t="s">
        <v>373</v>
      </c>
      <c r="E29" s="215">
        <v>15000</v>
      </c>
      <c r="F29" s="209">
        <f t="shared" si="0"/>
        <v>750</v>
      </c>
      <c r="G29" s="216">
        <f t="shared" si="1"/>
        <v>359177</v>
      </c>
      <c r="H29" s="210">
        <f t="shared" si="2"/>
        <v>0.26938275</v>
      </c>
      <c r="I29" s="217">
        <f t="shared" si="3"/>
        <v>1115</v>
      </c>
      <c r="J29" s="218">
        <f t="shared" si="4"/>
        <v>0.50941704035874436</v>
      </c>
      <c r="K29" s="217">
        <f t="shared" si="5"/>
        <v>24</v>
      </c>
      <c r="L29" s="222" t="s">
        <v>374</v>
      </c>
      <c r="M29" s="220">
        <f t="shared" si="6"/>
        <v>1091</v>
      </c>
      <c r="N29" s="221">
        <f t="shared" si="7"/>
        <v>0.52062328139321723</v>
      </c>
      <c r="O29" s="109" t="str">
        <f t="shared" si="8"/>
        <v>GGGAATTCAGATAAAACGAATAGCTCGTAACCAAACATGCACAGCGGTCAAACAGTATGTCCCAAGGGGACTTAAGCGCGGTGGCCTCCCCTATCCCCTACGAGGCTACCCGGATCGATGACGCGAATTGGGGACATTCAAATGAGCATCCTAGTCACCGCGTTTAAAATGAACCTGCCGGCTGATCGTTTTTAGGATATTGTGAGTAATATAGATTGGCGCTAGTAGATCACAGAACAACCGCCGCATACGGCCGATTGTCGCAGCCCGGGTCGATTATAACAACGGTGCAATCTCAGCTAAACCGACGCAGTTTTGCTCCTTGGATTCTGAGCCCGGGCATCGCCCCTCGTTTATGAACTAGCCTATCGCAGACGGTATCAACAGGAACATCCTCGTGTTAGATATTGAGGCTGCTTCGTGTCGGCACGAAGTGTCTTCCGATGCAGTGTCCAGTCATGACCTCGATCCATCGCGTATAGGGACGCCCCCTGCTCGCGTTACTGCCAAGCGAGCGTGGTGTGGTGCCCCCGACCTACAACTTGCGCCAATTATCGAGCTGGTAGACGACCAGCGCTGACGAGCTGGCGCAATGACGACCTAATTGGCGCACAGTACTAGGCATCGTCATCCAATGCGACGAGTCCTACACTATCTTGGATATGATATGGCGCACTACACATGCTAGCCGCTGGGGAGATTAGCTCGAGTTGCCCCTTTGCCCGATCCCGGAAGATACGCTCTAAGCTCGGCAATCGCTCTTGCCGTGCGAGATGCTAGCAAAAAGGTGTACTTCTCAGCGGAGCAGAAAGATCATGTTTATTGGAAGCATCAACCTGCGCCGTCTTGTTAACTTGTCATATCGCGCACGTAGTAGCCTAGAGCGCCAGGGGCGGAAATTCGCCTGAAAAGTTTTGCCGGCGCACAAGCACGATCGGCTCCTAATAGGAGGTGAATTAGATAGGGAAAAGATCGGGATGCTACTAGTTTACTGCGTCACGCTGAGGGACTCATCCTGGGCTACAATCCTATTGCCGAGATAGTATTTCTTAGCTTCCTGAGGGAGGTCAATTTGAATGTGGTTATATGCG</v>
      </c>
      <c r="Q29" s="44">
        <f t="shared" si="9"/>
        <v>359177</v>
      </c>
      <c r="R29" s="44">
        <f t="shared" si="10"/>
        <v>291</v>
      </c>
      <c r="S29" s="44">
        <f t="shared" si="11"/>
        <v>281</v>
      </c>
      <c r="T29" s="44">
        <f t="shared" si="12"/>
        <v>287</v>
      </c>
      <c r="U29" s="44">
        <f t="shared" si="13"/>
        <v>256</v>
      </c>
    </row>
    <row r="30" spans="1:21" ht="15" customHeight="1" x14ac:dyDescent="0.25">
      <c r="A30" s="213">
        <v>25</v>
      </c>
      <c r="B30" s="213" t="s">
        <v>375</v>
      </c>
      <c r="C30" s="214" t="s">
        <v>376</v>
      </c>
      <c r="D30" s="215" t="s">
        <v>373</v>
      </c>
      <c r="E30" s="215">
        <v>3750</v>
      </c>
      <c r="F30" s="209">
        <f t="shared" si="0"/>
        <v>187.5</v>
      </c>
      <c r="G30" s="216">
        <f t="shared" si="1"/>
        <v>165633.60000000001</v>
      </c>
      <c r="H30" s="210">
        <f t="shared" si="2"/>
        <v>3.1056299999999998E-2</v>
      </c>
      <c r="I30" s="217">
        <f t="shared" si="3"/>
        <v>513</v>
      </c>
      <c r="J30" s="218">
        <f t="shared" si="4"/>
        <v>0.47758284600389866</v>
      </c>
      <c r="K30" s="217">
        <f t="shared" si="5"/>
        <v>24</v>
      </c>
      <c r="L30" s="222" t="s">
        <v>377</v>
      </c>
      <c r="M30" s="220">
        <f t="shared" si="6"/>
        <v>489</v>
      </c>
      <c r="N30" s="221">
        <f t="shared" si="7"/>
        <v>0.50102249488752548</v>
      </c>
      <c r="O30" s="109" t="str">
        <f t="shared" si="8"/>
        <v>GGGAATTCCTGGAGATTGTCTCGTACGGTTAAGAGCCTCCGCCCGTCTCTGGGACTATGGACGGGCACGCTCATATCAGGCTATATTTGGTCCGGGTTATTATCGTCGCGGTTACCGTAATACTTCAGATCAGTTAAGTAGGGCCATATGCCTCGGGAATAAGCTGACGGTGACAAGGTTTCCCCCTAATCGAGACGCTGCAATAACACAGGGGCATACAGTAACCAGGCAAGAGTTCAATCGCTTAGTTTCGTGGCGGGATTTGAGGAAAACTGCGACTGTTCTTTAACCAAACATCCGTGCGATTCGTGCCACTCGTAGACGGCATCTCACAGTCACTGAAGGCTATTAAAGAGTTAGCACCCACCATTGGATGAAGCCCAGGATAAGTGACCCCCCCGGACCTTGGAGTTTCATGCTAATCAAAGAAGAGCTAATCCGACGTAAAGTTGCGGCGTTGATTACGCAGGATTGCGACCAAAGAACGAG</v>
      </c>
      <c r="Q30" s="44">
        <f t="shared" si="9"/>
        <v>165633.60000000001</v>
      </c>
      <c r="R30" s="44">
        <f t="shared" si="10"/>
        <v>153</v>
      </c>
      <c r="S30" s="44">
        <f t="shared" si="11"/>
        <v>117</v>
      </c>
      <c r="T30" s="44">
        <f t="shared" si="12"/>
        <v>128</v>
      </c>
      <c r="U30" s="44">
        <f t="shared" si="13"/>
        <v>115</v>
      </c>
    </row>
    <row r="31" spans="1:21" ht="15" customHeight="1" x14ac:dyDescent="0.25">
      <c r="A31" s="213">
        <v>26</v>
      </c>
      <c r="B31" s="213" t="s">
        <v>378</v>
      </c>
      <c r="C31" s="214" t="s">
        <v>379</v>
      </c>
      <c r="D31" s="215" t="s">
        <v>373</v>
      </c>
      <c r="E31" s="215">
        <v>937.5</v>
      </c>
      <c r="F31" s="209">
        <f t="shared" si="0"/>
        <v>46.875</v>
      </c>
      <c r="G31" s="216">
        <f t="shared" si="1"/>
        <v>319195.39999999997</v>
      </c>
      <c r="H31" s="210">
        <f t="shared" si="2"/>
        <v>1.4962284374999997E-2</v>
      </c>
      <c r="I31" s="217">
        <f t="shared" si="3"/>
        <v>992</v>
      </c>
      <c r="J31" s="218">
        <f t="shared" si="4"/>
        <v>0.47278225806451613</v>
      </c>
      <c r="K31" s="217">
        <f t="shared" si="5"/>
        <v>24</v>
      </c>
      <c r="L31" s="222" t="s">
        <v>380</v>
      </c>
      <c r="M31" s="220">
        <f t="shared" si="6"/>
        <v>968</v>
      </c>
      <c r="N31" s="221">
        <f t="shared" si="7"/>
        <v>0.48450413223140498</v>
      </c>
      <c r="O31" s="109" t="str">
        <f t="shared" si="8"/>
        <v>GGGAATTCCAATGATAGGCTAGTCTCGCGCAGTACATGGTAGTTCAGCCAATAGATGCCTAGTACGCTGACGGCATTCAGAGTACGCTGATCGGCTTATGACGTATGTGACGCAGCTCTTAGCGCAATGTATGTGCTGTTATCGAAGCCTATGGCTGAGTATGTAACGCTATGGCGTGCTAGTCGTCTCATATACGTCTGATGACCTCGTATCATGTTATAGGGCTGCGAACTGTCGATGATGGTCACGACTCTGTCGATAGCTGTGTGACTCATTCAGAAGGTGTGCAGCCTATATGATACGCAGTCGCATCCTATCTTACGTGTCAGTACTATGTGTGAGTGCTCCGCCCTAGTGCTGATGTATGCCCCATAGTGCTCAGTGGAGTCTCTCTTAGCATAGTGTCCGCTCATACATTAGATGGACGGCTCATTAGTATCATCGTCGGCTGATATAGGTCGTGGCTCCCTGTATATCGAGGTGAGTCTATCTGGATCAACGTCGCACTATGATGTGCAAAGTGTCGTCCATGTATAGACAGTGCGCGTATCATATAGGATGCGGCGATCTCATACAGCGTTACGGTCGCTGCGTACTGTATAAGGATGCTCTGTGAACTGTCATCGGTCCGATCAATTAGTCTAGTGTGCGTTATTCAGATCGAGTGAGTACATGATTCGTCAGTGTGGATCAATTACAGTTAGGCCGCTGACACATTAGTAACGTCGGCAAGCACTTAGTCGTGTCGTAAGCCAGTGTGTCGTGTCTTAGACGACTGTGTGTGATTCTCGAGCGATTTATACATCCGTGACAGCGCTTATAGTGTGCTGACAGACTGGTTGGTTATCCAATGATCGACCTGGAGTCTAATATCTGACCACGCCTTGTAATCGTATGACACGCGCTTGACACGACTGAATCCAGCTTAAGAGCCCTGCAACGCGATATACAGGCGCTGCTACCGATAT</v>
      </c>
      <c r="Q31" s="44">
        <f t="shared" si="9"/>
        <v>319195.39999999997</v>
      </c>
      <c r="R31" s="44">
        <f t="shared" si="10"/>
        <v>245</v>
      </c>
      <c r="S31" s="44">
        <f t="shared" si="11"/>
        <v>216</v>
      </c>
      <c r="T31" s="44">
        <f t="shared" si="12"/>
        <v>253</v>
      </c>
      <c r="U31" s="44">
        <f t="shared" si="13"/>
        <v>278</v>
      </c>
    </row>
    <row r="32" spans="1:21" ht="15" customHeight="1" x14ac:dyDescent="0.25">
      <c r="A32" s="213">
        <v>27</v>
      </c>
      <c r="B32" s="213" t="s">
        <v>381</v>
      </c>
      <c r="C32" s="214" t="s">
        <v>382</v>
      </c>
      <c r="D32" s="215" t="s">
        <v>373</v>
      </c>
      <c r="E32" s="215">
        <v>468.75</v>
      </c>
      <c r="F32" s="209">
        <f t="shared" si="0"/>
        <v>23.4375</v>
      </c>
      <c r="G32" s="216">
        <f t="shared" si="1"/>
        <v>328361.2</v>
      </c>
      <c r="H32" s="210">
        <f t="shared" si="2"/>
        <v>7.6959656249999996E-3</v>
      </c>
      <c r="I32" s="217">
        <f t="shared" si="3"/>
        <v>1031</v>
      </c>
      <c r="J32" s="218">
        <f t="shared" si="4"/>
        <v>0.3928225024248303</v>
      </c>
      <c r="K32" s="217">
        <f t="shared" si="5"/>
        <v>24</v>
      </c>
      <c r="L32" s="222" t="s">
        <v>383</v>
      </c>
      <c r="M32" s="220">
        <f t="shared" si="6"/>
        <v>1007</v>
      </c>
      <c r="N32" s="221">
        <f t="shared" si="7"/>
        <v>0.40218470705064546</v>
      </c>
      <c r="O32" s="109" t="str">
        <f t="shared" si="8"/>
        <v>GGGAATTCACCAACTCTGGCCTTTGTGTTGCTATTCCCCAAGCACACAATCCAGTATAACATCTTCCACAAACTCTACAGCCAAGAGCAACCATTGCAGCAGTTCCAATATAGACAGCATCTGCTCCTAAAGCTATAGCCTTAAATACATCTGCTGAACATCTGATTCCTCCACTTGCTATGATGCTAATTTCGTTTCTCAAACCTTCCTCTCTCAATCTTTGATCTACTGCGGCAATAGCCATTTCTATTGGGATTCCAACATGGTCTCTGAATACCTTTGGTGCTGCCCCTGTCCCTCCTTTATATCCATCTATAACAACTGCGTCAGCATCACTTGTTGCTATTCCAACAGCAATAGCTGGAGCATTATGGACAGCTGCAATTTTAACAAACACTGGCTTTTTCCATCTTGTTGCTTCTTTCAAACTTCTAACTAATTGAGCTAAATCCTCAATTGAGTAAATGTCATGGTGAGGAGCTGGTGAGATAGCATCACTTCCCTCAGGAATCATTCTTGTTGCTGAAATTTCTGCTGTAACCTTCTCTCCAGGTAAGTGCCCTCCAATTCCAGGCTTAGCTCCCTGCCCTATTTTAATCTCTATTGCAGAACCTTTCATAAGATACTCTTCATTAACTCCAAATCTTCCACTTGCAACTTGGGTAATTATGTGGTCTGCATAAGGGTAGAGAGCTTTTGGCAATCCTCCTTCACCAGTTCCCATGAATGTTCCACATTCTTTAACTGCCTTAGCAAATGATAGGTGAGCGTTTAAAGACAAAGCTCCATAAGACATATGGGCAATCATTATTGGGGTATCTAACTTTAAGTTTGGAGCTATTTTTGTTTTTAACTTAGCTTTTTTAATCTTCTTGCCATCAATCTCTTCTTCAACAAATTCAAACTCTAACTGCTTTGGTTTTTTACCAATGTAAGTTCTTAATTCCATTGGCTCTCTCAATGGGTCGATGGATGGGTTTGTAACTTGCATGCATCTAAAACAATCT</v>
      </c>
      <c r="Q32" s="44">
        <f t="shared" si="9"/>
        <v>328361.2</v>
      </c>
      <c r="R32" s="44">
        <f t="shared" si="10"/>
        <v>285</v>
      </c>
      <c r="S32" s="44">
        <f t="shared" si="11"/>
        <v>246</v>
      </c>
      <c r="T32" s="44">
        <f t="shared" si="12"/>
        <v>159</v>
      </c>
      <c r="U32" s="44">
        <f t="shared" si="13"/>
        <v>341</v>
      </c>
    </row>
    <row r="33" spans="1:21" ht="15" customHeight="1" x14ac:dyDescent="0.25">
      <c r="A33" s="213">
        <v>28</v>
      </c>
      <c r="B33" s="213" t="s">
        <v>384</v>
      </c>
      <c r="C33" s="214" t="s">
        <v>385</v>
      </c>
      <c r="D33" s="215" t="s">
        <v>373</v>
      </c>
      <c r="E33" s="215">
        <v>234.375</v>
      </c>
      <c r="F33" s="209">
        <f t="shared" si="0"/>
        <v>11.71875</v>
      </c>
      <c r="G33" s="216">
        <f t="shared" si="1"/>
        <v>170806.19999999998</v>
      </c>
      <c r="H33" s="210">
        <f t="shared" si="2"/>
        <v>2.0016351562499998E-3</v>
      </c>
      <c r="I33" s="217">
        <f t="shared" si="3"/>
        <v>531</v>
      </c>
      <c r="J33" s="218">
        <f t="shared" si="4"/>
        <v>0.31450094161958564</v>
      </c>
      <c r="K33" s="217">
        <f t="shared" si="5"/>
        <v>25</v>
      </c>
      <c r="L33" s="222" t="s">
        <v>386</v>
      </c>
      <c r="M33" s="220">
        <f t="shared" si="6"/>
        <v>506</v>
      </c>
      <c r="N33" s="221">
        <f t="shared" si="7"/>
        <v>0.33003952569169959</v>
      </c>
      <c r="O33" s="109" t="str">
        <f t="shared" si="8"/>
        <v>GGGAATTCATCGACAATAAACAAAGAAATAGAACTTTTAACACCAGAAGGAAAAATATTTTTGAAGAAAATTGGTTATGTTGATTACTATGAGGCAGGTAGTTTAAAATTAGCTGAAGAAACAGCAAAAAGAGATGAGGACGTTATTATATTAAAAAATCATGGAGTAGTTTGTTTAGGTAAAGATTTGATAGATGCATATATAAAAGTGGAGGTTTTAGAAGAACAAGCTAAACTTACACTTTTAAACCTTCTTGTAAAGAAATAGTGGGGATTTTTAAATTTATTTAACTCTTTCTAATTCACTAACAATACTCCAAATTTGTGTTCTTGTGTGAAGTGGCATGTTTGGGTCGTTGCTAATCTCATCTAAGATGTGGATTGCTGTTGCACTTCTAACGATTGGCTCCTCCCCCTCTTTTAAAACAGCTTCTTTAGCCTTTTCAGCAGCAGCTCTAATGTTTCTTGGAACGGTTGTATCGTTAATTATCTCATCCAAATCAAAGC</v>
      </c>
      <c r="Q33" s="44">
        <f t="shared" si="9"/>
        <v>170806.19999999998</v>
      </c>
      <c r="R33" s="44">
        <f t="shared" si="10"/>
        <v>194</v>
      </c>
      <c r="S33" s="44">
        <f t="shared" si="11"/>
        <v>73</v>
      </c>
      <c r="T33" s="44">
        <f t="shared" si="12"/>
        <v>94</v>
      </c>
      <c r="U33" s="44">
        <f t="shared" si="13"/>
        <v>170</v>
      </c>
    </row>
    <row r="34" spans="1:21" ht="15" customHeight="1" x14ac:dyDescent="0.25">
      <c r="A34" s="213">
        <v>29</v>
      </c>
      <c r="B34" s="213" t="s">
        <v>387</v>
      </c>
      <c r="C34" s="214" t="s">
        <v>388</v>
      </c>
      <c r="D34" s="215" t="s">
        <v>373</v>
      </c>
      <c r="E34" s="215">
        <v>117.1875</v>
      </c>
      <c r="F34" s="209">
        <f t="shared" si="0"/>
        <v>5.859375</v>
      </c>
      <c r="G34" s="216">
        <f t="shared" si="1"/>
        <v>366989.6</v>
      </c>
      <c r="H34" s="210">
        <f t="shared" si="2"/>
        <v>2.1503296874999999E-3</v>
      </c>
      <c r="I34" s="217">
        <f t="shared" si="3"/>
        <v>1138</v>
      </c>
      <c r="J34" s="218">
        <f t="shared" si="4"/>
        <v>0.51318101933216176</v>
      </c>
      <c r="K34" s="217">
        <f t="shared" si="5"/>
        <v>24</v>
      </c>
      <c r="L34" s="222" t="s">
        <v>389</v>
      </c>
      <c r="M34" s="220">
        <f t="shared" si="6"/>
        <v>1114</v>
      </c>
      <c r="N34" s="221">
        <f t="shared" si="7"/>
        <v>0.52423698384201078</v>
      </c>
      <c r="O34" s="109" t="str">
        <f t="shared" si="8"/>
        <v>GGGAATTCGGGAGAGGTATCGTAAAGGTGAATCCTGTGGCTGTAGGAAGCAGTTCATATGACCAACGGGCGCCCTAGGGTATACTCCAGAATCGAATGTTACCAGAAAATAGGGGAACTGGTCGCTCCTAGGTAAGGTTGCCTGTCCCCGCACTGTACGAAGGTCCGGTCAACGGAAGCAGGCACACGCGCTATCTGAGTCCAAATACTTGATCCGGCCGGAAAATTAGAGGTGACGGCTTCCCACTACTGATCTCACTGACGTGCAATCATCCTGTGTCCGGAGCAATGACAGTGTCCAGTCTGTTATGGACGAGCTGGACGATTCACAGATAAGGACAGTCGCCCGGATACCGCAAACTAAATCTTGCCTGCCTCCGAGGGTGTGTGAAGGATAACTGTCGCCCTTAAGTAAAGATCTACCATTCGCCGGGGCAACGCGGCTCTCTGATGCTACGACCAAAGTGGTTGACATTACGCCAGTAATGGACTAAGGTTGAATTTGAGCGGATGGGCTCAACTGCGTCGTAACCGGTAGATACAGGGCATACGAGCCTCCCTATTTAACGGCATCATCCCGCGTAGTGCTGGTCAACCGACTGTCTATTGAAGTCAGGTTTCGGCTACATCAGCTGGAACGTTCCCGTAGCTACTATAATCAGGCAATCTGTCCCGAAGAGCCCACACCCTGACTTGGCCGTAAGGGAGCCCTAAATCAGTTAAATACGGGGAAGGAGTCTCGCCCTCCGGGTGATCCATCTTATTTACCAAAGAACATGTCCACGCCTGTGGGCTCTGAAGATGGGCGACACATGTCTACCCTGGCATAACGCCCAGCTTGATAAGAGTGAAACGACCCATCTGACACAGGCCGGCATAGAAGACCAGCGCAATGCGAGGGCCACACATAGGAGTGTGAAAATCTACATCAACATACTTCGGCCGTGGCTGAACGAGGGAGTGCTTGTACAATCCCGTTGTTTGGTGTGGCAGATTCCGGGAAATGAGCAAACGCTTCTCCCATGAACACACTCACAGCCATAAGTCCTACCTTGCTAACATCGCCCCGAATGCAGAGCCACCTACTGGGGTTGTCTGAGAACACTCCATGGGTC</v>
      </c>
      <c r="Q34" s="44">
        <f t="shared" si="9"/>
        <v>366989.6</v>
      </c>
      <c r="R34" s="44">
        <f t="shared" si="10"/>
        <v>313</v>
      </c>
      <c r="S34" s="44">
        <f t="shared" si="11"/>
        <v>290</v>
      </c>
      <c r="T34" s="44">
        <f t="shared" si="12"/>
        <v>294</v>
      </c>
      <c r="U34" s="44">
        <f t="shared" si="13"/>
        <v>241</v>
      </c>
    </row>
    <row r="35" spans="1:21" ht="15" customHeight="1" x14ac:dyDescent="0.25">
      <c r="A35" s="213">
        <v>30</v>
      </c>
      <c r="B35" s="213" t="s">
        <v>390</v>
      </c>
      <c r="C35" s="214" t="s">
        <v>391</v>
      </c>
      <c r="D35" s="215" t="s">
        <v>373</v>
      </c>
      <c r="E35" s="215">
        <v>58.59375</v>
      </c>
      <c r="F35" s="209">
        <f t="shared" si="0"/>
        <v>2.9296875</v>
      </c>
      <c r="G35" s="216">
        <f t="shared" si="1"/>
        <v>643552.39999999991</v>
      </c>
      <c r="H35" s="210">
        <f t="shared" si="2"/>
        <v>1.8854074218749997E-3</v>
      </c>
      <c r="I35" s="217">
        <f t="shared" si="3"/>
        <v>2002</v>
      </c>
      <c r="J35" s="218">
        <f t="shared" si="4"/>
        <v>0.5014985014985015</v>
      </c>
      <c r="K35" s="217">
        <f t="shared" si="5"/>
        <v>24</v>
      </c>
      <c r="L35" s="222" t="s">
        <v>392</v>
      </c>
      <c r="M35" s="220">
        <f t="shared" si="6"/>
        <v>1978</v>
      </c>
      <c r="N35" s="221">
        <f t="shared" si="7"/>
        <v>0.50758341759352876</v>
      </c>
      <c r="O35" s="109" t="str">
        <f t="shared" si="8"/>
        <v>GGGAATTCGGGGTCCATTATAGTGCAGGCGTGGTAAAGTAGCATTAGAACCCTACTACTTAGCCCGCGCAACTCGTCCTATTAAAAGTCGGAAGGATTAGGGAAGTTAACCTCCGTTAGGGCCTCATTGGCGCGCCTCCACGTATCTGTATTCCCGTGTCCCGACTGGCTAATAAGAGATATGGTGCAGCGTGAACGCGGACCGAACTCCGGTGTGCGCCGGTTCATGTTACTCGAAAAATAGACCCTACTTGCGCCATGTCATCTTTCACTACGGGGTAGTCTCTCGGCCAGGCTTTGAATCGCCTCATCCGCTTCTCAATGGTTCTGTCCTGACCTCTGGAGTTAATCTTCGTCTCATAGAGTAACCAGGCGACGCACCACGCCTAGTTGGTACCACCACTAGAAGCCCGGTTCGCTGGCTCAGTGCTAATATTCTGGAGGTCAGCCGACAGGTCACATGAGCCTACTCGTCTCGTCAAACACCCGCCTAGCCATGATTAACAAATACAGTGATTAAGTGTGTTTTGACCCTAGTGTTAGGTCGCTGGTACTTAGCAAGGGGAGTTGCATATGTGGTCTCTGTTTCGGGTTATATCTATCATTTACTTGACACCCTATTGGTTTATCACAGTCCTTCCACACGACCATACGCGTTGTAAGAATACCCTCTAGCGTTGGAGAGAATAAGTTCGATGTTCAATTCACAAAACCGAGCAAAGGCTTGTCGACAGCTTCTACTAGTATTCACTACCAAAACGCGTACCGACTTTAGGGCGGTAGAGAGAATTGCCATTGCCACGAGGTTCTCCAGAATACAGGGTCCAGGCGGCCCCCAGCATCGGAGTGCCTGAACTGGCGGGGATGCCCAAGATTGTAGAGGGCCTAACGAGTTTGATACGCCCGGGACTACGGGGCATTGTCTGCCGCGTCTGTTTCAGGTAAACGATCAACCGGAGACCAGGTTATTCCCATGTCGGTCCCCAGGCTTATACTGCGGAGATAGGCTGATGATGGTAGGTGCCTTGCTCTAGCAAAAACGCGCACAGCTTATGAGCATAGCGGCTGGGCGTAGGTCAGAGAGGGTATGTAAGATCTCTCCTCTATCGGTGTGCGTCTACTCTGCCCCCTTCGACACAAATGTACATCGCGGGAAACGGATACGCCTTACGCCCCAAGGTTTAGCGTATCAAAAAATGCAACGATTCCGATGTCGAACCTTGGATAGGAGCGACCGATTACGTGTTAATTGGCCCTGTACCTTTCTGGTCCGTTGATTATCACTCATCCCCAGGTTGTTATGGTCTACCGTGGAAGCCTCGTCAATGAATACTTTGAGCGCGATTGAAGTGCTCCGCTACATCGCGGCTATCATTAAAAATTCCCCTTTAACAAAGGTTGTGGACGTCAACGGCCCTGCAGTAGCGTTCCTTGGACCCGGTTCGAGTACCCAGAGCAGACTACGTATATATCCAAGTGGTTATGTCCGACGGCATTTTGCCAGGTTAGTATCTTCGGCAATGAGTTGCGTCTACGGCTAATCGAGAGCACTTGTCAGTACGCGCAATTACTACATGGAGTGTATTCGTTTTGAGCGCTGATACAGTTCTCCTATCAAGGTCGCAAAAGGTTGTCTAGAAAAGGGCCGTGCGCGCAGTCTACTGCTACCGGCGACTTTACGACGAAGTTAGGCATCAGACGACCACATGACGGAGAATTACGTACGCCACTTCAGACGTTCTGCCTGCGTGCTCTGCAATATAGGCGTAGCAACGAAGCTCGGTCGTGAACTGCTATAGGAATAGCCTGATACGAGCGCACAACAAGAACGAACCAGCGAAACTACCCAGATAACATCGCTCCCCGGCATTACTCTGACGGGGGTTGTCACTAGGCTGGTGGGTCCTTTCGCCTCTCATGTCAATTCCCTTTGTTGGGCTGCTTGGAAGTACTGATACTAGAGTAGCCTAGTAATACCT</v>
      </c>
      <c r="Q35" s="44">
        <f t="shared" si="9"/>
        <v>643552.39999999991</v>
      </c>
      <c r="R35" s="44">
        <f t="shared" si="10"/>
        <v>495</v>
      </c>
      <c r="S35" s="44">
        <f t="shared" si="11"/>
        <v>504</v>
      </c>
      <c r="T35" s="44">
        <f t="shared" si="12"/>
        <v>500</v>
      </c>
      <c r="U35" s="44">
        <f t="shared" si="13"/>
        <v>503</v>
      </c>
    </row>
    <row r="36" spans="1:21" ht="15" customHeight="1" x14ac:dyDescent="0.25">
      <c r="A36" s="213">
        <v>31</v>
      </c>
      <c r="B36" s="213" t="s">
        <v>393</v>
      </c>
      <c r="C36" s="214" t="s">
        <v>394</v>
      </c>
      <c r="D36" s="215" t="s">
        <v>373</v>
      </c>
      <c r="E36" s="215">
        <v>58.59375</v>
      </c>
      <c r="F36" s="209">
        <f t="shared" si="0"/>
        <v>2.9296875</v>
      </c>
      <c r="G36" s="216">
        <f t="shared" si="1"/>
        <v>90967.4</v>
      </c>
      <c r="H36" s="210">
        <f t="shared" si="2"/>
        <v>2.6650605468749998E-4</v>
      </c>
      <c r="I36" s="217">
        <f t="shared" si="3"/>
        <v>282</v>
      </c>
      <c r="J36" s="218">
        <f t="shared" si="4"/>
        <v>0.34751773049645385</v>
      </c>
      <c r="K36" s="217">
        <f t="shared" si="5"/>
        <v>24</v>
      </c>
      <c r="L36" s="222" t="s">
        <v>395</v>
      </c>
      <c r="M36" s="220">
        <f t="shared" si="6"/>
        <v>258</v>
      </c>
      <c r="N36" s="221">
        <f t="shared" si="7"/>
        <v>0.37984496124031009</v>
      </c>
      <c r="O36" s="109" t="str">
        <f t="shared" si="8"/>
        <v>GGGAATTCTTACAATAGATGCGTTTAGAGTAGCTGGGGGAATTTTGCTCTTTAAAATAGCTTGGGACATGCTTCACGCAGAAATTCCAAAAACAAAGCACAAACCAGATGAAAGATTAGACCTTGAAGATATTGATAGTATAGTTTATGTCCCATTGGCTATTCCTTTAATCTCTGGCCCTGGAGCTATAACAACAACCATGATTTTGATTAGCAAAACCCAGAGTATCTTAGAGAAAGGGGTTGTTGTTCTCTCTAT</v>
      </c>
      <c r="Q36" s="44">
        <f t="shared" si="9"/>
        <v>90967.4</v>
      </c>
      <c r="R36" s="44">
        <f t="shared" si="10"/>
        <v>106</v>
      </c>
      <c r="S36" s="44">
        <f t="shared" si="11"/>
        <v>45</v>
      </c>
      <c r="T36" s="44">
        <f t="shared" si="12"/>
        <v>53</v>
      </c>
      <c r="U36" s="44">
        <f t="shared" si="13"/>
        <v>78</v>
      </c>
    </row>
    <row r="37" spans="1:21" ht="15" customHeight="1" x14ac:dyDescent="0.25">
      <c r="A37" s="213">
        <v>32</v>
      </c>
      <c r="B37" s="213" t="s">
        <v>396</v>
      </c>
      <c r="C37" s="214" t="s">
        <v>397</v>
      </c>
      <c r="D37" s="215" t="s">
        <v>373</v>
      </c>
      <c r="E37" s="215">
        <v>29.296875</v>
      </c>
      <c r="F37" s="209">
        <f t="shared" si="0"/>
        <v>1.46484375</v>
      </c>
      <c r="G37" s="216">
        <f t="shared" si="1"/>
        <v>330582.19999999995</v>
      </c>
      <c r="H37" s="210">
        <f t="shared" si="2"/>
        <v>4.8425126953124996E-4</v>
      </c>
      <c r="I37" s="217">
        <f t="shared" si="3"/>
        <v>1031</v>
      </c>
      <c r="J37" s="218">
        <f t="shared" si="4"/>
        <v>0.31328806983511159</v>
      </c>
      <c r="K37" s="217">
        <f t="shared" si="5"/>
        <v>24</v>
      </c>
      <c r="L37" s="222" t="s">
        <v>398</v>
      </c>
      <c r="M37" s="220">
        <f t="shared" si="6"/>
        <v>1007</v>
      </c>
      <c r="N37" s="221">
        <f t="shared" si="7"/>
        <v>0.32075471698113212</v>
      </c>
      <c r="O37" s="109" t="str">
        <f t="shared" si="8"/>
        <v>GGGAATTCACATCTGTATAAAAAACACTACAGGGTGGTAACATGGTTCTATATAAAATTAGAAGATCAAAAAACGATCCCTGTCCATCAATACCTTCAGCGGTAATTATAGGATATTCTGTTGGATTAAAATTAATTACTGGACATGGAGCTCAGAGCTTAAGCAATATGGCTGGTTCTTATGCTGGAAAGGAATTGGGAATTTACGCAATGAATAATGGTTATGAATTTAAGGATATTAAAGATATTGAAAGATTTCTTAACCAGTTAGATTTTGCAAAGATAGAGATGAATGAGGAAGAGGATGAAATTATAGTAAAGATATCAAAATGCAATCTCTGCCCAAAGAGAATTTGTGGCTATGAATTTGAAGGAACAGCATGCCCTTGGGGAGGATTGTTAATTGGATTTATAAGTGAAACTTTAAAGTATAATTTAGGCTACCAAATGAATTTAAAGCCAGCTGAAACATGTATTATTAAATTAAAGAAGAAATAAAACTTATCTAATATTAAAAAACTCCAAAATCTCATAAGGATGCTTTAATACAATAACATCCTCCAACTCCATCAATTTTCTTGTATTTTCAGCATCTATCTTTCTAACCCTCATCTTAATCTCTTTTCCCTCAATTATTGCATTATAAGGGCAAACTTTTTTACAATTTCCACATCCTAAGCATTTAGATAATAATATCTCAACAAAATTATCCCTCTTAACTATAGCTCCATTTGGACAGACGTTTATACATTTTAAACAGAGTTTGCATTTCTTTTTATCAATTGCATAAGGAAGTTTTGTTGTTACAATCCCAGCTTTATAATCAACTGGAACTATTAAAGATTTAACAAATCCTTTCCCTGCCTGAGCTATAGCATTTGTTACTAAGCTATCTGCAATGCCATTAACAACCTTAGCAACGGTATTTCCAGTAGCTGGTGAGCAAATTAAATAATCATACTTTCCTAAGCTCAATCTTCCAGTGATTGTGATGAGTAAGGATGTTCT</v>
      </c>
      <c r="Q37" s="44">
        <f t="shared" si="9"/>
        <v>330582.19999999995</v>
      </c>
      <c r="R37" s="44">
        <f t="shared" si="10"/>
        <v>378</v>
      </c>
      <c r="S37" s="44">
        <f t="shared" si="11"/>
        <v>164</v>
      </c>
      <c r="T37" s="44">
        <f t="shared" si="12"/>
        <v>159</v>
      </c>
      <c r="U37" s="44">
        <f t="shared" si="13"/>
        <v>330</v>
      </c>
    </row>
    <row r="38" spans="1:21" ht="15" customHeight="1" x14ac:dyDescent="0.25">
      <c r="A38" s="213">
        <v>33</v>
      </c>
      <c r="B38" s="213" t="s">
        <v>399</v>
      </c>
      <c r="C38" s="214" t="s">
        <v>400</v>
      </c>
      <c r="D38" s="215" t="s">
        <v>373</v>
      </c>
      <c r="E38" s="215">
        <v>14.6484375</v>
      </c>
      <c r="F38" s="209">
        <f t="shared" ref="F38:F69" si="14">E38*0.5/10</f>
        <v>0.732421875</v>
      </c>
      <c r="G38" s="216">
        <f t="shared" ref="G38:G69" si="15">Q38</f>
        <v>162522.4</v>
      </c>
      <c r="H38" s="210">
        <f t="shared" ref="H38:H69" si="16">F38*G38/1000000000</f>
        <v>1.1903496093749999E-4</v>
      </c>
      <c r="I38" s="217">
        <f t="shared" ref="I38:I69" si="17">LEN(L38)</f>
        <v>502</v>
      </c>
      <c r="J38" s="218">
        <f t="shared" ref="J38:J69" si="18">(1 - LEN(SUBSTITUTE(SUBSTITUTE(L38,"G",""),"C",""))/LEN(L38))</f>
        <v>0.48605577689243029</v>
      </c>
      <c r="K38" s="217">
        <f t="shared" ref="K38:K69" si="19">LEN(L38)-FIND("AAAAAAAAAAAA",L38)+1</f>
        <v>24</v>
      </c>
      <c r="L38" s="222" t="s">
        <v>401</v>
      </c>
      <c r="M38" s="220">
        <f t="shared" ref="M38:M69" si="20">I38-K38</f>
        <v>478</v>
      </c>
      <c r="N38" s="221">
        <f t="shared" ref="N38:N69" si="21">(1 - LEN(SUBSTITUTE(SUBSTITUTE(O38,"G",""),"C",""))/LEN(O38))</f>
        <v>0.5104602510460251</v>
      </c>
      <c r="O38" s="109" t="str">
        <f t="shared" ref="O38:O69" si="22">LEFT(L38,I38-K38)</f>
        <v>GGGAATTCCATCTCCATTTGGTCACGTTTACAACCGGAGTAGACGGCCATAGCAGGAGGGGTGTGCGACAGGCAGGAAGCTCTCGCGGGGTCCAAGCATTGCTGCAATGGGCGTCCTTGCTCGATGTTGACCCGAAGCTCTAACTGCATTTCAAGTCCGAATCTCTAGATATCTCGAGAGCCAATGGTTAAGGAAGGGGCGTCAATTTTGCGCGGACACGCTGCAGGATGTAATGATTAAGCCGTAGTTGAATTTATGGAGCGGTGCCCCGGGAAAGGTATAAATCGGAGGCAGGGGTTTACGGCGTCAGGATAGTTCATAGCGTACGCAGAACGAGAACAAGTGAGACGTGTATAGTTGCCATGCTGAGTAGACCTGGCGTCTACCCCTCCAAACGCATTCTTATTGGCAAATGGAAGTAGCTTCCACAGTTTGTAACAAGCCGTGCCTGCGCATGTTATTTACCAATGGAGAATCG</v>
      </c>
      <c r="Q38" s="44">
        <f t="shared" ref="Q38:Q69" si="23">R38*329.2+U38*306.2+S38*305.2+T38*345.2+159</f>
        <v>162522.4</v>
      </c>
      <c r="R38" s="44">
        <f t="shared" ref="R38:R69" si="24">LEN(SUBSTITUTE(SUBSTITUTE(SUBSTITUTE(L38,"C",""),"G",""),"T",""))</f>
        <v>145</v>
      </c>
      <c r="S38" s="44">
        <f t="shared" ref="S38:S69" si="25">LEN(SUBSTITUTE(SUBSTITUTE(SUBSTITUTE(L38,"A",""),"G",""),"T",""))</f>
        <v>105</v>
      </c>
      <c r="T38" s="44">
        <f t="shared" ref="T38:T69" si="26">LEN(SUBSTITUTE(SUBSTITUTE(SUBSTITUTE(L38,"A",""),"C",""),"T",""))</f>
        <v>139</v>
      </c>
      <c r="U38" s="44">
        <f t="shared" ref="U38:U69" si="27">LEN(SUBSTITUTE(SUBSTITUTE(SUBSTITUTE(L38,"A",""),"C",""),"G",""))</f>
        <v>113</v>
      </c>
    </row>
    <row r="39" spans="1:21" ht="15" customHeight="1" x14ac:dyDescent="0.25">
      <c r="A39" s="213">
        <v>34</v>
      </c>
      <c r="B39" s="213" t="s">
        <v>402</v>
      </c>
      <c r="C39" s="214" t="s">
        <v>403</v>
      </c>
      <c r="D39" s="215" t="s">
        <v>373</v>
      </c>
      <c r="E39" s="215">
        <v>14.6484375</v>
      </c>
      <c r="F39" s="209">
        <f t="shared" si="14"/>
        <v>0.732421875</v>
      </c>
      <c r="G39" s="216">
        <f t="shared" si="15"/>
        <v>363992.39999999997</v>
      </c>
      <c r="H39" s="210">
        <f t="shared" si="16"/>
        <v>2.6659599609375002E-4</v>
      </c>
      <c r="I39" s="217">
        <f t="shared" si="17"/>
        <v>1132</v>
      </c>
      <c r="J39" s="218">
        <f t="shared" si="18"/>
        <v>0.50618374558303891</v>
      </c>
      <c r="K39" s="217">
        <f t="shared" si="19"/>
        <v>21</v>
      </c>
      <c r="L39" s="222" t="s">
        <v>404</v>
      </c>
      <c r="M39" s="220">
        <f t="shared" si="20"/>
        <v>1111</v>
      </c>
      <c r="N39" s="221">
        <f t="shared" si="21"/>
        <v>0.51575157515751568</v>
      </c>
      <c r="O39" s="109" t="str">
        <f t="shared" si="22"/>
        <v>GGGAATTCGAGCTCGGAGACCGACCGCGCATTAGTCAATCATATAGTTCGATAAATGAGACGTCACGGATTTGAGTATCATTTGCTAGAACTGCTTACCTATCTAAACGCTCAGGTATGCCTGCGCTGAGACTCAGCATCTCAATGTGACCGAGCTTGTGACTCCGCATCCTCCTGCAATATACCCATCGGCCCTCACGGGGTAACGTAGCTCTTCTGCGTACACCTGGCTAGAGGGTCCTTACCGGCTGTAAGCTCACTACAATCCAGGTACAGAGTGCGTTAACCGGCCATTAGAGGGCCGCTACACCCGTCAGAATTTAAACGTATGGGCGGCGAAGCGCGATAATGGTTAGACCTTCTTGCAGGGGCAAATAACGATTTTGCGACTGCCCCTTTAAGATGGAGAATGGACAAACGCTCATTCCTAGTGAGGACATCGACATCGTTACGATGCAACGTCGAGTGGCGGCATAACACTTGGCTCGGTCCTACCCGCGACAGTGCAACAAAAACAGTTGCTCTACATTCGCTATGCATTTTAACGGATATGCCTTTGCCCCCCGTCCGTCATGGACGAAAAGTTTGGCTATGCGCGGAACATTATGCCGGATTACTCGTTATCGCTGGGTAATCGTCCGTTGGGCCCGCTCTTACGCGATCAGTGCCGTTAGCACATGCGCGAATAGGGCGGATTCCGAAAGCATGTGCCAAATTCCCCATGACCCTGTTCCAGGTGAGCTGACACTATCAGTCGAAGTTGTTTCCTTAACCAGGAAAAACGCTGTTTCTCCGTTTGCTTGTACCATGGGGGCAGGGAATTCTTCGAGCGCGCGAATGTATACACTATTATCTCATGTGCATGTCCAGAGCGGGCTAACCTAATATACCTGGTCGCATCGTCCGAGATCAGTTGGGAATAGCGGAGCGGATACGCCTGGAACGCTGGGGCGTGCCAGTAAACTTACTGTTCTCCAGTTCCTCCATCATGTTCCGTCTAATCCGGAGATGTGTAGCTGCATTGTGCTCCGTTGCGGTACTCCTCGACTGGGTGCCATATGGGCTACTGGCGAGAGGAAATTTGCTTTTGTGTATTTAGGCCCGTGGCACCT</v>
      </c>
      <c r="Q39" s="44">
        <f t="shared" si="23"/>
        <v>363992.39999999997</v>
      </c>
      <c r="R39" s="44">
        <f t="shared" si="24"/>
        <v>276</v>
      </c>
      <c r="S39" s="44">
        <f t="shared" si="25"/>
        <v>287</v>
      </c>
      <c r="T39" s="44">
        <f t="shared" si="26"/>
        <v>286</v>
      </c>
      <c r="U39" s="44">
        <f t="shared" si="27"/>
        <v>283</v>
      </c>
    </row>
    <row r="40" spans="1:21" ht="15" customHeight="1" x14ac:dyDescent="0.25">
      <c r="A40" s="213">
        <v>35</v>
      </c>
      <c r="B40" s="213" t="s">
        <v>405</v>
      </c>
      <c r="C40" s="214" t="s">
        <v>406</v>
      </c>
      <c r="D40" s="215" t="s">
        <v>373</v>
      </c>
      <c r="E40" s="215">
        <v>7.32421875</v>
      </c>
      <c r="F40" s="209">
        <f t="shared" si="14"/>
        <v>0.3662109375</v>
      </c>
      <c r="G40" s="216">
        <f t="shared" si="15"/>
        <v>330750.39999999997</v>
      </c>
      <c r="H40" s="210">
        <f t="shared" si="16"/>
        <v>1.2112441406249999E-4</v>
      </c>
      <c r="I40" s="217">
        <f t="shared" si="17"/>
        <v>1027</v>
      </c>
      <c r="J40" s="218">
        <f t="shared" si="18"/>
        <v>0.4917234664070107</v>
      </c>
      <c r="K40" s="217">
        <f t="shared" si="19"/>
        <v>24</v>
      </c>
      <c r="L40" s="222" t="s">
        <v>407</v>
      </c>
      <c r="M40" s="220">
        <f t="shared" si="20"/>
        <v>1003</v>
      </c>
      <c r="N40" s="221">
        <f t="shared" si="21"/>
        <v>0.50348953140578268</v>
      </c>
      <c r="O40" s="109" t="str">
        <f t="shared" si="22"/>
        <v>GGGAATTCGGTATTACCCAGCACTCGTATGGCGCCCCATCGTTGTATCAGCAGGAGCATATGTTGCTCTTGATTGTATCACTTCGCGAGAAAGACCCCTTGAATACACGAGCTGCCGTCCGGATAACGATGTAATAGCCTATGGAGGGGAAGTAGTCATGTCTGCGGACTATTGGTAAGAGCACCGCCTCGTCGTACGTGGACACGAAGCTGTTCGGCCGCACGCAAGTACCTCCCACTTAGAAAGCGAATAACCCAACGACCGTGTTCAACCCTGGCCGTCTCTCAACCAGGTATGCAATCAACGACATTGGCCCAGATGTAGGGCCGTCTTGGTGGATTGAAACTCGGATCGATCACGTATGGTCTAGACCTTATACAACACCTGTGCGTGCGTCTGCGTCTGGCGATGGTGGGTAGCGGTCCGGACCACGATCGTACTGTAGGCGGCCCAAATGCGGATCTTTAGGTTGACCGATTGTACATCTCGCCATAGCCCTTTTCGTCACAACCTTTATAAAAGGGGTCAGGCCACTGTGTGAATCAGATGGCAAGCCCGTATCCGTATAGAAACATACGTTTCTCTGGCCACGACCAATAATTATGCACTGTTGGCTCGGAAGCGGGTCTACGGAGAACATTAGATATCGACCTAATATCCTGATAGCTAGCTTTCCCGAGGATAGGCGAGGATGGGCGTGCTAGACACAGGAGCATTGCATCACATGAATAAAGGGCTACGTACGCAGCGGCGTTAAGACAGACTTAGACTGATCACTATGAAATGATAGACACCATGTCGCAATTTGCTCCCTCACTCATATCGTTGTATCATAAAGTTGATCCTAATCACAAACCGAGTAACGAGCCAGACTAATCCGGAACATTCGTAAGCGATAGTGGTTGGCTCCTCCCGGTCGCCGAACTGATATCATAGCTAAGTATGCTGGCCTCGGTTAACCGCGAAGGCATATACAATGGATTCGCTGTCCGCGTAGCAATAT</v>
      </c>
      <c r="Q40" s="44">
        <f t="shared" si="23"/>
        <v>330750.39999999997</v>
      </c>
      <c r="R40" s="44">
        <f t="shared" si="24"/>
        <v>283</v>
      </c>
      <c r="S40" s="44">
        <f t="shared" si="25"/>
        <v>252</v>
      </c>
      <c r="T40" s="44">
        <f t="shared" si="26"/>
        <v>253</v>
      </c>
      <c r="U40" s="44">
        <f t="shared" si="27"/>
        <v>239</v>
      </c>
    </row>
    <row r="41" spans="1:21" ht="15" customHeight="1" x14ac:dyDescent="0.25">
      <c r="A41" s="213">
        <v>36</v>
      </c>
      <c r="B41" s="213" t="s">
        <v>408</v>
      </c>
      <c r="C41" s="214" t="s">
        <v>409</v>
      </c>
      <c r="D41" s="215" t="s">
        <v>373</v>
      </c>
      <c r="E41" s="215">
        <v>3.66210938</v>
      </c>
      <c r="F41" s="209">
        <f t="shared" si="14"/>
        <v>0.18310546899999999</v>
      </c>
      <c r="G41" s="216">
        <f t="shared" si="15"/>
        <v>241739.19999999998</v>
      </c>
      <c r="H41" s="210">
        <f t="shared" si="16"/>
        <v>4.4263769591684792E-5</v>
      </c>
      <c r="I41" s="217">
        <f t="shared" si="17"/>
        <v>751</v>
      </c>
      <c r="J41" s="218">
        <f t="shared" si="18"/>
        <v>0.47003994673768312</v>
      </c>
      <c r="K41" s="217">
        <f t="shared" si="19"/>
        <v>24</v>
      </c>
      <c r="L41" s="222" t="s">
        <v>410</v>
      </c>
      <c r="M41" s="220">
        <f t="shared" si="20"/>
        <v>727</v>
      </c>
      <c r="N41" s="221">
        <f t="shared" si="21"/>
        <v>0.4855570839064649</v>
      </c>
      <c r="O41" s="109" t="str">
        <f t="shared" si="22"/>
        <v>GGGAATTCAGCTTGATGTGACATCACGTCCCAATCAATTTGGTTTTACTCCCCTCGATTATGCGGAGTTATCAGTAAGAGCGGGTACCGTTCTGCTGAATGCACTATGAGGGCGACCCTTGATCTTCATTCGTTCCATAGATGCAAATACCCGGGTACTAGTTGGCGAAGTTTGGCTAAAGATTGCCCACTTACTAGGTGACTGTTAACTAGAAAGTTGCATGAGGCTGGTAAGTGAGGGGCTCAGTGAAACAGGATACACCGTACCGTGACGATTCCCGTGTGGGCTTGACATTCAGCCAGCCTCCCGCTTGTACAGAGGCAGACTGTCCGATGCCTAGTATGTTCACTATACGATTTCTTGGGCTAGCTAGGTGTCTTGACCCCATATTCCAAAGATCCGAACCTGCTTGTACTTATCAGTACGAGTTGATGCTCTTGGGGTACCTATTTTTTGATCCGATAGTATTGGTTCTGGCGTGTTCTCGTAACCCCGGGCACTAGATTATGGTGAATGGTGTGTACACACTACTTGACGGGGCGTTACCATTTTCAGGTGGGCACAAATAGCTAAAGCCTCGTCCGCATTACGCCCCATGGCTCACGTCTCAGAGGAGGCTAGCTCGAGGTCACCCATAAGGGATTACGGAGTTACACCCATAGTAACAGACGGAAATTGTTGATAACAGATAGTTAATACGCCTTGGCTGAGGAGACCAACGGACTTC</v>
      </c>
      <c r="Q41" s="44">
        <f t="shared" si="23"/>
        <v>241739.19999999998</v>
      </c>
      <c r="R41" s="44">
        <f t="shared" si="24"/>
        <v>199</v>
      </c>
      <c r="S41" s="44">
        <f t="shared" si="25"/>
        <v>168</v>
      </c>
      <c r="T41" s="44">
        <f t="shared" si="26"/>
        <v>185</v>
      </c>
      <c r="U41" s="44">
        <f t="shared" si="27"/>
        <v>199</v>
      </c>
    </row>
    <row r="42" spans="1:21" ht="15" customHeight="1" x14ac:dyDescent="0.25">
      <c r="A42" s="213">
        <v>37</v>
      </c>
      <c r="B42" s="213" t="s">
        <v>411</v>
      </c>
      <c r="C42" s="214" t="s">
        <v>412</v>
      </c>
      <c r="D42" s="215" t="s">
        <v>373</v>
      </c>
      <c r="E42" s="215">
        <v>3.66210938</v>
      </c>
      <c r="F42" s="209">
        <f t="shared" si="14"/>
        <v>0.18310546899999999</v>
      </c>
      <c r="G42" s="216">
        <f t="shared" si="15"/>
        <v>210062.39999999997</v>
      </c>
      <c r="H42" s="210">
        <f t="shared" si="16"/>
        <v>3.8463574271265592E-5</v>
      </c>
      <c r="I42" s="217">
        <f t="shared" si="17"/>
        <v>652</v>
      </c>
      <c r="J42" s="218">
        <f t="shared" si="18"/>
        <v>0.47239263803680986</v>
      </c>
      <c r="K42" s="217">
        <f t="shared" si="19"/>
        <v>24</v>
      </c>
      <c r="L42" s="222" t="s">
        <v>413</v>
      </c>
      <c r="M42" s="220">
        <f t="shared" si="20"/>
        <v>628</v>
      </c>
      <c r="N42" s="221">
        <f t="shared" si="21"/>
        <v>0.49044585987261147</v>
      </c>
      <c r="O42" s="109" t="str">
        <f t="shared" si="22"/>
        <v>GGGAATTCGCCGTACTTACACCCTACGTTGCTGATCTCGGCGCTCGTACATTTACACTTGTAGTTGAAGGTCGGGCGATGAGGCGTTCGTTTGGCCAACCTCGTTACATTGCACAAATGCCGGATTTGGCTACTATATATACTCCCTGATCAAGGGTCGAGTTGTCTGTGCATTAGCTCGGAGCTAATGAGCACGTCGGTCACGGACACTGCGAAGCACGACGAAATGGCTCTCATTGCGATTGTGGCCCTTGTTGCAGACAATTGTCAGGCGGGACGGGCCAGGAATGACAATAGAACATTAATCTAATTTACAATTTGACGCCATGACGTATTAAACATTCGGGCATGCAAATCACCGATTTTAAGATCCCCTGTACGGCTGCGTCCACACTAGCATGATGTAAATCGATTTGGCGGTGACCGCTGATCCTTAACAAAAGGGGGTGGTTCAAATGTAAAACAAGTAGGTGCGAGCAAACGTCTGGTGCTCTAATGGCAAACATCTGCAATCAGCGAACCTCGCGGTATGGCAACTCACTAATTGTCCGTGCGACGACAAATTACCGAGGGAGGCACTTATGAGTTATCTTCGCTGTGATATCTCCTTCGACTAGCGCGGTCAGTCC</v>
      </c>
      <c r="Q42" s="44">
        <f t="shared" si="23"/>
        <v>210062.39999999997</v>
      </c>
      <c r="R42" s="44">
        <f t="shared" si="24"/>
        <v>183</v>
      </c>
      <c r="S42" s="44">
        <f t="shared" si="25"/>
        <v>149</v>
      </c>
      <c r="T42" s="44">
        <f t="shared" si="26"/>
        <v>159</v>
      </c>
      <c r="U42" s="44">
        <f t="shared" si="27"/>
        <v>161</v>
      </c>
    </row>
    <row r="43" spans="1:21" ht="15" customHeight="1" x14ac:dyDescent="0.25">
      <c r="A43" s="213">
        <v>38</v>
      </c>
      <c r="B43" s="213" t="s">
        <v>414</v>
      </c>
      <c r="C43" s="214" t="s">
        <v>415</v>
      </c>
      <c r="D43" s="215" t="s">
        <v>373</v>
      </c>
      <c r="E43" s="215">
        <v>1.83105469</v>
      </c>
      <c r="F43" s="209">
        <f t="shared" si="14"/>
        <v>9.1552734499999996E-2</v>
      </c>
      <c r="G43" s="216">
        <f t="shared" si="15"/>
        <v>368343.19999999995</v>
      </c>
      <c r="H43" s="210">
        <f t="shared" si="16"/>
        <v>3.3722827194480393E-5</v>
      </c>
      <c r="I43" s="217">
        <f t="shared" si="17"/>
        <v>1146</v>
      </c>
      <c r="J43" s="218">
        <f t="shared" si="18"/>
        <v>0.4781849912739965</v>
      </c>
      <c r="K43" s="217">
        <f t="shared" si="19"/>
        <v>24</v>
      </c>
      <c r="L43" s="222" t="s">
        <v>416</v>
      </c>
      <c r="M43" s="220">
        <f t="shared" si="20"/>
        <v>1122</v>
      </c>
      <c r="N43" s="221">
        <f t="shared" si="21"/>
        <v>0.48841354723707664</v>
      </c>
      <c r="O43" s="109" t="str">
        <f t="shared" si="22"/>
        <v>GGGAATTCGGGAGAAAAGCTTCTTGCCTAGTTACAGCACGAAGATTGGGACCCATCGATCAGCGCCTCCGTGCAATGGCGCCTTGGTACACTCTCTAAAATGCAGTCGGTAGCGGGGCATGTAGTTACTGCGGTGATATTAAGCTAGTGAGTAACCTTATATCGAACTGTCTACCAAATTGATGTATCTACATTAGCCGTACGATGAGACAATGAACCGTGTCTACGCTCGGGAGCATTACCCCTATCATGAGCCTACAAGCACCTGACTAGACCAGGAGACAACTTGAGCGAGACACTAGCGAGAGGTGCCGATATAAGGTACATTGTTGCGGATGTCAACATCGCATTTTTATCCCCTGGCGGGATGCAACTAACACCAGTAATGTCGTTCTCCACGACCCCCTACCCGAAAACTTACTCGTATGAGTACTTTCGCGACGACTCGGCTGTGTAGTTTCCAAGCAGGCCCCTGGCTAGACCCATTTGTACCACGCGGAGGATCATCGGAATCCATAATCGGCCACAAACTAGCCGGCTGGAAACCTTGTGATATCATGAACGAGGAGTAAGAGCTGGTTAGTGAATCACCTTGAGGGCGAGGAACACAACAATTCTGCGGGTTAGCAGGAAGGTTAGGGAACTCGCTCATAGCATATTAGTACCGCTATCTCCTTTCCTTGGCGCGACATCTCCCAAAGTTAGGCTGATTCTGCCGCCTGTGATCGCTATCCTTATTTGTGGCAGAATATGTCGATGCAAAAAACCTTAATTCGTGCTTCATACATCATCCCCGAGAACTCCACGGCTCCACTCCCGCTTATCACGCGTGGGTGCTAAATGATACGAAGTGTGGCAGTCTATGTTAACTTGGAGCATCATATTTATTTCTGTTCACGGATGAAGGCCTATATCAATGATCATTAAAGACATTCCGTCATCGGCTACATGCAAAGAGGCTTTTCCACCCTGTTTCGGTGATTCAGGTGTCGAGCGACCATTATCTGTCGGCTCATCACCGAACCGGCCGTGATAGAGTCTTCGCATCAGGTTACACCATGTCGACTGATAGTAACTGTGGTTCGAGTTATGCGTGTTGACACACCGTTGAGGCGCCCTATTT</v>
      </c>
      <c r="Q43" s="44">
        <f t="shared" si="23"/>
        <v>368343.19999999995</v>
      </c>
      <c r="R43" s="44">
        <f t="shared" si="24"/>
        <v>309</v>
      </c>
      <c r="S43" s="44">
        <f t="shared" si="25"/>
        <v>280</v>
      </c>
      <c r="T43" s="44">
        <f t="shared" si="26"/>
        <v>268</v>
      </c>
      <c r="U43" s="44">
        <f t="shared" si="27"/>
        <v>289</v>
      </c>
    </row>
    <row r="44" spans="1:21" ht="15" customHeight="1" x14ac:dyDescent="0.25">
      <c r="A44" s="213">
        <v>39</v>
      </c>
      <c r="B44" s="213" t="s">
        <v>417</v>
      </c>
      <c r="C44" s="214" t="s">
        <v>418</v>
      </c>
      <c r="D44" s="215" t="s">
        <v>373</v>
      </c>
      <c r="E44" s="215">
        <v>0.91552734000000002</v>
      </c>
      <c r="F44" s="209">
        <f t="shared" si="14"/>
        <v>4.5776366999999998E-2</v>
      </c>
      <c r="G44" s="216">
        <f t="shared" si="15"/>
        <v>175536.80000000002</v>
      </c>
      <c r="H44" s="210">
        <f t="shared" si="16"/>
        <v>8.0354369788055998E-6</v>
      </c>
      <c r="I44" s="217">
        <f t="shared" si="17"/>
        <v>544</v>
      </c>
      <c r="J44" s="218">
        <f t="shared" si="18"/>
        <v>0.45588235294117652</v>
      </c>
      <c r="K44" s="217">
        <f t="shared" si="19"/>
        <v>24</v>
      </c>
      <c r="L44" s="222" t="s">
        <v>419</v>
      </c>
      <c r="M44" s="220">
        <f t="shared" si="20"/>
        <v>520</v>
      </c>
      <c r="N44" s="221">
        <f t="shared" si="21"/>
        <v>0.47692307692307689</v>
      </c>
      <c r="O44" s="109" t="str">
        <f t="shared" si="22"/>
        <v>GGGAATTCTAGCGGAGTGTCAAATTTCGGAAGGGGGCCATAATGTTTCTTTACAATCGCACCAGTTAGCGTGGCGTATACCATGTTGTTAACAGCGCCATAAGTGCCTGATCCGCGGGCAAAACTACGCAACACTGTGACTGGGTGCTAGGTCGACGAACAACTGACGCAACTAGATCATGGGAGTGCCCCAAGTAAAAATTGTGTGTCAGGGCAACAAGTGACGATAGCGCGCGTAAATGGTATCATGATTGTGACCTCGGTATCTCTTGTACAGTTTACGTCGACGCGAAGTCTGATCACGTTTAACTAGCTCAGGGGTATTAAATAACCGAAAGGTTCATGTGGATGTGTGAACTTGCAGACAGAATGACCCATAGTCCTTTACCCAGGTAGCTGAGGGCGACGCACTTGACCATCCGAATCAAACTGAGAGATCGAAATAGCCTCACCCTTGAACCTACAAAGCTCACTTTAGCCCGTTAAGTTGTCGAAATCACTAGATCAGAAGTCTCCCACTC</v>
      </c>
      <c r="Q44" s="44">
        <f t="shared" si="23"/>
        <v>175536.80000000002</v>
      </c>
      <c r="R44" s="44">
        <f t="shared" si="24"/>
        <v>171</v>
      </c>
      <c r="S44" s="44">
        <f t="shared" si="25"/>
        <v>120</v>
      </c>
      <c r="T44" s="44">
        <f t="shared" si="26"/>
        <v>128</v>
      </c>
      <c r="U44" s="44">
        <f t="shared" si="27"/>
        <v>125</v>
      </c>
    </row>
    <row r="45" spans="1:21" ht="15" customHeight="1" x14ac:dyDescent="0.25">
      <c r="A45" s="213">
        <v>40</v>
      </c>
      <c r="B45" s="213" t="s">
        <v>420</v>
      </c>
      <c r="C45" s="214" t="s">
        <v>421</v>
      </c>
      <c r="D45" s="215" t="s">
        <v>373</v>
      </c>
      <c r="E45" s="215">
        <v>0.91552734000000002</v>
      </c>
      <c r="F45" s="209">
        <f t="shared" si="14"/>
        <v>4.5776366999999998E-2</v>
      </c>
      <c r="G45" s="216">
        <f t="shared" si="15"/>
        <v>196569.19999999998</v>
      </c>
      <c r="H45" s="210">
        <f t="shared" si="16"/>
        <v>8.9982238400964006E-6</v>
      </c>
      <c r="I45" s="217">
        <f t="shared" si="17"/>
        <v>611</v>
      </c>
      <c r="J45" s="218">
        <f t="shared" si="18"/>
        <v>0.47135842880523726</v>
      </c>
      <c r="K45" s="217">
        <f t="shared" si="19"/>
        <v>24</v>
      </c>
      <c r="L45" s="222" t="s">
        <v>422</v>
      </c>
      <c r="M45" s="220">
        <f t="shared" si="20"/>
        <v>587</v>
      </c>
      <c r="N45" s="221">
        <f t="shared" si="21"/>
        <v>0.49063032367972748</v>
      </c>
      <c r="O45" s="109" t="str">
        <f t="shared" si="22"/>
        <v>GGGAATTCTGTGATAATTTCGACGAGGCGTTACATATTCTGAGAGGGGTGATTAAGTCTGCTTCGGCCTGGGATGGTCTGTCTACGTGTGCGTAGTTCTGTCATAGCGTCGAGGATTCTGAACCTGTCCATAGTATCCTGTAAGCGTCCAATGTACCTATATCGTGGACCCAAAGTCGATACGTCCGATTAAGCGACGTTGGTCTAGGTAACGAATTATACCCTCGGGTTACGAATTATGGCTGTGCCTAACGAATCTGGGACGTGCCTAAGTAATCTGGTCCGCGACTAAGATGTACGGTGATCGTGGACGCTTGACCGGACTTATGCGTCGCCTTCCGAGTTATTGGATGGCGTTCCGTCCTATTGGATACTATTCCGTGCGTGTGCGACACGTTCCGAGCATATGCTAACAGTTCCGTCACTATGTAACGCTTGACGTAGATTGCTATCAGGTTACGATGACTGCTAAGCCATTACGCGACATTCTGCAAAGTTACGTCGCATTCTCTCACGTTACGGCTGATTCTCTAGGCTTACGCGCATGAGCTCTAGGTTCCGGGTACTATCGAACGTGTCATTGGTACT</v>
      </c>
      <c r="Q45" s="44">
        <f t="shared" si="23"/>
        <v>196569.19999999998</v>
      </c>
      <c r="R45" s="44">
        <f t="shared" si="24"/>
        <v>150</v>
      </c>
      <c r="S45" s="44">
        <f t="shared" si="25"/>
        <v>134</v>
      </c>
      <c r="T45" s="44">
        <f t="shared" si="26"/>
        <v>154</v>
      </c>
      <c r="U45" s="44">
        <f t="shared" si="27"/>
        <v>173</v>
      </c>
    </row>
    <row r="46" spans="1:21" ht="15" customHeight="1" x14ac:dyDescent="0.25">
      <c r="A46" s="213">
        <v>41</v>
      </c>
      <c r="B46" s="213" t="s">
        <v>423</v>
      </c>
      <c r="C46" s="214" t="s">
        <v>424</v>
      </c>
      <c r="D46" s="215" t="s">
        <v>373</v>
      </c>
      <c r="E46" s="215">
        <v>0.45776367000000001</v>
      </c>
      <c r="F46" s="209">
        <f t="shared" si="14"/>
        <v>2.2888183499999999E-2</v>
      </c>
      <c r="G46" s="216">
        <f t="shared" si="15"/>
        <v>333345</v>
      </c>
      <c r="H46" s="210">
        <f t="shared" si="16"/>
        <v>7.6296615288074996E-6</v>
      </c>
      <c r="I46" s="217">
        <f t="shared" si="17"/>
        <v>1035</v>
      </c>
      <c r="J46" s="218">
        <f t="shared" si="18"/>
        <v>0.34396135265700478</v>
      </c>
      <c r="K46" s="217">
        <f t="shared" si="19"/>
        <v>23</v>
      </c>
      <c r="L46" s="222" t="s">
        <v>425</v>
      </c>
      <c r="M46" s="220">
        <f t="shared" si="20"/>
        <v>1012</v>
      </c>
      <c r="N46" s="221">
        <f t="shared" si="21"/>
        <v>0.35177865612648218</v>
      </c>
      <c r="O46" s="109" t="str">
        <f t="shared" si="22"/>
        <v>GGGAATTCGAGCTCTTTCAACAGATCATGGAACTACGGGAGAAATAAACATTTGGATAGAAAATGTAACATTTAAAAATGATGCAAAATCATATTCCTTTAATTTAACGAATCTTAATATATGGGCAGTAAATAAATCTGCTTATGAGTTGTATTGGAATCCATTTAACAAATCTATCTGGATAGATGGGAGTAATTACACTATAACTCCAAATATTGACATACCTCCAGGAGAAGTATGGAACTCTAAAACCTACAACTTCACATTTAGTGGAGTTCCAATCGTTTGGGCAAACTGCTCATTTACACTGTCAAAAAAAGATTATATCCTTTTAAATGAAGTAAGTCAAATAGGAAGTTCCTATGTTGTTGTTGAGGAGATTTATGTTGTGGGTAGTTATTTGATTAAGGTGACTAAGCATATTGTTCCGGATGCGGATGGGACTTATGATATTTATATAGTTGTGGAGAATATTGGTAGTGTGAAGACTCCTGAGTATGTGTATGTTTATGATTTGATTCCTAAGAACTTCACCGTCTCAGATGAGTGGGTTAATCAATCAAGTATGTTGATTGCTGAAGGAAATCACACCATTACAACAAATCCAAGGTATAATTTAAGCATGTGGTGGGCGTTACATGCAATATATCCAGGAGCAGATGGGGACGGTAACTGGAACGACACTGCTGAAATACTTGCAAATAAAACAGTAGTCATACACTACAAACTAAACGGAACTGGCGAATTCTACCCAAGCGACGCATTTATCGTTGGTATCGACCCTACAAACTCACTACTACCAACAACCTCACCAAAAATAACAACAGTAGCCGGAACAGTAGAAAACAACTTTGAGATATTTTTAATACTGATAAACGTTATCTTTGGATTAGGTATATTAACAAAGAGGAATATAAGGAATAATAAATAAAGTTGGGGGATGATGATGAAGAGATTTGCATTACTCTTTATTTTCCTTGCATTTATAACACCACTTTTGCAGATGTTGAGG</v>
      </c>
      <c r="Q46" s="44">
        <f t="shared" si="23"/>
        <v>333345</v>
      </c>
      <c r="R46" s="44">
        <f t="shared" si="24"/>
        <v>375</v>
      </c>
      <c r="S46" s="44">
        <f t="shared" si="25"/>
        <v>156</v>
      </c>
      <c r="T46" s="44">
        <f t="shared" si="26"/>
        <v>200</v>
      </c>
      <c r="U46" s="44">
        <f t="shared" si="27"/>
        <v>304</v>
      </c>
    </row>
    <row r="47" spans="1:21" ht="15" customHeight="1" x14ac:dyDescent="0.25">
      <c r="A47" s="213">
        <v>42</v>
      </c>
      <c r="B47" s="213" t="s">
        <v>426</v>
      </c>
      <c r="C47" s="214" t="s">
        <v>427</v>
      </c>
      <c r="D47" s="215" t="s">
        <v>373</v>
      </c>
      <c r="E47" s="215">
        <v>0.22888184</v>
      </c>
      <c r="F47" s="209">
        <f t="shared" si="14"/>
        <v>1.1444091999999999E-2</v>
      </c>
      <c r="G47" s="216">
        <f t="shared" si="15"/>
        <v>651918.19999999995</v>
      </c>
      <c r="H47" s="210">
        <f t="shared" si="16"/>
        <v>7.4606118572743992E-6</v>
      </c>
      <c r="I47" s="217">
        <f t="shared" si="17"/>
        <v>2036</v>
      </c>
      <c r="J47" s="218">
        <f t="shared" si="18"/>
        <v>0.32907662082514733</v>
      </c>
      <c r="K47" s="217">
        <f t="shared" si="19"/>
        <v>23</v>
      </c>
      <c r="L47" s="222" t="s">
        <v>428</v>
      </c>
      <c r="M47" s="220">
        <f t="shared" si="20"/>
        <v>2013</v>
      </c>
      <c r="N47" s="221">
        <f t="shared" si="21"/>
        <v>0.33233979135618474</v>
      </c>
      <c r="O47" s="109" t="str">
        <f t="shared" si="22"/>
        <v>GGGAATTCGAGCTCTGCAATCTCTTCAACAGCCTCTGCTAAGTATTCTGCAGCTGCTCTGCTAACTCTCTCAGCACCAGCCTTTTTCAATATTCTCTCAAATGGTGCAACTGGAAGCTCAGCCATAATACCACCTCACAATAGATTTCCAATAAATACTGTTATAAAATCCTTTATTTAAACTTTTCGGTCATTTTCATTTTTTGTGAAAGTCTTTGGAAAATTTTCCCACACATAAAGAAGGTATTAAAAAGTGTGACACTAAAATTATAAAAAACACTATTTATAATGTATGTCACAAATTTAAAATATAATTTTATGAAAGATAGATAAACATAAATTGGTAGAGTTTAATTGTGATATTTATGATAATTACTATAGCTTCGGGTAAAGGAGGGGTTGGAAAAACTACAACATCAGCATCTTTAGCAGTAGCACTTGCTAAATTGGGAAAAAAGGTTTTAGCTATTGATGGAGACATATCAATGGCTAATTTAGGGATTCTATTCAATATGGAAAAGAAAAAACCCTCTTTACATGAAGTTTTGAGTGAAGAGGCAGATGTTAGGGATGCAATTTACAAACATAAAACTGGAGTTTATGTATTGCCAACGAGTTTGTCTTTAGAAGGTTATAAGAAATCAGATATTGATTTACTTCCAGATGTGGTTAATGAGGTAGCTGATGATTTTGATTATGTAATTATAGATGCTCCAGCTGGGTTAAATAGAGAAATGGCTACTCATTTAGCTATTGCTGATAAACTTTTACTTGTTGTCACCCCAGAGATGTTCTCAATTATTGACGCTGTTAGATTAAAAGAAAGTGCTGAAATGGCTGGAACACCTTTAATGGGTGTTGTGTTAAATAGGGTTGGTAGAGATTTTGGTGAAATGGGTAGAGATGAGATTGAAATGTTAATAAAAGGTAAAGTTTTAGTTGAAGTCCCTGAAGATGAAAATGTTAGGTCAGCAGCTTTAAAAAAGATGAGTGTTATTGAATATAGAAAGAATTCTCCAGCTTCTCAAGCTTATATGAAGTTAGCTTCAATAATAGCAGGAGTTCCTATTTACATTGAAGATGAAATTAAAATAATAAGGAAAGAAAGCTTTATAGATAAAATTAAGAGATTATTTAGGATGTATTAATTATCTTGATTTAAAAATTTTAATTATCATCCTTTTCCAAATAAACCGTATATGTTGGGAACGCCCTCTCAATGAACCTTTCAGTAAAAGCTTCACCAAAAATGGATGCATCATCTCGCTTTGCTCGATGATGCCTCTTAGTTATCTTTCTCCAAATAAACAGTATATGTTGGGAATGCCATCTCTATCCCTTCTTTTTCAAATTCCTCTTTTATCTTCAAATTTATTTCATCAACGGCATTTAAATAGTAATCAAATCCCATGTTTCTAACAAAGTATTCTACCCTCAAATTTAAACTCCAATCTCCATATTCCCTAAAATGCACTCTATATGGAGGGAGAGTAGCTGGATGATTTTCAACAATCTCTTTTATTATCTCCTTAGCCCTCTTAATTTTCTCTACCGGTGTGTTATAAGTTAAACCGATAGTCATTAAAACCCTTCTTCTATCTCTAACTGTTAAGTTTTCAATGGCTGAATCCAACAATTCTGAGTTTGGGATAGTTATTAAAGTGTAATCAAAAGTTCTAATTCGTGTGCTTCTTATTCCAATCTCCTCTACAATCCCTTCAGCCCCTTTAACTTTAACCCAATGGCCTAAACTAAAGGGTTTGTCAATCAATATTAAAATCCCAGCAATGAAGTTTTTTATGGTGTCTTGCATAGCCAAAGCTAAAGCTAAACCCCCTACTCCTAAACCAGCCAATAAAGCAGTGATATCATAACCAACAGAGCTTAAAGCCGTTAATATACCAAGAAGTATTGTTAATATCTTTACAACTTTTTTCAATGGCTTTATTATGTGTTCGTCCAACTCTGTTTCTGTCTTTTCGGTCAATGGAATTAGGTAGTGTTCAAATATCCC</v>
      </c>
      <c r="Q47" s="44">
        <f t="shared" si="23"/>
        <v>651918.19999999995</v>
      </c>
      <c r="R47" s="44">
        <f t="shared" si="24"/>
        <v>682</v>
      </c>
      <c r="S47" s="44">
        <f t="shared" si="25"/>
        <v>337</v>
      </c>
      <c r="T47" s="44">
        <f t="shared" si="26"/>
        <v>333</v>
      </c>
      <c r="U47" s="44">
        <f t="shared" si="27"/>
        <v>684</v>
      </c>
    </row>
    <row r="48" spans="1:21" ht="15" customHeight="1" x14ac:dyDescent="0.25">
      <c r="A48" s="213">
        <v>43</v>
      </c>
      <c r="B48" s="213" t="s">
        <v>429</v>
      </c>
      <c r="C48" s="214" t="s">
        <v>430</v>
      </c>
      <c r="D48" s="215" t="s">
        <v>373</v>
      </c>
      <c r="E48" s="215">
        <v>0.22888184</v>
      </c>
      <c r="F48" s="209">
        <f t="shared" si="14"/>
        <v>1.1444091999999999E-2</v>
      </c>
      <c r="G48" s="216">
        <f t="shared" si="15"/>
        <v>161701.20000000001</v>
      </c>
      <c r="H48" s="210">
        <f t="shared" si="16"/>
        <v>1.8505234093103999E-6</v>
      </c>
      <c r="I48" s="217">
        <f t="shared" si="17"/>
        <v>501</v>
      </c>
      <c r="J48" s="218">
        <f t="shared" si="18"/>
        <v>0.49900199600798401</v>
      </c>
      <c r="K48" s="217">
        <f t="shared" si="19"/>
        <v>23</v>
      </c>
      <c r="L48" s="222" t="s">
        <v>431</v>
      </c>
      <c r="M48" s="220">
        <f t="shared" si="20"/>
        <v>478</v>
      </c>
      <c r="N48" s="221">
        <f t="shared" si="21"/>
        <v>0.52301255230125521</v>
      </c>
      <c r="O48" s="109" t="str">
        <f t="shared" si="22"/>
        <v>GGGAATTCCACCTGTCACATTTCCAATCGGCTCCAGGAAGAGAGAAGTGACGGCTTGATCCTGTAGTAATCCGGGATCGACTTAAGGGGTGCAGCGACCACGGCGGATCGGGCGTCGCAATAGTCCTCCTGTTAGGAGGGTCCTTCTAATGTTAACGCCCGAATATTAGTCATATTTTGCTAGCGCCTATCAGCGTAAGATATGATTTAAGTTACACCAGGAGAGTAGCGAGATAGAACCACTCGTTGGATCGGTCTTTCTTAATTGACTACTATCAGATCCGGCGCATGGCGCTGAGGTCAAACTACATTACAGGCCCTGGTTTCCATGGGTCAGCGCAAGTACAGGCGAGCAGATACAACCTTCCGGAGACTTCGCCTCCACACACCGGAGACCCTAACCGTACCCAAATGTAACTAGCGCCTCTGGTGTGAGCTTACTAGAAAGTAGGCCGGGCCGGTCGACAGGAGGTTGCGCC</v>
      </c>
      <c r="Q48" s="44">
        <f t="shared" si="23"/>
        <v>161701.20000000001</v>
      </c>
      <c r="R48" s="44">
        <f t="shared" si="24"/>
        <v>142</v>
      </c>
      <c r="S48" s="44">
        <f t="shared" si="25"/>
        <v>122</v>
      </c>
      <c r="T48" s="44">
        <f t="shared" si="26"/>
        <v>128</v>
      </c>
      <c r="U48" s="44">
        <f t="shared" si="27"/>
        <v>109</v>
      </c>
    </row>
    <row r="49" spans="1:21" ht="15" customHeight="1" x14ac:dyDescent="0.25">
      <c r="A49" s="213">
        <v>44</v>
      </c>
      <c r="B49" s="213" t="s">
        <v>432</v>
      </c>
      <c r="C49" s="214" t="s">
        <v>433</v>
      </c>
      <c r="D49" s="215" t="s">
        <v>373</v>
      </c>
      <c r="E49" s="215">
        <v>0.11444092</v>
      </c>
      <c r="F49" s="209">
        <f t="shared" si="14"/>
        <v>5.7220459999999997E-3</v>
      </c>
      <c r="G49" s="216">
        <f t="shared" si="15"/>
        <v>330231.8</v>
      </c>
      <c r="H49" s="210">
        <f t="shared" si="16"/>
        <v>1.8896015502628E-6</v>
      </c>
      <c r="I49" s="217">
        <f t="shared" si="17"/>
        <v>1029</v>
      </c>
      <c r="J49" s="218">
        <f t="shared" si="18"/>
        <v>0.33041788143828965</v>
      </c>
      <c r="K49" s="217">
        <f t="shared" si="19"/>
        <v>24</v>
      </c>
      <c r="L49" s="222" t="s">
        <v>434</v>
      </c>
      <c r="M49" s="220">
        <f t="shared" si="20"/>
        <v>1005</v>
      </c>
      <c r="N49" s="221">
        <f t="shared" si="21"/>
        <v>0.3383084577114428</v>
      </c>
      <c r="O49" s="109" t="str">
        <f t="shared" si="22"/>
        <v>GGGAATTCCCTGCTAAAAGAGGTTGGTTGTATAAGATTTGGAGAATTTATCTTAGCCTCTGGTAAAAAAAGTAACTACTACATAGACATAAAAAAAGCCACCACAAACCCAGAAATTTTAAAGTTAGTTGGAGAAATTATTGCTGAGCAAATAAAGGATGAAGATGTAAAAGTTGCTGGAGTAGAGCTTGGTTCTGTCCCTATAGCTACAGCTGTCTCAATTATTGCTCAAAAACCACTATTAATTGTTAGAAAGAAACCTAAGGATTACGGAACTAAAAATAAGATAGAAGGAGAGCTAAAAGAAGGAGATAAGGTTGTTATTGTGGAGGATGTTACTACAACTGGAGGAAGTGTGCTAAAGGCAGTTAAAGAGATTAGGGAAAATGGTGGAATTGTTGATAAAGTTTTTGTTGTTGTTGATAGGTTAGAAGGAGCTAAAGAAAACCTACAAAAAGAGAATGTTGAATTAATCCCATTAGTTACTGTTAAGGAGCTACAATCCACTCAATAAATCTAAAAACCTCTTAGTCCATAGGGGAAACCCCTATTGGGATACTCCCCGTCCATTAAGTTGCTCCTTTCAGGAGCAATTAATGTCCATTTTAAGCTTATAATCCACTCAATAAATCTAAAAACTTCTTAGTTTTCTCTTTTTTAACCTTACCAAATTTCTCTAATTTGCTAACATCTACATTTTTATCCTTTAAAATTTCTTTTATTGGTTCTATGAGTGCAATTTTTTTAAGTAAGTCTTCAATATCCTTCTTTTTGAAGTTAAATCTTTCCACAGCATCCCAGTCGTGAATTAAGTATAAAGCAACTCCACCAATGTTCTTTAAAGGAATCTGATATTTTGGCAACTCCTCCTCCAATTTAAATTTTAAATCTAAAACATCCACACAATTAATCCCATCAACACTCATCCAAGATAAAAATCCTCTCTGTGGAGTAATCATAATAGATGGGAACAAATTACTCCTTGCCCTTCATCTGGTGTTTGGAT</v>
      </c>
      <c r="Q49" s="44">
        <f t="shared" si="23"/>
        <v>330231.8</v>
      </c>
      <c r="R49" s="44">
        <f t="shared" si="24"/>
        <v>371</v>
      </c>
      <c r="S49" s="44">
        <f t="shared" si="25"/>
        <v>170</v>
      </c>
      <c r="T49" s="44">
        <f t="shared" si="26"/>
        <v>170</v>
      </c>
      <c r="U49" s="44">
        <f t="shared" si="27"/>
        <v>318</v>
      </c>
    </row>
    <row r="50" spans="1:21" ht="15" customHeight="1" x14ac:dyDescent="0.25">
      <c r="A50" s="213">
        <v>45</v>
      </c>
      <c r="B50" s="213" t="s">
        <v>435</v>
      </c>
      <c r="C50" s="214" t="s">
        <v>436</v>
      </c>
      <c r="D50" s="215" t="s">
        <v>373</v>
      </c>
      <c r="E50" s="215">
        <v>5.7220460000000001E-2</v>
      </c>
      <c r="F50" s="209">
        <f t="shared" si="14"/>
        <v>2.8610229999999999E-3</v>
      </c>
      <c r="G50" s="216">
        <f t="shared" si="15"/>
        <v>368368.79999999993</v>
      </c>
      <c r="H50" s="210">
        <f t="shared" si="16"/>
        <v>1.0539116092823998E-6</v>
      </c>
      <c r="I50" s="217">
        <f t="shared" si="17"/>
        <v>1144</v>
      </c>
      <c r="J50" s="218">
        <f t="shared" si="18"/>
        <v>0.51136363636363635</v>
      </c>
      <c r="K50" s="217">
        <f t="shared" si="19"/>
        <v>24</v>
      </c>
      <c r="L50" s="222" t="s">
        <v>437</v>
      </c>
      <c r="M50" s="220">
        <f t="shared" si="20"/>
        <v>1120</v>
      </c>
      <c r="N50" s="221">
        <f t="shared" si="21"/>
        <v>0.5223214285714286</v>
      </c>
      <c r="O50" s="109" t="str">
        <f t="shared" si="22"/>
        <v>GGGAATTCAGATACTATCAGGCGCCTATGGGCAAATCTGGCCTCCAAACTCCGAGTGTCACCGAACCGTAGGAAATTCCTTCCCCAAGCGTGTGCAATACTCGTAGCACACCGGGATAAATAGGAAGGAAACATCCGCGGGTCTTACGGTGAAGCTGTGGGACCGCTTCTGTACACGGCGTCCAATCAAGGGGCTTGGCATTTGGCCCAGATCGAAAGTGTTGAACCACAAACGACTCTATCGGTGACGCCTCCAAGCGCGAAACTCCAGGCAATGGGGAACCGCAGAAAGATGTTCCGCTAGACCGCATTAATACCACATCTGGGCTTAGAAGCCCCTCGGTGCTCCAGGGAGGACGGATCGGAATTAAACGTGATATGGAACTTTAACTGATCAGGCCTTGCCCTTACTAATGGCGCGTTGTAACGGGCCTTGAGGGAATGTCACTATTGAGGCACCCGTTCGACCCTCAGAGATATACCATTCCGCCTATTGTAGCTCTCCTCGTACCACAGTCTTGCAAATACTGTCATAGCTATGGAACCGCCCCGACGCCGGGATTATGGCCTCTCATGGACTCAGTGTGATCAGAACCTGCTCGAGTGGGGACTGGATGCAGAGCTGATCTCTGTAGTGTGTTGTGTCGCGGGAGCACCACCGGATGACAACCGCCATATTCCAGTGCCCAAATACTCACTGGTAACGGCTTGAACTCATGCTAATTCCATTATAGTTCTTTAAACATAAGCTTTGCCCTCGGGGCCCATCCCCTGAACCATGCGGTGAGTCACGTACGCAGACCTGAAAATTAAAGATCCGGACAGGCCCGACCTTAGCCAAGGGTAAGAACCGCTTCACTTAGTGAACATCCTATCCAGTCCGTGCAGCATCGTCTACGGTCCGGGCTTCTGCCGAAAGGTCCATTAAACAGACAGAAGGATAAATGGCTCCAGCGGATACGCGCATATTCGGTTATCGCAGTTACCGTGCAAAACTGCATCCCCGCTGGGATAAGCACATGAGATGGACAAGGCTTCCTATGAGTGATTCCAAAGAACATTGCCCGACGACCGAGCCTTCAGGTAATCCACGAGACATATGCTAACCAGTGGTGCCATGG</v>
      </c>
      <c r="Q50" s="44">
        <f t="shared" si="23"/>
        <v>368368.79999999993</v>
      </c>
      <c r="R50" s="44">
        <f t="shared" si="24"/>
        <v>314</v>
      </c>
      <c r="S50" s="44">
        <f t="shared" si="25"/>
        <v>303</v>
      </c>
      <c r="T50" s="44">
        <f t="shared" si="26"/>
        <v>282</v>
      </c>
      <c r="U50" s="44">
        <f t="shared" si="27"/>
        <v>245</v>
      </c>
    </row>
    <row r="51" spans="1:21" ht="15" customHeight="1" x14ac:dyDescent="0.25">
      <c r="A51" s="213">
        <v>46</v>
      </c>
      <c r="B51" s="213" t="s">
        <v>438</v>
      </c>
      <c r="C51" s="214" t="s">
        <v>439</v>
      </c>
      <c r="D51" s="215" t="s">
        <v>373</v>
      </c>
      <c r="E51" s="215">
        <v>1.4305119999999999E-2</v>
      </c>
      <c r="F51" s="209">
        <f t="shared" si="14"/>
        <v>7.1525599999999994E-4</v>
      </c>
      <c r="G51" s="216">
        <f t="shared" si="15"/>
        <v>328053.2</v>
      </c>
      <c r="H51" s="210">
        <f t="shared" si="16"/>
        <v>2.3464201961919999E-7</v>
      </c>
      <c r="I51" s="217">
        <f t="shared" si="17"/>
        <v>1031</v>
      </c>
      <c r="J51" s="218">
        <f t="shared" si="18"/>
        <v>0.36372453928225024</v>
      </c>
      <c r="K51" s="217">
        <f t="shared" si="19"/>
        <v>24</v>
      </c>
      <c r="L51" s="222" t="s">
        <v>440</v>
      </c>
      <c r="M51" s="220">
        <f t="shared" si="20"/>
        <v>1007</v>
      </c>
      <c r="N51" s="221">
        <f t="shared" si="21"/>
        <v>0.37239324726911616</v>
      </c>
      <c r="O51" s="109" t="str">
        <f t="shared" si="22"/>
        <v>GGGAATTCTCCTACACGTTCCCTCATCTGAAACCATACAACTACCAACTGGATTTAATGGAGTGCAAACCGTTCCAAACAATGGGCAGTCAGTTGGCAGTTTCTCTCCTCTCAAAATCTTATCACATATACAACCTTTAGGAATTTTCTCTTTAATCTCTGGAATATCCTCATGCTCATAGATGTCAAATTTCTTATACTTCTCCCTCAATCCAAAACCACCATTTTTAACAACTGGGAAACCTCTCCAAGGAACATCTATGCTTTCAAAAACTTCATTTATTATTTTTTGAGCTAAAACATTACCTTCTGGCTTAACTGCTCTAATATATTCATTTTCAACCTTTGCCTCTCCACTGATGACTTGCTTTAAAATCATTATTATAGCCATTAACACATCTATTGGCTCAAAGCCAGCAACAACCATTGGAGCTTTGTATTTTTCACACAACCCATAATAAGGCTTTAATCCGGTGATTGTTGAAACATGTCCTGGGCATATAAATGCATCTAAATAAACTCCCTCATTTAACAAGAACTCCATAACTGGAGGAGTCTGCCTGTGGCAATTTAGGATAAAGAAGTTATTAACATCTTTATTTTTTAAACTTATTAGTTCAGCCCCAGTAGTTGGAGCAGTGGTTTCAAGACCTATTGCCACAAAAACAAACTTCTTATCTCTCTCCTTCTTAGCCATCTTTACTGCTTCACTTATACTATAGACAATTCTAACATCACAACCCTCAGATTGCTTTTCCATCAAAGATTTTTCACTTCCCGGCACTCTATACATATCTCCAAGAGTGGTTATTACATATCCATTGTCAGCTAAATATATGGCTGTATCTATCTCTTTTTGAGTTGTTACACAAACTGGACAACCCGGCCCTGGAACAACGGTTATATTCTCTGGCAGAACATCCCTAATCCCATACTTACAGATCGTGTGCTCATGACTTCCACAGACGTGCATAATCTTTAATTTATCTTCTTCTCAGCAAGTTTGTT</v>
      </c>
      <c r="Q51" s="44">
        <f t="shared" si="23"/>
        <v>328053.2</v>
      </c>
      <c r="R51" s="44">
        <f t="shared" si="24"/>
        <v>319</v>
      </c>
      <c r="S51" s="44">
        <f t="shared" si="25"/>
        <v>244</v>
      </c>
      <c r="T51" s="44">
        <f t="shared" si="26"/>
        <v>131</v>
      </c>
      <c r="U51" s="44">
        <f t="shared" si="27"/>
        <v>337</v>
      </c>
    </row>
    <row r="52" spans="1:21" ht="15" customHeight="1" x14ac:dyDescent="0.25">
      <c r="A52" s="213">
        <v>47</v>
      </c>
      <c r="B52" s="213" t="s">
        <v>441</v>
      </c>
      <c r="C52" s="214" t="s">
        <v>442</v>
      </c>
      <c r="D52" s="215" t="s">
        <v>443</v>
      </c>
      <c r="E52" s="215">
        <v>15000</v>
      </c>
      <c r="F52" s="209">
        <f t="shared" si="14"/>
        <v>750</v>
      </c>
      <c r="G52" s="216">
        <f t="shared" si="15"/>
        <v>170151</v>
      </c>
      <c r="H52" s="210">
        <f t="shared" si="16"/>
        <v>0.12761325000000001</v>
      </c>
      <c r="I52" s="217">
        <f t="shared" si="17"/>
        <v>530</v>
      </c>
      <c r="J52" s="218">
        <f t="shared" si="18"/>
        <v>0.34905660377358494</v>
      </c>
      <c r="K52" s="217">
        <f t="shared" si="19"/>
        <v>24</v>
      </c>
      <c r="L52" s="222" t="s">
        <v>444</v>
      </c>
      <c r="M52" s="220">
        <f t="shared" si="20"/>
        <v>506</v>
      </c>
      <c r="N52" s="221">
        <f t="shared" si="21"/>
        <v>0.36561264822134387</v>
      </c>
      <c r="O52" s="109" t="str">
        <f t="shared" si="22"/>
        <v>GGGAATTCTGGACATTAATTAGGGCTGAAAGCCCTAACTTAATGGACGGGAGGTATCCCAATAGGAGGTTTCCTCCTATGGTTTTCAAAACAATCACCATCATGCTATTAATGATATTAAAATCCCAACTATACCAAAGAATATCCCAATTATCCATAAAACTGTAACTAAGTGAGGCTCTCTCATTGGTTTATACTTCAATATAAGCCTTGGTAGGGATAGATAGCCACCTATATAGTATAGCTTCCCATCTTCTTTGAGAGTTGTTGGTTTATGCTCATCCCTACTCATAACCCCAGCACTTAGATATTTTAAAGAGGCATCTATCACATAAGGCATCATTATAACTAAAAATGGGATATATTCCTTATAAACTACTGCTAAGACAGCTAAGAAAGCTCCAATTGGTAGAGTTCCAACATCTCCTGGAAAAACCTTTGCTGGATATTTGTTAAATATCAATAGCCCTAAATAGGATGCAGAGAATATCAAAGCGGAAAAAATCC</v>
      </c>
      <c r="Q52" s="44">
        <f t="shared" si="23"/>
        <v>170151</v>
      </c>
      <c r="R52" s="44">
        <f t="shared" si="24"/>
        <v>197</v>
      </c>
      <c r="S52" s="44">
        <f t="shared" si="25"/>
        <v>101</v>
      </c>
      <c r="T52" s="44">
        <f t="shared" si="26"/>
        <v>84</v>
      </c>
      <c r="U52" s="44">
        <f t="shared" si="27"/>
        <v>148</v>
      </c>
    </row>
    <row r="53" spans="1:21" ht="15" customHeight="1" x14ac:dyDescent="0.25">
      <c r="A53" s="213">
        <v>48</v>
      </c>
      <c r="B53" s="213" t="s">
        <v>445</v>
      </c>
      <c r="C53" s="214" t="s">
        <v>446</v>
      </c>
      <c r="D53" s="215" t="s">
        <v>443</v>
      </c>
      <c r="E53" s="215">
        <v>3750</v>
      </c>
      <c r="F53" s="209">
        <f t="shared" si="14"/>
        <v>187.5</v>
      </c>
      <c r="G53" s="216">
        <f t="shared" si="15"/>
        <v>273308.59999999998</v>
      </c>
      <c r="H53" s="210">
        <f t="shared" si="16"/>
        <v>5.1245362499999995E-2</v>
      </c>
      <c r="I53" s="217">
        <f t="shared" si="17"/>
        <v>848</v>
      </c>
      <c r="J53" s="218">
        <f t="shared" si="18"/>
        <v>0.50471698113207553</v>
      </c>
      <c r="K53" s="217">
        <f t="shared" si="19"/>
        <v>23</v>
      </c>
      <c r="L53" s="222" t="s">
        <v>447</v>
      </c>
      <c r="M53" s="220">
        <f t="shared" si="20"/>
        <v>825</v>
      </c>
      <c r="N53" s="221">
        <f t="shared" si="21"/>
        <v>0.5187878787878788</v>
      </c>
      <c r="O53" s="109" t="str">
        <f t="shared" si="22"/>
        <v>GGGAATTCACACCGGCGCACGCCACAGGCGTCATACTTCCCAAGAAGCGGCCATAGCCCAGATGCGAGGTGGAAAAGTCACACTAGAGCGACACCAACATCGTTACGCTTACACACCGGACGCTTGGATCAGTGGGAAGTGCTCACGCGCGGAGCCCACTGGGCGAACAGCAACGTTATAACGGCCACTCAGTGGTTCGTCACGCGCAGCCCCGGGTTCGTCCCCTATAAGGGCCTAGTACCTTTCGAGCCCCGCGCGTACTAGGCAGATAAGAACCCTCCAGCTCGGGGCCTCAAACCGATATTCCATGTGGGCCAACTGCCATGTTGTGTCCAGTCGCTATCGGAGTAGCCGCGCTGGTGCCACACGACTACAACCCTCGTAATAGGGCTGCGTGCGTCCTAAATACACTCGCTGTTGAGATACTAAAATTATCTGTGGATTGCCGGCATTGAGCCCACGGTAAACCCCAAATACATAAGTGTATAATGTCTCGGACCCGTCGCAACGGTTGTTAATATGACAGGCCGCTAAAGACGTTCTACTCCGCCATATGAGATAATATCCTTATCTTGAGACGCATAGCAAATGTAGGAGAGAGAGGTTAATAAGGCCTAGCCTAAAGGTTCTTGCAGAGCAACATCATATACCCTGTAGAACCCGACTTTTGGGTTTAGGGGCCTGCCGTCAGCTACAATTCATGCTTGAAGGTTTCACTAGATCGTGTTATGGACGATGACTATAGTGTAACAGGTGCAGAGCTTAACTTTGGACACATGACACTCAGTTCTGTACCAACTAGGAAGAGCGCCGGGGTAGAAGAAT</v>
      </c>
      <c r="Q53" s="44">
        <f t="shared" si="23"/>
        <v>273308.59999999998</v>
      </c>
      <c r="R53" s="44">
        <f t="shared" si="24"/>
        <v>240</v>
      </c>
      <c r="S53" s="44">
        <f t="shared" si="25"/>
        <v>218</v>
      </c>
      <c r="T53" s="44">
        <f t="shared" si="26"/>
        <v>210</v>
      </c>
      <c r="U53" s="44">
        <f t="shared" si="27"/>
        <v>180</v>
      </c>
    </row>
    <row r="54" spans="1:21" ht="15" customHeight="1" x14ac:dyDescent="0.25">
      <c r="A54" s="213">
        <v>49</v>
      </c>
      <c r="B54" s="213" t="s">
        <v>448</v>
      </c>
      <c r="C54" s="214" t="s">
        <v>449</v>
      </c>
      <c r="D54" s="215" t="s">
        <v>443</v>
      </c>
      <c r="E54" s="215">
        <v>937.5</v>
      </c>
      <c r="F54" s="209">
        <f t="shared" si="14"/>
        <v>46.875</v>
      </c>
      <c r="G54" s="216">
        <f t="shared" si="15"/>
        <v>338791</v>
      </c>
      <c r="H54" s="210">
        <f t="shared" si="16"/>
        <v>1.5880828125E-2</v>
      </c>
      <c r="I54" s="217">
        <f t="shared" si="17"/>
        <v>1050</v>
      </c>
      <c r="J54" s="218">
        <f t="shared" si="18"/>
        <v>0.44380952380952376</v>
      </c>
      <c r="K54" s="217">
        <f t="shared" si="19"/>
        <v>26</v>
      </c>
      <c r="L54" s="222" t="s">
        <v>450</v>
      </c>
      <c r="M54" s="220">
        <f t="shared" si="20"/>
        <v>1024</v>
      </c>
      <c r="N54" s="221">
        <f t="shared" si="21"/>
        <v>0.455078125</v>
      </c>
      <c r="O54" s="109" t="str">
        <f t="shared" si="22"/>
        <v>GGGAATTCACTGTCCTTTCATCCATAAGCGGAGAAAGAGGGAATGACATTGTTCTTACACGGCACAAGCAGACAAAATCAACATGGTCATTTAGAAATCGGAGGTGTGGATGCTCTCTATTTAGCGGAGAAATATGGTACACCTCTTTACGTATATGATGTGGCTTTAATACGTGAGCGTGCTAAAAGCTTTAAGCAGGCGTTTATTTCTGCAGGGCTGAAAGCACAGGTGGCATATGCGAGCAAAGCATTCTCATCAGTCGCAATGATTCAGCTCGCTGAGGAAGAGGGACTTTCTTTAGATGTCGTATCCGGAGGAGAGCTATATACGGCTGTTGCAGCAGGCTTTCCGGCAGAACGCATCCACTTTCATGGAAACAATAAGAGCAGGGAAGAACTGCGGATGGCGCTTGAGCACCGCATCGGCTGCATTGTGGTGGATAATTTCTATGAAATCGCGCTTCTTGAAGACCTATGTAAAGAAACGGGTCACTCCATCGATGTTCTTCTTCGGATCACGCCCGGAGTAGAAGCGCATACGCATGACTACATTACAACGGGCCAGGAAGATTCAAAGTTTGGTTTCGATCTTCATAACGGACAAACTGAACGGGCCATTGAACAAGTATTACAATCGGAACACATTCAGCTGCTGGGTGTCCATTGCCATATCGGCTCGCAAATCTTTGATACGGCCGGTTTTGTGTTAGCAGCGGAAAAAATCTTCAAAAAACTAGACGAATGGAGAGATTCATATTCATTTGTATCCAAGGTGCTGAATCTTGGAGGAGGTTTCGGCATTCGTTATACGGAAGATGATGAACCGCTTCATGCCACTGAATACGTTGAAAAAATTATCGAAGCTGTGAAAGAAAATGCTTCCCGTTACGGTTTTGACATTCCGGAAATTTGGATCGAACCGGGCCGTTCTCTCGTGGGAGACGCAGGCACAACTCTTTATACGGTTGGCTCTCAAAAAGAAGTGGATAAGCTGTACAATCGTTTCATCATTCGGCGTGCGAATT</v>
      </c>
      <c r="Q54" s="44">
        <f t="shared" si="23"/>
        <v>338791</v>
      </c>
      <c r="R54" s="44">
        <f t="shared" si="24"/>
        <v>316</v>
      </c>
      <c r="S54" s="44">
        <f t="shared" si="25"/>
        <v>208</v>
      </c>
      <c r="T54" s="44">
        <f t="shared" si="26"/>
        <v>258</v>
      </c>
      <c r="U54" s="44">
        <f t="shared" si="27"/>
        <v>268</v>
      </c>
    </row>
    <row r="55" spans="1:21" ht="15" customHeight="1" x14ac:dyDescent="0.25">
      <c r="A55" s="213">
        <v>50</v>
      </c>
      <c r="B55" s="213" t="s">
        <v>451</v>
      </c>
      <c r="C55" s="214" t="s">
        <v>452</v>
      </c>
      <c r="D55" s="215" t="s">
        <v>443</v>
      </c>
      <c r="E55" s="215">
        <v>468.75</v>
      </c>
      <c r="F55" s="209">
        <f t="shared" si="14"/>
        <v>23.4375</v>
      </c>
      <c r="G55" s="216">
        <f t="shared" si="15"/>
        <v>321970.40000000002</v>
      </c>
      <c r="H55" s="210">
        <f t="shared" si="16"/>
        <v>7.5461812500000006E-3</v>
      </c>
      <c r="I55" s="217">
        <f t="shared" si="17"/>
        <v>1002</v>
      </c>
      <c r="J55" s="218">
        <f t="shared" si="18"/>
        <v>0.47105788423153694</v>
      </c>
      <c r="K55" s="217">
        <f t="shared" si="19"/>
        <v>24</v>
      </c>
      <c r="L55" s="222" t="s">
        <v>453</v>
      </c>
      <c r="M55" s="220">
        <f t="shared" si="20"/>
        <v>978</v>
      </c>
      <c r="N55" s="221">
        <f t="shared" si="21"/>
        <v>0.48261758691206547</v>
      </c>
      <c r="O55" s="109" t="str">
        <f t="shared" si="22"/>
        <v>GGGAATTCGCCCTAAGTTCCGGTCCGCAATTTCGTTTCGTTGGGACGCTTGAAGCGCAAGTAGAAAACGAGATAGGGTGTCCCATCTAAACCGCCGTGCCAATAGCTTTAAAGGCCAGGAAACATTTAATATCCCTAACAAGCACGGTCCACCAACGGCATTACGACTTTACGAGTTCGCAGAACAAAGACTTTGCAACTGCAGGGGAGCCCTTCGATGCATCCGAATGAGGGCGAGCGTCGCAGATTAACTTCGAGCAGTTAACCAGGCAAGGATATTTCCGGCATCAAGCGTTTCTCCCTACTAATATCCTTCCTTATGTCCCGCATTAAACAGCACTCAGCATCTCAAACAATCACAAAACAACCCACCTCATCGTTGACCAGATGATAACGTGGGACATTATCTTTGGGCAATACCACCAAAATCGTTCTTTATGGGGTATCGCTCTTAAGCAGCGCACTTCTGCATAACTATGCCATACAGTTAGGTGCTACCATGAACATCCCGAGCTGCGTTGCATGTATCGGGTATGCCCAAGACCATACCTCCAATGCTGCAGGGGTTAAATTCTCCGTTCTCGTCTAATCTAAGAGAATTGTATAGCTTGCAGGCTAACATCCTGGGTCCAACCCCACATTGTAACTTCGCTGATTCCCACCACTAATTTCTAGGGTTAGTGAAGGTTCGATACATCGCGCATTGGGGGTCTCGGTCAAGAGGAGCGCGTAAGTAAAGACGCCTATCTTCCAGTTTGATCGGGAAACTACCCGAGGGGGATGGTGCTCAATTGGGCCTCGTCTGAACACAAGAGAGATCGCACGCGGAAACCGTTAACGCAAGAATATACAGCATATGGCATGTAAGCGAAATAACATCCTCCCACTGGGTGCACAGCGAATTAGTATCATAGTAGAATTAAGCGAGATCCATGACGTCACCGCTACTCAATCATCATCCACGTCTCGCGTCATACCC</v>
      </c>
      <c r="Q55" s="44">
        <f t="shared" si="23"/>
        <v>321970.40000000002</v>
      </c>
      <c r="R55" s="44">
        <f t="shared" si="24"/>
        <v>297</v>
      </c>
      <c r="S55" s="44">
        <f t="shared" si="25"/>
        <v>256</v>
      </c>
      <c r="T55" s="44">
        <f t="shared" si="26"/>
        <v>216</v>
      </c>
      <c r="U55" s="44">
        <f t="shared" si="27"/>
        <v>233</v>
      </c>
    </row>
    <row r="56" spans="1:21" ht="15" customHeight="1" x14ac:dyDescent="0.25">
      <c r="A56" s="213">
        <v>51</v>
      </c>
      <c r="B56" s="213" t="s">
        <v>454</v>
      </c>
      <c r="C56" s="214" t="s">
        <v>455</v>
      </c>
      <c r="D56" s="215" t="s">
        <v>443</v>
      </c>
      <c r="E56" s="215">
        <v>234.375</v>
      </c>
      <c r="F56" s="209">
        <f t="shared" si="14"/>
        <v>11.71875</v>
      </c>
      <c r="G56" s="216">
        <f t="shared" si="15"/>
        <v>209048</v>
      </c>
      <c r="H56" s="210">
        <f t="shared" si="16"/>
        <v>2.4497812500000001E-3</v>
      </c>
      <c r="I56" s="217">
        <f t="shared" si="17"/>
        <v>650</v>
      </c>
      <c r="J56" s="218">
        <f t="shared" si="18"/>
        <v>0.49692307692307691</v>
      </c>
      <c r="K56" s="217">
        <f t="shared" si="19"/>
        <v>24</v>
      </c>
      <c r="L56" s="222" t="s">
        <v>456</v>
      </c>
      <c r="M56" s="220">
        <f t="shared" si="20"/>
        <v>626</v>
      </c>
      <c r="N56" s="221">
        <f t="shared" si="21"/>
        <v>0.51597444089456868</v>
      </c>
      <c r="O56" s="109" t="str">
        <f t="shared" si="22"/>
        <v>GGGAATTCCTCCTCATGTGAGCGGATCACTATCTACAGCTGGTAATACTCTCAGAATTTCTAACTACCAGTCGTAAAGTAGGCGAGCGTTGGTTGGTTCCTCTTGAAGCGAGAGAACCAAGGTGCTGGCTATTGTCCGCCCCGTCTACGGCTAACGCGGGGTTCTGCCATCCCGGTTTAGCGCAGAATAGTATTAGTCGGTCAGTGGACCCCCTCCTGAATATCTATACTTAGCGGCGGATTACCCGGCCCTCTTCATTGTCGAAAGATTGGGAACCGCCTCTGGCTGTCACGCCCCCAGGCCCTAGGTGAGGTACTATGTGAGGTATTTTTTCAATGTTAGATCATCTATGTAGTGGATCTGAGAGATCACGTGGACCAAAGCTGATTGATTACGGGACTGGCCGTAAGTGCTGCCCGCGAGTAGATCGTCTAGATCCGGCTAAAATTCCCTGCGGTGCCTTAGCCACCACTCCTACGACGGGCCGCATCTTGGTTATTCTCGCTAGACACGGTTCGGGAAGTGGAGCATCGTTAGCTGCCAAGATGTGTATGTTGTCGCCACTCTCGCACCGTTTTTATAGTCGTTCTATTAGAGATGGTTGCACATGGGCGTTTCTCATCGGT</v>
      </c>
      <c r="Q56" s="44">
        <f t="shared" si="23"/>
        <v>209048</v>
      </c>
      <c r="R56" s="44">
        <f t="shared" si="24"/>
        <v>154</v>
      </c>
      <c r="S56" s="44">
        <f t="shared" si="25"/>
        <v>157</v>
      </c>
      <c r="T56" s="44">
        <f t="shared" si="26"/>
        <v>166</v>
      </c>
      <c r="U56" s="44">
        <f t="shared" si="27"/>
        <v>173</v>
      </c>
    </row>
    <row r="57" spans="1:21" ht="15" customHeight="1" x14ac:dyDescent="0.25">
      <c r="A57" s="213">
        <v>52</v>
      </c>
      <c r="B57" s="213" t="s">
        <v>457</v>
      </c>
      <c r="C57" s="214" t="s">
        <v>458</v>
      </c>
      <c r="D57" s="215" t="s">
        <v>443</v>
      </c>
      <c r="E57" s="215">
        <v>117.1875</v>
      </c>
      <c r="F57" s="209">
        <f t="shared" si="14"/>
        <v>5.859375</v>
      </c>
      <c r="G57" s="216">
        <f t="shared" si="15"/>
        <v>376895</v>
      </c>
      <c r="H57" s="210">
        <f t="shared" si="16"/>
        <v>2.2083691406249999E-3</v>
      </c>
      <c r="I57" s="217">
        <f t="shared" si="17"/>
        <v>1170</v>
      </c>
      <c r="J57" s="218">
        <f t="shared" si="18"/>
        <v>0.50085470085470085</v>
      </c>
      <c r="K57" s="217">
        <f t="shared" si="19"/>
        <v>21</v>
      </c>
      <c r="L57" s="222" t="s">
        <v>459</v>
      </c>
      <c r="M57" s="220">
        <f t="shared" si="20"/>
        <v>1149</v>
      </c>
      <c r="N57" s="221">
        <f t="shared" si="21"/>
        <v>0.51000870322019143</v>
      </c>
      <c r="O57" s="109" t="str">
        <f t="shared" si="22"/>
        <v>GGGAATTCGAGCTCAGATAGTGACTAGGGTAAATGCCAAGCCGTCTTATAAAAGCGGTAGCGAGAGATCTTAGAACTCCCGGCGAACGCCCCAACTTATGCGATGTCCAGCCCCAAACGGTTGATTAGATCGGTAGCTCCCGAACTAAGAGACCCTAAACGCTATCCGTGGACTGTGTAGGTAGGCCGTCGTCCTAAGTGGCCTCGTGAACTAACGCCTGCTGCTATGTCCCAATGAAGGGTACATGCCCTCTTCCCGTACTACGCCGATACAAAGTCCCGAACGAGCTTACGAAATATAGCGCTTAACCATGGGGCCACCATAGGTGCCTGGTACAGACGTGTCAGACGAGCCCTCGGCTAGCTCATAATTGCGGCCGTTCATATAAACCTCAGCGTCTGGTCATGTCTGTACCACAACGCTCCCGGTTCTTCGACGCTCAGTTCGGTACCCAAGATAGCGGACTCTCAAAGAACGATTCAGTAGTCGCCGTACCCATGTAGGCCTTAAGAGGTCTAATTAGCTCTAGGAAACACAACCCCGGGATTTGGGATACGCCACCAACACGAATCCAGCCGCATCGCACGCGTCGAAGTCCTCCGTGCTTGTGTGAGTCGACACATAGGATCGGGCACGGAGAGATCGGCGGTTGAAGTATGGAGCGTAGGTCTCGATCTCGTACAAAACGACTATGACCATTGGGCGTTGTACTCATTATCGTTACGATTTTACGGTGGCAAACGAAGCTACCAAGTAGATGCCGACGTCGAGTGGATCCACGCAGTCCGAGACAGCGCACACTCGCTGTAGAGGGTTTCAATCCGACTAAGACGGCGGGATCTACTACTTCTGCGAGTTTAGATTAACTGTATCTCCCGAATGCGCGTTCTAAAACCCTGACGTGATGGGACGGGTGAAGCACCGGGTTTTCGCCGGTTAGGTAAGGTAAAAATATGACCTTACCCTACGTTGATTGTGGTCATTACAGCAAGAGGTGGGTTATAACGCAATCTATGTTCGCATGCTATGTTATTTGACCCCTGCGGTAAGATTATTCACTCGTCATGGATAACCGGATAATCCCGTATAACCTGTGGGTATTATAGGCGACAATTCGAAAAAGGGCGAATTCAGGCCTGAATTCTGCAG</v>
      </c>
      <c r="Q57" s="44">
        <f t="shared" si="23"/>
        <v>376895</v>
      </c>
      <c r="R57" s="44">
        <f t="shared" si="24"/>
        <v>316</v>
      </c>
      <c r="S57" s="44">
        <f t="shared" si="25"/>
        <v>291</v>
      </c>
      <c r="T57" s="44">
        <f t="shared" si="26"/>
        <v>295</v>
      </c>
      <c r="U57" s="44">
        <f t="shared" si="27"/>
        <v>268</v>
      </c>
    </row>
    <row r="58" spans="1:21" ht="15" customHeight="1" x14ac:dyDescent="0.25">
      <c r="A58" s="213">
        <v>53</v>
      </c>
      <c r="B58" s="213" t="s">
        <v>460</v>
      </c>
      <c r="C58" s="214" t="s">
        <v>461</v>
      </c>
      <c r="D58" s="215" t="s">
        <v>443</v>
      </c>
      <c r="E58" s="215">
        <v>58.59375</v>
      </c>
      <c r="F58" s="209">
        <f t="shared" si="14"/>
        <v>2.9296875</v>
      </c>
      <c r="G58" s="216">
        <f t="shared" si="15"/>
        <v>169020.19999999998</v>
      </c>
      <c r="H58" s="210">
        <f t="shared" si="16"/>
        <v>4.9517636718749997E-4</v>
      </c>
      <c r="I58" s="217">
        <f t="shared" si="17"/>
        <v>531</v>
      </c>
      <c r="J58" s="218">
        <f t="shared" si="18"/>
        <v>0.36346516007532959</v>
      </c>
      <c r="K58" s="217">
        <f t="shared" si="19"/>
        <v>24</v>
      </c>
      <c r="L58" s="222" t="s">
        <v>462</v>
      </c>
      <c r="M58" s="220">
        <f t="shared" si="20"/>
        <v>507</v>
      </c>
      <c r="N58" s="221">
        <f t="shared" si="21"/>
        <v>0.38067061143984215</v>
      </c>
      <c r="O58" s="109" t="str">
        <f t="shared" si="22"/>
        <v>GGGAATTCCTCCACAGATTCCCATGTGTCCAATTCTGAATATCTTTCCAGCTAAGTGCTTCTGCCCACCAGCAACAACTATGTTGTATTTGTTGCTTAATATACCTCTAAATTTGCTATCTTCAATGCCTTCTGGATATTTTGCTGATGTAACTGTTACTGACCTTGCCCTCTCCTTGGCAAACAACTCTATTCCCATTGCCTCCAAACCAGCCCTTGTTGCTTTTGCTAATCTCTCATGTCTTTTAACCCTATTCTCGATTCCTTCCTCTAAAACTAAATCTAATGCAACATTTAAGGCATAGGTTAAATTAACTGATGGTGTGTATGGGGTTTGTTTTTTCTCTTCATAGTATTTTTTATAAGCCAATAAATCTAAGTAGAAACCAACTTTGTCATCATTCTTCTTAATAACTTCCCATGCCTTTTCACTGACTGTTATTGCAGCCAATCCTGGTGGAGCTGCCAAACATTTTTGAGAACCAGTAACACAGATATCATGTGGAAT</v>
      </c>
      <c r="Q58" s="44">
        <f t="shared" si="23"/>
        <v>169020.19999999998</v>
      </c>
      <c r="R58" s="44">
        <f t="shared" si="24"/>
        <v>154</v>
      </c>
      <c r="S58" s="44">
        <f t="shared" si="25"/>
        <v>120</v>
      </c>
      <c r="T58" s="44">
        <f t="shared" si="26"/>
        <v>73</v>
      </c>
      <c r="U58" s="44">
        <f t="shared" si="27"/>
        <v>184</v>
      </c>
    </row>
    <row r="59" spans="1:21" ht="15" customHeight="1" x14ac:dyDescent="0.25">
      <c r="A59" s="213">
        <v>54</v>
      </c>
      <c r="B59" s="213" t="s">
        <v>463</v>
      </c>
      <c r="C59" s="214" t="s">
        <v>464</v>
      </c>
      <c r="D59" s="215" t="s">
        <v>443</v>
      </c>
      <c r="E59" s="215">
        <v>58.59375</v>
      </c>
      <c r="F59" s="209">
        <f t="shared" si="14"/>
        <v>2.9296875</v>
      </c>
      <c r="G59" s="216">
        <f t="shared" si="15"/>
        <v>208727</v>
      </c>
      <c r="H59" s="210">
        <f t="shared" si="16"/>
        <v>6.1150488281249999E-4</v>
      </c>
      <c r="I59" s="217">
        <f t="shared" si="17"/>
        <v>650</v>
      </c>
      <c r="J59" s="218">
        <f t="shared" si="18"/>
        <v>0.48461538461538467</v>
      </c>
      <c r="K59" s="217">
        <f t="shared" si="19"/>
        <v>24</v>
      </c>
      <c r="L59" s="222" t="s">
        <v>465</v>
      </c>
      <c r="M59" s="220">
        <f t="shared" si="20"/>
        <v>626</v>
      </c>
      <c r="N59" s="221">
        <f t="shared" si="21"/>
        <v>0.50319488817891367</v>
      </c>
      <c r="O59" s="109" t="str">
        <f t="shared" si="22"/>
        <v>GGGAATTCCATGCGAGAGGCCTTGAGCCGTTGGCCGATCGCATACAGAGACTATTGCATCAAGGTAACACTTATTAATCCCCATCGTCATAATCGCTAGATTCTAGGTATTTCGGATCTTCCTAGTTATCAGAAACATGTTAATTGGGCTCGGGCGTCTGCGCCAGGCCTTCGTAGTCCATACCACGATCTGTATTTTGCACCTTTCGCTATGCTGAGGTTGTTGACATAAGGATTAACTGCTGTGGTGTGTCATACTCGGCTACCTCCTGGTTTGGCGTCAAACAACTTCCAAGATTATCTCATACTATAAAAAGACGACATGCACCGCCGTCCTTAAGTGCTTACGACAGAGGGTCGTTATCTCTCTCGGTCTCGGTGCGCCTCTTCACGGAGCAGCATGACCTGCTAACCTGCATCAGCCAATGTCCCGTCTCGAGCTGGCCTACGGATGCGTGAGCAAAGGTGCTAACTCTTTTCATAACCCGGAGATGAACTACCACGCTTCCTGCGTGGGTCCCGCGAAAACGAAGCAAGGAGATTCTTCGCGACCTGGCCCATTCACTACATAACAGAGTTAAGACTTAGATCAGCGAGCAGGTGTACGCCCCGGACCTTGGGCTACTT</v>
      </c>
      <c r="Q59" s="44">
        <f t="shared" si="23"/>
        <v>208727</v>
      </c>
      <c r="R59" s="44">
        <f t="shared" si="24"/>
        <v>171</v>
      </c>
      <c r="S59" s="44">
        <f t="shared" si="25"/>
        <v>167</v>
      </c>
      <c r="T59" s="44">
        <f t="shared" si="26"/>
        <v>148</v>
      </c>
      <c r="U59" s="44">
        <f t="shared" si="27"/>
        <v>164</v>
      </c>
    </row>
    <row r="60" spans="1:21" ht="15" customHeight="1" x14ac:dyDescent="0.25">
      <c r="A60" s="213">
        <v>55</v>
      </c>
      <c r="B60" s="213" t="s">
        <v>466</v>
      </c>
      <c r="C60" s="214" t="s">
        <v>467</v>
      </c>
      <c r="D60" s="215" t="s">
        <v>443</v>
      </c>
      <c r="E60" s="215">
        <v>29.296875</v>
      </c>
      <c r="F60" s="209">
        <f t="shared" si="14"/>
        <v>1.46484375</v>
      </c>
      <c r="G60" s="216">
        <f t="shared" si="15"/>
        <v>323056.39999999997</v>
      </c>
      <c r="H60" s="210">
        <f t="shared" si="16"/>
        <v>4.7322714843749992E-4</v>
      </c>
      <c r="I60" s="217">
        <f t="shared" si="17"/>
        <v>1002</v>
      </c>
      <c r="J60" s="218">
        <f t="shared" si="18"/>
        <v>0.50299401197604787</v>
      </c>
      <c r="K60" s="217">
        <f t="shared" si="19"/>
        <v>24</v>
      </c>
      <c r="L60" s="222" t="s">
        <v>468</v>
      </c>
      <c r="M60" s="220">
        <f t="shared" si="20"/>
        <v>978</v>
      </c>
      <c r="N60" s="221">
        <f t="shared" si="21"/>
        <v>0.51533742331288346</v>
      </c>
      <c r="O60" s="109" t="str">
        <f t="shared" si="22"/>
        <v>GGGAATTCGCGAATTGTCTGGGGCCTCGTTGTGACTATCCTATTACGGGGATCTCAGGTGTGGTATCCCTGGTTGAGACATTGGACTAGTGTAATTGACAGTCATCGTATGCGGGATACCTCAAGTTGTATTCGAGGGCTTATCGGTGATACTGTGTAATCCCTTCGGCGAAAGATGTATGCGTGAGCATTAAATTTACGTGTTTCCTATATCGGACGCCTAATCTTTACCCGAGAAAGATATCTCTGTAAGTTTTCAAGCAACCGCGTCCTAATGTATATAACTTGGATCATCAGATAGGCCCATTACACTCTTCGGTGCTGCCGATATCCGACGAGCGGGCTTTTCGACTTGATCAGCGCTGTGGGTAGAGCTTGGATAAGCGAGGTCAGTCAAGCGATTCGTTGCCTCCGGGTCCCACGTAGATCGTTTGCCTGCATTTTATAGGTAGTGGCCTGCGTTCGCACTCCGAGGCACTGGGAACGATCCTACCAACATAACGGTCGAACTCGGTGTCGGATGACCCGGACGGGACGCCCGCGCTCACACAGGTATCTGGCGTGTACACCCGAATCGGCGGGGCTCGGCGACACAAAATGCTTCTAACTCGCTGTGAATCTACTGCAGAACTATGGGTTTGCTAGCGCGCCGGTATCTACCAGCAAAACATAGGAGCGTGGCCGAAACTGGGTCACTGAGTGGAATATATCCGAGTGCAGCTGCCATTAGTGGGGCGGTATCGGGCGTGATTGAAGGTAGGCTAACATTAGTCATCTGGTAGGGCATATTTTACAAACGGTCTAGGCTGCGGTTCAGATAGGGACTGATATACTTGATGTGCCCCCGTTCTTCAGCGTGCAGCTATGCAGCGACAGACGTTTGGAGCCTTAATCAAGTACGCATCGGAGCATACGGTCACTGGGGCATTTGCAGTGAAATTAACCATCCCCGTTCCCGCTTCTCAGTTGCAGGGTGGGG</v>
      </c>
      <c r="Q60" s="44">
        <f t="shared" si="23"/>
        <v>323056.39999999997</v>
      </c>
      <c r="R60" s="44">
        <f t="shared" si="24"/>
        <v>243</v>
      </c>
      <c r="S60" s="44">
        <f t="shared" si="25"/>
        <v>229</v>
      </c>
      <c r="T60" s="44">
        <f t="shared" si="26"/>
        <v>275</v>
      </c>
      <c r="U60" s="44">
        <f t="shared" si="27"/>
        <v>255</v>
      </c>
    </row>
    <row r="61" spans="1:21" ht="15" customHeight="1" x14ac:dyDescent="0.25">
      <c r="A61" s="213">
        <v>56</v>
      </c>
      <c r="B61" s="213" t="s">
        <v>469</v>
      </c>
      <c r="C61" s="214" t="s">
        <v>470</v>
      </c>
      <c r="D61" s="215" t="s">
        <v>443</v>
      </c>
      <c r="E61" s="215">
        <v>14.6484375</v>
      </c>
      <c r="F61" s="209">
        <f t="shared" si="14"/>
        <v>0.732421875</v>
      </c>
      <c r="G61" s="216">
        <f t="shared" si="15"/>
        <v>440892</v>
      </c>
      <c r="H61" s="210">
        <f t="shared" si="16"/>
        <v>3.2291894531249999E-4</v>
      </c>
      <c r="I61" s="217">
        <f t="shared" si="17"/>
        <v>1370</v>
      </c>
      <c r="J61" s="218">
        <f t="shared" si="18"/>
        <v>0.41605839416058399</v>
      </c>
      <c r="K61" s="217">
        <f t="shared" si="19"/>
        <v>26</v>
      </c>
      <c r="L61" s="222" t="s">
        <v>471</v>
      </c>
      <c r="M61" s="220">
        <f t="shared" si="20"/>
        <v>1344</v>
      </c>
      <c r="N61" s="221">
        <f t="shared" si="21"/>
        <v>0.4241071428571429</v>
      </c>
      <c r="O61" s="109" t="str">
        <f t="shared" si="22"/>
        <v>GGGAATTCGAGCTCGGTACCGGGGATGCAAATGAAAGAGGAGACATTTTATCTTGTCCGTGAAGATGTATTGCCCGATGCAATGAGAAAAACATTAGAAGTCAAAAAGCTGCTTGATCGAAAAAAAGCAGATTCAGTAGCAGATGCCGTTCAAAAGGTCGATTTAAGTAGAAGTGCGTTTTATAAATACAGGGATGCTGTTTTTCCATTCTACACCATGGTAAAAGAACAAATTATCACACTTTTCTTTCATTTGGAGGATAGGTCAGGTGCGTTATCTCAGCTTCTTCAGGCGGTAGCTGATTCTGGAAGCAACGTTCTTTCCATTCACCAGACCATTCCGCTTCAAGGCAGAGCAAATGTGACACTGTCTATCAGTACGTCGGCATGGAAGAAGACATTCATACATTAATGAATAAGCTCAGGAAGTTTGATTTTGTAGAAAAGGTTGAAATATTAGGTTCAGGTGCATAAGGGAGAGAAAATCGTCATGAAAGTCGGTTATTTAGGTCCAGCAGCTACATTTACACATCTAGCAGTCAGTTCTTGTTTTCAAAACGGCGCCGAACATGTTGCTTACCGCACCATTCCGGAGTGTATAGATGCAGCCGTTGCAGGCGAAGTTGATTTCGCTTTTGTTCCTTTGGAAAATGCTTTAGAAGGATCTGTTAATCTAACAATAGACTATTTAATACATGAACAGCCTTTGCCAATCGTGGGTGAAATGACGTTGCCGATTCACCAGCACTTGCTCGTCCATCCCTCAAGAGAGAATGCATGGAAAGAGCTCGACAAAATTTACTCACATTCACACGCGATTGCGCAATGCCATAAATTTCTTCATCGACACTTTCCTTCCGTTCCATATGAATACGCCAATTCTACCGGGGCGGCAGCAAAGTTTGTCAGTGACCATCCCGAGCTGAATATCGGGGTCATTGCCAATGATATGGCAGCTTCTACATACGAATTAAAAATCGTGAAACGGGATATACAGGATTATAGGGACAATCATACAAGATTTGTTATCCTGTCTCCCGATGAAAACATATCTTTTGAAGTGAATTCAAAATTGAGCTCTAGGCCCAAAACGACCTTAATGGTCATGCTGCCGCAGGATGATCAGTCCGGGGCGCTGCATAGAGTGCTGTCTGCATTTTCTTGGAGAAATTTAAACCTGTCAAAAATTGAGTCACGTCCGACTAAAACCGGATTAGGCCATTATTTCTTTATTATTGATATTGAGAAAGCGTTTGATGATGTATTGATTCCAGGGGCCATGCAGGAGCTCGAAGCACTCGGCTGCAAAGTGAGGCTTCTGGGTGCATACAGTCTTACCAATTAT</v>
      </c>
      <c r="Q61" s="44">
        <f t="shared" si="23"/>
        <v>440892</v>
      </c>
      <c r="R61" s="44">
        <f t="shared" si="24"/>
        <v>423</v>
      </c>
      <c r="S61" s="44">
        <f t="shared" si="25"/>
        <v>268</v>
      </c>
      <c r="T61" s="44">
        <f t="shared" si="26"/>
        <v>302</v>
      </c>
      <c r="U61" s="44">
        <f t="shared" si="27"/>
        <v>377</v>
      </c>
    </row>
    <row r="62" spans="1:21" ht="15" customHeight="1" x14ac:dyDescent="0.25">
      <c r="A62" s="213">
        <v>57</v>
      </c>
      <c r="B62" s="213" t="s">
        <v>472</v>
      </c>
      <c r="C62" s="214" t="s">
        <v>473</v>
      </c>
      <c r="D62" s="215" t="s">
        <v>443</v>
      </c>
      <c r="E62" s="215">
        <v>14.6484375</v>
      </c>
      <c r="F62" s="209">
        <f t="shared" si="14"/>
        <v>0.732421875</v>
      </c>
      <c r="G62" s="216">
        <f t="shared" si="15"/>
        <v>91577.4</v>
      </c>
      <c r="H62" s="210">
        <f t="shared" si="16"/>
        <v>6.7073291015624996E-5</v>
      </c>
      <c r="I62" s="217">
        <f t="shared" si="17"/>
        <v>282</v>
      </c>
      <c r="J62" s="218">
        <f t="shared" si="18"/>
        <v>0.37588652482269502</v>
      </c>
      <c r="K62" s="217">
        <f t="shared" si="19"/>
        <v>26</v>
      </c>
      <c r="L62" s="222" t="s">
        <v>474</v>
      </c>
      <c r="M62" s="220">
        <f t="shared" si="20"/>
        <v>256</v>
      </c>
      <c r="N62" s="221">
        <f t="shared" si="21"/>
        <v>0.4140625</v>
      </c>
      <c r="O62" s="109" t="str">
        <f t="shared" si="22"/>
        <v>GGGAATTCGATAAAATTGGTTTTGCCTTTCAGCAATTCAACTTAATTCCTTTATTAACTGCCTTAGAAAATGTTGAACTTCCACTGATTTTTAAATATAGGGGAGCAATGAGCGGAGAAGAGAGGAGGAAGAGAGCTTTAGAATGCTTAAAGATGGCAGAGTTGGAGGAGAGATTTGCCAATCACAAACCAAATCAGTTGAGTGGAGGGCAACAACAGAGAGTTGCTATAGCGAGGGCTTTGGCAAACAACCCACC</v>
      </c>
      <c r="Q62" s="44">
        <f t="shared" si="23"/>
        <v>91577.4</v>
      </c>
      <c r="R62" s="44">
        <f t="shared" si="24"/>
        <v>112</v>
      </c>
      <c r="S62" s="44">
        <f t="shared" si="25"/>
        <v>41</v>
      </c>
      <c r="T62" s="44">
        <f t="shared" si="26"/>
        <v>65</v>
      </c>
      <c r="U62" s="44">
        <f t="shared" si="27"/>
        <v>64</v>
      </c>
    </row>
    <row r="63" spans="1:21" ht="15" customHeight="1" x14ac:dyDescent="0.25">
      <c r="A63" s="213">
        <v>58</v>
      </c>
      <c r="B63" s="213" t="s">
        <v>475</v>
      </c>
      <c r="C63" s="214" t="s">
        <v>476</v>
      </c>
      <c r="D63" s="215" t="s">
        <v>443</v>
      </c>
      <c r="E63" s="215">
        <v>7.32421875</v>
      </c>
      <c r="F63" s="209">
        <f t="shared" si="14"/>
        <v>0.3662109375</v>
      </c>
      <c r="G63" s="216">
        <f t="shared" si="15"/>
        <v>331246.40000000002</v>
      </c>
      <c r="H63" s="210">
        <f t="shared" si="16"/>
        <v>1.2130605468750002E-4</v>
      </c>
      <c r="I63" s="217">
        <f t="shared" si="17"/>
        <v>1027</v>
      </c>
      <c r="J63" s="218">
        <f t="shared" si="18"/>
        <v>0.50146056475170397</v>
      </c>
      <c r="K63" s="217">
        <f t="shared" si="19"/>
        <v>24</v>
      </c>
      <c r="L63" s="222" t="s">
        <v>477</v>
      </c>
      <c r="M63" s="220">
        <f t="shared" si="20"/>
        <v>1003</v>
      </c>
      <c r="N63" s="221">
        <f t="shared" si="21"/>
        <v>0.51345962113659027</v>
      </c>
      <c r="O63" s="109" t="str">
        <f t="shared" si="22"/>
        <v>GGGAATTCGGTCTTTGTCACCTCCGTCAATTTGTATTAGAACCCGTGAAGGCCCAAGTAACAGGCCCAGGGTTAACATGTACGGAACATACTCCTTCCACGGAAGATTGGGGATGAAAGTTGATACCCAAACTTCATTAACACAAAGGCGATGTGGGCCGAGTACTGTGCTTACACCAACAGGGCGGCTCAACTGGGTTGGTAGCCAGCACTAGCTTATTCACAATTAAGGCCGTATGCATTCTACTGCTTATCCGGTGGTGATTGCAGCCAGGGCGGAAGTGAACACGCTTGTACGATGTGTTTGCATAAGCGGTTACCACAGGCGCTACTCTCGTCGATAGCCGACTACTAATATTCAGCCGGCGCCGGTAGATAGCGAGGCTTTGGGGGTAGCTTTAAGTGCGGTCTAGGCTCAGTTGACGATACTTACTTAGGCAGGGTTACAACCCTTATGATGGGGTATGAGGCACGTGGCCATTCATCCGGACCCGATGCTGTCGTGCTTCTCGTTGGCAATAGCGCGGATTAGTACAGGTGACTAGTTCAGCTGTTGTTCGGATTCCAAGTAAGCTCGCATAGAGCTGGACTTCTCGGAACGGTCCTGACGCATTCCTGCATCAATACGCGGCACCGGGGGTCCGATAGCATCTCGCCTTAGATCCGGCGGGGGATACTTGGTCAAAGCTCACTACGGGACTAGAGTGGCTAGTGCAGATGCGCAGCGCAGATATGCTATACGAGATGAGCTTCAAATTCATGGAGTTATGACGATATAACGCTAGGATCTGACGCAGTGACACCGGTCGTGTGACAACTGGGCTTTAAGTGAGGCATCAGAAGTATACTTTTAATGGTGCCGCTCCCAAATCCCCGATCTTGCCACGATTGCCTAAGCCGTCATGTTAGAGGCGGTCACAGCAAACCCTCAGTTTACCGGTTCGATGATTATACGATGCCGGAGCGAACGACTACGCTCGAAGTTTGGTTATCTAGAGCACGTC</v>
      </c>
      <c r="Q63" s="44">
        <f t="shared" si="23"/>
        <v>331246.40000000002</v>
      </c>
      <c r="R63" s="44">
        <f t="shared" si="24"/>
        <v>265</v>
      </c>
      <c r="S63" s="44">
        <f t="shared" si="25"/>
        <v>239</v>
      </c>
      <c r="T63" s="44">
        <f t="shared" si="26"/>
        <v>276</v>
      </c>
      <c r="U63" s="44">
        <f t="shared" si="27"/>
        <v>247</v>
      </c>
    </row>
    <row r="64" spans="1:21" ht="15" customHeight="1" x14ac:dyDescent="0.25">
      <c r="A64" s="213">
        <v>59</v>
      </c>
      <c r="B64" s="213" t="s">
        <v>478</v>
      </c>
      <c r="C64" s="214" t="s">
        <v>479</v>
      </c>
      <c r="D64" s="215" t="s">
        <v>443</v>
      </c>
      <c r="E64" s="215">
        <v>3.66210938</v>
      </c>
      <c r="F64" s="209">
        <f t="shared" si="14"/>
        <v>0.18310546899999999</v>
      </c>
      <c r="G64" s="216">
        <f t="shared" si="15"/>
        <v>254316.4</v>
      </c>
      <c r="H64" s="210">
        <f t="shared" si="16"/>
        <v>4.6566723696391599E-5</v>
      </c>
      <c r="I64" s="217">
        <f t="shared" si="17"/>
        <v>792</v>
      </c>
      <c r="J64" s="218">
        <f t="shared" si="18"/>
        <v>0.48611111111111116</v>
      </c>
      <c r="K64" s="217">
        <f t="shared" si="19"/>
        <v>25</v>
      </c>
      <c r="L64" s="222" t="s">
        <v>480</v>
      </c>
      <c r="M64" s="220">
        <f t="shared" si="20"/>
        <v>767</v>
      </c>
      <c r="N64" s="221">
        <f t="shared" si="21"/>
        <v>0.50195567144719688</v>
      </c>
      <c r="O64" s="109" t="str">
        <f t="shared" si="22"/>
        <v>GGGAATTCATGCAGCGTAGGTATCGACTCTCACTGTGGAGTCGTCTATGATGTCGTGGAGTCCTCTCAGAGTGCTGTAGGTCCTCATAGGTCGTGCTGTCTCTCTACACGCGTGCGTGAGTCTACATTTCTGCGAGTTGGTGCTCTCACTGCGGTGTCAGTGATCTCTCCGCGTGTGACATGAGTCTAGCTTCGCGGTCATGGTCTATCCCAGCGATGGATGAGACTACTCTGTACTAGATGGTCATGCCTGCGAATGAGTCGTCAGTGCCCACAATGTCTCGATAGTGCGCCGAATGTGTCTGTAATGCCTCGAATGTGTAATCGTCAACTCGTATGTGAAGTGCTAGGCTAGTATTGACATCTACGGGCGGCTATTGACGAACTCTCCGGTATATGCTCTACATCTGCAGGGAATTGCCGACCATATATGGGTCTTGCTGATACGCTAGGGTGCTTGCTACTTAGATAGGCGTCTTGGCCGCTATTCGCGGCGTGTCTCAGAATATGCGCGACGTGTCTGGTATATGGCGACTGTGTCCGTCTATACGCATACTGGTCCACATATAGACATACTTCCACGACATGACAAAGCGTGCTCCTACATAGCACGAGCGTCTCCTAAATAGATCCGGTCTTATCGCTGAATGTCTAGGATTCTCGTCAATGATCTACGATCCTCGCTAAGTATTCAGCCACCTCGTATAGTATTCGCGCACCTGAGGATTTATTCACCTGACTCGCGTATAATATGCCGTCACCTAGTCT</v>
      </c>
      <c r="Q64" s="44">
        <f t="shared" si="23"/>
        <v>254316.4</v>
      </c>
      <c r="R64" s="44">
        <f t="shared" si="24"/>
        <v>184</v>
      </c>
      <c r="S64" s="44">
        <f t="shared" si="25"/>
        <v>190</v>
      </c>
      <c r="T64" s="44">
        <f t="shared" si="26"/>
        <v>195</v>
      </c>
      <c r="U64" s="44">
        <f t="shared" si="27"/>
        <v>223</v>
      </c>
    </row>
    <row r="65" spans="1:21" ht="15" customHeight="1" x14ac:dyDescent="0.25">
      <c r="A65" s="213">
        <v>60</v>
      </c>
      <c r="B65" s="213" t="s">
        <v>481</v>
      </c>
      <c r="C65" s="214" t="s">
        <v>482</v>
      </c>
      <c r="D65" s="215" t="s">
        <v>443</v>
      </c>
      <c r="E65" s="215">
        <v>3.66210938</v>
      </c>
      <c r="F65" s="209">
        <f t="shared" si="14"/>
        <v>0.18310546899999999</v>
      </c>
      <c r="G65" s="216">
        <f t="shared" si="15"/>
        <v>240933.59999999998</v>
      </c>
      <c r="H65" s="210">
        <f t="shared" si="16"/>
        <v>4.4116259825858395E-5</v>
      </c>
      <c r="I65" s="217">
        <f t="shared" si="17"/>
        <v>748</v>
      </c>
      <c r="J65" s="218">
        <f t="shared" si="18"/>
        <v>0.48930481283422456</v>
      </c>
      <c r="K65" s="217">
        <f t="shared" si="19"/>
        <v>24</v>
      </c>
      <c r="L65" s="222" t="s">
        <v>483</v>
      </c>
      <c r="M65" s="220">
        <f t="shared" si="20"/>
        <v>724</v>
      </c>
      <c r="N65" s="221">
        <f t="shared" si="21"/>
        <v>0.50552486187845302</v>
      </c>
      <c r="O65" s="109" t="str">
        <f t="shared" si="22"/>
        <v>GGGAATTCGAGCATGGCCTAACTGAATGCGCCTGCAGTATCTTTCTTAGTATATCAAGATCCGTAATATAACGGTTTGCGCGACTACGGTTACCGTCTTTATAAGTGAACAAAACCGGCTACCAGCATGTCGTATTTCGCCACCCATATAAACCCCACTTCGTCCTCAAGGAATCCAAAAGTCGGACGGCGTGGCTTGTCATCTTCGTCAGAAGGTTCGAAACCAGTAAAAAGACGCGATAGATAGGCCTAAGTGGGCCTCCCCTTTGCCAAAATCACGACGAAGTGACTAGTGCAGGCGTCGTATACTTACTCCTCATGTTCAGCCCACGCTGCATTGGTAGGCTGTTAGAAGCCGTGACCGAACAGGGTATGATGACCTCGCCATGGGCACCCTTGTATTCTCGGGGGCGGATGTAGAAATCAAAGCTGTTTACTAACCATGTACTGTCCTAAGAGATTGGCTGTGACCGGTCCCGGACACTGCGTCAACGCAGGTCGCTCACGATCGGCGTGCGCATTTTCGTGAATCATGTATAGTGGTTCTCGTTAGATACACATGTAAGCTGAATGGGGCCCTACCCAACCGGTTGGGTCTATAAGGCAGATGTGCGACGCACCTATTGGTAGGCCAATCTTATGGTTTGCCTCTTGTACTGAGGGTACCGCAGAGGTCCACTGGTTAGCTCACACTATGATCTAGGAGCAGTTGGGCGGTAAACGGC</v>
      </c>
      <c r="Q65" s="44">
        <f t="shared" si="23"/>
        <v>240933.59999999998</v>
      </c>
      <c r="R65" s="44">
        <f t="shared" si="24"/>
        <v>201</v>
      </c>
      <c r="S65" s="44">
        <f t="shared" si="25"/>
        <v>179</v>
      </c>
      <c r="T65" s="44">
        <f t="shared" si="26"/>
        <v>187</v>
      </c>
      <c r="U65" s="44">
        <f t="shared" si="27"/>
        <v>181</v>
      </c>
    </row>
    <row r="66" spans="1:21" ht="15" customHeight="1" x14ac:dyDescent="0.25">
      <c r="A66" s="213">
        <v>61</v>
      </c>
      <c r="B66" s="213" t="s">
        <v>484</v>
      </c>
      <c r="C66" s="214" t="s">
        <v>485</v>
      </c>
      <c r="D66" s="215" t="s">
        <v>443</v>
      </c>
      <c r="E66" s="215">
        <v>1.83105469</v>
      </c>
      <c r="F66" s="209">
        <f t="shared" si="14"/>
        <v>9.1552734499999996E-2</v>
      </c>
      <c r="G66" s="216">
        <f t="shared" si="15"/>
        <v>369159.8</v>
      </c>
      <c r="H66" s="210">
        <f t="shared" si="16"/>
        <v>3.3797589157473101E-5</v>
      </c>
      <c r="I66" s="217">
        <f t="shared" si="17"/>
        <v>1144</v>
      </c>
      <c r="J66" s="218">
        <f t="shared" si="18"/>
        <v>0.50174825174825177</v>
      </c>
      <c r="K66" s="217">
        <f t="shared" si="19"/>
        <v>24</v>
      </c>
      <c r="L66" s="222" t="s">
        <v>486</v>
      </c>
      <c r="M66" s="220">
        <f t="shared" si="20"/>
        <v>1120</v>
      </c>
      <c r="N66" s="221">
        <f t="shared" si="21"/>
        <v>0.51249999999999996</v>
      </c>
      <c r="O66" s="109" t="str">
        <f t="shared" si="22"/>
        <v>GGGAATTCGGGAGAGTAGGGCCCACTTGTCGATTCGTTTGACTAAACATGGAGAAAGCATCCGAGGGTGGGCAGATCCGCCTAAGCAAGGTACCATTTAATCCCGGTCCCACGAAAGAGTTAACCTATACGCTCAGATGGCGCCATGGTGCGTTCGGAGCCACTTTCTGCGAATTGTCCACCACTGCCCTCTCGTGTGATGATCAACATACTATCTTCTGCGGAGACCACCACTCACGTGTGTAGGTGAGCCATGTTGAATCCATCAGGCACCCGTCCCGGCGTATGAGCGTCTGGAGGCTCACCAACAAAACTTACATAAGACCGGAACTCGAGAGTCTGGCATCATCGTGAACAGAGGCACGAGAGTGAGCTGTGAGTCCTGACTGAGCATGTCTCGAAAACTGTGATAGATTAAGCCATGGACCAAGGACCAAGAGATCGACGGGCTTGGATATTGCCGCAAGGCTGAAGGTAACACCTTCAGCTTCAAAATGCTTGAATACTCAGCCGTCCATCACTTCGACCGGGGTTAAGCTAAGATCTGGTGGCGGTAGCCCGTCAAACGAATTGGCATCGGACAAGACAAATCAACCAAAGAATCTACGGTTGCCATGCCATGGTCTGCGTAACGACACCCGAGGTCCTTTTTATGGCGCCAGGCATCGACGCTGTAAAACCCTTCCGTTGTCCTGAGCAGGTTATAACGACATCAAGCGACAGCGACAAAGAAGGCGGGAAAACTGTGGACTCCCGGCTATGTCAAATACGCTGAGTCACCCAACAGAAACGTTATCCGCTTGGCAAACGAATACATGGAAAGTGGGGCCGGTCGGATCACCAAGATAAGTGGTGTCACGAATAGCCCTCGCTTGCTCTAATCATGGGATGGTACATCGTCATTGCTATTGGATGCAAGACGAATCCTGGCAACAGCCCTCCGGACTCAGTAGGTCCATGGATTTAACTACAACAGGAAGCCGGTCAACTGTGGAAGACTACCAGTATTCGAGCTGGATAAAGAGGCTCGGCACCATGGTATAGATGTAATAGGAACCATGAAACTCCCATGTCGCAAGCACTAACAGAGCTGTAACCTCCCTCCATTAGCGGTAATCGGG</v>
      </c>
      <c r="Q66" s="44">
        <f t="shared" si="23"/>
        <v>369159.8</v>
      </c>
      <c r="R66" s="44">
        <f t="shared" si="24"/>
        <v>334</v>
      </c>
      <c r="S66" s="44">
        <f t="shared" si="25"/>
        <v>284</v>
      </c>
      <c r="T66" s="44">
        <f t="shared" si="26"/>
        <v>290</v>
      </c>
      <c r="U66" s="44">
        <f t="shared" si="27"/>
        <v>236</v>
      </c>
    </row>
    <row r="67" spans="1:21" ht="15" customHeight="1" x14ac:dyDescent="0.25">
      <c r="A67" s="213">
        <v>62</v>
      </c>
      <c r="B67" s="213" t="s">
        <v>487</v>
      </c>
      <c r="C67" s="214" t="s">
        <v>488</v>
      </c>
      <c r="D67" s="215" t="s">
        <v>443</v>
      </c>
      <c r="E67" s="215">
        <v>0.91552734000000002</v>
      </c>
      <c r="F67" s="209">
        <f t="shared" si="14"/>
        <v>4.5776366999999998E-2</v>
      </c>
      <c r="G67" s="216">
        <f t="shared" si="15"/>
        <v>175216.8</v>
      </c>
      <c r="H67" s="210">
        <f t="shared" si="16"/>
        <v>8.0207885413655991E-6</v>
      </c>
      <c r="I67" s="217">
        <f t="shared" si="17"/>
        <v>544</v>
      </c>
      <c r="J67" s="218">
        <f t="shared" si="18"/>
        <v>0.48345588235294112</v>
      </c>
      <c r="K67" s="217">
        <f t="shared" si="19"/>
        <v>24</v>
      </c>
      <c r="L67" s="222" t="s">
        <v>489</v>
      </c>
      <c r="M67" s="220">
        <f t="shared" si="20"/>
        <v>520</v>
      </c>
      <c r="N67" s="221">
        <f t="shared" si="21"/>
        <v>0.50576923076923075</v>
      </c>
      <c r="O67" s="109" t="str">
        <f t="shared" si="22"/>
        <v>GGGAATTCGGCGTCTCACCTGGCTTGATTCAGTTAATGGAGCACTTGTGGGAGTGCCGCGACACAACATCCGCTAGCCTCAGTCGAATGACAAGTTAGAACAGGAGTGGGGCCGATCTCTGCAAACTCCTATTGTCAGGGGTGGTGGACGGTATAGGGTTTTGCGCCTACCTGAATGCAAGGGCTTACCTCCAACGGCTTAGATGTGCCTAGAAGGTACGCCCTTCAGTCAAGACCGGCCCGGCGTTAGTTAAAGCAGGCTTGTCACACATCACGTAGTTCCTGCTGCGTTTTAAGTCATTAGCTCCCAGTAACCCATCAACCATTACCGTATAGACTTATCCGAGTGTGATCAAATAACGCTGAGCCTTATGATCCTCGTCGACCCAACAACCGCCGGATATACGTTGGGATATAAACGAAACACGTACCGCGCGAGTGACACGCGTTGACGTTACATGGTAAACTCGTAGCCAACCTTAACATTCCCTGCACTATGTTAGTGCGTACAACATTAAGGG</v>
      </c>
      <c r="Q67" s="44">
        <f t="shared" si="23"/>
        <v>175216.8</v>
      </c>
      <c r="R67" s="44">
        <f t="shared" si="24"/>
        <v>156</v>
      </c>
      <c r="S67" s="44">
        <f t="shared" si="25"/>
        <v>134</v>
      </c>
      <c r="T67" s="44">
        <f t="shared" si="26"/>
        <v>129</v>
      </c>
      <c r="U67" s="44">
        <f t="shared" si="27"/>
        <v>125</v>
      </c>
    </row>
    <row r="68" spans="1:21" ht="15" customHeight="1" x14ac:dyDescent="0.25">
      <c r="A68" s="213">
        <v>63</v>
      </c>
      <c r="B68" s="213" t="s">
        <v>490</v>
      </c>
      <c r="C68" s="214" t="s">
        <v>491</v>
      </c>
      <c r="D68" s="215" t="s">
        <v>443</v>
      </c>
      <c r="E68" s="215">
        <v>0.91552734000000002</v>
      </c>
      <c r="F68" s="209">
        <f t="shared" si="14"/>
        <v>4.5776366999999998E-2</v>
      </c>
      <c r="G68" s="216">
        <f t="shared" si="15"/>
        <v>242349.4</v>
      </c>
      <c r="H68" s="210">
        <f t="shared" si="16"/>
        <v>1.1093875076629799E-5</v>
      </c>
      <c r="I68" s="217">
        <f t="shared" si="17"/>
        <v>752</v>
      </c>
      <c r="J68" s="218">
        <f t="shared" si="18"/>
        <v>0.52659574468085113</v>
      </c>
      <c r="K68" s="217">
        <f t="shared" si="19"/>
        <v>24</v>
      </c>
      <c r="L68" s="222" t="s">
        <v>492</v>
      </c>
      <c r="M68" s="220">
        <f t="shared" si="20"/>
        <v>728</v>
      </c>
      <c r="N68" s="221">
        <f t="shared" si="21"/>
        <v>0.54395604395604402</v>
      </c>
      <c r="O68" s="109" t="str">
        <f t="shared" si="22"/>
        <v>GGGAATTCAACTACGATCCCATGAGAACACCTGTAGATACTCAGGTCTCCGCGGACCTACGCCGCGGACGATGATAAAGTCCGAGAAACCACCGGATTGCCCCAACAGACGGCCTAGCCCATCGAACTAGGGAAATGAACTATATCGTAACCAAGCCGGGTAGCTGCGGTGGTGCTAGACTAGATGTTAGCGTTCAGTCGAGCTGTTACGTGTAACGCCATTGAGACCCTTACCCTTTACCGGTCGGCGGATACGTCCAGCTTCGTCACTGCGTTCGAGCCTTCTACACGATCCAAGTTACCAGCGCAGTTTAAGGTACGTCGCTTCGACCAGAACGAGAGTTCGCAGCAAGGGGGAGGAGTTGGATTCTTAGGGAATGAGGCTGAACCTAACTCCTCGCTACATTCCTATTGTTTTCCCGATCGGCTTCATCGGGACGCCGGAGACCGCACCTTTGCCCGTTTAAGCTCGGACGGGATGCCACGGTTCTGTTCCACAACCCGGTCGGAGCACACCCTCTCTATGCTGCGTCTATGCCTTCCGGGTGGTTGAGGTGAGCCATGTGGTCTTAGAATCCGGTTGTATTAGACAGTATTGTGCTTGACGTCGTGGTATCGGGTGGTTGTGAAGGATACAGATATTCTATGGGCAGCGATGGGGCTTCCTCAGTCCGTCTACGGCCCACCAGACAAACAACTCGGGATACAAATTGAGCACCCGCGGACCGG</v>
      </c>
      <c r="Q68" s="44">
        <f t="shared" si="23"/>
        <v>242349.4</v>
      </c>
      <c r="R68" s="44">
        <f t="shared" si="24"/>
        <v>188</v>
      </c>
      <c r="S68" s="44">
        <f t="shared" si="25"/>
        <v>196</v>
      </c>
      <c r="T68" s="44">
        <f t="shared" si="26"/>
        <v>200</v>
      </c>
      <c r="U68" s="44">
        <f t="shared" si="27"/>
        <v>168</v>
      </c>
    </row>
    <row r="69" spans="1:21" ht="15" customHeight="1" x14ac:dyDescent="0.25">
      <c r="A69" s="213">
        <v>64</v>
      </c>
      <c r="B69" s="213" t="s">
        <v>493</v>
      </c>
      <c r="C69" s="214" t="s">
        <v>494</v>
      </c>
      <c r="D69" s="215" t="s">
        <v>443</v>
      </c>
      <c r="E69" s="215">
        <v>0.45776367000000001</v>
      </c>
      <c r="F69" s="209">
        <f t="shared" si="14"/>
        <v>2.2888183499999999E-2</v>
      </c>
      <c r="G69" s="216">
        <f t="shared" si="15"/>
        <v>327370</v>
      </c>
      <c r="H69" s="210">
        <f t="shared" si="16"/>
        <v>7.492904632395E-6</v>
      </c>
      <c r="I69" s="217">
        <f t="shared" si="17"/>
        <v>1030</v>
      </c>
      <c r="J69" s="218">
        <f t="shared" si="18"/>
        <v>0.37184466019417473</v>
      </c>
      <c r="K69" s="217">
        <f t="shared" si="19"/>
        <v>23</v>
      </c>
      <c r="L69" s="222" t="s">
        <v>495</v>
      </c>
      <c r="M69" s="220">
        <f t="shared" si="20"/>
        <v>1007</v>
      </c>
      <c r="N69" s="221">
        <f t="shared" si="21"/>
        <v>0.38033763654419062</v>
      </c>
      <c r="O69" s="109" t="str">
        <f t="shared" si="22"/>
        <v>GGGAATTCAGGAGCTCCAGTAGTTTTCCCCTCAAAAATTCCTGATAAGATTTCAACTTTATCCTCTTCTTTTCTTGGTGTTGAGAAGATGCTCTGCCCTGGTCTTCTCCTGTCAAGCTCTTTTTGGATATCCTCTTCAGATAAAGGCAGATTAGTTGGACATCCATCAACAACTGCTCCAACAGCCTTTCCATGACTTTCTCCAAAAACTGTAACTCTAAACATATCCCCATAGGTGTTCATTAATGTCACCAAAAATTTTTAATTGCTTAGTTTTACATTTAAAATAAAAATTAAAATAGTCAAAAAATAAAAAAGGTTTATCTGTAGAGAACATCCAAGTGTGCTGGTTCCTTAACTTTAACTTTCTTTTTCTCCATAATCTTCTCAACTGCCTTTCTAAAGTCATCCATTGTTACATAGTCCCTTAACTCCCTAATTGCATTCATCCCTGCCTCTGTGCAGATTGCCTTTAACTCAGCCCCTACACATCCTTCAGTCATCTTAGCTATTTCTTCTAAATTGACATCTTCCGCTAAATTCATCTTTCTTGTATGAATCTTCAATATCTCCAATCTACCCTTCTCATCAGGAGCTGGGACTTCTATGATTCTATCAAATCTTCCAGGTCTTAATATTGCAGGGTCTAAAATGTCAGGCCTGTTTGCGGCCCCAATTATCTTAACATCTCCCCTTGCATCGAATCCATCCATCTCTGCCAACAACTGCATTAATGTTCTCTGAACTTCCCTATCTCCACCAGTTAAAGCGTCTGTTCTCTTTGCTGCAATAGCATCAATCTCATCTATGAATATGATTGAAGGAGCTTTTTCTTTAGCCAATTTGAATATATCTTTAACTAACGGAGCCCCCTCTCCAATAAACTTCTTAACCAATTCAGAACCAACAACTCTTATAAAGGTAGCATTTGTTTCTGTAGCAACAGCTTTAGCTAATAATGTCTTTCCAGTTCCTGGTGGCCCGTAAAGAGAATACCTTTTGGTGGTT</v>
      </c>
      <c r="Q69" s="44">
        <f t="shared" si="23"/>
        <v>327370</v>
      </c>
      <c r="R69" s="44">
        <f t="shared" si="24"/>
        <v>296</v>
      </c>
      <c r="S69" s="44">
        <f t="shared" si="25"/>
        <v>248</v>
      </c>
      <c r="T69" s="44">
        <f t="shared" si="26"/>
        <v>135</v>
      </c>
      <c r="U69" s="44">
        <f t="shared" si="27"/>
        <v>351</v>
      </c>
    </row>
    <row r="70" spans="1:21" ht="15" customHeight="1" x14ac:dyDescent="0.25">
      <c r="A70" s="213">
        <v>65</v>
      </c>
      <c r="B70" s="213" t="s">
        <v>496</v>
      </c>
      <c r="C70" s="214" t="s">
        <v>497</v>
      </c>
      <c r="D70" s="215" t="s">
        <v>443</v>
      </c>
      <c r="E70" s="215">
        <v>0.22888184</v>
      </c>
      <c r="F70" s="209">
        <f t="shared" ref="F70:F101" si="28">E70*0.5/10</f>
        <v>1.1444091999999999E-2</v>
      </c>
      <c r="G70" s="216">
        <f t="shared" ref="G70:G97" si="29">Q70</f>
        <v>175739.8</v>
      </c>
      <c r="H70" s="210">
        <f t="shared" ref="H70:H101" si="30">F70*G70/1000000000</f>
        <v>2.0111824392615996E-6</v>
      </c>
      <c r="I70" s="217">
        <f t="shared" ref="I70:I97" si="31">LEN(L70)</f>
        <v>544</v>
      </c>
      <c r="J70" s="218">
        <f t="shared" ref="J70:J97" si="32">(1 - LEN(SUBSTITUTE(SUBSTITUTE(L70,"G",""),"C",""))/LEN(L70))</f>
        <v>0.46323529411764708</v>
      </c>
      <c r="K70" s="217">
        <f t="shared" ref="K70:K101" si="33">LEN(L70)-FIND("AAAAAAAAAAAA",L70)+1</f>
        <v>25</v>
      </c>
      <c r="L70" s="222" t="s">
        <v>498</v>
      </c>
      <c r="M70" s="220">
        <f t="shared" ref="M70:M97" si="34">I70-K70</f>
        <v>519</v>
      </c>
      <c r="N70" s="221">
        <f t="shared" ref="N70:N101" si="35">(1 - LEN(SUBSTITUTE(SUBSTITUTE(O70,"G",""),"C",""))/LEN(O70))</f>
        <v>0.48554913294797686</v>
      </c>
      <c r="O70" s="109" t="str">
        <f t="shared" ref="O70:O97" si="36">LEFT(L70,I70-K70)</f>
        <v>GGGAATTCACGGAGGAGCTTTGGCATACTAGGCTAGCGAATCTGCAACTAACGCAAGTTACATCCTAGCTAGCGAAGGGCGTCCCAATTTTCGCTAACCCGACGCGACGCATAAAAAGCGAGAATAACGCCTAAGGGATGTACAATGGATGTTGATTATGCCTTCGGGAATGAGGGATGATTTGCGAAAAACAAGTCAATACCTAACCAAATCCGCTAATGGACACCCGTAATCGTGCCCAAGTTTAACTGGTCGGTAGGTGGCAGGCAAAGCGCTAGTATCCCTAGGCGCGACACTATAAGTTTACAACTGCGAGAATTGACACTATGAGCGCGCATACTGGGGCCAGAATAGGCAATACCATGTGCGTCCCTGTGTGAACAGCTCGCGGCCATCAGAAGTTGGGATTGACGCATGATCTTGATCGAGCATACGGCTTCCACCAACCCATAGTACTTGGTAACTATAGCAATCAAGCACGCGTGAGCACAACGCTATCCAAATTACTACATTAACTGG</v>
      </c>
      <c r="Q70" s="44">
        <f t="shared" ref="Q70:Q101" si="37">R70*329.2+U70*306.2+S70*305.2+T70*345.2+159</f>
        <v>175739.8</v>
      </c>
      <c r="R70" s="44">
        <f t="shared" ref="R70:R97" si="38">LEN(SUBSTITUTE(SUBSTITUTE(SUBSTITUTE(L70,"C",""),"G",""),"T",""))</f>
        <v>180</v>
      </c>
      <c r="S70" s="44">
        <f t="shared" ref="S70:S97" si="39">LEN(SUBSTITUTE(SUBSTITUTE(SUBSTITUTE(L70,"A",""),"G",""),"T",""))</f>
        <v>124</v>
      </c>
      <c r="T70" s="44">
        <f t="shared" ref="T70:T97" si="40">LEN(SUBSTITUTE(SUBSTITUTE(SUBSTITUTE(L70,"A",""),"C",""),"T",""))</f>
        <v>128</v>
      </c>
      <c r="U70" s="44">
        <f t="shared" ref="U70:U97" si="41">LEN(SUBSTITUTE(SUBSTITUTE(SUBSTITUTE(L70,"A",""),"C",""),"G",""))</f>
        <v>112</v>
      </c>
    </row>
    <row r="71" spans="1:21" ht="15" customHeight="1" x14ac:dyDescent="0.25">
      <c r="A71" s="213">
        <v>66</v>
      </c>
      <c r="B71" s="213" t="s">
        <v>499</v>
      </c>
      <c r="C71" s="214" t="s">
        <v>500</v>
      </c>
      <c r="D71" s="215" t="s">
        <v>443</v>
      </c>
      <c r="E71" s="215">
        <v>0.22888184</v>
      </c>
      <c r="F71" s="209">
        <f t="shared" si="28"/>
        <v>1.1444091999999999E-2</v>
      </c>
      <c r="G71" s="216">
        <f t="shared" si="29"/>
        <v>276231.59999999998</v>
      </c>
      <c r="H71" s="210">
        <f t="shared" si="30"/>
        <v>3.1612198437071997E-6</v>
      </c>
      <c r="I71" s="217">
        <f t="shared" si="31"/>
        <v>858</v>
      </c>
      <c r="J71" s="218">
        <f t="shared" si="32"/>
        <v>0.48601398601398604</v>
      </c>
      <c r="K71" s="217">
        <f t="shared" si="33"/>
        <v>24</v>
      </c>
      <c r="L71" s="219" t="s">
        <v>501</v>
      </c>
      <c r="M71" s="220">
        <f t="shared" si="34"/>
        <v>834</v>
      </c>
      <c r="N71" s="221">
        <f t="shared" si="35"/>
        <v>0.5</v>
      </c>
      <c r="O71" s="109" t="str">
        <f t="shared" si="36"/>
        <v>GGGAATTCGAGCTCGTTGTAACGAATGTTAATTTAGGAGGCAAGAGTTTGTGGGCGCGGACTTGCAGCTCGTAACGCTCTAAAAGGGTTATGCCGCTGAGGCGGGACCATAGTCAGGAAGTTTGTCCGATCCGCTCCAGTTGTCAAGAGTAGAGGATTTCGTGTTCGCCGATACTGCCGAAAACGTCATACCGAAGCAATTCTGTCGTCACTCTGTATGTCCGTGCCCCACCTTCGAGTATGAGTTTTAAAGTTCGTGCAGAGACATAGCTCGCGCACTCCCTGTGTGATGCCGGTCGGCCGACACATGCTTCAATGTGCCTTGAACTTGCATTCGAAAGAATGTCCTTATCTTGATCGGCCATTGTAATGCAACGCTCTCCTTTCATTGACACGAGGTTCGTAGATGGCTGTTACTCGCGGACGTTAAATAAAACTATCAGCGTCAGCGGATTAGGAGGCTTACGGGGGAACCTACAATTGTTCGCCGCATGGTCCGAAGGCGCCATGTCCCTCAGCGGAGCGACAACAATTACTACTGGAGCTATTGTAAATACGCAGCAACAAGCGTCCAGACATTTGCCGCTGACCTCCAGTCGCATGGACGGGGGAGAACAGCTGGAGCAATGCATCATTCGCTGAGGGACATCCAATCACGGAATCAAGGAAGAATTACCAATTTTACCTGTAACGAAACCAATTTATTACTGACGCAGAGTGAATCACATCTATAGCGGTTACGACCCTCCAGAGTGATCCGACGGCGATGTGTCTTTGACCCCCGTGTGACTGGTGTTCCTGTCGTATCCGCAACATGTTTACTCATCACTACGTT</v>
      </c>
      <c r="Q71" s="44">
        <f t="shared" si="37"/>
        <v>276231.59999999998</v>
      </c>
      <c r="R71" s="44">
        <f t="shared" si="38"/>
        <v>230</v>
      </c>
      <c r="S71" s="44">
        <f t="shared" si="39"/>
        <v>205</v>
      </c>
      <c r="T71" s="44">
        <f t="shared" si="40"/>
        <v>212</v>
      </c>
      <c r="U71" s="44">
        <f t="shared" si="41"/>
        <v>211</v>
      </c>
    </row>
    <row r="72" spans="1:21" ht="15" customHeight="1" x14ac:dyDescent="0.25">
      <c r="A72" s="213">
        <v>67</v>
      </c>
      <c r="B72" s="213" t="s">
        <v>502</v>
      </c>
      <c r="C72" s="214" t="s">
        <v>503</v>
      </c>
      <c r="D72" s="215" t="s">
        <v>443</v>
      </c>
      <c r="E72" s="215">
        <v>0.11444092</v>
      </c>
      <c r="F72" s="209">
        <f t="shared" si="28"/>
        <v>5.7220459999999997E-3</v>
      </c>
      <c r="G72" s="216">
        <f t="shared" si="29"/>
        <v>322874.40000000002</v>
      </c>
      <c r="H72" s="210">
        <f t="shared" si="30"/>
        <v>1.8475021690224E-6</v>
      </c>
      <c r="I72" s="217">
        <f t="shared" si="31"/>
        <v>1002</v>
      </c>
      <c r="J72" s="218">
        <f t="shared" si="32"/>
        <v>0.50898203592814373</v>
      </c>
      <c r="K72" s="217">
        <f t="shared" si="33"/>
        <v>24</v>
      </c>
      <c r="L72" s="219" t="s">
        <v>504</v>
      </c>
      <c r="M72" s="220">
        <f t="shared" si="34"/>
        <v>978</v>
      </c>
      <c r="N72" s="221">
        <f t="shared" si="35"/>
        <v>0.5214723926380368</v>
      </c>
      <c r="O72" s="109" t="str">
        <f t="shared" si="36"/>
        <v>GGGAATTCCGAGAGATGTTTGTAGGTGCGGAATGTGTGCGGTCTACCTTAGCTGTAGTGTGCGATGAACCTACACACAACGTGGTATAGTGGCCGATCTTAGAGTGATCCTATCACTCCTTACGCACCAGAAGGGATCTGCATACCAGGCGGAGAACTTGGAAGGCGGCTAGATCACTGAATTGCGGGAATCGGCATTTCGCATTCTTAGGATCTAAACCTTAGACCTCCGCGTGCGATTGCACCTGCTTGGTACAGAGTTACAAGCCCCCCGCACTTTCTTTGCGGTCGTTAAGAGGGAAATCGCCCAATTAGCAGAGTGTCAGGTGTTACGCGCGATTGAGCCGTCAGAAGAATCGATAGAGCCGCGTCGGGACCTTGATGGTATCTCTGCCTCAGCTAACCTGCTAGGTCCGTCCCCTGGGGATGATCAGGACTGCGGATAGTAAATTGCGGGTTTGAAGCCGGACTTGCCGCCTAGGCAAAGCACAAAAACATCGGACATGTAGAAGTCTCATCGAACTCCTTTCCCGTTCATGCAGATACTTCAACTGTGACTAGTGGGGTTCGGGAGCACCCGCACTACTTCATTCTTGGCGGTGGGCCACTTTATGTGACTGTACATGGGACTTCTACTCATACCAATGTAAAGTATAGTTAACGCCCTGTCCACTCTACTCAGGCGTAATCATCGCGGAAGGCTATCCACAGCCCATCAGCGGTCTACATGTCCCAGCAGATTCACCTGTCCTGCGGGTCCGCGTCACAGCCTATTCTGAGGCTCTAAAGACTATGCGAACCAGGTGTCCCAGTCGATCAGACGACGAAGTCGGGAAGGAAGCATGGATACCAAAAAGGCTTTATATACTGGGTTATCCTAGGGGATGTTTTTACCGGACTGGTCAGCCTCGGTGCGCTCGGCCTAGGCGCTTACTGCATGGGGGCTGTGGGCAATTTGGTATTTCTCAGGACTATGGAC</v>
      </c>
      <c r="Q72" s="44">
        <f t="shared" si="37"/>
        <v>322874.40000000002</v>
      </c>
      <c r="R72" s="44">
        <f t="shared" si="38"/>
        <v>251</v>
      </c>
      <c r="S72" s="44">
        <f t="shared" si="39"/>
        <v>244</v>
      </c>
      <c r="T72" s="44">
        <f t="shared" si="40"/>
        <v>266</v>
      </c>
      <c r="U72" s="44">
        <f t="shared" si="41"/>
        <v>241</v>
      </c>
    </row>
    <row r="73" spans="1:21" ht="15" customHeight="1" x14ac:dyDescent="0.25">
      <c r="A73" s="213">
        <v>68</v>
      </c>
      <c r="B73" s="213" t="s">
        <v>505</v>
      </c>
      <c r="C73" s="214" t="s">
        <v>506</v>
      </c>
      <c r="D73" s="215" t="s">
        <v>443</v>
      </c>
      <c r="E73" s="215">
        <v>5.7220460000000001E-2</v>
      </c>
      <c r="F73" s="209">
        <f t="shared" si="28"/>
        <v>2.8610229999999999E-3</v>
      </c>
      <c r="G73" s="216">
        <f t="shared" si="29"/>
        <v>371581.19999999995</v>
      </c>
      <c r="H73" s="210">
        <f t="shared" si="30"/>
        <v>1.0631023595675998E-6</v>
      </c>
      <c r="I73" s="217">
        <f t="shared" si="31"/>
        <v>1151</v>
      </c>
      <c r="J73" s="218">
        <f t="shared" si="32"/>
        <v>0.51433536055603823</v>
      </c>
      <c r="K73" s="217">
        <f t="shared" si="33"/>
        <v>25</v>
      </c>
      <c r="L73" s="222" t="s">
        <v>507</v>
      </c>
      <c r="M73" s="220">
        <f t="shared" si="34"/>
        <v>1126</v>
      </c>
      <c r="N73" s="221">
        <f t="shared" si="35"/>
        <v>0.5257548845470692</v>
      </c>
      <c r="O73" s="109" t="str">
        <f t="shared" si="36"/>
        <v>GGGAATTCGGAGGTCGCAATTACATCGGTTCCTGTCCCGTAGAGGCTGGAAGGGGCATAAGAAGCAGTGATACCAACGCTCTCCCCCGCGCGTCTCGTGAGAGCAGACCATGAACATCGCAGAGGAGAATCCTGCATGACTGAATGCGCAGAGCAACTGTCACCACGTGGTTAATGAGAAGGCAGAACTCAACAGACAGCTCTGGATCTGCTGCATCCCAGGGCAAGAATCAGGAAAGCAGATGCAGTAACCATAGGCACGTGAAAATGCTCCCGGCCACACTTTGGAGCTATTACCATGGTCGGGCCCAAACATAAGTGGACAGCTAGAACGATTTCTCAAGCCTGGCAACGTGGGTTAGAACTCCAACCCCTCGCACGTAGTATGGCGCTGGAGTAAAGAGCGCTCTGTTAGCAAGCGACCAGTCTCCCGAAAGTACAGGATGTGCATGTTCTAACCAAAGGGTCGCAGGGACGATGATTGCTAGTAGCTTGACAAGGCTATCCTAGTCATCCTGAATCCGGCCTATCAAAGGAATGCGTGGCAGGTCAAGTGACGAGAGTGGAAGAGCTTCCCGTTGACAAGCGGCAAGTAGACTGTGCCTACCCGGGCTTTCCAGACCTAAGATATCTGCATTCAGCAGAGTGTTGTGTTCGGGGCAGCAGTGTGCCTTCATTCGTCAACTGGAGCCTAAGGCCCCAAACTCGATCATTGATGACTACTCGACAAAAGAGGGTGGTATACAGAAAGAGGCTTGTGTCGCCGGAAACGCTTATCCGCACAGTAAAACCTCCCCAGATGACCTTCTCCCTCATAATCACTTAATCTGAGCGCAGGAGGCAGGCTGTATTAATTCCGGCCTCCAACCGGACCGTGGAACGACGCGACCAAGTGGTCGACGGGACATGCCCAGTATTTGGCCGTTCTGCCGATTCTCAGCTAGCAAACCAAGATCGTACTACGTACGCGCCTGGATAGATCGACGGCTGTTTAATAAGAGTCACTCCAGGCCTGTGCTAGGATCAGGGCGACCATGCCAAATATCAACTCAAGGACAAGTTGACGCCTGCCTTCTGGGGTATGGATCAAAAGCCCACGTTACCATGTAAGACCGTGTGGATTTTCG</v>
      </c>
      <c r="Q73" s="44">
        <f t="shared" si="37"/>
        <v>371581.19999999995</v>
      </c>
      <c r="R73" s="44">
        <f t="shared" si="38"/>
        <v>326</v>
      </c>
      <c r="S73" s="44">
        <f t="shared" si="39"/>
        <v>290</v>
      </c>
      <c r="T73" s="44">
        <f t="shared" si="40"/>
        <v>302</v>
      </c>
      <c r="U73" s="44">
        <f t="shared" si="41"/>
        <v>233</v>
      </c>
    </row>
    <row r="74" spans="1:21" ht="15" customHeight="1" x14ac:dyDescent="0.25">
      <c r="A74" s="213">
        <v>69</v>
      </c>
      <c r="B74" s="213" t="s">
        <v>508</v>
      </c>
      <c r="C74" s="214" t="s">
        <v>509</v>
      </c>
      <c r="D74" s="215" t="s">
        <v>443</v>
      </c>
      <c r="E74" s="215">
        <v>1.4305119999999999E-2</v>
      </c>
      <c r="F74" s="209">
        <f t="shared" si="28"/>
        <v>7.1525599999999994E-4</v>
      </c>
      <c r="G74" s="216">
        <f t="shared" si="29"/>
        <v>332835</v>
      </c>
      <c r="H74" s="210">
        <f t="shared" si="30"/>
        <v>2.3806223075999999E-7</v>
      </c>
      <c r="I74" s="217">
        <f t="shared" si="31"/>
        <v>1035</v>
      </c>
      <c r="J74" s="218">
        <f t="shared" si="32"/>
        <v>0.49855072463768113</v>
      </c>
      <c r="K74" s="217">
        <f t="shared" si="33"/>
        <v>21</v>
      </c>
      <c r="L74" s="222" t="s">
        <v>510</v>
      </c>
      <c r="M74" s="220">
        <f t="shared" si="34"/>
        <v>1014</v>
      </c>
      <c r="N74" s="221">
        <f t="shared" si="35"/>
        <v>0.50887573964497035</v>
      </c>
      <c r="O74" s="109" t="str">
        <f t="shared" si="36"/>
        <v>GGGAATTCGAGCTCCTAGTGCATCCTCGTGGCATCATGCGTCTCCTCAGTAGGTCTGCGACTGATCCTAGTGCAATGCGTCTGAGCCTGAGCTACAGCGATATAGCCTGGATTGTGAGCGTATTTGCTGTCAGAACCTCAGCTCATCATGTATGATGCTGTACCATCCTGCGATACTGAAGATGCACCGCTATAATGCGAGGCTCTCCGCTAAAGTGGAAGCTGCTCGTTCTCAATGCGAGCGAGTCGAATCCAATGCCGTAGCTGCGATAACGATGCCGCTGACTCTACGGTAATGCACGATCCTCTACATTGATAGCAGATAGTCTAACGGGATAGCATAAGTGCAAGGCTCCTAGCATGTAGTCACAGGTGCTCAGATATAGTCATCGCTGCAATCAGCTAGTCATCTTGTCAGGATGCTACTCACTGCGTGCAGAAGATTCGCACGACTTCAGAGGATGGCACTCGTCATTAGAGTGATGTTCTCGGATCGACACTGCTGGTCTGCGAATGACTCGCATTCACTAACATGGAGCATCGTTATCTAAAGGGGATGCACGTTATCGTCGAGTGGCCGTCATGTCTATGCAGTGCGGCCTATGTCTCATTAGCGAGTCGTATGTATCATGTCGGGCTCGAATGTTGCACACGTCTGCGTAATGGTGACCGCTAGTCCCACATGGTGCTTCGTAGCCACAAATGTCGTTAGGTAGACCGACGTTATCGCGCTATACCCGATGTCAACGCGAGTTAGACCGTATCGTCCCCAGTGCCCTAAGATGGTCAAGCGTGCTCCTACGTTAGTATCAGTTTCCCTATTGGTACGTCTGGCGTACTTCTGAAACGTGATGGGCGGCTGGTTACCCGTATATGGGCTCGGTTGACCTCTATTGGGCGTTGTTGACCCGAATTCGGTATCCTCGTCGTTAAATGGCGAACGTCGTCTGCTATAGGCAAACGTCTGTCGGTCATGGCAAATGTTACTCGTGTGTGCAAGAAATTACTCGCTGTC</v>
      </c>
      <c r="Q74" s="44">
        <f t="shared" si="37"/>
        <v>332835</v>
      </c>
      <c r="R74" s="44">
        <f t="shared" si="38"/>
        <v>245</v>
      </c>
      <c r="S74" s="44">
        <f t="shared" si="39"/>
        <v>250</v>
      </c>
      <c r="T74" s="44">
        <f t="shared" si="40"/>
        <v>266</v>
      </c>
      <c r="U74" s="44">
        <f t="shared" si="41"/>
        <v>274</v>
      </c>
    </row>
    <row r="75" spans="1:21" ht="15" customHeight="1" x14ac:dyDescent="0.25">
      <c r="A75" s="213">
        <v>70</v>
      </c>
      <c r="B75" s="213" t="s">
        <v>511</v>
      </c>
      <c r="C75" s="214" t="s">
        <v>512</v>
      </c>
      <c r="D75" s="215" t="s">
        <v>513</v>
      </c>
      <c r="E75" s="215">
        <v>15000</v>
      </c>
      <c r="F75" s="209">
        <f t="shared" si="28"/>
        <v>750</v>
      </c>
      <c r="G75" s="216">
        <f t="shared" si="29"/>
        <v>343773.8</v>
      </c>
      <c r="H75" s="210">
        <f t="shared" si="30"/>
        <v>0.25783034999999999</v>
      </c>
      <c r="I75" s="217">
        <f t="shared" si="31"/>
        <v>1069</v>
      </c>
      <c r="J75" s="218">
        <f t="shared" si="32"/>
        <v>0.51356407857811037</v>
      </c>
      <c r="K75" s="217">
        <f t="shared" si="33"/>
        <v>24</v>
      </c>
      <c r="L75" s="219" t="s">
        <v>514</v>
      </c>
      <c r="M75" s="220">
        <f t="shared" si="34"/>
        <v>1045</v>
      </c>
      <c r="N75" s="221">
        <f t="shared" si="35"/>
        <v>0.52535885167464114</v>
      </c>
      <c r="O75" s="109" t="str">
        <f t="shared" si="36"/>
        <v>GGGAATTCTCCAGATTACTTCCATTTCCGCCCAAGCTGCTCACAGTATACGGGCGTCGGCATCCAGACCGTCGGCTGATCGTGGTTTTACTAGGCTAGACTAGCGTACGAGCACTATGGTCAGTAATTCCTGGAGGAATAGGTACCAAGAAAAAAACGAACCTTTGGGTTCCAGAGCTGTACGGTCGCACTGAACTCGGATAGGTCTCAGAAAAACGAAATATAGGCTTACGGTAGGTCCGAATGGCACAAAGCTTGTTCCGTTAGCTGGCATAAGATTCCATGCCTAGATGTGATACACGTTTCTGGAAACTGCCTCGTCATGCGACTGTTCCCCGGGGTCAGGGCCGCTGGTATTTGCTGTAAAGAGGGGCGTTGAGTCCGTCCGACTTCACTGCCCCCTTTCAGCCTTTTGGGTCCTGTATCCCAATTCTCAGAGGTCCCGCCGTACGCTGAGGACCACCTGAAACGGGCATCGTCGCTCTTCGTTGTTCGTCGACTTCTAGTGTGGAGACGAATTGCCAGAATTATTAACTGCGCAGTTAGGGCAGCGTCTGAGGAAGTTTGCTGCGGTTTCGCCTTGACCGCGGGAAGGAGACATAACGATAGCGACTCTGTCTCAGGGGATCTGCATATGTTTGCAGCATACTTTAGGTGGGCCTTGGCTTCCTTCCGCAGTCAAAACCGCGCAATTATCCCCGTCCTGATTTACTGGACTCGCAACGTGGGTCCATCAGTTGTCCGTATACCAAGACGTCTAAGGGCGGTGTACACCCTTTTGAGCAATGATTGCACAACCTGCGATCACCTTATACAGAATTATCAATCAAGCTCCCCGAGGAGCGGACTTGTAAGGACCGCCGCTTTCGCTCGGGTCTGCGGGTTATAGCTTTTCAGTCTCGACGGGCTAGCACACATCTGGTTGACTAGGCGCATAGTCGCCATTCACAGATTTGCTCGGCAATCAGTACTGGTAGGCGTTAGACCCCGTGACTCGTGGCTGAACGGCCGTACAACTCGACAGCCGGTGCTTGCGTTTTACCCTT</v>
      </c>
      <c r="Q75" s="44">
        <f t="shared" si="37"/>
        <v>343773.8</v>
      </c>
      <c r="R75" s="44">
        <f t="shared" si="38"/>
        <v>252</v>
      </c>
      <c r="S75" s="44">
        <f t="shared" si="39"/>
        <v>273</v>
      </c>
      <c r="T75" s="44">
        <f t="shared" si="40"/>
        <v>276</v>
      </c>
      <c r="U75" s="44">
        <f t="shared" si="41"/>
        <v>268</v>
      </c>
    </row>
    <row r="76" spans="1:21" ht="15" customHeight="1" x14ac:dyDescent="0.25">
      <c r="A76" s="213">
        <v>71</v>
      </c>
      <c r="B76" s="213" t="s">
        <v>515</v>
      </c>
      <c r="C76" s="214" t="s">
        <v>516</v>
      </c>
      <c r="D76" s="215" t="s">
        <v>513</v>
      </c>
      <c r="E76" s="215">
        <v>3750</v>
      </c>
      <c r="F76" s="209">
        <f t="shared" si="28"/>
        <v>187.5</v>
      </c>
      <c r="G76" s="216">
        <f t="shared" si="29"/>
        <v>170698.99999999997</v>
      </c>
      <c r="H76" s="210">
        <f t="shared" si="30"/>
        <v>3.2006062499999995E-2</v>
      </c>
      <c r="I76" s="217">
        <f t="shared" si="31"/>
        <v>530</v>
      </c>
      <c r="J76" s="218">
        <f t="shared" si="32"/>
        <v>0.35094339622641513</v>
      </c>
      <c r="K76" s="217">
        <f t="shared" si="33"/>
        <v>24</v>
      </c>
      <c r="L76" s="222" t="s">
        <v>517</v>
      </c>
      <c r="M76" s="220">
        <f t="shared" si="34"/>
        <v>506</v>
      </c>
      <c r="N76" s="221">
        <f t="shared" si="35"/>
        <v>0.3675889328063241</v>
      </c>
      <c r="O76" s="109" t="str">
        <f t="shared" si="36"/>
        <v>GGGAATTCATCTCCTCTAACTTTGGAGAGGTAGGAATGGGAGTATTTGCACTTGTGGTAACGGTATTTGCATTATTGATGGTTTTTACTATGTTGGGTATGCTGTTCGATTTCTTAAAGGACTGAATATTCGGTGGCAGTATGGGATTTCTAAAAATAATGTTAAGAATTTTTGCTGGTTTTTTGCGACGTTGGTGTTGTATTCTATAGCTCCATTATGGCCGTTATATGGAATCATTGGAGTGCCAGTAATTCTACCACGCCTTATATTTAAAGACAAAAAGAAGTGTCTAACAACAACATCCACACTACTACTCCTTGTCATATTTCTTCCTGAATTGCTGATTCTTATTGGATTTCTGATATTTCCTATTGTTATGGGCTATTACATCTCTAAGGAATTGGTGAAGTAAAATGGTGAAGCTTATGAATTTGTGGAGTGAGAGGATTAAAGATAGGGAAGTTGTTGAAGTTATTGGCTGTGAGAGAGTGCCATTGATGAAACGT</v>
      </c>
      <c r="Q76" s="44">
        <f t="shared" si="37"/>
        <v>170698.99999999997</v>
      </c>
      <c r="R76" s="44">
        <f t="shared" si="38"/>
        <v>160</v>
      </c>
      <c r="S76" s="44">
        <f t="shared" si="39"/>
        <v>67</v>
      </c>
      <c r="T76" s="44">
        <f t="shared" si="40"/>
        <v>119</v>
      </c>
      <c r="U76" s="44">
        <f t="shared" si="41"/>
        <v>184</v>
      </c>
    </row>
    <row r="77" spans="1:21" ht="15" customHeight="1" x14ac:dyDescent="0.25">
      <c r="A77" s="213">
        <v>72</v>
      </c>
      <c r="B77" s="213" t="s">
        <v>518</v>
      </c>
      <c r="C77" s="214" t="s">
        <v>519</v>
      </c>
      <c r="D77" s="215" t="s">
        <v>513</v>
      </c>
      <c r="E77" s="215">
        <v>937.5</v>
      </c>
      <c r="F77" s="209">
        <f t="shared" si="28"/>
        <v>46.875</v>
      </c>
      <c r="G77" s="216">
        <f t="shared" si="29"/>
        <v>330141.2</v>
      </c>
      <c r="H77" s="210">
        <f t="shared" si="30"/>
        <v>1.5475368749999999E-2</v>
      </c>
      <c r="I77" s="217">
        <f t="shared" si="31"/>
        <v>1031</v>
      </c>
      <c r="J77" s="218">
        <f t="shared" si="32"/>
        <v>0.32783705140640151</v>
      </c>
      <c r="K77" s="217">
        <f t="shared" si="33"/>
        <v>24</v>
      </c>
      <c r="L77" s="219" t="s">
        <v>520</v>
      </c>
      <c r="M77" s="220">
        <f t="shared" si="34"/>
        <v>1007</v>
      </c>
      <c r="N77" s="221">
        <f t="shared" si="35"/>
        <v>0.33565044687189671</v>
      </c>
      <c r="O77" s="109" t="str">
        <f t="shared" si="36"/>
        <v>GGGAATTCCAGCAGCGATTAAGGCAGAGGCGTTTGTATCTGCCATTATAAAGAAGTTTCCTCCAGCAACTCCTTTCTTAATTCCAAACTTAGCTTCAGTTATAAATTCCCCTCCCATGATTGGGATTTTATAAACTTTTCTTCCATATAATTCATCTTTCTTCTCATAACCGTCTCCGAAAAACTTCAACTTAAATCCAACCTTTAACTGCTCATCAGCCATGTCTCCCACAGCATCAAAAATAGCAGTTGTTGGACATGTTAAGACACACTGCCCCAATCTCTCTAACATTTGATGCTCTAACTCTGACTTTTTAGGGTGGCATATCTGTATTATAAATCCTGGTCTTCCATCTGGTGTTTTTGATGGAGGGACATATTTCTCAATTCCTGCTTCTGCTGGACACATTATAACTGAACAACCAAAACCTGTTGCCTCTGTAGCTGCAATCTTAGCCCACTTCTTTGTAGCTGCTGTTATTAAAACTCTTGAAACCCATATTGGGAATGCTTCTGCAAATGTATCTTCAATATATACTCCATTTATTTCCATAGTTTCCCTCCATTAAGATTTTAACAATTATAGTTTATCTTAGGGGCTATTAATATCTTATCATTTGGTTTTTAATATTCGATAAATCCATAAATAAAAATATATCAACAATAATTTTAAATAATCTAAGTATAGGTAATATAACAATTAAAAAGATTTAGAGGGATAGAATTGAACGGCATTAGGAGAATTGTTTTAGATATATTGAAGCCGCATGAGCCAAAAATAACAGATATGGCATTAAAATTAACATCATTATCAAACATTGATGGGGTTAATATTACAGTCTATGAAATAGATAAAGAGACTGAGAATGTTAAAGTTACAATTGAAGGGAATAATTTAGATTTTGATGAGATTCAGGAAATTATTGAAAGTTTGGGAGGGACTATTCACAGTATAGATGAGGTTGTTGCAGGTAAAAAGATTATTGAAGAGTTAGAACACCACAAGAT</v>
      </c>
      <c r="Q77" s="44">
        <f t="shared" si="37"/>
        <v>330141.2</v>
      </c>
      <c r="R77" s="44">
        <f t="shared" si="38"/>
        <v>356</v>
      </c>
      <c r="S77" s="44">
        <f t="shared" si="39"/>
        <v>177</v>
      </c>
      <c r="T77" s="44">
        <f t="shared" si="40"/>
        <v>161</v>
      </c>
      <c r="U77" s="44">
        <f t="shared" si="41"/>
        <v>337</v>
      </c>
    </row>
    <row r="78" spans="1:21" ht="15" customHeight="1" x14ac:dyDescent="0.25">
      <c r="A78" s="213">
        <v>73</v>
      </c>
      <c r="B78" s="213" t="s">
        <v>521</v>
      </c>
      <c r="C78" s="214" t="s">
        <v>522</v>
      </c>
      <c r="D78" s="215" t="s">
        <v>513</v>
      </c>
      <c r="E78" s="215">
        <v>468.75</v>
      </c>
      <c r="F78" s="209">
        <f t="shared" si="28"/>
        <v>23.4375</v>
      </c>
      <c r="G78" s="216">
        <f t="shared" si="29"/>
        <v>332733.19999999995</v>
      </c>
      <c r="H78" s="210">
        <f t="shared" si="30"/>
        <v>7.7984343749999989E-3</v>
      </c>
      <c r="I78" s="217">
        <f t="shared" si="31"/>
        <v>1031</v>
      </c>
      <c r="J78" s="218">
        <f t="shared" si="32"/>
        <v>0.32880698351115423</v>
      </c>
      <c r="K78" s="217">
        <f t="shared" si="33"/>
        <v>24</v>
      </c>
      <c r="L78" s="222" t="s">
        <v>523</v>
      </c>
      <c r="M78" s="220">
        <f t="shared" si="34"/>
        <v>1007</v>
      </c>
      <c r="N78" s="221">
        <f t="shared" si="35"/>
        <v>0.33664349553128103</v>
      </c>
      <c r="O78" s="109" t="str">
        <f t="shared" si="36"/>
        <v>GGGAATTCAATACCTTTACAAATGCTTTAACAAGAGGAAATTGTGTTTTTGCCAATTTAAGACCTAATTTAATAGTTAAACCATTAACCTTAGTTGTTCCAAGGCATAATATAGAGAGTGAGATACAGGATGAGCTATTTCAGGGAGTTATTCAGTATGCAGTTGCCAAGGCAGTTGCTGATTTAGATTTAGATGAAGATTTAAAGGTTGTTGTCTCTGTTAATGTCCCAGAGGTTCCAATAACCAATTTAAATAAAAGAAAACTCTTCCAATACTTCTATGCCTCAGCAAAGTTAGCTATAAACAGAGCTTTAAATGAATATCCTTCAAAAGAGAAGGTAAAGAAAGAGAAATATAGAGCTTTGCATCCATTAGTTGGATTTAGGGATGTTAGATTGGAGTATCCTCCATATCTACAAATTGCTTTGGATGTCCCAACTATGGAGAATTTGGAATTTTTGTTACAAACAATTCCAAATAGCGACCACATCATCTTAGAGGCTGGAACACCACTAATTAAAAAGTTTGGTTTAGAGGTTATTGAAATAATGAGAGAATATTTTGATGGCTTTATTGTTGCTGATTTAAAAACCTTAGACACTGGAAGGGTTGAGGTAAGATTGGCATTTGAAGCAACAGCTAATGCAGTGGCAATAAGTGGAGTAGCACCAAAATCAACAATAATTAAAGCTATCCACGAATGTCAAAAATGTGGTTTAATCAGCTATTTGGATATGATGAACGTCTCTGAACCTCAAAAATTATATGATTCATTAAAATTAAAGCCAGATGTTGTTATCTTGCATAGAGGGATTGATGAGGAGACATTTGGAATTAAAAAGGAATGGAAATTTAAGGAAAACTGCTTATTAGCAATTGCTGGAGGAGTTGGTGTGGAGAATGTTGAAGAGCTTTTAAAAGAATATCAAATATTAATCGTTGGTAGAGCAATTACAAAATCAAAAGACCCAGGAAGAGTAATTAGGATTTTATAAACAAGATGGGTT</v>
      </c>
      <c r="Q78" s="44">
        <f t="shared" si="37"/>
        <v>332733.19999999995</v>
      </c>
      <c r="R78" s="44">
        <f t="shared" si="38"/>
        <v>387</v>
      </c>
      <c r="S78" s="44">
        <f t="shared" si="39"/>
        <v>131</v>
      </c>
      <c r="T78" s="44">
        <f t="shared" si="40"/>
        <v>208</v>
      </c>
      <c r="U78" s="44">
        <f t="shared" si="41"/>
        <v>305</v>
      </c>
    </row>
    <row r="79" spans="1:21" ht="15" customHeight="1" x14ac:dyDescent="0.25">
      <c r="A79" s="213">
        <v>74</v>
      </c>
      <c r="B79" s="213" t="s">
        <v>524</v>
      </c>
      <c r="C79" s="214" t="s">
        <v>525</v>
      </c>
      <c r="D79" s="215" t="s">
        <v>513</v>
      </c>
      <c r="E79" s="215">
        <v>234.375</v>
      </c>
      <c r="F79" s="209">
        <f t="shared" si="28"/>
        <v>11.71875</v>
      </c>
      <c r="G79" s="216">
        <f t="shared" si="29"/>
        <v>243789.8</v>
      </c>
      <c r="H79" s="210">
        <f t="shared" si="30"/>
        <v>2.8569117187499998E-3</v>
      </c>
      <c r="I79" s="217">
        <f t="shared" si="31"/>
        <v>759</v>
      </c>
      <c r="J79" s="218">
        <f t="shared" si="32"/>
        <v>0.4729907773386034</v>
      </c>
      <c r="K79" s="217">
        <f t="shared" si="33"/>
        <v>24</v>
      </c>
      <c r="L79" s="222" t="s">
        <v>526</v>
      </c>
      <c r="M79" s="220">
        <f t="shared" si="34"/>
        <v>735</v>
      </c>
      <c r="N79" s="221">
        <f t="shared" si="35"/>
        <v>0.48843537414965987</v>
      </c>
      <c r="O79" s="109" t="str">
        <f t="shared" si="36"/>
        <v>GGGAATTCCCCGGGCCAATTGCCTCTATAACTAGAGCTGAGCCCACCATTAAAGCGATTTTTTCGCACTTAGCCGTAATAAATATAATGATCCCGCGGTGTAGTAATTCTACGGAATGCACGGAATGTCATAAGCAGAAGGACGTGATGTGCAACCTACTCCCCTTTCCCAAGTAAATGTACGGGAATTATCGTTTCGTTACCGACAACCATGGGGCCACGTGGCCAGTTTGCCCCTATTAGGTGGATAGGCACTGAGTACAGAATATATAAAGCGTGACGGATGAAAACGCACCCATTGTCACCGATTGTGACTAGTTGACCCTATCACCCCTACTGTGTTCAGACGTCGTTCTACTAAAGGCCCGTGCCGCCGGAAGCTCATTTAAAAAGAACTCGTAAGTAAGCCGGCGACATATCTAGCAAAACATAGTCCCCCTTCTGCTCAGAGGTTATCCATAAGTGACTTACCAGATGGAGTGCCAAGGTACAGACCTCCCTCCCAACTGGTTCCTGCAGGACGTTGCTATATCACTTCTGGCCGTCCTTATGGGTTACCCCTCGCGAGTGCCATCGCATCGACTGACACACCTGCATTCTATTTTATGCTCTACTGACGGCGACGAGTTTTTTGTAGCGTCGATCGCGGAGTTAAGGTCATTGGGGAATAGAACCATAGCGCTTGGGTTTGTGACTTTCTCCCTAGATACGCGTTTGCTGACTGCGCTACATGGAT</v>
      </c>
      <c r="Q79" s="44">
        <f t="shared" si="37"/>
        <v>243789.8</v>
      </c>
      <c r="R79" s="44">
        <f t="shared" si="38"/>
        <v>208</v>
      </c>
      <c r="S79" s="44">
        <f t="shared" si="39"/>
        <v>189</v>
      </c>
      <c r="T79" s="44">
        <f t="shared" si="40"/>
        <v>170</v>
      </c>
      <c r="U79" s="44">
        <f t="shared" si="41"/>
        <v>192</v>
      </c>
    </row>
    <row r="80" spans="1:21" ht="15" customHeight="1" x14ac:dyDescent="0.25">
      <c r="A80" s="213">
        <v>75</v>
      </c>
      <c r="B80" s="213" t="s">
        <v>527</v>
      </c>
      <c r="C80" s="214" t="s">
        <v>528</v>
      </c>
      <c r="D80" s="215" t="s">
        <v>513</v>
      </c>
      <c r="E80" s="215">
        <v>117.1875</v>
      </c>
      <c r="F80" s="209">
        <f t="shared" si="28"/>
        <v>5.859375</v>
      </c>
      <c r="G80" s="216">
        <f t="shared" si="29"/>
        <v>367543.8</v>
      </c>
      <c r="H80" s="210">
        <f t="shared" si="30"/>
        <v>2.1535769531249999E-3</v>
      </c>
      <c r="I80" s="217">
        <f t="shared" si="31"/>
        <v>1144</v>
      </c>
      <c r="J80" s="218">
        <f t="shared" si="32"/>
        <v>0.47115384615384615</v>
      </c>
      <c r="K80" s="217">
        <f t="shared" si="33"/>
        <v>24</v>
      </c>
      <c r="L80" s="222" t="s">
        <v>529</v>
      </c>
      <c r="M80" s="220">
        <f t="shared" si="34"/>
        <v>1120</v>
      </c>
      <c r="N80" s="221">
        <f t="shared" si="35"/>
        <v>0.48124999999999996</v>
      </c>
      <c r="O80" s="109" t="str">
        <f t="shared" si="36"/>
        <v>GGGAATTCAGATGCCTGGATAGGTTCAAGTTACGTTTACACCGTTCCCACCCCACTAACCACGACCTTTCTCGCCTTTGTTTTACCAACGCCGGCTAACAGGTCGGGCCCAACTAATATTGTTAAGGCAGGCGTTCTGTACTTACTCGATCGTTCATAGCCCCACGACATAGTTTTTAGTCATTACGTAGCCGTTATAGAAACTCACCTGTTGTAGAAGGTTACAACCAGATCGTCTTACTTATGGCATGCTGGCGTAGACAGGTGCCAATTTGCGGCCAGTACTCGGATGTTCGTGGACTGATCTGGTCCTCTGTTCCCCTGGTGAAAACGTCGCTTCACTCCGGTAAGGGCGAATGTAATGACCGTATTCTAAGGTACGGATCTACACTATGTGCGGGCGAATAGACTCGGGCCCGTAGCGGGGAGCAAATACTTGATCGCAATCTCTGACGTCAACTGATGTCGCGGAGACTGCTGCGCACCCAATAGGTACCACTAACGTCCGTGTGATTTTAACCGGTAGGAATAAACACCGTCTTATACAGCTACGTTTTTCGATTTACTACCGAGCCGTTTGCGAGAACATATGGATTGGGAAATAGGCTCGAGTCCACATACAGCCTACGGTAAGTTGCTAGGCTCGCAATTCTATCCGGGTTTGTGAGTCTTAGTTGTGCTCCGGCTTTTGAATGAGCATACTCATGAAAGCGCTGCTACTATGATAAGAGTACACGTACAGGTCTCGCCCGATTGGATTATGGCGAGCTGCCGCATTGACGGACATACCTTTGAACGTAATCGCGCACGAGTGCGGATTAAGATTCTCCGCTTCAATCATGCAATGTGGTACAGCTGACTATCATTGACACCAAGCCGCTTGCAGGTATCGCCTGTCGGATAAGTTAAGAGTGAGACGAAGAGTATTCATCGAGCGCCAGGTAAGATAGTGCCACTCTAAGCATCGGTATCTAGCTTTAGTAACCTTCTCGATGGGGAATACACCTCTGCTTAACGGTCTTAATAATTGACGCGTCTTGGACGTAGTACTCTGCAGTGCCTAAACTCATAGTAAACGATCTGGTAGGTCCTTTTACACACGGTTTTTATCGCTTAGTGCT</v>
      </c>
      <c r="Q80" s="44">
        <f t="shared" si="37"/>
        <v>367543.8</v>
      </c>
      <c r="R80" s="44">
        <f t="shared" si="38"/>
        <v>297</v>
      </c>
      <c r="S80" s="44">
        <f t="shared" si="39"/>
        <v>269</v>
      </c>
      <c r="T80" s="44">
        <f t="shared" si="40"/>
        <v>270</v>
      </c>
      <c r="U80" s="44">
        <f t="shared" si="41"/>
        <v>308</v>
      </c>
    </row>
    <row r="81" spans="1:21" ht="15" customHeight="1" x14ac:dyDescent="0.25">
      <c r="A81" s="213">
        <v>76</v>
      </c>
      <c r="B81" s="213" t="s">
        <v>530</v>
      </c>
      <c r="C81" s="214" t="s">
        <v>531</v>
      </c>
      <c r="D81" s="215" t="s">
        <v>513</v>
      </c>
      <c r="E81" s="215">
        <v>58.59375</v>
      </c>
      <c r="F81" s="209">
        <f t="shared" si="28"/>
        <v>2.9296875</v>
      </c>
      <c r="G81" s="216">
        <f t="shared" si="29"/>
        <v>282400</v>
      </c>
      <c r="H81" s="210">
        <f t="shared" si="30"/>
        <v>8.2734374999999995E-4</v>
      </c>
      <c r="I81" s="217">
        <f t="shared" si="31"/>
        <v>880</v>
      </c>
      <c r="J81" s="218">
        <f t="shared" si="32"/>
        <v>0.5</v>
      </c>
      <c r="K81" s="217">
        <f t="shared" si="33"/>
        <v>24</v>
      </c>
      <c r="L81" s="222" t="s">
        <v>532</v>
      </c>
      <c r="M81" s="220">
        <f t="shared" si="34"/>
        <v>856</v>
      </c>
      <c r="N81" s="221">
        <f t="shared" si="35"/>
        <v>0.51401869158878499</v>
      </c>
      <c r="O81" s="109" t="str">
        <f t="shared" si="36"/>
        <v>GGGAATTCGATATGCGTTACGTGAGTCTGATAGCAGTTCACTACCTGGATATCTGATCCACTAGCTCGATCATGCTCACCCATAGTTTATCTGCATCACTCGTACTGAAATGCTCACATCGCAGGTAGAGCAGCATCGTAGAGCGTCAAGCTGCATCCTAGCGTCATGAGTCATAGTACCTCATGCTCACGTGATCTACCCTAGCTGACCGCTAATGACGGCAGTGCAACCTGAGATACCGACGGCATACTGTCGTCAACGTCAGGCAATGTGTCCGAACGGCGAGCTACGTCGCCTCACGGAGTAATCGCGTCCCTCTAGGTATAGTGCCGTCGGTTCAGGTCATATGTCGCGGGTTCTGCACATATCACGGACGTATCGCTATCAGACGGACGCTCTCGGACCTAAACCGTAGCTCTCGGCAAGATCGTCCTCGTCTCGAATATAGCGCCCTAGTGCTGCAAATGTCACCGCTATCTCGTAAGGGGTCCGTCTGTTGAGTTAGGCCTCCTCTCGTTGGATGTGAGCTCGGTTGCTTGGATGGTGCAGCTTACTTCGCGTACCTGCTGTTTGCATCAGTCCTCTGCATCTATAATCGCGTATCTCTCTCTAGTAGACCATATAGCCATCTAAGCGCTCGATATTCCACCTAAGTGGCGCCTATTGAACTAAGTGGCAGCCGAATGGACTATCGCTCCTCGATATGTACGGATAGGCCACGGCATGTACGAGCATAAGCCGAACTGCACGAGCATACCCGACACTGATCTGAGAGTCGCTTAAATCATCTGCGTGTCTTAGAGCTTATCGCCATGTCTGTCAACTGTACTGTCATCCTGTAACTGTAGCGTATGTG</v>
      </c>
      <c r="Q81" s="44">
        <f t="shared" si="37"/>
        <v>282400</v>
      </c>
      <c r="R81" s="44">
        <f t="shared" si="38"/>
        <v>215</v>
      </c>
      <c r="S81" s="44">
        <f t="shared" si="39"/>
        <v>233</v>
      </c>
      <c r="T81" s="44">
        <f t="shared" si="40"/>
        <v>207</v>
      </c>
      <c r="U81" s="44">
        <f t="shared" si="41"/>
        <v>225</v>
      </c>
    </row>
    <row r="82" spans="1:21" ht="15" customHeight="1" x14ac:dyDescent="0.25">
      <c r="A82" s="213">
        <v>77</v>
      </c>
      <c r="B82" s="213" t="s">
        <v>533</v>
      </c>
      <c r="C82" s="214" t="s">
        <v>534</v>
      </c>
      <c r="D82" s="215" t="s">
        <v>513</v>
      </c>
      <c r="E82" s="215">
        <v>58.59375</v>
      </c>
      <c r="F82" s="209">
        <f t="shared" si="28"/>
        <v>2.9296875</v>
      </c>
      <c r="G82" s="216">
        <f t="shared" si="29"/>
        <v>210368.4</v>
      </c>
      <c r="H82" s="210">
        <f t="shared" si="30"/>
        <v>6.1631367187500003E-4</v>
      </c>
      <c r="I82" s="217">
        <f t="shared" si="31"/>
        <v>652</v>
      </c>
      <c r="J82" s="218">
        <f t="shared" si="32"/>
        <v>0.49386503067484666</v>
      </c>
      <c r="K82" s="217">
        <f t="shared" si="33"/>
        <v>24</v>
      </c>
      <c r="L82" s="222" t="s">
        <v>535</v>
      </c>
      <c r="M82" s="220">
        <f t="shared" si="34"/>
        <v>628</v>
      </c>
      <c r="N82" s="221">
        <f t="shared" si="35"/>
        <v>0.51273885350318471</v>
      </c>
      <c r="O82" s="109" t="str">
        <f t="shared" si="36"/>
        <v>GGGAATTCGATGTTGGAGTTAACGGAGACCCGCCATCGTTTACGAAACAGGTCGCAGATAAATGTGGAGCAGATTTACGTTGAGGGCCTTCTGGGGACCCAAAGGATGAACGGGGTGTTGTTTCAGAGCGAATAGAGCGATCACCAACGCGCACGTCTCTTTTTAAGATTGAGCGGCTAGGTGTTTCCTACAGTAACTCAATTAGCGTGAGCCAAAGGGCGGAGCCACGGGCCAGTAAGCTATTTAGGGTTTACATGGCTCGATACCGAAACGTGACCGGTACGACGTTCATTTCCTCTGCTTTGGAGTTATCAATTCGTGACCCCGATCATCCAGTCCAGAAGTCGCGGCCCGAAGATCAAAGACGCTACTGACTTGGACTGGTACGAGAGCCCGAGAGTTTAGTGTGCGCACCCCACGTATTTTTTCGCGTCGATCATGCTTAGATTTTAACAACCCGCGGGCCGAAGTTTGATAAGCGTGTTCTAGATTGGAACTTACCACTGTTAAATACACGACGCCCATCTCCAAATCGCACGCAACAGGGGGCTTCCACCAGATACTCCCCAGGACAGGTGGAGATACCAACCACGAAGGAGGTCTCGTGCTGAGCCTTCGTCGATATACC</v>
      </c>
      <c r="Q82" s="44">
        <f t="shared" si="37"/>
        <v>210368.4</v>
      </c>
      <c r="R82" s="44">
        <f t="shared" si="38"/>
        <v>183</v>
      </c>
      <c r="S82" s="44">
        <f t="shared" si="39"/>
        <v>155</v>
      </c>
      <c r="T82" s="44">
        <f t="shared" si="40"/>
        <v>167</v>
      </c>
      <c r="U82" s="44">
        <f t="shared" si="41"/>
        <v>147</v>
      </c>
    </row>
    <row r="83" spans="1:21" ht="15" customHeight="1" x14ac:dyDescent="0.25">
      <c r="A83" s="213">
        <v>78</v>
      </c>
      <c r="B83" s="213" t="s">
        <v>536</v>
      </c>
      <c r="C83" s="214" t="s">
        <v>537</v>
      </c>
      <c r="D83" s="215" t="s">
        <v>513</v>
      </c>
      <c r="E83" s="215">
        <v>29.296875</v>
      </c>
      <c r="F83" s="209">
        <f t="shared" si="28"/>
        <v>1.46484375</v>
      </c>
      <c r="G83" s="216">
        <f t="shared" si="29"/>
        <v>322705.2</v>
      </c>
      <c r="H83" s="210">
        <f t="shared" si="30"/>
        <v>4.7271269531249998E-4</v>
      </c>
      <c r="I83" s="217">
        <f t="shared" si="31"/>
        <v>1001</v>
      </c>
      <c r="J83" s="218">
        <f t="shared" si="32"/>
        <v>0.50049950049950054</v>
      </c>
      <c r="K83" s="217">
        <f t="shared" si="33"/>
        <v>24</v>
      </c>
      <c r="L83" s="222" t="s">
        <v>538</v>
      </c>
      <c r="M83" s="220">
        <f t="shared" si="34"/>
        <v>977</v>
      </c>
      <c r="N83" s="221">
        <f t="shared" si="35"/>
        <v>0.51279426816786078</v>
      </c>
      <c r="O83" s="109" t="str">
        <f t="shared" si="36"/>
        <v>GGGAATTCGGGGAATTGGATTTGCAGAGCATATTAGCAAGTTAACGCCGATCACTCTCCGGCAGTTGCTCCATTAAATACGGGCCTTCGCAATCGCGTGTTGTTACACATAATGCCGGTATCCATCTACTATCGCCGCCAGGTGCAAGAAATGCATATCCCGGCCTACCCCCTTAGCAATCGACATTTGTCTTTGCTGGACGCGCATGATTGAGTTATACGGAACTTCGCAAAAGTATTCCCTTTGTGGTCCGTGCGCCATGCTCCTCTGGGCGTAGCTTACAAGGACTAGGCCGTAGCCTGTAATTAGGGAACCGAGCACCAGAGAATCAGGGTCACAGTGTGTGGTAGACGAAATGATCGTGGGCTGAGGGAATTAGGAGGCGCCGGTCCAATAGTCGATAACACCTGACGGAAGTACGGCTGCAGGATCTAATCATATAGTTCAGAATTGCACGCGCGTCTAAGAACGGACCAGTGTAGACACAATACAACTTAAGCGCAGATCTGAGAGAGGGGTGCACAATCCAGGCAAAGTCCGTTAGAAGGTCAACCTTGTGGGTGCAGCGCTTTGCTCCTAAAGATTCGCTCCTCGGGAGCGACGCGACTGCTAGGGACTGGTAAAACGTTGGGCGCTGTCCAAGGTACCCTCAGTCTGTATTTCATGCCCTCAAATATGCAATCCCGACCCGGAGCCGGCTTTAGATTTATAGCAGAGGGTCTCCGAGGACTGTAATGTCTTTTGCGAGACAGGAAAGGTTGGGCGGTGTACGTCACCTCTACGGTCGAGGCTTGGGTGTATCATGGAGTAATCTATATTCCTTACACGCTTGCTTGCTCCTACCATACAACCACGCAGTCATTACGCGTACATATACCAGCAATTCTTCTACGGACCGTTAGGAAGAAAATGAACGGAGTGGCTGGCCCATAATTTCGCACCCGAAGCTACTGGTCGGACCCATCAGCGCGTGTCGT</v>
      </c>
      <c r="Q83" s="44">
        <f t="shared" si="37"/>
        <v>322705.2</v>
      </c>
      <c r="R83" s="44">
        <f t="shared" si="38"/>
        <v>267</v>
      </c>
      <c r="S83" s="44">
        <f t="shared" si="39"/>
        <v>241</v>
      </c>
      <c r="T83" s="44">
        <f t="shared" si="40"/>
        <v>260</v>
      </c>
      <c r="U83" s="44">
        <f t="shared" si="41"/>
        <v>233</v>
      </c>
    </row>
    <row r="84" spans="1:21" ht="15" customHeight="1" x14ac:dyDescent="0.25">
      <c r="A84" s="213">
        <v>79</v>
      </c>
      <c r="B84" s="213" t="s">
        <v>539</v>
      </c>
      <c r="C84" s="214" t="s">
        <v>540</v>
      </c>
      <c r="D84" s="215" t="s">
        <v>513</v>
      </c>
      <c r="E84" s="215">
        <v>14.6484375</v>
      </c>
      <c r="F84" s="209">
        <f t="shared" si="28"/>
        <v>0.732421875</v>
      </c>
      <c r="G84" s="216">
        <f t="shared" si="29"/>
        <v>177560.19999999998</v>
      </c>
      <c r="H84" s="210">
        <f t="shared" si="30"/>
        <v>1.3004897460937499E-4</v>
      </c>
      <c r="I84" s="217">
        <f t="shared" si="31"/>
        <v>551</v>
      </c>
      <c r="J84" s="218">
        <f t="shared" si="32"/>
        <v>0.46642468239564427</v>
      </c>
      <c r="K84" s="217">
        <f t="shared" si="33"/>
        <v>24</v>
      </c>
      <c r="L84" s="222" t="s">
        <v>541</v>
      </c>
      <c r="M84" s="220">
        <f t="shared" si="34"/>
        <v>527</v>
      </c>
      <c r="N84" s="221">
        <f t="shared" si="35"/>
        <v>0.48766603415559773</v>
      </c>
      <c r="O84" s="109" t="str">
        <f t="shared" si="36"/>
        <v>GGGAATTCATAGACTAGCCTGCCGGTCAATAACTGATGACGCGGAGTCAACCTGATAACCCATAGCGGAACAGTCTAACCTACGCGAGATACGTCTTACCGCACATAGGTAACCTATTCGTGACTAGCAGGCCTTATTCCGGTGCTATGAGTATCTTACCTGGTCTAGGTATCTAATTCGTGGGTCGGGTACTACATTCGTGCGATGGGTCCTCGCTTCGTCTATGAGGTCTCGTCTTCGTGAGTGCAATGTATCCGAAGTCGTAGTGATAATATGGAACTAGGCGCGATTTGACGAACGTATGCCGCATATTCGGAACGTCGCCTGGAAATTCGCCACCTAGATCGAAATTATCGGAACTCGTCGCTTATTTACGAACCTTGGGAGCCGTTCCTAAAGCTGAGTCTGGTTTCTTATTAGCGAGGAGCATTTCGTGAATACTGAGCCGAATATCGTAAGACACCCGCGAGCGACTGTAAACTAATCGGGGAACTTATTATAGGGCCGGTCCAGGTCTTGAACGACGT</v>
      </c>
      <c r="Q84" s="44">
        <f t="shared" si="37"/>
        <v>177560.19999999998</v>
      </c>
      <c r="R84" s="44">
        <f t="shared" si="38"/>
        <v>154</v>
      </c>
      <c r="S84" s="44">
        <f t="shared" si="39"/>
        <v>122</v>
      </c>
      <c r="T84" s="44">
        <f t="shared" si="40"/>
        <v>135</v>
      </c>
      <c r="U84" s="44">
        <f t="shared" si="41"/>
        <v>140</v>
      </c>
    </row>
    <row r="85" spans="1:21" ht="15" customHeight="1" x14ac:dyDescent="0.25">
      <c r="A85" s="213">
        <v>80</v>
      </c>
      <c r="B85" s="213" t="s">
        <v>542</v>
      </c>
      <c r="C85" s="214" t="s">
        <v>543</v>
      </c>
      <c r="D85" s="215" t="s">
        <v>513</v>
      </c>
      <c r="E85" s="215">
        <v>14.6484375</v>
      </c>
      <c r="F85" s="209">
        <f t="shared" si="28"/>
        <v>0.732421875</v>
      </c>
      <c r="G85" s="216">
        <f t="shared" si="29"/>
        <v>171361.59999999998</v>
      </c>
      <c r="H85" s="210">
        <f t="shared" si="30"/>
        <v>1.2550898437499997E-4</v>
      </c>
      <c r="I85" s="217">
        <f t="shared" si="31"/>
        <v>533</v>
      </c>
      <c r="J85" s="218">
        <f t="shared" si="32"/>
        <v>0.48030018761726079</v>
      </c>
      <c r="K85" s="217">
        <f t="shared" si="33"/>
        <v>24</v>
      </c>
      <c r="L85" s="222" t="s">
        <v>544</v>
      </c>
      <c r="M85" s="220">
        <f t="shared" si="34"/>
        <v>509</v>
      </c>
      <c r="N85" s="221">
        <f t="shared" si="35"/>
        <v>0.5029469548133596</v>
      </c>
      <c r="O85" s="109" t="str">
        <f t="shared" si="36"/>
        <v>GGGAATTCATTTGATCGTAACTCGGGTGACCAATGACCATATACGGCGTATTAAGGTCGTACCCTCGGTCTCAACTTGTCGTATGGGACTTTCAAGTACCTTAGCTCGTCGGACGCTTTAGATGACTTATCCATAGTCCTAAGTCCGGCGCCGGTTAAGCCGCTATTAGCGTGTGTGGACTCTCTCTAGGAGCGGCTTCGCACAAATTACTGCTCAATCCTAGATACGTTGCGCTCTTTGGTAAACGGCTCAGATCTTAGCACTCGTGCAGTTCTACGATGGCAAGTCGTGCCTCGTTCTCGTGTAGAATATCAGCTAATAGGGTCGGCTCAACAGTGTATCCGGTGGACAAGCACTGACACGCGATGACGTTCGTCAAGAGTCGCATAATCTCAGAATCCGTACAGCCGCATCGGGTTCACGGCTATAAAACAGCGTCATCAGCGTAGGGTATCGCTTCGCGTGTCATGACTTGGGCCACGTCTCTTTCTCGCACATTAGGCTAGATT</v>
      </c>
      <c r="Q85" s="44">
        <f t="shared" si="37"/>
        <v>171361.59999999998</v>
      </c>
      <c r="R85" s="44">
        <f t="shared" si="38"/>
        <v>138</v>
      </c>
      <c r="S85" s="44">
        <f t="shared" si="39"/>
        <v>129</v>
      </c>
      <c r="T85" s="44">
        <f t="shared" si="40"/>
        <v>127</v>
      </c>
      <c r="U85" s="44">
        <f t="shared" si="41"/>
        <v>139</v>
      </c>
    </row>
    <row r="86" spans="1:21" ht="15" customHeight="1" x14ac:dyDescent="0.25">
      <c r="A86" s="213">
        <v>81</v>
      </c>
      <c r="B86" s="213" t="s">
        <v>545</v>
      </c>
      <c r="C86" s="214" t="s">
        <v>546</v>
      </c>
      <c r="D86" s="215" t="s">
        <v>513</v>
      </c>
      <c r="E86" s="215">
        <v>7.32421875</v>
      </c>
      <c r="F86" s="209">
        <f t="shared" si="28"/>
        <v>0.3662109375</v>
      </c>
      <c r="G86" s="216">
        <f t="shared" si="29"/>
        <v>242048.19999999998</v>
      </c>
      <c r="H86" s="210">
        <f t="shared" si="30"/>
        <v>8.8640698242187504E-5</v>
      </c>
      <c r="I86" s="217">
        <f t="shared" si="31"/>
        <v>751</v>
      </c>
      <c r="J86" s="218">
        <f t="shared" si="32"/>
        <v>0.45672436750998668</v>
      </c>
      <c r="K86" s="217">
        <f t="shared" si="33"/>
        <v>24</v>
      </c>
      <c r="L86" s="222" t="s">
        <v>547</v>
      </c>
      <c r="M86" s="220">
        <f t="shared" si="34"/>
        <v>727</v>
      </c>
      <c r="N86" s="221">
        <f t="shared" si="35"/>
        <v>0.47180192572214585</v>
      </c>
      <c r="O86" s="109" t="str">
        <f t="shared" si="36"/>
        <v>GGGAATTCTCCTTGGTTTGAAATCAAATTACTATAGATTGCATGCAGAAGTAGGGCTTTACAAGTTTGTTCCTAATTCCGTTGAACAATAGCGAATGTATGATGGTCGGTCATTGCCGCAACCCTGAAGCAGTGAGCGTGGTTGAGTAACCACGTACTAGAAGTCCAAGGATGGTTGCAGTAGCTAGCTCAATTGCCATTGCTGGAATAGTGTCGGTAAACCACGCACCGGGGAGCCGCGTTTCGTTGCGATAACCTCATATAGTCCCAGTCTCGGACGCGAGCACCTGCAGCGTAATTAATAAGGTCAGGCTATGATTCACCACCGTGTAGGAGTTATGCGCCTTATCGCGAAGGTAGTTACTCTTGCCAGTGGGCATGAAATTGCGAGCTTGCCCTAGTAGCGTTAGTACCGTCATAAGCCACTCTAAGAGATCGAAATTTTATACAGTAGTACTAACAGCAGACCTGCAATATCAAAGTTATAAGCGCGTCGACACGCCTCGTCTAAGAAAAACTACTTCCATTAAAGTTCGAGGACAAATGCGGTCTGATTCAGTCCTATAGCGAGGCCATTGCAGTGTGGTCTGCCGTGGTCGGCTCGATAATACCATGATAACTACTGACTGCGCAGTTGTAGCGACCGCAATGGGGAGTGTGTGTTCTTTATTTCAACTGCGTGGCTTATCCTACTTAGGAGTTGTGGATACCAGATTATCTCGCGGTGG</v>
      </c>
      <c r="Q86" s="44">
        <f t="shared" si="37"/>
        <v>242048.19999999998</v>
      </c>
      <c r="R86" s="44">
        <f t="shared" si="38"/>
        <v>212</v>
      </c>
      <c r="S86" s="44">
        <f t="shared" si="39"/>
        <v>158</v>
      </c>
      <c r="T86" s="44">
        <f t="shared" si="40"/>
        <v>185</v>
      </c>
      <c r="U86" s="44">
        <f t="shared" si="41"/>
        <v>196</v>
      </c>
    </row>
    <row r="87" spans="1:21" ht="15" customHeight="1" x14ac:dyDescent="0.25">
      <c r="A87" s="213">
        <v>82</v>
      </c>
      <c r="B87" s="213" t="s">
        <v>548</v>
      </c>
      <c r="C87" s="214" t="s">
        <v>549</v>
      </c>
      <c r="D87" s="215" t="s">
        <v>513</v>
      </c>
      <c r="E87" s="215">
        <v>3.66210938</v>
      </c>
      <c r="F87" s="209">
        <f t="shared" si="28"/>
        <v>0.18310546899999999</v>
      </c>
      <c r="G87" s="216">
        <f t="shared" si="29"/>
        <v>637893.4</v>
      </c>
      <c r="H87" s="210">
        <f t="shared" si="30"/>
        <v>1.1680177017900459E-4</v>
      </c>
      <c r="I87" s="217">
        <f t="shared" si="31"/>
        <v>1977</v>
      </c>
      <c r="J87" s="218">
        <f t="shared" si="32"/>
        <v>0.44360141628730398</v>
      </c>
      <c r="K87" s="217">
        <f t="shared" si="33"/>
        <v>20</v>
      </c>
      <c r="L87" s="219" t="s">
        <v>550</v>
      </c>
      <c r="M87" s="220">
        <f t="shared" si="34"/>
        <v>1957</v>
      </c>
      <c r="N87" s="221">
        <f t="shared" si="35"/>
        <v>0.44813490035769032</v>
      </c>
      <c r="O87" s="109" t="str">
        <f t="shared" si="36"/>
        <v>GGGAATTCGAGCTCGGTACCAAAAGAAGAAGGAAAGTAGAGGAGATCAAGATGTCAAACGAAACAATTAAATTAGTCATTGCGGGACCGCGTGGAAGAATGGGGCAGGAAGCTGTTAAATTGGCAGAACGAACACCACATTTTGACCTTGTAGGGGCCATAGACCATACATACGATCAGCAAAAATTATCTGATGTGATGCCTGTTGAGTCAGATGCTTTCATTTACACAGATATCCTTGCCTGTTTTACAGAAACACAACCGGATGTCTTGATTGATTTAACAACGCCCGAAATCGGAAAAGTACATACAAAAATTGCATTAGAGCACGTAGTCCGTCCAGTTGTCGGAACAACCGGTTTCTCAGAAGCTGATTTAAAAGAGCTCACATCTTTAACAGAAGAAAAAGGGATCGGAGCCATCATCGCGCCAAATTTTGCGCTCGGTGCGATACTGATGATGAAATTTTCAAAAATGGCTGCCAACTATTTTGAGGATGTTGAGATTATTGAGCTTCATCATGACCAGAAGCTTGACGCACCAAGCGGAACTGCGCTTAAAACAGCGGAAATGATTTCAGAAGTCCGTAAAGAAAAGCAGCAAGGACATCCGGATGAAAAAGAAATTCTCCCAGGAGCAAGAGGAGCGGAGCAAAACGGTATTCGCTTGCACAGCGTCCGTCTTCCGGGACTGATCGCGCATCAGGAGGTCATGTTCGGCATGGATGGCCAAACGCTTCAGATACGCCATGATTCTTATAACCGTGCTTCTTTCATGTCAGGCGTTAAACTGTCAGTCGAACAAGTCATGAAGATTGATCAGCTTGTGTATGGTTTAGAAAATATCATTGATTAGACGGGGGGATAAACAATGAAAATTGCTTTGATCGCGCATGACAAGAAAAAACAGGATATGGTTCAATTTACGACTGCCTATCGGGATATTTTAAAGAATCATGATCTATACGCAACCGGAACCACAGGGTTGAAAATTCATGAGGCGACAGGTCTTCAAATTGAACGTTTTCAATCCGGCCCTTTAGGGGGAGACCAGCAAATCGGTGCACTGATCGCTGCCAATGCACTCGATCTTGTCATTTTTTTGCGCGACCCGCTGACCGCGCAGCCGCATGAACCGGATGTCTCGGCATTAATCCGTTTATGTGATGTGTATTCCATTCCGCTCGCCACAAATATGGGTACTGCGGAAATTCTTGTGCGCACACTTGATGAAGGTGTTTTCGAATTCCGTGACCTTCTTCGGGGAGAAGAGCCGAATGTATAATGCTGACGTTCTTGCTTTTGGCGCCCACAGTGATGATGTCGAGATCGGAATGGGCGGCACAATAGCGAAGTTTGTCAAACAGGAAAAAAAAGTAATGATATGCGATTTGACAGAAGCGGAACTCTCTTCTAACGGTACGGTCAGTTTGCGTAAAGAAGAAGCAGCTGAAGCAGCCCGCATATTAGGCGCAGATAAAAGAATTCAGCTAACGCTTCCAGACCGCGGCCTAATAATGAGTGATCAGGCAATTCGGTCAATTGTCACTGTCATCAGAATCTGTCGGCCAAAAGCGGTTTTTATGCCGTATAAAAAGGATCGCCATCCGGATCACGGCAATGCGGCTGCACTGGTGGAAGAAGCGATCTTTTCCGCCGGAATCCATAAATATAAAGACGAAAAAAGCCTTCCGGCGCATAAAGTCAGCAAGGTTTACTATTATATGATAAATGGTTTTCATCAGCCGGATTTTGTTATTGATATCTCGGATACAATAGAGGCAAAGAAACAAAGCCTCAACGCCTACAAAAGCCAGTTTATCCCGTCAAAGGATTCCGTTTCTACTCCTCTGACGAATGGGTATATTGAAATCGTTGAAGCGAGAGAAAAGCTTTACGGTAAAGAAGCGGGCGTGGAGTATGCCGAAGGTTTCTTTTCCAAACGGATGCTGAAGCTTG</v>
      </c>
      <c r="Q87" s="44">
        <f t="shared" si="37"/>
        <v>637893.4</v>
      </c>
      <c r="R87" s="44">
        <f t="shared" si="38"/>
        <v>618</v>
      </c>
      <c r="S87" s="44">
        <f t="shared" si="39"/>
        <v>401</v>
      </c>
      <c r="T87" s="44">
        <f t="shared" si="40"/>
        <v>476</v>
      </c>
      <c r="U87" s="44">
        <f t="shared" si="41"/>
        <v>482</v>
      </c>
    </row>
    <row r="88" spans="1:21" ht="15" customHeight="1" x14ac:dyDescent="0.25">
      <c r="A88" s="213">
        <v>83</v>
      </c>
      <c r="B88" s="213" t="s">
        <v>551</v>
      </c>
      <c r="C88" s="214" t="s">
        <v>552</v>
      </c>
      <c r="D88" s="215" t="s">
        <v>513</v>
      </c>
      <c r="E88" s="215">
        <v>3.66210938</v>
      </c>
      <c r="F88" s="209">
        <f t="shared" si="28"/>
        <v>0.18310546899999999</v>
      </c>
      <c r="G88" s="216">
        <f t="shared" si="29"/>
        <v>90305.2</v>
      </c>
      <c r="H88" s="210">
        <f t="shared" si="30"/>
        <v>1.65353759991388E-5</v>
      </c>
      <c r="I88" s="217">
        <f t="shared" si="31"/>
        <v>281</v>
      </c>
      <c r="J88" s="218">
        <f t="shared" si="32"/>
        <v>0.33451957295373669</v>
      </c>
      <c r="K88" s="217">
        <f t="shared" si="33"/>
        <v>23</v>
      </c>
      <c r="L88" s="222" t="s">
        <v>553</v>
      </c>
      <c r="M88" s="220">
        <f t="shared" si="34"/>
        <v>258</v>
      </c>
      <c r="N88" s="221">
        <f t="shared" si="35"/>
        <v>0.36434108527131781</v>
      </c>
      <c r="O88" s="109" t="str">
        <f t="shared" si="36"/>
        <v>GGGAATTCAGTTTTTTCACCTTATGACTTCTCACTCCATACGAAAGACAGATGGTTTGCTCCCAATGAACCCAGAGGGAGTTAAGGTTGATGATTCCCAAGTCCAACATGGAGTTATGCCTATAACGTCATGTTGGACAGACCCCTGTATTGAGCAGACTTAACTTATACTGATATACAGCTAAAATTTGAACAACAAATCTCTTAAATTTATTGTTGAGAATAAAAAGGATACTATCTTATCCAATATTGTATTTCC</v>
      </c>
      <c r="Q88" s="44">
        <f t="shared" si="37"/>
        <v>90305.2</v>
      </c>
      <c r="R88" s="44">
        <f t="shared" si="38"/>
        <v>106</v>
      </c>
      <c r="S88" s="44">
        <f t="shared" si="39"/>
        <v>50</v>
      </c>
      <c r="T88" s="44">
        <f t="shared" si="40"/>
        <v>44</v>
      </c>
      <c r="U88" s="44">
        <f t="shared" si="41"/>
        <v>81</v>
      </c>
    </row>
    <row r="89" spans="1:21" ht="15" customHeight="1" x14ac:dyDescent="0.25">
      <c r="A89" s="213">
        <v>84</v>
      </c>
      <c r="B89" s="213" t="s">
        <v>554</v>
      </c>
      <c r="C89" s="214" t="s">
        <v>555</v>
      </c>
      <c r="D89" s="215" t="s">
        <v>513</v>
      </c>
      <c r="E89" s="215">
        <v>1.83105469</v>
      </c>
      <c r="F89" s="209">
        <f t="shared" si="28"/>
        <v>9.1552734499999996E-2</v>
      </c>
      <c r="G89" s="216">
        <f t="shared" si="29"/>
        <v>369276</v>
      </c>
      <c r="H89" s="210">
        <f t="shared" si="30"/>
        <v>3.3808227585221995E-5</v>
      </c>
      <c r="I89" s="217">
        <f t="shared" si="31"/>
        <v>1145</v>
      </c>
      <c r="J89" s="218">
        <f t="shared" si="32"/>
        <v>0.50218340611353707</v>
      </c>
      <c r="K89" s="217">
        <f t="shared" si="33"/>
        <v>24</v>
      </c>
      <c r="L89" s="222" t="s">
        <v>556</v>
      </c>
      <c r="M89" s="220">
        <f t="shared" si="34"/>
        <v>1121</v>
      </c>
      <c r="N89" s="221">
        <f t="shared" si="35"/>
        <v>0.51293487957181094</v>
      </c>
      <c r="O89" s="109" t="str">
        <f t="shared" si="36"/>
        <v>GGGAATTCGGGAGAAGTACCAATATCAGACTCCCGAGACATAAGGGGTGTGCACGGCATGGATGTGTCGCTAACCTCCTGGTCCTATAAAGCAACACTCATGGCACCGTGTGCTGAAGGCTCCAAACGGGTCGATACCAGAAGGGTCGATTCTTTCTTCCAATACATTGTCGGTGTCAATGCTGGAGGCCCAGGAGACGAAATCCTCGGTCAGGTTGTTACTTGAAGGGTTCAACACGAGCTCAAATTTGTCCAGGGGTGGTCACCAGCGGGTCTCGAACAGAGGTGAAACGGGATAAATACCCGAAACATTCATAACCCTGCCAGTCATTATAAGCAAGCCGCTGACTTGGACACCACAACGTGTGGAACCTCAGGTAAGCTGGTCCGGGAATCTTGGTCGCGAAGCGACCCCATTGAGTAGGCAATCCAAACCCTGCAAACAATAGGTGGCCATCCGGTCAAATAATGTGGGAGATGCGCACATCATGAGAGCGACGTATTGAACTCAAGGGACGGTGGTCCCAGGAGAGGGATTACCACATGTTGAAGCTCTTTCAAATCGATTATCCCAATCTGCGCACTGTAAGGTAACCAACCGCAATAATCCCCAGAACACTGCCCTGGTATCTATCGATTTGGAAGTCCAGACTCTAGTGATGCCGGCTGGTCGCGACAAGAAAACATAATTCGCAAAGGGCCCCTGTCTCATTTGGCGTCTTGTACCCAAACACCATACTTGGGAGGGTGTTGCGGCCGCATATCAACGACTAGAGGCCGTCAGAATGAGTCTTCAACACATATCGCTGAAGAAATGTCACTCCCATGGTGGCTGATATAGAAACATATCCTCGCGGACTTCATCGCCGGGCACAAGGCTACAAGATGGACTGGAACGCCGTGTCAACCTCGTAACAACTCCCCATGCAATTCACTCACCGAGTAGCCTATAATGGGGAATGTAGACGGGGCCCTATCTCAAATGTGTGCACCTCTATCCCCACCAAGTATAGTCGACTTAAGGGCGGATCAAATGGCGCGCTGCCATACAAATCCGGTTCCAAGCATGACTCATGGGCAGTACGCCGGTTAGTGGGAAATACGGCTGTCAAACGCTGGTCC</v>
      </c>
      <c r="Q89" s="44">
        <f t="shared" si="37"/>
        <v>369276</v>
      </c>
      <c r="R89" s="44">
        <f t="shared" si="38"/>
        <v>331</v>
      </c>
      <c r="S89" s="44">
        <f t="shared" si="39"/>
        <v>288</v>
      </c>
      <c r="T89" s="44">
        <f t="shared" si="40"/>
        <v>287</v>
      </c>
      <c r="U89" s="44">
        <f t="shared" si="41"/>
        <v>239</v>
      </c>
    </row>
    <row r="90" spans="1:21" ht="15" customHeight="1" x14ac:dyDescent="0.25">
      <c r="A90" s="213">
        <v>85</v>
      </c>
      <c r="B90" s="213" t="s">
        <v>557</v>
      </c>
      <c r="C90" s="214" t="s">
        <v>558</v>
      </c>
      <c r="D90" s="215" t="s">
        <v>513</v>
      </c>
      <c r="E90" s="215">
        <v>0.91552734000000002</v>
      </c>
      <c r="F90" s="209">
        <f t="shared" si="28"/>
        <v>4.5776366999999998E-2</v>
      </c>
      <c r="G90" s="216">
        <f t="shared" si="29"/>
        <v>175830</v>
      </c>
      <c r="H90" s="210">
        <f t="shared" si="30"/>
        <v>8.0488586096100003E-6</v>
      </c>
      <c r="I90" s="217">
        <f t="shared" si="31"/>
        <v>545</v>
      </c>
      <c r="J90" s="218">
        <f t="shared" si="32"/>
        <v>0.49541284403669728</v>
      </c>
      <c r="K90" s="217">
        <f t="shared" si="33"/>
        <v>24</v>
      </c>
      <c r="L90" s="222" t="s">
        <v>559</v>
      </c>
      <c r="M90" s="220">
        <f t="shared" si="34"/>
        <v>521</v>
      </c>
      <c r="N90" s="221">
        <f t="shared" si="35"/>
        <v>0.51823416506717845</v>
      </c>
      <c r="O90" s="109" t="str">
        <f t="shared" si="36"/>
        <v>GGGAATTCCAAAGCAAACCTAATGAAGCCAGACACGAGATCACAGAAAATCGCTGACTATCCCGAGTGCGCGGCGAGCTACAATCCAAGATGATTATTTTTTCACGACCGGGCGCTGGTCAGGTATATCGCTGGTACAGATGGCGGCAAGCATCGTTGTCACCACTTCCTTCACGATTTCCGTTAGAGCCGAGTGGTACAGCACGTACGTTATATATGGGAGTACGGACATGCTTCCCACCTCGTCAGCCAAGATGATAGATACCCGTAGCGTGATGGTCTTATAGCTGCTCTGATGGACTTCGAAAGATCACCGTGCAGCTATTCAAAAAAGCAGCCGGGGAAAAGGTGGTCTCGCCCGAAAGCCATGACCTCCGATCACTCCTGGCCGGTAGTCGGTTTATTGCATATTGTACAGTTGCGCGCGCGGCAGGTCACATCCCCCTGGTTAAATAGAGGCACGAGCGCTCGTTTTTGGGTGATCAATATGGCTTACCCCCGAGAGAGTTGTGAGCTTGCACG</v>
      </c>
      <c r="Q90" s="44">
        <f t="shared" si="37"/>
        <v>175830</v>
      </c>
      <c r="R90" s="44">
        <f t="shared" si="38"/>
        <v>154</v>
      </c>
      <c r="S90" s="44">
        <f t="shared" si="39"/>
        <v>132</v>
      </c>
      <c r="T90" s="44">
        <f t="shared" si="40"/>
        <v>138</v>
      </c>
      <c r="U90" s="44">
        <f t="shared" si="41"/>
        <v>121</v>
      </c>
    </row>
    <row r="91" spans="1:21" ht="15" customHeight="1" x14ac:dyDescent="0.25">
      <c r="A91" s="213">
        <v>86</v>
      </c>
      <c r="B91" s="213" t="s">
        <v>560</v>
      </c>
      <c r="C91" s="214" t="s">
        <v>561</v>
      </c>
      <c r="D91" s="215" t="s">
        <v>513</v>
      </c>
      <c r="E91" s="215">
        <v>0.91552734000000002</v>
      </c>
      <c r="F91" s="209">
        <f t="shared" si="28"/>
        <v>4.5776366999999998E-2</v>
      </c>
      <c r="G91" s="216">
        <f t="shared" si="29"/>
        <v>264026.2</v>
      </c>
      <c r="H91" s="210">
        <f t="shared" si="30"/>
        <v>1.20861602288154E-5</v>
      </c>
      <c r="I91" s="217">
        <f t="shared" si="31"/>
        <v>816</v>
      </c>
      <c r="J91" s="218">
        <f t="shared" si="32"/>
        <v>0.42892156862745101</v>
      </c>
      <c r="K91" s="217">
        <f t="shared" si="33"/>
        <v>24</v>
      </c>
      <c r="L91" s="219" t="s">
        <v>562</v>
      </c>
      <c r="M91" s="220">
        <f t="shared" si="34"/>
        <v>792</v>
      </c>
      <c r="N91" s="221">
        <f t="shared" si="35"/>
        <v>0.44191919191919193</v>
      </c>
      <c r="O91" s="109" t="str">
        <f t="shared" si="36"/>
        <v>GGGAATTCACCGAGCTCAGATGTGAAGGATCTTCTTGGAGGATTAAAAAAATGATTATCTGTAAAACCCCACGTGAACTTGGTATCATGCGGGAAGCAGGGCGAATCGTGGCTTTAACTCATGAAGAGTTAAAAAAGCACATTAAACCAGGAATCTCGACAAAAGAATTGGATCAAATTGCCGAACGTTTTATTAAGAAGCAGGGTGCAATCCCATCTTTTAGGGGGTATAATGGGTTTCGCGGGAGCATTTGCGTATCAGTTAATGAAGAACTCGTTCACGGCATACCTGGCAGCAGGGTGCTGAAGGACGGTGACATCATCAGTATTGATATCGGTGCTAAATTAAATGGTTATCATGGTGACTCTGCATGGACATATCCGGTAGGAAACATCAGCGATGATGACAAAAAACTTCTGGAAGTGACAGAGGAGTCTTTATATAAAGGCTTGCAGGAAGCAAAACCAGGTGAACGTTTGTCGAATATTTCCCACGCAATACAAACGTATGTCGAAAATGAGCAGTTTTCAGTTGTTAGGGAGTATGTCGGACATGGTGTTGGTCAAGACTTGCATGAGGACCCGCAAATTCCTCATTACGGTCCGCCCAACAAAGGACCACGGCTTAAACCTGGCATGGTTCTCGCTATTGAACCTATGGTGAACGCTGGCAGCCGCTACGTGAAAACATTGGCTGATAACTGGACGGTTGTAACGGTAGATGGGAAAAAGTGTGCTCATTTTGAACATACGATTGCGATTACGGAAACGGTTTTTGAATACTGACGAGAGT</v>
      </c>
      <c r="Q91" s="44">
        <f t="shared" si="37"/>
        <v>264026.2</v>
      </c>
      <c r="R91" s="44">
        <f t="shared" si="38"/>
        <v>266</v>
      </c>
      <c r="S91" s="44">
        <f t="shared" si="39"/>
        <v>144</v>
      </c>
      <c r="T91" s="44">
        <f t="shared" si="40"/>
        <v>206</v>
      </c>
      <c r="U91" s="44">
        <f t="shared" si="41"/>
        <v>200</v>
      </c>
    </row>
    <row r="92" spans="1:21" ht="15" customHeight="1" x14ac:dyDescent="0.25">
      <c r="A92" s="213">
        <v>87</v>
      </c>
      <c r="B92" s="213" t="s">
        <v>563</v>
      </c>
      <c r="C92" s="214" t="s">
        <v>564</v>
      </c>
      <c r="D92" s="215" t="s">
        <v>513</v>
      </c>
      <c r="E92" s="215">
        <v>0.45776367000000001</v>
      </c>
      <c r="F92" s="209">
        <f t="shared" si="28"/>
        <v>2.2888183499999999E-2</v>
      </c>
      <c r="G92" s="216">
        <f t="shared" si="29"/>
        <v>329010.40000000002</v>
      </c>
      <c r="H92" s="210">
        <f t="shared" si="30"/>
        <v>7.5304504086083999E-6</v>
      </c>
      <c r="I92" s="217">
        <f t="shared" si="31"/>
        <v>1032</v>
      </c>
      <c r="J92" s="218">
        <f t="shared" si="32"/>
        <v>0.34302325581395354</v>
      </c>
      <c r="K92" s="217">
        <f t="shared" si="33"/>
        <v>25</v>
      </c>
      <c r="L92" s="222" t="s">
        <v>565</v>
      </c>
      <c r="M92" s="220">
        <f t="shared" si="34"/>
        <v>1007</v>
      </c>
      <c r="N92" s="221">
        <f t="shared" si="35"/>
        <v>0.35153922542204563</v>
      </c>
      <c r="O92" s="109" t="str">
        <f t="shared" si="36"/>
        <v>GGGAATTCCCAATGAACTCAGCTATTCTTCTTAACAAATAACTTTCTCCAGAAAATTCAAATGTATCATCTTCAGGATTCCACCTAAAAACATCATGTAATATAATATCATCAATTTTTGGGTCGTATTCAACAATCTCAGTTATACTCTCAGTTCTTCTAACAAATCTTCCTTTATAAATCAATCTAACCTGCATACATATGGCATTTAGTTGTTCAAGCATAATCTTTGGAATGTTCATTGGTTCAGCATTCAACCTCCTTATAACTGCCTCTGGGGATTTTGCGTGTATCGTTGATAACGCCAAATGTCCTGTAGTTATTGCTTGAAATAATATCTTCGCCTCCTCACCTCTAACCTCTCCAACAATTAAATAATCTGGTCTTTGCCTTAAAGCCGCTTTTAATAAATCCATCATAGTTATTTCATATTCTTCTCCACCGAATCCACTTCTTGTAGTTCCAGCAATCCAGTTTTCATGATACAACCTAATTTCTGGAGTATCCTCAATAGATACGATTTTCATTTGAGGAAGGATGAAAAGAGAGAATGCATTTAAAAGGGTGGTTTTTCCAGTAGCTACCTCTCCAGCAACCATAATAGAATTTTTATATTCAATGAGTAACCAAAGATATGCAAGCATCTCTGGAGAAATACTCCCATATCTTATTAAATCTGTTGGCAATATAGGAGTGTGTGTGAATTTTCTTATTGTAAATGTTGAACCATATCTTGAGATATCCCTTCCAAGGGTTACATTTAGCCTGCTACCATCTGGGAGAGAACCATCCACTATTGGATTAGCCAATGTTAAAGATTTTCCACACCTTTGGGCTAAGGATATACAAAACGAGTCTAATTCTTCATCAGTTTCAAATTTTATATTTGTCTTTAAATGTTCGTATTTTCTATGAAACACATACACTGGCTTTCCAACACCTGTGCAACTGATATCCTCCAAATTCTCATCTTTCATAAGAGCATCTATTTCCCATATCCAATGAGGT</v>
      </c>
      <c r="Q92" s="44">
        <f t="shared" si="37"/>
        <v>329010.40000000002</v>
      </c>
      <c r="R92" s="44">
        <f t="shared" si="38"/>
        <v>329</v>
      </c>
      <c r="S92" s="44">
        <f t="shared" si="39"/>
        <v>213</v>
      </c>
      <c r="T92" s="44">
        <f t="shared" si="40"/>
        <v>141</v>
      </c>
      <c r="U92" s="44">
        <f t="shared" si="41"/>
        <v>349</v>
      </c>
    </row>
    <row r="93" spans="1:21" ht="15" customHeight="1" x14ac:dyDescent="0.25">
      <c r="A93" s="213">
        <v>88</v>
      </c>
      <c r="B93" s="213" t="s">
        <v>566</v>
      </c>
      <c r="C93" s="214" t="s">
        <v>567</v>
      </c>
      <c r="D93" s="215" t="s">
        <v>513</v>
      </c>
      <c r="E93" s="215">
        <v>0.22888184</v>
      </c>
      <c r="F93" s="209">
        <f t="shared" si="28"/>
        <v>1.1444091999999999E-2</v>
      </c>
      <c r="G93" s="216">
        <f t="shared" si="29"/>
        <v>369490.6</v>
      </c>
      <c r="H93" s="210">
        <f t="shared" si="30"/>
        <v>4.2284844195352001E-6</v>
      </c>
      <c r="I93" s="217">
        <f t="shared" si="31"/>
        <v>1143</v>
      </c>
      <c r="J93" s="218">
        <f t="shared" si="32"/>
        <v>0.45581802274715666</v>
      </c>
      <c r="K93" s="217">
        <f t="shared" si="33"/>
        <v>22</v>
      </c>
      <c r="L93" s="222" t="s">
        <v>568</v>
      </c>
      <c r="M93" s="220">
        <f t="shared" si="34"/>
        <v>1121</v>
      </c>
      <c r="N93" s="221">
        <f t="shared" si="35"/>
        <v>0.46476360392506688</v>
      </c>
      <c r="O93" s="109" t="str">
        <f t="shared" si="36"/>
        <v>GGGAATTCGAGCTCGGTACCACCGAGCTCAAGATGCGTTAATTATGTGGGTGACGATAAATGAGTGAGCAAAAAGACATGTACGTATTAGGAATTGAAACAAGCTGTGATGAGACTGCTGCAGCTATTGTGAAAAGCGGGAAAGAGATCATTTCAAACGTAGTAGCCTCTCAAATTGAAAGCCATAAGCGCTTCGGAGGCGTTGTTCCGGAAATTGCTTCAAGACATCATGTTGAACAAATCACTTTGGTTATAGAAGAGGCGTTTCGCAAAGCTGGCATGACGTATAGTGATATTGATGCGATTGCAGTAACAGAAGGTCCGGGACTGGTGGGAGCGCTTCTTATCGGAGTGAATGCCGCTAAAGCATTGAGCTTTGCATATAACATTCCGTTAGTAGGCGTTCATCATATAGCCGGTCATATATACGCGAACCGTCTTGTAGAAGACATCGTGTTCCCGGCACTGGCATTGGTCGTTTCAGGAGGCCATACAGAACTGGTTTATATGAAGGAACATGGATCATTTGAAGTCATTGGGGAAACCCTTGATGATGCGGCAGGAGAAGCCTACGACAAAGTGGCGCGGACGATGGGATTGCCATATCCGGGTGGACCGCAAATTGACAAGCTAGCTGAAAAAGGGAATGACAATATTCCGCTTCCTCGCGCATGGCTTGAAGAAGGCTCTTACAACTTCAGCTTTAGCGGATTGAAGTCTGCGGTGATCAATACGCTTCATAATGCATCCCAAAAAGGGCAAGAGATTGCTCCGGAAGATTTGTCTGCCAGTTTCCAAAATAGTGTGATCGATGTCTTGGTAACCAAAACGGCGCGCGCGGCAAAGGAATATGATGTCAAACAGGTCCTTTTAGCCGGAGGAGTAGCTGCAAACAGAGGCCTCAGAGCTGCATTAGAAAAGGAATTTGCCCAGCATGAAGGGATTACGCTTGTCATTCCTCCATTAGCTTTATGCACGGATAATGCTGCGATGATTGCTGCTGCTGGTACAATTGCTTTTGAAAAAGGAATTCGCGGTGCATATGATATGAATGGCCAGCCCGGCCTTGAATTGACTTCTTATCAAAGTCTCACGAGATAATAGCGTGAGACTCCCGGGTAC</v>
      </c>
      <c r="Q93" s="44">
        <f t="shared" si="37"/>
        <v>369490.6</v>
      </c>
      <c r="R93" s="44">
        <f t="shared" si="38"/>
        <v>342</v>
      </c>
      <c r="S93" s="44">
        <f t="shared" si="39"/>
        <v>221</v>
      </c>
      <c r="T93" s="44">
        <f t="shared" si="40"/>
        <v>300</v>
      </c>
      <c r="U93" s="44">
        <f t="shared" si="41"/>
        <v>280</v>
      </c>
    </row>
    <row r="94" spans="1:21" ht="15" customHeight="1" x14ac:dyDescent="0.25">
      <c r="A94" s="213">
        <v>89</v>
      </c>
      <c r="B94" s="213" t="s">
        <v>569</v>
      </c>
      <c r="C94" s="214" t="s">
        <v>570</v>
      </c>
      <c r="D94" s="215" t="s">
        <v>513</v>
      </c>
      <c r="E94" s="215">
        <v>0.22888184</v>
      </c>
      <c r="F94" s="209">
        <f t="shared" si="28"/>
        <v>1.1444091999999999E-2</v>
      </c>
      <c r="G94" s="216">
        <f t="shared" si="29"/>
        <v>174934.39999999999</v>
      </c>
      <c r="H94" s="210">
        <f t="shared" si="30"/>
        <v>2.0019653675647998E-6</v>
      </c>
      <c r="I94" s="217">
        <f t="shared" si="31"/>
        <v>542</v>
      </c>
      <c r="J94" s="218">
        <f t="shared" si="32"/>
        <v>0.48708487084870844</v>
      </c>
      <c r="K94" s="217">
        <f t="shared" si="33"/>
        <v>25</v>
      </c>
      <c r="L94" s="222" t="s">
        <v>571</v>
      </c>
      <c r="M94" s="220">
        <f t="shared" si="34"/>
        <v>517</v>
      </c>
      <c r="N94" s="221">
        <f t="shared" si="35"/>
        <v>0.5106382978723405</v>
      </c>
      <c r="O94" s="109" t="str">
        <f t="shared" si="36"/>
        <v>GGGAATTCTTTATGCGGGGTGTTGTTGATAAGACTTCCTAGGCACGCGGACCAAGCACGTTAAAGGGAGGTTCGCTCGATCAAGAGATCCATACAGCAGGCTCCTATCAGTCTATCTGACGCCAGTTGCCATTGGACGGGATGTCGAGGGTTTGCGGTGGGGAACGACCATACTTACTGTCATTACGACGTGCGGGGAAATTGAGGTTAAGTTGTTTGCCACCCTACAATAACGAAGAATTTAGCCACCAGTTGGCGTTAGAGTTGTCAAGACGTTGGCGTGATGGGATGAACGTCGCTTAAACGTTGGTTCAGGGCTCCATATATACATCTGCCGTGCCCCCCTTAATCTCCATACAGACCCCCCAGGCGGAATGATAAGTCGATACCAGGACAATGACGGCTTCAACGTTTTCACTTTCCGCAGGTGGCGACCCTCTAGTTGCACGCTGGTACATCAGACACGTACACACGCGCAGTGGGGTGTAATCAAGCAGGACCATAACTGATAGTTCACC</v>
      </c>
      <c r="Q94" s="44">
        <f t="shared" si="37"/>
        <v>174934.39999999999</v>
      </c>
      <c r="R94" s="44">
        <f t="shared" si="38"/>
        <v>153</v>
      </c>
      <c r="S94" s="44">
        <f t="shared" si="39"/>
        <v>125</v>
      </c>
      <c r="T94" s="44">
        <f t="shared" si="40"/>
        <v>139</v>
      </c>
      <c r="U94" s="44">
        <f t="shared" si="41"/>
        <v>125</v>
      </c>
    </row>
    <row r="95" spans="1:21" ht="15" customHeight="1" x14ac:dyDescent="0.25">
      <c r="A95" s="213">
        <v>90</v>
      </c>
      <c r="B95" s="213" t="s">
        <v>572</v>
      </c>
      <c r="C95" s="214" t="s">
        <v>573</v>
      </c>
      <c r="D95" s="215" t="s">
        <v>513</v>
      </c>
      <c r="E95" s="215">
        <v>0.11444092</v>
      </c>
      <c r="F95" s="209">
        <f t="shared" si="28"/>
        <v>5.7220459999999997E-3</v>
      </c>
      <c r="G95" s="216">
        <f t="shared" si="29"/>
        <v>333179.8</v>
      </c>
      <c r="H95" s="210">
        <f t="shared" si="30"/>
        <v>1.9064701418707997E-6</v>
      </c>
      <c r="I95" s="217">
        <f t="shared" si="31"/>
        <v>1034</v>
      </c>
      <c r="J95" s="218">
        <f t="shared" si="32"/>
        <v>0.32591876208897486</v>
      </c>
      <c r="K95" s="217">
        <f t="shared" si="33"/>
        <v>22</v>
      </c>
      <c r="L95" s="222" t="s">
        <v>574</v>
      </c>
      <c r="M95" s="220">
        <f t="shared" si="34"/>
        <v>1012</v>
      </c>
      <c r="N95" s="221">
        <f t="shared" si="35"/>
        <v>0.33300395256916993</v>
      </c>
      <c r="O95" s="109" t="str">
        <f t="shared" si="36"/>
        <v>GGGAATTCGAGCTCTTTCTCTTGACTTTTTCCATAACTTCCCTAATTGTTCTATAATTCTCTTTCAAAGAGTCCTTATCATAACCAAATACATAAACTCTAACTCTATTTCCTTTTGATTCTATTGTGCAATCAATGTCCATCCTTGATAATCTCTCACAAAGCTCCAAAAGCTCTTCATCACAACTCACTTTTGATGAAATAATCTTTCTCATAGTATCGCCAAAATAATAAAGTAAATTTACAAATTACCATAGCTTATATAATAAAGTTTTGCATGAACAAAAATGTTGTGGTGATATATCATGGACGAATTTGAAATGATAAAGAGAAACACATCTGAAATTATCAGCGAGGAAGAGTTAAGAGAGGTTTTAAAAAAAGATGAAAAATCTGCTTACATAGGTTTTGAACCAAGTGGTAAAATACATTTAGGGCATTATCTCCAAATAAAAAAGATGATTGATTTACAAAATGCTGGATTTGATATAATTATATTGTTGGCTGATTTACACGCCTATTTAAACCAGAAAGGAGAGTTGGATGAGATTAGAAAAATAGGAGATTATAACAAAAAAGTTTTTGAAGCAATGGGGTTAAAGGCAAAATATGTTTATGGAAGTGAATTCCAGCTTGATAAGGATTATACACTGAATGTCTATAGATTGGCTTTAAAAACTACCTTAAAAAGAGCAAGAAGGAGTATGGAACTTATAGCAAGAGAGGATGAAAATCCAAAGGTTGCTGAAGTTATCTATCCAATAATGCAGGTTAATGATATTCATTATTTAGGCGTTGATGTTGCAGTTGGAGGGATGGAGCAGAGAAAAATACACATGTTAGCAAGGGAGCTTTTACCAAAAAAGGTTGTTTGTATTCACAACCCTGTCTTAACGGGTTTGGATGGAGAAGGAAAGATGAGTTCTTCAAAAGGGAATTTTATAGCTGTTGATGACTCTCCAGAAGAGATTAGGGCTAAGATAAAGAAAGCATACGCCCAGCTGGAGTTGTTG</v>
      </c>
      <c r="Q95" s="44">
        <f t="shared" si="37"/>
        <v>333179.8</v>
      </c>
      <c r="R95" s="44">
        <f t="shared" si="38"/>
        <v>389</v>
      </c>
      <c r="S95" s="44">
        <f t="shared" si="39"/>
        <v>142</v>
      </c>
      <c r="T95" s="44">
        <f t="shared" si="40"/>
        <v>195</v>
      </c>
      <c r="U95" s="44">
        <f t="shared" si="41"/>
        <v>308</v>
      </c>
    </row>
    <row r="96" spans="1:21" ht="15" customHeight="1" x14ac:dyDescent="0.25">
      <c r="A96" s="213">
        <v>91</v>
      </c>
      <c r="B96" s="213" t="s">
        <v>575</v>
      </c>
      <c r="C96" s="214" t="s">
        <v>576</v>
      </c>
      <c r="D96" s="215" t="s">
        <v>513</v>
      </c>
      <c r="E96" s="215">
        <v>5.7220460000000001E-2</v>
      </c>
      <c r="F96" s="209">
        <f t="shared" si="28"/>
        <v>2.8610229999999999E-3</v>
      </c>
      <c r="G96" s="216">
        <f t="shared" si="29"/>
        <v>369065.80000000005</v>
      </c>
      <c r="H96" s="210">
        <f t="shared" si="30"/>
        <v>1.0559057423134003E-6</v>
      </c>
      <c r="I96" s="217">
        <f t="shared" si="31"/>
        <v>1144</v>
      </c>
      <c r="J96" s="218">
        <f t="shared" si="32"/>
        <v>0.50087412587412583</v>
      </c>
      <c r="K96" s="217">
        <f t="shared" si="33"/>
        <v>24</v>
      </c>
      <c r="L96" s="222" t="s">
        <v>577</v>
      </c>
      <c r="M96" s="220">
        <f t="shared" si="34"/>
        <v>1120</v>
      </c>
      <c r="N96" s="221">
        <f t="shared" si="35"/>
        <v>0.51160714285714293</v>
      </c>
      <c r="O96" s="109" t="str">
        <f t="shared" si="36"/>
        <v>GGGAATTCGGAGAAGCTTGGCAAACACTACCGGGCATAGATAAAGACGCGGGGCCAAGCATGCCGACATTGGGATACTTCCATGTTACGGGGCATGGAGGCGCAGCTATCCCACCCTCGTGCGCAAGATGGACAACCGAGCGCGGTAGTAATCGCGAACTGCCAGGCACTTATTGTAGAGGTGAATCGCTAACTAACTCGGTGTAAGTTTCCGTCGATGAACAGGCATCGGAGAGGGCTCTACGGGCCACCCAGTAGTGACGTCAGGAGTGCATAAGGAAGCAGATTGACCGTGGCGCAGACTCGCGATATGAATAAGACTCTAGGGGGTGTACAATTGATCGTTGCGTACGGAATCGTGCGACCTCAAAAGTTAAGCGCGAGGGTCACCTTGCTCCGCGCGAGCAGCCTTTGTCCAGGCCTAGTCCTTGCATTCGACCTATCGCACCGAGCGTCTCACCCAGCTAGTACGAAATTAACTGATAGAGATGGTTAACCCCCTCAGAGCGACTGGTTTAAGTCTAGGACCGGACAAACGGTACGATTACGTCTTAGCATCAAGTGGTGCCTGATCTCGTGATAGACAACGTGAGAGTATTTGGATGTATGGCTAGTTACGCAGAGCATGTGGCATTATTCTCATGTTTTGCGGCGGAGCGACTCAATTTATCCGAACCATGGGAGATCGTCATTCTTGTGGTGCAAAAAAATCACGGGCCCTGATACTGGTCGAAGTTGCGCCCTATGCTTACACGGCGCACGCCGCGGTGGAGCGATCGAGACCTCTCGGATCTGAAATAAACCCGCAACGTGAGGTAGTGTTACGCATACATTCGCCCACGCTAACTGATGCGTTGTATTTCTCGGAGTCTTTACCATGAGAATTGGCATATGGAAATCCTGTCATACCACGGGTCGATACTTGTTCTCCGTCTGAAGCGAACAACGAAGCATGTTGACCGTCTAAGATGATTTTTCCGACAGAGTGACGCATATAACACCTCTGGTCTTACAATGATTCGAAGACACGTGAGACGCACTAGAGGCTTAACCTGGCAGATTGTGATCTCCGATGGTAATGAAGTCGCCGTACTATCTCTTACTTGCATGACGCGACTACC</v>
      </c>
      <c r="Q96" s="44">
        <f t="shared" si="37"/>
        <v>369065.80000000005</v>
      </c>
      <c r="R96" s="44">
        <f t="shared" si="38"/>
        <v>309</v>
      </c>
      <c r="S96" s="44">
        <f t="shared" si="39"/>
        <v>271</v>
      </c>
      <c r="T96" s="44">
        <f t="shared" si="40"/>
        <v>302</v>
      </c>
      <c r="U96" s="44">
        <f t="shared" si="41"/>
        <v>262</v>
      </c>
    </row>
    <row r="97" spans="1:21" ht="15" customHeight="1" x14ac:dyDescent="0.25">
      <c r="A97" s="213">
        <v>92</v>
      </c>
      <c r="B97" s="213" t="s">
        <v>578</v>
      </c>
      <c r="C97" s="214" t="s">
        <v>579</v>
      </c>
      <c r="D97" s="215" t="s">
        <v>513</v>
      </c>
      <c r="E97" s="215">
        <v>1.4305119999999999E-2</v>
      </c>
      <c r="F97" s="209">
        <f t="shared" si="28"/>
        <v>7.1525599999999994E-4</v>
      </c>
      <c r="G97" s="216">
        <f t="shared" si="29"/>
        <v>322722</v>
      </c>
      <c r="H97" s="210">
        <f t="shared" si="30"/>
        <v>2.3082884683199997E-7</v>
      </c>
      <c r="I97" s="217">
        <f t="shared" si="31"/>
        <v>1000</v>
      </c>
      <c r="J97" s="218">
        <f t="shared" si="32"/>
        <v>0.47699999999999998</v>
      </c>
      <c r="K97" s="217">
        <f t="shared" si="33"/>
        <v>24</v>
      </c>
      <c r="L97" s="222" t="s">
        <v>580</v>
      </c>
      <c r="M97" s="220">
        <f t="shared" si="34"/>
        <v>976</v>
      </c>
      <c r="N97" s="221">
        <f t="shared" si="35"/>
        <v>0.48872950819672134</v>
      </c>
      <c r="O97" s="109" t="str">
        <f t="shared" si="36"/>
        <v>GGGAATTCTCTGTAAATCCCGTAAACGAGTAGTACGAATCCGGACTTGAATACACGCGTCAATCCCTTTTATATCCTAGAATGGACCGTGTGGACGGCAACTCAGAGATAACGCATATCTATGTGCTCGCTTGCCCATCAAAGAAGAGACGGCGACCAAACGGACGACATATAGTGACATGGTCAACCCGTACGCCTGCTTCGTAAGCCGACGGTCCTTTGAAGAGGCTGGCGAATCATGTCGTTTGTGCTTACTATTACATGCTAGCTTGGTTGGGGCATCTCGGGACAACGTCTATGTACAATAAACACAAAGCCGCGTAGTTATCTTCCGCGAGTTCCGCCCAATACATTGGCGGTGACTTGAGACCGCTAAAATGCACATAGAAGCCTCAAACATGGTAAGACTATAGATAAGCGGCGCGAAAACACGGCATTTGGAATGATGTGTACTGGGAATAAGACGACGTCGCTATGGCCTCTCCGGAAGGCGGTGTATGTGCCAAGCGATGTTTCATTAATGTAACGGACAGGTCGCTGAGGTGGCTTTCGTTGGGGGCGCCGTCTTTGGGGGAGATTGCGTCAATTTTGACTGTCAGATCAGCGACTAGATTTTAGGCAGATTAGTGTGCCACCTGAATCAATAGAACAATATCAGTTATGGCGGTGCAGTATACTATACAATGGGTTGGGCGCATCTGCATGTCTCATGCTGTCATGGCAATCGACCTCTAGTCTGGGGTGATCCGAGGCGCTTCTCTTATTAGGAATAGTGCAGGACCCGAAACCGCCATAGGGAAAGGGTGAGCGAGGTAGCAGCGTAATAATTCGCGGTGGGCAGGAAATGCTTAGTGTTCTGTCTCAAGACCTAAGCGACAGCGTGACCTTGTTTCACTTACCTCTGAAGCTCTTCGACGTTATAGATATTGGCATCCCTAAACAACGAGTACCTTGTGCTACGACAGAAAAGTGACCTG</v>
      </c>
      <c r="Q97" s="44">
        <f t="shared" si="37"/>
        <v>322722</v>
      </c>
      <c r="R97" s="44">
        <f t="shared" si="38"/>
        <v>280</v>
      </c>
      <c r="S97" s="44">
        <f t="shared" si="39"/>
        <v>217</v>
      </c>
      <c r="T97" s="44">
        <f t="shared" si="40"/>
        <v>260</v>
      </c>
      <c r="U97" s="44">
        <f t="shared" si="41"/>
        <v>243</v>
      </c>
    </row>
    <row r="98" spans="1:21" s="53" customFormat="1" ht="15" customHeight="1" x14ac:dyDescent="0.25">
      <c r="A98" s="147"/>
      <c r="B98" s="147"/>
      <c r="C98" s="147"/>
      <c r="D98" s="223"/>
      <c r="E98" s="224"/>
      <c r="F98" s="225"/>
      <c r="G98" s="226"/>
      <c r="H98" s="227"/>
      <c r="I98" s="228"/>
      <c r="J98" s="229"/>
      <c r="K98" s="230"/>
      <c r="L98" s="231"/>
      <c r="M98" s="224"/>
      <c r="N98" s="232"/>
      <c r="O98" s="231"/>
    </row>
    <row r="99" spans="1:21" s="53" customFormat="1" ht="15" customHeight="1" x14ac:dyDescent="0.25">
      <c r="D99" s="233"/>
      <c r="E99" s="234"/>
      <c r="F99" s="156" t="s">
        <v>273</v>
      </c>
      <c r="G99" s="157" t="s">
        <v>38</v>
      </c>
      <c r="H99" s="235" t="s">
        <v>39</v>
      </c>
      <c r="I99" s="159" t="s">
        <v>40</v>
      </c>
      <c r="J99" s="160" t="s">
        <v>41</v>
      </c>
      <c r="K99" s="236" t="s">
        <v>42</v>
      </c>
      <c r="L99" s="237"/>
      <c r="M99" s="55"/>
      <c r="N99" s="238"/>
      <c r="O99" s="239"/>
    </row>
    <row r="100" spans="1:21" s="53" customFormat="1" ht="15" customHeight="1" x14ac:dyDescent="0.25">
      <c r="D100" s="240" t="s">
        <v>274</v>
      </c>
      <c r="E100" s="241"/>
      <c r="F100" s="242">
        <f t="shared" ref="F100:K100" si="42">AVERAGE(F6:F99)</f>
        <v>56.258167909576109</v>
      </c>
      <c r="G100" s="167">
        <f t="shared" si="42"/>
        <v>292342.86521739123</v>
      </c>
      <c r="H100" s="243">
        <f t="shared" si="42"/>
        <v>1.6471106387847708E-2</v>
      </c>
      <c r="I100" s="167">
        <f t="shared" si="42"/>
        <v>908.67391304347825</v>
      </c>
      <c r="J100" s="169">
        <f t="shared" si="42"/>
        <v>0.44232351838691664</v>
      </c>
      <c r="K100" s="244">
        <f t="shared" si="42"/>
        <v>23.804347826086957</v>
      </c>
      <c r="L100" s="164"/>
      <c r="M100" s="182"/>
      <c r="N100" s="58"/>
      <c r="O100" s="245"/>
    </row>
    <row r="101" spans="1:21" s="53" customFormat="1" ht="15" customHeight="1" x14ac:dyDescent="0.25">
      <c r="D101" s="246" t="s">
        <v>275</v>
      </c>
      <c r="E101" s="247"/>
      <c r="F101" s="248">
        <f t="shared" ref="F101:K101" si="43">MEDIAN(F6:F99)</f>
        <v>0.3662109375</v>
      </c>
      <c r="G101" s="176">
        <f t="shared" si="43"/>
        <v>322798.2</v>
      </c>
      <c r="H101" s="249">
        <f t="shared" si="43"/>
        <v>1.1791836555825229E-4</v>
      </c>
      <c r="I101" s="176">
        <f t="shared" si="43"/>
        <v>1002</v>
      </c>
      <c r="J101" s="178">
        <f t="shared" si="43"/>
        <v>0.47288651770155976</v>
      </c>
      <c r="K101" s="250">
        <f t="shared" si="43"/>
        <v>24</v>
      </c>
      <c r="L101" s="164"/>
      <c r="M101" s="182"/>
      <c r="N101" s="58"/>
      <c r="O101" s="239"/>
    </row>
    <row r="102" spans="1:21" s="53" customFormat="1" ht="15" customHeight="1" x14ac:dyDescent="0.25">
      <c r="D102" s="240" t="s">
        <v>276</v>
      </c>
      <c r="E102" s="241"/>
      <c r="F102" s="251">
        <f>MIN(F6:F97)</f>
        <v>7.1525599999999994E-4</v>
      </c>
      <c r="G102" s="167">
        <f>MIN(G6:G97)</f>
        <v>90305.2</v>
      </c>
      <c r="H102" s="243">
        <f>MIN(H6:H97)</f>
        <v>2.3082884683199997E-7</v>
      </c>
      <c r="I102" s="167">
        <f>MIN(I6:I97)</f>
        <v>281</v>
      </c>
      <c r="J102" s="169">
        <f>MIN(J6:J99)</f>
        <v>0.30940834141610085</v>
      </c>
      <c r="K102" s="244">
        <f>MIN(K6:K97)</f>
        <v>20</v>
      </c>
      <c r="L102" s="164"/>
      <c r="M102" s="182"/>
      <c r="N102" s="58"/>
      <c r="O102" s="239"/>
    </row>
    <row r="103" spans="1:21" s="53" customFormat="1" ht="15" customHeight="1" x14ac:dyDescent="0.25">
      <c r="D103" s="246" t="s">
        <v>277</v>
      </c>
      <c r="E103" s="247"/>
      <c r="F103" s="248">
        <f t="shared" ref="F103:K103" si="44">MAX(F6:F99)</f>
        <v>1500</v>
      </c>
      <c r="G103" s="176">
        <f t="shared" si="44"/>
        <v>656082.19999999995</v>
      </c>
      <c r="H103" s="249">
        <f t="shared" si="44"/>
        <v>0.52022339999999989</v>
      </c>
      <c r="I103" s="176">
        <f t="shared" si="44"/>
        <v>2036</v>
      </c>
      <c r="J103" s="178">
        <f t="shared" si="44"/>
        <v>0.52659574468085113</v>
      </c>
      <c r="K103" s="250">
        <f t="shared" si="44"/>
        <v>26</v>
      </c>
      <c r="L103" s="164"/>
      <c r="M103" s="182"/>
      <c r="N103" s="58"/>
      <c r="O103" s="252"/>
    </row>
    <row r="104" spans="1:21" s="53" customFormat="1" ht="15" customHeight="1" x14ac:dyDescent="0.25">
      <c r="D104" s="240" t="s">
        <v>272</v>
      </c>
      <c r="E104" s="241"/>
      <c r="F104" s="242">
        <f>SUM(F6:F97)</f>
        <v>5175.751447681002</v>
      </c>
      <c r="G104" s="167"/>
      <c r="H104" s="253">
        <f>SUM(H6:H97)</f>
        <v>1.5153417876819892</v>
      </c>
      <c r="I104" s="167"/>
      <c r="J104" s="169"/>
      <c r="K104" s="244"/>
      <c r="L104" s="164"/>
      <c r="M104" s="147"/>
      <c r="N104" s="58"/>
      <c r="O104" s="153"/>
    </row>
    <row r="105" spans="1:21" s="53" customFormat="1" ht="15" customHeight="1" x14ac:dyDescent="0.25">
      <c r="G105" s="56"/>
      <c r="H105" s="254"/>
      <c r="J105" s="58"/>
      <c r="L105" s="153"/>
      <c r="M105" s="147"/>
      <c r="N105" s="58"/>
      <c r="O105" s="153"/>
    </row>
    <row r="106" spans="1:21" s="53" customFormat="1" ht="15" customHeight="1" x14ac:dyDescent="0.25">
      <c r="G106" s="56"/>
      <c r="H106" s="254"/>
      <c r="J106" s="58"/>
      <c r="L106" s="153"/>
      <c r="M106" s="147"/>
      <c r="N106" s="58"/>
      <c r="O106" s="153"/>
    </row>
    <row r="107" spans="1:21" ht="15" customHeight="1" x14ac:dyDescent="0.25">
      <c r="B107" s="255" t="s">
        <v>581</v>
      </c>
      <c r="C107" s="186"/>
      <c r="D107" s="186"/>
      <c r="E107" s="186"/>
      <c r="F107" s="186"/>
      <c r="G107" s="256"/>
      <c r="H107" s="257"/>
      <c r="I107" s="186"/>
      <c r="J107" s="258"/>
      <c r="K107" s="259"/>
    </row>
    <row r="108" spans="1:21" ht="15" customHeight="1" x14ac:dyDescent="0.25">
      <c r="B108" s="318" t="s">
        <v>582</v>
      </c>
      <c r="C108" s="318"/>
      <c r="D108" s="318"/>
      <c r="E108" s="318"/>
      <c r="F108" s="318"/>
      <c r="G108" s="318"/>
      <c r="H108" s="318"/>
      <c r="I108" s="318"/>
      <c r="J108" s="318"/>
      <c r="K108" s="318"/>
    </row>
    <row r="109" spans="1:21" ht="15" customHeight="1" x14ac:dyDescent="0.25"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</row>
    <row r="110" spans="1:21" ht="15" customHeight="1" x14ac:dyDescent="0.25"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</row>
    <row r="111" spans="1:21" ht="15" customHeight="1" x14ac:dyDescent="0.25"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</row>
  </sheetData>
  <mergeCells count="8">
    <mergeCell ref="G4:L4"/>
    <mergeCell ref="M4:O4"/>
    <mergeCell ref="B108:K111"/>
    <mergeCell ref="A4:A5"/>
    <mergeCell ref="B4:B5"/>
    <mergeCell ref="C4:C5"/>
    <mergeCell ref="D4:D5"/>
    <mergeCell ref="F4:F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"/>
  <sheetViews>
    <sheetView zoomScale="95" zoomScaleNormal="95" workbookViewId="0">
      <selection activeCell="J10" sqref="J10"/>
    </sheetView>
  </sheetViews>
  <sheetFormatPr defaultRowHeight="15" x14ac:dyDescent="0.25"/>
  <cols>
    <col min="1" max="3" width="12.5703125" style="44" customWidth="1"/>
    <col min="4" max="4" width="10.28515625" style="44" customWidth="1"/>
    <col min="5" max="5" width="13.42578125" style="44" customWidth="1"/>
    <col min="6" max="6" width="14.28515625" style="47" customWidth="1"/>
    <col min="7" max="7" width="13" style="198" customWidth="1"/>
    <col min="8" max="8" width="13.5703125" style="44" customWidth="1"/>
    <col min="9" max="9" width="7.85546875" style="49" customWidth="1"/>
    <col min="10" max="10" width="7.7109375" style="44" customWidth="1"/>
    <col min="11" max="11" width="73.28515625" style="50" customWidth="1"/>
    <col min="12" max="12" width="8.7109375" style="44" customWidth="1"/>
    <col min="13" max="13" width="9.28515625" style="49" customWidth="1"/>
    <col min="14" max="14" width="77.42578125" style="50" customWidth="1"/>
    <col min="15" max="15" width="11.42578125" style="44"/>
    <col min="16" max="20" width="11.5703125" style="44" hidden="1" customWidth="1"/>
    <col min="21" max="1025" width="11.42578125" style="44"/>
  </cols>
  <sheetData>
    <row r="1" spans="1:21" ht="18.75" x14ac:dyDescent="0.25">
      <c r="A1" s="260" t="s">
        <v>583</v>
      </c>
    </row>
    <row r="2" spans="1:21" ht="15" customHeight="1" x14ac:dyDescent="0.25">
      <c r="A2" s="44" t="s">
        <v>584</v>
      </c>
    </row>
    <row r="4" spans="1:21" ht="15" customHeight="1" x14ac:dyDescent="0.25">
      <c r="A4" s="319"/>
      <c r="B4" s="320" t="s">
        <v>585</v>
      </c>
      <c r="C4" s="321"/>
      <c r="D4" s="321"/>
      <c r="E4" s="320" t="s">
        <v>19</v>
      </c>
      <c r="F4" s="322" t="s">
        <v>586</v>
      </c>
      <c r="G4" s="322"/>
      <c r="H4" s="322"/>
      <c r="I4" s="322"/>
      <c r="J4" s="322"/>
      <c r="K4" s="322"/>
      <c r="L4" s="323" t="s">
        <v>587</v>
      </c>
      <c r="M4" s="323"/>
      <c r="N4" s="323"/>
    </row>
    <row r="5" spans="1:21" ht="15" customHeight="1" x14ac:dyDescent="0.25">
      <c r="A5" s="319"/>
      <c r="B5" s="320"/>
      <c r="C5" s="321"/>
      <c r="D5" s="321"/>
      <c r="E5" s="320"/>
      <c r="F5" s="261" t="s">
        <v>38</v>
      </c>
      <c r="G5" s="262" t="s">
        <v>39</v>
      </c>
      <c r="H5" s="263" t="s">
        <v>40</v>
      </c>
      <c r="I5" s="264" t="s">
        <v>41</v>
      </c>
      <c r="J5" s="263" t="s">
        <v>588</v>
      </c>
      <c r="K5" s="263" t="s">
        <v>300</v>
      </c>
      <c r="L5" s="265" t="s">
        <v>40</v>
      </c>
      <c r="M5" s="266" t="s">
        <v>41</v>
      </c>
      <c r="N5" s="267" t="s">
        <v>300</v>
      </c>
      <c r="O5" s="75"/>
      <c r="P5" s="75" t="s">
        <v>44</v>
      </c>
      <c r="Q5" s="75" t="s">
        <v>45</v>
      </c>
      <c r="R5" s="75" t="s">
        <v>46</v>
      </c>
      <c r="S5" s="75" t="s">
        <v>47</v>
      </c>
      <c r="T5" s="75" t="s">
        <v>48</v>
      </c>
      <c r="U5" s="75"/>
    </row>
    <row r="6" spans="1:21" ht="15" customHeight="1" x14ac:dyDescent="0.25">
      <c r="A6" s="268"/>
      <c r="B6" s="269" t="s">
        <v>589</v>
      </c>
      <c r="C6" s="270"/>
      <c r="D6" s="270"/>
      <c r="E6" s="271">
        <v>60</v>
      </c>
      <c r="F6" s="272">
        <f t="shared" ref="F6:F20" si="0">P6</f>
        <v>1296658.3999999999</v>
      </c>
      <c r="G6" s="273">
        <f t="shared" ref="G6:G20" si="1">E6*F6/1000000000</f>
        <v>7.7799504000000005E-2</v>
      </c>
      <c r="H6" s="274">
        <f t="shared" ref="H6:H20" si="2">LEN(K6)</f>
        <v>4027</v>
      </c>
      <c r="I6" s="275">
        <f t="shared" ref="I6:I20" si="3">(1 - LEN(SUBSTITUTE(SUBSTITUTE(K6,"G",""),"C",""))/LEN(K6))</f>
        <v>0.37347901663769556</v>
      </c>
      <c r="J6" s="274">
        <f t="shared" ref="J6:J20" si="4">LEN(K6)-FIND("AAAAAAAAAAAA",K6)+1</f>
        <v>30</v>
      </c>
      <c r="K6" s="276" t="s">
        <v>590</v>
      </c>
      <c r="L6" s="277">
        <f t="shared" ref="L6:L20" si="5">H6-J6</f>
        <v>3997</v>
      </c>
      <c r="M6" s="278">
        <f t="shared" ref="M6:M20" si="6">(1 - LEN(SUBSTITUTE(SUBSTITUTE(N6,"G",""),"C",""))/LEN(N6))</f>
        <v>0.37628221165874409</v>
      </c>
      <c r="N6" s="279" t="str">
        <f t="shared" ref="N6:N20" si="7">LEFT(K6,H6-J6)</f>
        <v>GAAGTTAACAAGTAGAATCATTTATCCGGCTAAGAATAATGTGTGGATATTTGATCTGAGTAGTTTATTATCTAGGTTGATGTCTATGGATACCGCCCGTATAGATAAAAGACCTAACTTCTAGATCAATTAATGAGATCTAGATCGTAATCCTTGTTAGTTTCTACTTCTTAAGATGTCTATTGGATCGTTTCCTCCGTTAAATGATTTGGTATACTTAGGAATTACTCTTTGGGATAAGGATTGTTCGTCTAATGAATCTGTATAACTTACTTTGTTTGTTGTATTAACTCTATCTTTTGTATTTGTGTCACTTATCTCTTCCCCTTTCTTCCGTAGAGAAGTGACATATATCTAGACTTATTGTTACCTACTTATCGTAATACAGAGAGTGTTATCCCAAAACGTTTCTTGAACTATTTTCTGCACTAGTTTCTTTAGATCCAGATTTTTATTATATATATCTGGGATTTTTGCAGGTCTCTGATAATTACGTTTATCCCTTCAGAAGATCCTGTTTGAACTCGAAGACATTTGAACTTTCGCAGATCCCAAAAACGACCCGGCCTTGACCACAGCTAGCTGTGGTTCTCACACAGTCAGCTGTGAGGAGCGTCTAAGGACTTGGTTTTAGCAGGAATCGAAGGAAAAGGAATCGAAAACGAGGTTTTACAGAGGAATAGAGGTAACAACAGGGTAACGTATCTTATGGACTTTTCTGTAATTTGTCTGAGCTCTTTATTGTATTTCTGAGTTTTAGGATATGGATTTTGTATCTTATTTAACCACTTTTAGCCCAATATAGTGATATGCGAAAACTAGGACCGAAATAGGGTTCCACGTGATAGCAAACTCTGGCCAGTAGTTCGAAGAAGTTCAAGTGGCCGAGCTAGAATCGTACACGTTCCGTGGGTTTGTGAGCTTCTACTAACTATCAGCCAAAGAACAAAGAGTTTGTAAGTATTCCACAAACTAGAAAATTTCGAGAACATCCTTGAGCTAATTAGTTTATACAACTCACTGCGTGGCGAAGAGGGGTGTTTTTTAAACCTTGGGAGTAACGAAATTTTTTACGAAGAACAGTAGAGGTAATTGCATGCTAAGGGAGAAAGTTGATGAGGCAAAACAACGCCACACATTCCTTGACAATCAATAGAAAACTAGGGTAGAAAAGTGCTTTTAGAACCTTAAGAAAACTCCATTTGAGTGGTGGAGATAGTAAAGCATCACAGTGCTAGTAGAATAGTGTGAGGAAGAGGTGTTCTCCAAATTTGTTGAATTTAAAGAGTTTACTAAGCGAGAAGAGAAAGTTGTTTTATCAGGTGTATATAGAACATATTAGTAGTTAATAGTGTTTCTGTATGGATAATACTCGATTACATCGTCCTCTATAACCAGGTGTGTTCAGTCGTACTTCATCGAGATTACCAGCACTTCTAGCTATCCAACAACGAAAACCCTTTTGTACCGCACAAACGAATGGTTGATTTGTACTGAGCGTATCAACTAAAAGAGAGAGCTAGAAACCATTTGGTACTTGGTAGAGTGCGTAACTGTACCAGAACTCTCGAAACTTCGACTATACTGGTTCAGAGCGTTCGGTAGAGTTACAAAGTAGAAGTTAAGAATTCGAATCTGTTCGACCAAAGGGTTAAACCTCTAATTAGAACATTTCAGACAATCCTCTAGAGTTATGAGAATAGTTCTCAGAAGGTAAACCCAGTACATCGCAATCTATCAAGAGAGAGTAGGATTACAGCGTCGGTACAAGCCAACGAACAGAATTCGATTCTTACAATGAAGATTCGAGTTCCTATTTTATCTACAGCCCATTCTCACAAACAAGGGGTAAGAAAGGAAGCTTCTATTAACGGGGGAATGGAGGTCACAGGTGTGTACTAGGTAGAGGTTTGAAGTGGAAAGGAGATTACAAAAGTAAGTTGAGGCTCTTCTTACTAGAGTGTGGTCAGTACACTAACGAGCGTGGTAACAAATCTATGGTTCAAGGAAGGAGTCAAAAAAGAAAAAGTATGAAGGAACCATAATCTAAGAGAAGTAACTCTATGTGCTAAAGTACGTACATCTCCCGAAGTAGCGGGAATCAACAGAGGTGTAATAGTCGAAGAACAACTAAGATAAAGATAGCCCTGTATGTCTACGTATTACAGGATCAAATAGCGTGGCTATTGTCCAGACAAGAACTAGCCAAACTATTAACGAAGAAGGAGATGGAGCAGGAAACAAAGGAGAAGGAGGAGCAGGAGTCATAGATGAAGGTAGACGCAATCGTATGTACTCTAAGAGAACACATAACGGAACTCATAAACTATACAGAACCAAAAATAACTAAAGATTGTATCAAAGTAATACAAAAATCTCAGAAAGATCAGAAAAAGCATAAAAAACTCAGTAAAGTCCATGTGAATGTGTAGACCCTTGATACCTCGTGTTGTTCCTTAAAACCTTCGAAAAGTCGTTGCTTCTAGAACCTCTTGTAAAAAGTCTTCGACCACAGCTAGCTGTGATGTGGTCACAGCTAGCTGTGATGTGGTCACAGCTAGCTGTGAGAATAACGACGGTTCCCTTAAAAGCAAAAGATGGTTCAGAAACTCTTCGGGACTTCAGAAGGAATAAACATTTCATCAGGGACGTGCAAAAATCAGTGCTTATATGGATTAACAAACCAGTAACAATCTGGATTAAAAACAAAAATCAAAAACAATGTGTAAGAACTCTCTTCTTAGGTTAGGAAATCCCTCCTAAAACTTGAGTTAATGATAATAAGAATTAAGTAGTTACGTTTGATAAGTCTAATACTAAACACAAAGATAATAGTACAAACTCATTAGTGGAACAACCCAAATCCCTGAGAGTTATCCCTGAATCTACCTAATCATCTAGCTTTTGGGGAATTCTAATAAGAATCTCAAGAAGTAGAACTAATAAGAATAACGATCAAAATCTAACTAGTGGATCTTGAACTATAATCTATTATCCATACGGTATCCATGAACAATAAACTTGATAGTATCTACTCTGATCCGTAAATTCTTTCTTGTCCATCCGAGTATCTTCCCGAGAACAAATCTATGATCCACTTGATTAGTTCGAATAATTGTTACGTACGAAATCGTATTCTAAAGAGACGAAGAGACCAATAGAATCGAAATTCATATCTCTCAAAGCGCCTTGCGGTGGCCAATGAGATCTTAGTATCAAACTCAAGCTCTTGACACGCAATTATTAGGATTATAATCGATCTAGATGTTAAATAGATAGAGGGCTCTGTTAAGGAATCTGGGTTGCGAAATTAGTTAACTTAGATGTTGAGTAAATAAACTAATAAACAGAAATTGTAAGTTAATGAAGTAAATCGAATAATTTGTTGTAGTATTCAGATAAAACACTTGTAGCTCTCGAGTGACCTTAAGCTGCGAATTCACGATTGCTACTAGAGAATAAACTCCCTCATTCGAATTCCGTTAAACTCGATATAGCGATAACAACTAAGAAAGAAGTATACGAAACTAAACAGGTTGTTACAGAAGCTTTGGACATTGAAAATTCAGTTCATGAACAAGGTTCCGTCGGTGTTAAACATACATAAACAGAGAACCGTTCGATAATTCTTTGAAGAAGTGGTCAGAACAAAGGAGTTAACGAACCGGTTCTCAGCTACTAAATCTACTGTAGACGCTATCGGATGAACGTTTTAATAGCTGACAGAGGCATAGGTAGTAACAATAGAAGAGTTTTATTCTGTAGTGTTATGAGTTAGCACGAAGGAACTGTGCAAGACGAGGATGCAAAGCTGAAACTTAGTTCAAGGTTTATAGAAAACCTCAGGGAATTAATGGATGAACTTCACATTCCCGAAGCCCATAACTAACTTTCTAGTTTCGACAACGTTGCAGCAAGAACAATAGCAGCCAATTAGGCCCAAGTTAGCATAGGGTGTGAAATACGTGAGCGTCGTATTGGAGTAAGCGTACCGGGT</v>
      </c>
      <c r="P6" s="44">
        <f t="shared" ref="P6:P20" si="8">Q6*329.2+T6*306.2+R6*305.2+S6*345.2+159</f>
        <v>1296658.3999999999</v>
      </c>
      <c r="Q6" s="44">
        <f t="shared" ref="Q6:Q20" si="9">LEN(SUBSTITUTE(SUBSTITUTE(SUBSTITUTE(K6,"C",""),"G",""),"T",""))</f>
        <v>1392</v>
      </c>
      <c r="R6" s="44">
        <f t="shared" ref="R6:R20" si="10">LEN(SUBSTITUTE(SUBSTITUTE(SUBSTITUTE(K6,"A",""),"G",""),"T",""))</f>
        <v>681</v>
      </c>
      <c r="S6" s="44">
        <f t="shared" ref="S6:S20" si="11">LEN(SUBSTITUTE(SUBSTITUTE(SUBSTITUTE(K6,"A",""),"C",""),"T",""))</f>
        <v>823</v>
      </c>
      <c r="T6" s="44">
        <f t="shared" ref="T6:T20" si="12">LEN(SUBSTITUTE(SUBSTITUTE(SUBSTITUTE(K6,"A",""),"C",""),"G",""))</f>
        <v>1131</v>
      </c>
    </row>
    <row r="7" spans="1:21" ht="15" customHeight="1" x14ac:dyDescent="0.25">
      <c r="A7" s="268"/>
      <c r="B7" s="269" t="s">
        <v>591</v>
      </c>
      <c r="C7" s="270"/>
      <c r="D7" s="270"/>
      <c r="E7" s="280">
        <v>60</v>
      </c>
      <c r="F7" s="272">
        <f t="shared" si="0"/>
        <v>1298797.7999999998</v>
      </c>
      <c r="G7" s="273">
        <f t="shared" si="1"/>
        <v>7.7927867999999983E-2</v>
      </c>
      <c r="H7" s="274">
        <f t="shared" si="2"/>
        <v>4029</v>
      </c>
      <c r="I7" s="275">
        <f t="shared" si="3"/>
        <v>0.4547034003474808</v>
      </c>
      <c r="J7" s="274">
        <f t="shared" si="4"/>
        <v>30</v>
      </c>
      <c r="K7" s="276" t="s">
        <v>592</v>
      </c>
      <c r="L7" s="277">
        <f t="shared" si="5"/>
        <v>3999</v>
      </c>
      <c r="M7" s="278">
        <f t="shared" si="6"/>
        <v>0.45811452863215807</v>
      </c>
      <c r="N7" s="279" t="str">
        <f t="shared" si="7"/>
        <v>GTTCAAGCCGCGAATCGCGGAAGAAGCACAGGCCAGGTTGAACCGCAAGTTATAAACGGTTTAGTCAAAAGGTAAATAAGGTAAGACAGCTTAAGTAAGATGCTTCTAGTAGGCGTGCTGAGCAGACTTAACAGTAAGGCTAGAGTAGAAGGTTGAGCAGTTTAACAGCTGACTCGGTCAGCTCTATCTAGTAATGTTCTACAAGTTTATGTTAAGCCACAGATAGCCGCGCAGCTGCTATCAGAAGATAGTCCCCTCGTTTTGACCGGGCAACAAGCAGCCAGTCACAGCAGCGGACTTAAAGCAGTTATCAAAAGAGCAGTGCGAAGAAGAGCAGGAAGTACGCCTCCTACAGCCGATGTTAACGTAGGCCACTTTGTAGTGCACCAAGTCATTAACCAGCCCGTTATTAAAGTGCCTCTCGTGCAGAGTTGAGAAGGTGAAGCCCAAGGGGAAGCGAAGGCTCAACAGCCGCAGACTTCCTTTCTTAGTCTCGGTGCTGCTGCTCCAGCCATTATAAGTAAAGCCGATCGAGCGGCTCAGAAGCGTTGAGAAGAGGAAATTACAGATCCCGAAAACAATGAAGCAGCCATCGTGCTTCTTATAGTAGTCCTACCAGCGATCTCCACCGTGCAACGCGATTCAGTCAGAAACTTAGCCATTAGTCAAGCAAACGCCGTCAGTCCATCACCGCAGCTACCTGGTAATTAAGGGCATTGAACAGAAACAGTACTTAGTCGTATAAGTTAAAGAGTAAGTTAGATAGTTTAAGCTCGACCTTCTTTGAAGGTACTTACGACCGTTCAAGCCGAGCGTTAACTAAGCGTAGAACTCAGGTAAGGAGCAGCTCTGCGTGTTATTCTCACAGCTAGAGTCTGACATGAACTAGTTAGACGCTTTAGAACTAAGGCAAGGTAAACCATAAAACGCTAGCGTTATAAAACTGTCGCAGCGTTTTCAAAACGTCGGCAGCCTTGTCGAGGTAAAACCAAGCCTCGTGCACATTGCACATCTACATAGCTAGCAGTTGACGTCGACTATTAAATGACTGGCTGAGCGCCGGTTGGAGGAGATCTTTAAGCTACCGTAGACCTGTCAGGACGAGTAACGACTCGAGATTTAAAACATCTACGGCTAACTGTCTACAAAGTGATCAGCAACGTTCAACAAGGTCTCTAAGAGCTTCTCAAGGAGGGTCAAGTGATACGAACTATAGTATCCTTGCAAGGAAGTCATAGGTCTAGCAAACTTACTGCCAGTGTAGATTAGACCAGACTTAACAGACCCTTTCATGAAGTTGAACGACGTAGTAGAGTACGGTACTAAGCTTAAGGCTGTTAAACTATAAGGTAAGTCGTGCGTCAAGGAGCTAAAGCCACGAGACGGTAGGAAGTTATTAGGCTAGCGTAAGAAGGTATAGCGCTTAGCTAAGTGCCTAGAGTAGGAGCAACAAGAGCGCCGCTCAGTCTTAACGGAAGAAAGCTAACTGCTAAAGTGCTTGCATTAGAAGCGAGTTGTGCAAAAGCCAATCCAAGTGGCCATGGACTAATATGAGCAGTATCTGTTTTCGCATTGTTCTCTCTAGGTGTTTCAACCGCATGACAGGTCGAACTTCGGGCATCTATTAACACGGGTATAGCACAGCTTAGTCTAAAGCTAAGCCTCACAGGTGGACTAGTGCCGATACTAATAGTATTTAGAGTAATTCAGAAAGGTTAAGCTATTCAAATAGGGCTTACAAAGCCTTACAAAGTCGCGCTATAAGGTCAACAAGCGCTAGGCTGCTTAGCCGCAGTGCAACTTACGCTAGTGCCTCGACGTAAAGTTGAAAATTGTCAAGCAGTCTACGAACGGTTGACATGCTCTAGAAGCTGCGGACAAGCCTACACCTTCCAAGGTCAAGGTGCTGTTCCGCTGGTGGCTAAAAATAGCAACAGAACCATTCGAAGAACTTACTTACTCATTCGTGTAGGTTAGCAACTAATAAGCTGTCTGCACGTCTTCGAGGGTTGAAACCTCGGTTGACTAGCCGAGGTCGTCACTATTGTCGTTCACGAACAAGCAGAAGGCCTCAGCCACCTTGAGGCAAAGATGCAGCAAGGAGTTATTAAAGGAGATCAACTGACTGCACACAGAGGGTAAGCTGGGTAAGCTGAAAGTTATCAAAGTCGAGCTAGGTGTTGCTAAGCTTAGCAAAGTCACAAAGCCGACAGAAGAGCAAGCTACATAAGTCATAACGAAGAAACAGCTCAAATGACAAGACTAGCAATCGGTAACAGTTACATTAAAATAATTACATCGATCGTGTAAAACGAACACCCAAAAGCCGCAAATCAACACACATAAGGAAATAGGTTGCCTCCTCGTTTCAATGTGACAGTCGGCAAGAGGTTTCTTACTAAAAGAGTAGTTATACAACGTTTATAACGTCCTCTTATATCACACATCAGTTTTACGCGTCACAACTTTACGCGCCAAGTAAGAGGAGAAGCTAAACACGTTTAGAACGAGAGTCTCCGAGTGACTTAAGGCCTCGTTGACCAGCTGGAGGCTCAGGTGGCACAAAGTGTCGAAGAAGTTTCAGAAGAACAGCGAAACCATTCAGAAGGTATATGAAAACTACAAGTGAATAGTCGAAAACTTCGTAGCACTGACAGAAGAAACGTAGTCATCGTAGTTCTAGGTCGCCAGAGCTATCTTATACGAGCCGAGGCCGCTAGGTGCACCGCTAACTACGCTTACCAAGACCTTCTAGAGCAAGACTCGCCGCTCGTATGAAAAGCTCGCAAAGTGCCTACGTTAGGGTAAAGAAGAGTTAAAGGTGATTAAGAAGTTGTAGTATTAACTGAAAACATTGTTATTAACACAACTTGTCACCTGCTACGAGTTACTTAAGTGCTGCTTATGCACTCGTAAGGACGCTTAACTCGAGTACAGAACACGTATCTTCTATCCATCGGAGTTCGGTTCGGTTCTTCTAAAGTACAACGAGAGAAGGAACGTAACCACTAGAAAGAGGCTTGTAAGCTTGTTTGACACTGTGTATTCATTATTGACTAGAAAACAGGCCAAAAAGCTAGTAGTATAGAAGTTGTCGGTTTTCGGCAGACTGTGGTTCTACGACTACTCGGTTTAACTTACGGTTGAGCTCTAATAGAGCACCTAACCGTAAACAGTGAAGTGCGTACGACTACTGTAGACCTGCGGTAGCTCTATGTTCTCGTGTCTTATCTTAAGGTAGAGAGGTAACAAATAGGTATAAGAGCTGTGCAGCAGGCGGTTGCTCTAGGGGTTAAAGACGTAATTAGGTAGCTTCCTTCTGGACAAGTTGCCTGACAAACTGCCCAACTCGACACTCGAAGCCTCGGAAGAACCAACCTCAGTTTTTACTTCGCTAAGAGACAGACTCACCTCTGCTGCCACGGAAAAGGGGACTCCGTTCACTGCAGAATGATGGCCTGTCACTACTATGAAAGCTCACCGAGAAAAAGCTACTACCACAACCACTACCTCGTCACTGTTGTTGAAGACCAACTCGACTACTACAACCGAGAAGGCAAGGTCAACGTCGGGTAGGGGTAAGTGCCTCGTTCTAGTACAAACAAAGTTAGACCTTTACTTCTTATTAGACGGTTTACTCAGGCTCATGCTATGCACCTAAAGGCAGCCGTTATAGTCGGCGTAATAACAAATAGTCGAGCTCTGGCGCAGCTGCGTCGTGACAGTTGCGCCAACAGTTCAAACGTTACACTACTTGAGCAAAGCTATGAGCAGGAAACACTTGGCGTTCCCGGAGAGGCCACTCGTGAAGCTACTCTACCGTATCCTCTTGTGGTAGAGCCTACAGAAGCTTTTCTAGGAGTTAAGCTGGCCTACTTGACACGAGAAGTTCTACTTTCAACTAGGTAGACCACTTACACAAAAAGACACGGAAGAGCAGGAGTACACCAGATTTGGACTTCGTCTGCGTCGTTCCAGATCGGCCTCCTCTCGAGCTGT</v>
      </c>
      <c r="P7" s="44">
        <f t="shared" si="8"/>
        <v>1298797.7999999998</v>
      </c>
      <c r="Q7" s="44">
        <f t="shared" si="9"/>
        <v>1257</v>
      </c>
      <c r="R7" s="44">
        <f t="shared" si="10"/>
        <v>885</v>
      </c>
      <c r="S7" s="44">
        <f t="shared" si="11"/>
        <v>947</v>
      </c>
      <c r="T7" s="44">
        <f t="shared" si="12"/>
        <v>940</v>
      </c>
    </row>
    <row r="8" spans="1:21" ht="15" customHeight="1" x14ac:dyDescent="0.25">
      <c r="A8" s="268"/>
      <c r="B8" s="269" t="s">
        <v>593</v>
      </c>
      <c r="C8" s="270"/>
      <c r="D8" s="270"/>
      <c r="E8" s="280">
        <v>60</v>
      </c>
      <c r="F8" s="272">
        <f t="shared" si="0"/>
        <v>1297217.2</v>
      </c>
      <c r="G8" s="273">
        <f t="shared" si="1"/>
        <v>7.7833031999999996E-2</v>
      </c>
      <c r="H8" s="274">
        <f t="shared" si="2"/>
        <v>4031</v>
      </c>
      <c r="I8" s="275">
        <f t="shared" si="3"/>
        <v>0.4130488712478293</v>
      </c>
      <c r="J8" s="274">
        <f t="shared" si="4"/>
        <v>30</v>
      </c>
      <c r="K8" s="276" t="s">
        <v>594</v>
      </c>
      <c r="L8" s="277">
        <f t="shared" si="5"/>
        <v>4001</v>
      </c>
      <c r="M8" s="278">
        <f t="shared" si="6"/>
        <v>0.4161459635091227</v>
      </c>
      <c r="N8" s="279" t="str">
        <f t="shared" si="7"/>
        <v>GCACCGTTCGTGCAGCCTGGGTTGTCGTGACTAACCGTATAGAAGCTAAAAGAAGTCGAGTTGATTTATCAAAAGTCGCACTAGCCGTTCTCGAAAAAGACAAAAGTTGAGCCGTTAGAACAGTGCTTAATGAAAACTCAGAAGATGACCTTGCCACGAGTTACAAAGAAGGTTAAAGAAGTTAAGGAGGTTTAAATATCTATGACTACCATCAAACCTAACTTGCCTCTCACGAAGCTCCCGTACAACTCGTTCTAGCCTCAGCCTAAAGAAGAAGGCATCCCTTAGTTAACGAACAACTTAAAAACTAGATAGGAGTCTTTCATTTCACGACTCTGGTAGAAGTTATGAAACTTCGTACAATTATAGTTAACATCTTCGACCGTACAGTCTTTGTTGTGACTCGAGAACTTCTTCTCGAAGTCGAACTAGCGAAAGAACAAAGGAAGAAGAGTCTAGCAATTAGAAGAGAGCCTAGAATAGTCTAAGAAGTCGACCTTCCGACAAGTTCAACAGAAGCTAAGGAACCTCGTACAAGTCCAGTTAACATCTTCAACCGTACAGTATTTATTGTGACTCGAGAACTTCTTCTCGAAGTCGGTCTAGCGAAAGAACAAAGGAAGAAGAGTCTAGCAATTAGAAGAGAGCCTAGAATAGTCTAAGAAGTCGACCTTCCGACAAGTTCAACAGAAGCTAAGGAACCTCGTACAAGTCCAGTTAACATCTTCAACCGTACAGTATTTATTGTGACTCGAGAACTTCTTCTCGAAGTCGGTCTAGCGAAAGAACAAAGGAAGAAGAGTCTAGCAATTAGAAGAGCGCCTAGAATAGTCGAAGAAGTCAACCTTCTGACAAGTTCAACAGAAGTTGAGGAACGTTGTACAAGTCCAGATCTCAGCTCTAACCGTACAGTCTTTATTGTGACTCGAGAACTTCATCTCGAAGTCGAACCAGTGAAAGAACGAAAGAAGAAGAGTCAAGTAAATTGAAGAGAGCCTAGAGTAGTCTAAGAAGTCGACCCTCCGACAAATTCAACAGAAGCTAAGGAACATTGTACAAGTTCAGCTCTCAGCTCTAACCGTACAGTCTTTATTGTGACTCGAGAACTTCCTCTCGAAGACGAACTAGTCGTAGAAGGAAGAAGAAAGCTTCCAGGTGTTAAAAGCGGAATTAAGAAAGACTCAGAAGCTGTCCTTCCTGTCGTTATGGTAGGAGTTGTCTAAAATCGTTTAGTTCCAGGTCTCATTAACGTCCGTACAGTGGCTTTCGTAACTCTAGTCTGTTATAAACAAGTCAAACCAGCCGTTGAAGAAAAAAGACAGAGTCAAGCAGTTAGAACCGAACTTGTAAAAGGCGAACCACTCGACCGTCACACCTATTGGGAAGAAGCTAACGTAATTCGTATCTGTTCAGTTAACACTGCCGACCGTAAAGGCTCTATTGCACTTCAAGTCTTTAGTCAACTAGTCGCCGTCTACATAGAAGAAGACCTAAGAACTCGAGCAGCTAAAACAGTAGTTAACTGTACTACCATCGTAATATAACGACTACTTGTAAACTTTCTCGTAGTTAACGTAGTCTTCATAGACCTCTGACAAGTGCCCTATTAAAAAGTTGCAATAGAGGCTAAACTAGTTCTTCTCCAGAACGAAAAAGCTCAAAATTGAAGCTGAGAAGGTTGAAAAGTTATAACAGCGTCAACTGTTGTTGAAGGAGTGTAAGGTTTTACTGTAGAACTTCAACAACATGTTCCAGGACTGCTCTGCCCAGTAACCAACCTTGAAGCTAGAGCAATCGGTTAAAGAAAAGATATAACAGTTGGTTACACCATATAAGAAGGTTTTATCCACAGTGACAAAGTTATCAAAGACCTAATGAGGTTTGTAATCGGAGTTGTCTTAGTTGAACTCCGAACTGTAACCGATCACAAACTGCCCGTGAGTTGTTAAAAAGTCACAATGTATTAAGTAGTCTTTGGTGCCATCTACGGACAGCATGACGTAGAAGTTAAAGCAAGTTACCACAAAAGCACCTAAGGAAACCTTGATGTTGTCCACAAACCAACATCAAGTCTAATAGTTAGACGGCTAACTATAATAGAGCTCGTAATAACTAGACTAGAAAATAAAACAGGTTACTAAGTTACTAACGTCCAAAAACTTGTCCTAGTAGCTAACACAGGTCCTACCGTACTTAGAAAGAATAGCAAGCCAGAACAAACCATTCGAACAGTGAACGATGGACTTCTCGTAGGTGTAGCAGTCAAGGAAGTGTACGATTACCACTACGAAGTAATTGTCGTCAGACTTCGACTGGCTTTTCTAGTTACTAGAAACCTTGACCCAGAAGCAGCCTAGCTTGAAGTTTGAATAGCTAACGTGAACCTAGTCAAAAGTTAAGTTAAGAGAGCAGACTATCTTGACCTCCGACAGAACTTTTGAGTAGTCACAGGGTTAACGAAACAAGTCGACCTCATCAAACTTGGAGAACATATACGACTTCACCAACTAGAAGAAATTGACCTAACCACCTACGATTTTGAAGAAGTATTTGAAGAAGTTGTCGTCTAAAGTTTAACGGTTCAAAGAGAGGATGACTTGACCGCTATAGTTATCGTAGTCAAGATAGAACGAGTAAAAAAAGACCTTAAGGAAGCTCTTGTTGTACTTCTACTAACTCTCATTGAAAAACTAGCAGTTCTTCTACTTATCGTCTAAAGTTTCGTAGGAGTAGTCAACCACGTAGAAGTATGTAACTGCTACGGCACAGTTAACGTGCTAGTTAAAGTCGTCGTTCAGCGAAGTGAAGAAGGTTTAGCAATGCTAAAAGTCAAGGTTCACCTCTGTATTACCTACCACCCACACCTCATTGGCATCAGCATAGGTTGAGGGCTTCTAAGAGAAAGTGTCGTTGGTCGAAGACAACTTGTAGTCCCAACGCTCTTTATAGGCTCCGAAGTTCCGCGAGAAGTTGTTGCACTTACTACCATCACTAACATAAACTATGGTAGTGGTAGTGGAAGAAGAAAGCAGCAGAAGCAAGAACACCACTCGGAAGTGCTGATGATAGTTATTCGAGTGTGAGGTGTATAAAAGCACCGAATAACGTGTATTGGAAGTGTTCTAGTTCAACGTAAACTTCTGCTAGTTCGAGCCGTCTTTACAGCTCCAGAAGTTCACCGCTCAAGACTTCCCAGACAAGCCGCAAACTCTCAAGCCGCTCTTAAAGAACCAAAAATCGTCATTCGAGCAATAGTAGCGCTTAGAGTAAAAGCTAGCTAGACTCTTATAGTAGTATCAACAAGTCGTAATTTTGTTTTGCTACAAAATTCGGAAGAAAGAGGCGTAGAAGCTACAATGAACAACTTTCAACGACTTCTTAAAGCCGTGGTGCTAATGCTATAAAGAGCTCAACGAACTGTAGAAGAGATTGACATAGTTAACCAAAACCAGGGAACTCTATGCTCAGAAGCTACTATACTTCGAAAACCTCGTTAAACAACTAGAAACGAAGTTTACCACTATCAAGACGGTGCAGCCGTCCTTACTGAGGCTATCTACTGCAGTCTCTGTAATGTCTAAGACCAGAAAGGTTGAGTCTACTCCGTTAACTGCTATGGCTCTAGACTCTAACCTTACCGGGTAACGCTAGGTCTAACCATCTCTGCACGTTACCATCTGGCTGCCGCCAAACCTTACCACAGTTGAACACGTACTACCATACCATCGCAAGCGTCTCCGCGTCGTGAAGGAGAAACAAACGATGTAAGTCTGCAAGTTCAAATCGCTGCTCAGCAACAAATCGTTCTCGTTGAAGCACTTCTCTTGGTTTTGCCATACTCGCAAGTCCTAGGAGTTTAACAGCAAGTCAAACGAGCTATAGAAGAAGCTACCGCAACTCGGTAAAAAGTTTAACACAGTCGAATCGCAACTAGAACCGTCTTACACAGTCTATAAATAACTAAGCTCGAAGGTAACTTAGAGCAAAAGATACTTCTAGCC</v>
      </c>
      <c r="P8" s="44">
        <f t="shared" si="8"/>
        <v>1297217.2</v>
      </c>
      <c r="Q8" s="44">
        <f t="shared" si="9"/>
        <v>1377</v>
      </c>
      <c r="R8" s="44">
        <f t="shared" si="10"/>
        <v>846</v>
      </c>
      <c r="S8" s="44">
        <f t="shared" si="11"/>
        <v>819</v>
      </c>
      <c r="T8" s="44">
        <f t="shared" si="12"/>
        <v>989</v>
      </c>
    </row>
    <row r="9" spans="1:21" ht="15" customHeight="1" x14ac:dyDescent="0.25">
      <c r="A9" s="268"/>
      <c r="B9" s="269" t="s">
        <v>595</v>
      </c>
      <c r="C9" s="270"/>
      <c r="D9" s="270"/>
      <c r="E9" s="280">
        <v>60</v>
      </c>
      <c r="F9" s="272">
        <f t="shared" si="0"/>
        <v>1938915</v>
      </c>
      <c r="G9" s="273">
        <f t="shared" si="1"/>
        <v>0.1163349</v>
      </c>
      <c r="H9" s="274">
        <f t="shared" si="2"/>
        <v>6030</v>
      </c>
      <c r="I9" s="275">
        <f t="shared" si="3"/>
        <v>0.40762852404643446</v>
      </c>
      <c r="J9" s="274">
        <f t="shared" si="4"/>
        <v>30</v>
      </c>
      <c r="K9" s="276" t="s">
        <v>596</v>
      </c>
      <c r="L9" s="277">
        <f t="shared" si="5"/>
        <v>6000</v>
      </c>
      <c r="M9" s="278">
        <f t="shared" si="6"/>
        <v>0.40966666666666662</v>
      </c>
      <c r="N9" s="279" t="str">
        <f t="shared" si="7"/>
        <v>GAGGTTGCAACGAGCAAAGTTATTGTGGCGACAAAAGGTTCGTAAGAACTTGTGTAAGGTCGTCGTTAGAAACAACACCCAGTTAGTTAAGACGAAGTGAAAAACTTTAAAACTTTTTACTCCCCAGCTTGACTCACTGTAGAACCCATTACTTCAAAGGAGGAAGGTGTCCTAAAGGTATAAAACTCGGACTATAGTTTCATAAAGAACAACCATGAGACCACCGTCCATAAGAACTTCTTCGTAAGAAAGGTTAAAAGTCGTTGAGGGTTTCAAGACTACCACTACTGTGAGGAGGTCCATCTGCTGTTCGTCGACGGTATTGTGGTTATCCTAAAAGTCGATCTGCTCAACCGAATACTAGAAGGCAGTTTAGAAAGACTTATAGTAGAAGAGGTCATCTACAAAGACAATGAACACCTAGTAAGTTACAACTTTCTATAGGCCTCTCTTCTAGTTACGACCCTATCAGTTTATGTGTGCAACTACTTCGTAAACCTATCAAACTAAATTAACGTAAAGAGTCAAAGTGTCGAACATATCTGCAATTAGGGTCTAGTTTTTTCGGCCATCATAACAGTTATAGCCAGGTAGGTTTCAAAAGAAGTTTGGTGTGTACATCGTACAAGAAGCTACGTGCAAAAACTAGAAGTAAAAGCTGAAAGAAACATTAAAAGCTACTTAGTTGACAAAATCTTCAGTCACTTCCTCGACTAACAGGTAACTCGGCAAACTTACATTGTAAACTATACACGTTTTAATATAAAGGCTCACGTAGTATATGGCATCGTAGCGGTAAATATTTTAAAGGCCTACTTAGTATGAAGTCTTGACGTACATTAACAAAAACACTATACAGTGGTAACTCTTAGCTCTCAACTAGTTATCATTTACCTTGTTTACCTCTTAACAGTAACCATAAAAGCTTCTTTATTGTGGGCTGTTATCGAACTTCGCACGGTAGCTATTCTTATAGATCTAGGAAGTAACTTTGTTTAGAATGAAGAGGAAAAGGGTAACACATAAAGTTTCTCAGTTGGTAAACCTTGAGCAAGGCCATACACTCTACCGACAACCGTTTGGCAAGCATTTATAATAGCCACACTACTTGAAGGCGTAAATTAGCGAGCAACCCTTATCCTAACTTTAAGACTTCGAGGCAGTTAAACTTTGATTAACGTAGTCAAAGAGGTTTTTGTTCAAAAAGGTTTGGTAGGACGAGGAGATAGAAGTGATGTGAGCCGCGAAGTCTGCCGCACTAAAACAAGTTTTTCAGTTACAATGAGTTAAGATGACATCCGAAAGGTAACTCGACTACGTGGTCAGATTATCTACAACGAGGCCCTTCTTGCTAAAAACTCAGCTGTTGCACTAAAACTTGTACAACGGTAAAAACTCTGAAATCTTCCTTAAGTATTCTGAAACCATATTCGCCAAAAAGAGGAAAAAGTAAACTACCTTGTCTTAGTCCATAGCCTTCGGTCTTACTAAAAGATAACTTACCTATAAGTCCCTCTAGTTAGTCAAAATAACCTCACGGTTTATACGGTCGTTTTAGATGAACAGGTGGAACACACTTAAAAAGAGGTTAGTCAAATATTATCAGGACCTAGCAAAGATCAACTGATCGTTTGAGTATACGAGCTGAGCCTCTGTTATAATTACATCAAAGACCTTCAGATTGCAAAAATTGAAAGACCAGCTAACAGCGAAGTTGTCGAACAGAACGCCAACATTATCCAAGAGGTAAATTTAAGTTGTCAAATTGCAAAAGTTATGACTATCACTGTAGAGAACGTTAAGCGAAGTAGTAAGAGTGTAGTAGCAATCGTTTTCGCACTTCGTCTAGCAACTCCATCACTCTGCCTCGACGTAGATGTCGTCGGTTATGCTAATTCGATAACTTTGGTGGTTGACGTTTTCTCAAGCAGTCAAACACGAAATTATATTGAGACTAATCACGTATTTGGTGACGATTGTTCACTATCTACCTCAAACACAATCTCACTCCAAGTTTTGCCTCTGCTACTGTTTTGTACCTTATTACTAGAAGTTTAAGCCCCTACAACACCTTTTTCCAACTCGTAGGTTACCTTACCACACTACATCTTTATACGGTCAATCACTCTGATCATAATACAAGTGACCAGTCCTTAACAAAGTTAAATTCGTGGTGTAGGCGCACCGATCTGGGCTGTTGGCGACAGGAGGTAAACTTTAAACAAAAGACAAAAACTTCACAACAACTTTATAGTATATCCGAAAGTGTTGATAATAGATAGTAAAGTTAATTACTGTTCGTGCGGAAGAAGTCCGGTAGAAAACAAAAACGCGACTGGCCCTCATCTATCGTTAAAACTTATAACAGGTGCAAATCAACCGACTGCGCAAGTCAACAGTGATGACAAAACCAAGGTCAATAAGGTTTACTTTGTTAACGACTTGCTAGTTAGACGAAGAGGAGCCGTTGTTTACCCTCTGCTTACAAAAGCAACAAAGACTATACAAGTGAACCTTCCTACAATACTTGTTAACTTCCTTATTAAGGTACGAACGGTTAACTTCTATGGAAGTACTCAACCTAGTTAGGACTACGATGGAGTGTCACTGGCTTAACGCGAAAATGTCTGCTGTACTAATTGAGACTAGGATCAAAAACTATTCGGTAACTAAGGCGTGATAGTGGGCGTGATCACCGTCAAGGTACTGGAAGATGTATACTTTTACTCGGTCGAAGAAGCTCCTCGACTCTTTATCTCGAGTGGTGGCCTCAGTAGTGGCGAGGTGTTACTACTGAAAAACGTGATCTTTAAAACTAATGTCGACTTAGCGGAAAGAGTCGTCAAAAATCCTAATACTGCGGATGTGGTAGACTTGCTGTCTTGGGTCTAGGCAGCTGGCTCTTTCTTAAACACGACACTACCAGATTGTTACAAAAGTTTCTTATGTTGGTAAAGCTTCTAACCTATTCAACCGACCAACGCTGTTACCGTTTGAAAGATGGAAGAGATTAACTAAAGTGTCGGTAAAGTTCTCGTCAACGGTGGCTTCTTGTCCAACACAGTTGATAGTATCGAGCTGGTGCTTAAGGGTAGTCGTGACGTTCAGAAGGTCGTTGGTATGATACTTGTCACGGGTAGGTCTCAGCAAGCAGTTCGAGCAAATATACGAAGAGCCGATTACGAGCCATAAGTCTCACTCGTGACTAACGATTTTTGTTCAGTCGTAGGCCTTATCTGCAATTTGGGCTAAAGAGATTACGTAACATGCGGCGCAATTCGTCGTTCGCCACAACTCCTAGATTCTTAAGCCGAAGTAGAAAACGTTAACGTTTCTTACTTAATAGTTTGTAACTTTATAGAACAAAGTCATCAGGTTGAAGGTTCGGTCGTAGAGGAAGTGTAACAAAAAAGGATTATAGTCTTTAGAAAGGTCAGCAGTCCGCCCTTCACTCATTACATAGGGTCTCGAGAAAGAGAGGAAGGTGCGGTCGTTTAACCATCAGTGTACGTTAATGTAACTATAGTCTACAACTATTAAGCCTACAAAAGAACACCTAGCTTCAACAACGAAATCATTGACCTTGTCAGCAATGATTTCAAAAGTTTTTTAGTTGTTACAAGTCTTAACAGCCTATTCGAAGCTCGTTTAGTTTTCCGTAACAAACTAACTGTCGTCAAGGCTTACGAAGTTGGTAAAGCTAACTACAATTTCTTAGGTGTCGAGGTCAAAGTTCATTTAATTATAGCAGAAGGAGCTATAGGTTTTTGACAAAGTGTTAACAAGATTGTCAACTGAGTTAAAGGCGTAGTCTTTCTGACGACAATCAGACGAGCAGTTGTTACAAGCACCAGTAACGTCAAACCTGAAGACCGGTTTTGACAGAGAAGTCCTTTCTTATGCAGCCTCAAAACTGCTAAGAAGGAGCCTTAAACTGTCGACCCAGTTTGGGTGTTCGTTTATCGACCGTCTAGTCAAAAACTTGGAAAGACTGTCCTAGATCGAGGTTATAAAGGAGAGGTAAGTGTTATTTGCAGTATTCCAAACCGAAACGTCAGAGAAAATCGAGAGGCCTATATACTTAACCTTCCTAAAAGAAGAAACATGAGAAGTTTACAACCTAAAGTTAACCTTAAAAACTTCTAAAGTTAAGTTATAGGGGGTTTTATAGTCAGTCTAATCGGAGGCGTTGCTGAGGAAACTATTCGACTTGACGTGAAAGTTTTCACTAATGAAACCGCTGGCGCTCTGTCTTTTAGACCGGTTCGGGGAAAGGCGCGTCAAACAAGCCATCACACAATATGACTTGTTCTTCGAGCTTACATCGGTATGAACTATACTCTGCTCTTTGTAACATTCACTCACCTCACTCTCACTCGAACTTTCCTTTCTTTTCGCGACAAGAACGAAGTCCTTTCGGCGTACAAAGACGATTGAACGTTATAAATAGGTGACACCTTACCTTACAGAGCAAAAAGAGTATTTCGTAAGACTCGTCGGTATCGAAGAGTAAAGGGAGAGGTTTAAGATGAAGCTTTCACGAAAGAACCTCTAAACAATCCCTTATTAGAGGCAGAACGTCAAAAGACCGCTAAAGGAGCAACAGGAAAGGTTTATGACGTCGTGCCTTTAGCATGAAACAAAAAGAGAGTAACTGACATATGTTTTATAGGAGGTAGCGTCTCAGCCTAACTCGGTATTTAACACACATGAGAAGCTAAACATCAAAGTCGCTAAGCACTGAGAACCGTCTGTTCTTTTCATGTAAGCTGAGACGTATACTGAGAAAAACGTGTTCCGATCCAAAGAGACCAAAAAGTTACTATCGTGTACGTAAACAAGGAGGCTTCGGCATTCTTGATTAACGTTGAGATAAGTTGAGGTAAAGGAGTAAGTGTTTAGGGTAACTAAACAGGAGAGGGTCTAGAAGGCTTCCGTTAAGTTCCACTTCGACCAAGCCATAATACGGCACGACGTAACTTATTTCTCTAACTTCGTGTGGTTAGTCAGGTCGCCGAGGAAGAGGTACTGGGTAACTTGAAAAACCTGAGTAGTGCGCTTATAGGCTAAACTTTCTAGATAACTACCGACATTCGAGATGGACTAGCGGTTCGAACCAAGGTCAAGGCACTGTACAATGATCAACTTGCGATAGGAACAGTTATAAAAAATTACGAAGGTCAACTTGGAGTATAACGCTTTAGCCCAAACCACGCCAATTTCTGCCACAAAAAGGCAGTGATAATTTTCGACTCGGTTGTGTAAGTGTTACTTACTCGTTTAATAAAAGAAGCCGTTTGACAAAGCTCGTGTTTTGTCGGTGTCGTTTGCTAAGACGAGATTGTTTAGGTAAACGTCTTGCTAGCTTGCGTCGTTCTGCTGGCAAACCACTTTGGTATACCCTCAACATCTCTCTCACTTTGCTAGAACTTGGTTGTACCAATCGAGGCGTCTGTTCGCGATCGAACCAAAGAGGTCTAACTTAACGAACAGCACGTTCCACTTTTCGTTGCTCTCTTCTGCTCGTTCGTCAAAGCTAAGGGTGCCGCCGAGGCGCGCTTAAGTCTTTCATCCACTAAGAGGGTGTGTATTGTGATCGGCTTAAAGGACAACGGTACATGACTAGTCCACCCTCGTTCAGAAACATCAGTATCGTGGTGCGACGTCACATCTGCCGCTGTGCGCGAAGTCTGCGGTAGAGTTCTCACTAAGGTCGTAAAAGGTTAGGAAAATATTGAGGAACGTAGTTGTAAGAAACGACTCCTAGGTACGTCTACCGAAGGCTGAGAGGACATGGTTTTATAACTAGTAGCTTCATGAGTTAAGGTAGCTGTTCCCGACGAAACTGGAGGCCCACAAAAAGTGCTTTTAGTCTCTCCATTAAGAAAAGATGACCTTCGTTACGCTACAATAAGGACAAGTCCTTTTACAAAAGACGGTAAAGTACTGGTAGAAGAGGTAAGCCTTAGAATCGGGTCGAAGGTTGTTCTGTACGCGAGT</v>
      </c>
      <c r="P9" s="44">
        <f t="shared" si="8"/>
        <v>1938915</v>
      </c>
      <c r="Q9" s="44">
        <f t="shared" si="9"/>
        <v>1916</v>
      </c>
      <c r="R9" s="44">
        <f t="shared" si="10"/>
        <v>1189</v>
      </c>
      <c r="S9" s="44">
        <f t="shared" si="11"/>
        <v>1269</v>
      </c>
      <c r="T9" s="44">
        <f t="shared" si="12"/>
        <v>1656</v>
      </c>
    </row>
    <row r="10" spans="1:21" ht="15" customHeight="1" x14ac:dyDescent="0.25">
      <c r="A10" s="268"/>
      <c r="B10" s="269" t="s">
        <v>597</v>
      </c>
      <c r="C10" s="270"/>
      <c r="D10" s="270"/>
      <c r="E10" s="280">
        <v>60</v>
      </c>
      <c r="F10" s="272">
        <f t="shared" si="0"/>
        <v>1931696</v>
      </c>
      <c r="G10" s="273">
        <f t="shared" si="1"/>
        <v>0.11590176000000001</v>
      </c>
      <c r="H10" s="274">
        <f t="shared" si="2"/>
        <v>6030</v>
      </c>
      <c r="I10" s="275">
        <f t="shared" si="3"/>
        <v>0.39286898839137641</v>
      </c>
      <c r="J10" s="274">
        <f t="shared" si="4"/>
        <v>30</v>
      </c>
      <c r="K10" s="276" t="s">
        <v>598</v>
      </c>
      <c r="L10" s="277">
        <f t="shared" si="5"/>
        <v>6000</v>
      </c>
      <c r="M10" s="278">
        <f t="shared" si="6"/>
        <v>0.39483333333333337</v>
      </c>
      <c r="N10" s="279" t="str">
        <f t="shared" si="7"/>
        <v>GAACTTGTTCATTCACAAAGAAACTTTTGTTTCTCATTTGATAAAAATGAATGGAACAAGAACGGAAAACATAGCTAACCAAGCCAACCAAACTACCGGGCAACAAAGTATGAATCGACCAGATCTATCTGAAGCACGCCTCAGTAGCCCTACTCTCGACAGAAAGCCGGTAACACAAGCTTCCAAACAGCCAACCACTTCGGTAGTACTTCTTGAAAAGCTAGGCTAACGGTACCAGTAGGCTCTTCCTACACTGATCGCAGGTATCCATCTTATAGCGTGTACTAGAGTAGTACTATGAAGGGTTAACAATCACCATGGAACTGAACAAGAAACTGCCTGTAGAGTGGGCAAAGTAATTCGGTAACCTCGCTTATGACAGAGCCCACAAATTCGTGAAGATTTGGTTCAAAGAGCTGATACAAGGATGAGCGTTGCAATCATGTTGAAGGTGGTAGTTATTAATTTGATGTATGGAATAGAAACTGGTTCGTTGCACATACTTTGTTCAAAAGGGAAACGGGAACAAGAAGCCGGAATCAATCACTAACGAGCTCATTAATGGGCTTTATAGATTGGCTTCATCTTATAAGCTCCAGCTAGGTGTTCCTGGTTTCTATGAGATTTCTAAAGGCTCTGTGCAAGAATCGATTTCGCCTTTCTACCAAAAACAAACTCAATAGTCTAACATTTTATTTTTACGTTTATTTAATTTGCTAAATTGAAGGTTCTAAATTTCTGTAACCCGTTATACCATAAAGTCTCTTGTTACTAATTACCTTTATTATTTGTTCCTTAAGTCGTATTTCTTGGCAAGAGCTTGTACTTGTGTTCAAATCTGATTAAGAGAGAGTTCTGTAATTAGTGATTTAAACTGATGAGCTAATGATTTGAAAGCGTACATTAAAGGATCAGTTCAAGCGTAATGTTAATCCAAGTAATCCAAGTGTTACGTAAGATCGTAGTTGAGAGCAACCGATCTTTATGTAACGAGTTTAGTGTAACCAAGCCCGTAAGATAGCTTGTGAAAACTACGTATCTTTTTAGATCTTAGATTTTGTCCCACTAGTTAGTATAAGATCGTAATTCTTGTACACTTAATTTCTTGAATTTCTAATTCTTGAGGTTTGTTGTTAGTTTGGTAGTTAAGTAACTTAGGGGATGAATCTTGGGATTGTGGGTTAATTCTCTGATGAGTGAGTATCGTTTTACTTGTTGTGTTTCTCTATACTTTCTTTTGTATTAAGTTTAATTTATTTACTCTATTCCAAGTCTTTAGAAGAGGTTTCACAGTTTCACCTACTTAGAGATTAGGGTTTACACGAATGTTTTTCCAAGAATCTTTACAACGTCTTTTTCTTCGCATTTTCTTTTTCATCTTTATTTTAATCCAGAGAGCCCAAAAGTATGGGTTAATGTCTTTTTCCGTCTATTTAGGCCAATTCCTTTTGGCCAGACCAGCAGCTCTCCCAACCTAGCTAGCTAGGGGGGAACCCCAGCTAGCTAGGGCTCGACCGCCCAGATTTAGAGGTAAACAAGAGCTGAACCTAGCTAGCTAGACCGGGACCCTAGCTAGCTAGGGTAGGACCGCCCAGACTTGGAAGTAGACCGTCTGCTGGACCTAGCTAGCCAGGGGAGGACCCTAGCTAGCTAGGGCTCGACCGCCCAGACTTGGAAGTAAAGATAACAACAAAAACCAGGTTTACTCGGACTGTTCAGAGCTTTCGTAGGCGTAGGGCGAATTTGTGGATTTTGGACGTTTACTGAGTTCTGTGTTGGCTTTTCTGTGTTTTCTGCCTGATACTGTGCTGTTTGCTAAGTTTTGATTTCCTGGATTCTGTGGTTTTTGCGTTGTATAATCAATCTTGTGAGTTGCTAGAAGAGCTTTGTTCATTGAGAGGAGATCGTCCCCTAAGGTGTAGAAGAAGGTAATTCAGAAGAAGGCGTGCGAGTAGAAGCCTAAGATGAAGCGGTACCAGAGATTCCTGGTACTAGGAAAACAACCTTGTGAGCGAGCGTATTACGGGTTCAGGAACTGTGAATTTCGTAGCCTATAGAGATCGGGAGCACTAATGAAGGAATGGGAAAGGAAAACCTAGATCTAGCTGGCCAAAACCGAACTGCTTGCCGAACATTAGGAAAGCTATTGGTTTGAAGAGAAGGAAAACTATTGAACCGAAAGGGCCCGACATCAACCAGAACCACACTGAACTAGCCCGCAAGAAAGAGAACTAAACGACAAGCTTGTACTGGCGAAACACTTCGTAGAGGAGTTCGAGGTGTATCACAACTCAAAGATCTACCAGAACCTAAAGAGCCAATTCTGGAGGGTACTTAGCCCTGTACTGGCGAAGAGGTAGAAGAACTTCTAGTCGAGAATTGTATTCCCAAAGGTAAAGGAATTTCATAAGAAGTTGCCAAAACGAAGGAACTTGGTTTAAAGAGTTGGCGACTACATCAAGTACTACTATCATTGAGCTGTGTTTAGAGAAAACGTACTGCCAAAAGTCGACCAAGGTACAAAGCTAGCCTATCAAAGCCCATGCAGAAGCCGATCATTGTTCAACTAGGGTGGTTGAATTCCGTATCAGCATCTTGAGTCATCGGCGTTAAAATTGGAACAACCTGAGTTCTGTAAGAACTGTTTCTTTCTGATTGAGTTAAAAGACGAGGATAAGGTTCATTCATAAACCTAACAACCAAGGTACCTTACGCCCTTAAAACTCAAAATCCGGAGGGTTCCCTAGAGATTCACCACCAGAGAGAGCAGCTACGGATGCAACCGATGACACTCTCCTCCACACTGATATCATTAAAGAACGGAGAAGTAGAAGGGAACCAAGAAGAACAGAATCTGCACCTAAACGCAGGCCCAACTAAACTACATTCAAATCTCGTGGTTCGAAAAGTAGCTAATTACAACTATATCGACTATACTGACAAAAGTTTTAGGAGGAAAGATTCGATCTCCGTCTACTGCGAAGTAGAAGAAGTGAACAGTGGTAACATGTACTTTTTAATATTTAAATTGATCATTTTGTCAAGTTTTTGTTCGTTTATTTTTGCCTAGACTTTTTAATAGTTTTGCTGAGTTTTGTAAGGCTTTAATTAAAGATTTTTATGATCTGAGCATTGGCCAAGCTTACGTTAACCAAAGAATTAAAAACTTGCTCGGTTTATGAAATATTTTAAGTGCGTTCTAACTTGTCTCTAGACTTTCTTCTTTTTGTCTTAAAATCCTAACCTTGAAGTTTTGGACTATTGTTTTACCGAGACTATGGTGTACTATGTAAGAACCTGCACCTACATACAAGGTTCCTGAGTGAAACAACAAAAACTTAACTTTTAATACATGAACTACCACTTATTACCTACCTAAGCCTTGTTTCGCCACCTTTCTGCTATTTGGCCCTACTTCTGTTCTAGCCCACCTATGTCGCCTTACTTTCCCCTTGCTTAACATGAAGGTTCTCACTACTTTCTGAGAATTTGATGATCGAACCTAGGTTGAATCTATAATGTGTGATTCTTCTTTTGTTCAACTTTTCTATAATGTGTGAAAAGCCTAGTTTGTTCATTTTCTCTTCCAAAAAACTAATTTTACAAACTACTAACGTTTACTCTTGATGTTACTCAAATTTATCCTCTCCTCCTTCTTTCCCTTCTCCACTCTCTTCTTTCTGTACGTTCTCGTACGTGTTCAGGTGTGAGTACGTTCGAGTATGTTTCTCAAAACCTTTATTGTTTTCGTTATTTACGTTTCAAACTTATCTTTTCTCTCTTACCCCGTTCTGTAACACTCACCCGGAACCTGGTGCTTAACCCGACTATTTCCCTCCGAACTTTCACAATGAATCCGGAGTAATTTTTAGAACAGTTCTTTTGGAAAACCCTGTTTTGAACTGTTCCCTTTTTCTCACGTATTCGTTGTGAATTGGGAAATAGCTCGGAGAACTCGGCACTAGTGATACTTCCTCCTAACTTGGTGCAGAAGAACTAAGAAGAAATCGAGGAACTCATCAGGTAACTATCGAACCAACTTGAAGAACCTAAAACTAGAACAATCTCCTGAGCGGCCTTGCTAATTACGAAGGAGGCCATGTTCGACGAGGAGCAGAAGAACACCAAGTTCACCAAACCAACGTAACCAATACAAGAGTAGTATTCTGGTGAGAACTAGAGTTTCAACAACAAGACTTATTCTCCCCCCCTGTTATGGTAGAGAGACTACCACCAAAGATCCACGTAGAGGTCGAGGTTACAACGTACCGTTGAGTAATCGTAAGCGGAGTAATCGGTAACCATGACACAAACTTCACCGAACAACAAGAGACTCAAGTGCGACTTAGGACAGCTACAGCAGAGACATGGCGTACTCTAATGGTCTTGGAATTCTTGCTCAAACGTATACAAAACTACAACGAGCCGAACATATGAGCTGCACGATCAGATCATACTCATGCACGTTTTGTTTTTGTTCGTTTACTTCTTTGTTCACTCATTGGTTTTTCTTCATTTATCTTGAACTAGAATTATTGAGTCTTTAGGATTTACATTGTTCTTTTTGTGGGATTACCGTTGCCGCGTTTTAACTATGTTCCCAAAACACACAGTTAAGGTATTTACGTAGAATACAGTAACATCGTAAATTCCAAAGTTAGGTTAACCCACCTTAACGATTGTTAGTCTTACGCTAGTCTCTTATGATTCAGTTCGGTTCACACTTATCCAAACCACACAAAGATGATTTGGATTTGTTATCCAATTGTACGTTTAGTTTAAGTCTTCACTTTGATATAATTCCTCTTCCATTTCTTGTGTTCACTATTTTCGTCTTTACTTTGATTTCTGGTCCTTGTCAGTTTATGTTCTTGTTCTTTCATTTGTTTCGTGTTTCACTTCATGAGCCGGCTCGTATGATGATTTTGTCCAGCTCATCTTATGATTTTTGTGGTTAAAACGTGTTCTTGATTTGTCTTGCTCGTCTCATGATTTCTGTGCTCAAAACGTGTTATTTGTTTTGTCTCGAGAATTCTAATCCCATTAACCAAGATCACCTGAGGAGTTAGGTAATCGATTGATTGTTTGATTTAGTTCAATAGGGATCTGTTATCTAAGTTTTGGTCTAGTTAGGTAAAAGTACTGTTACTAGGAATATTGAAATAGTGAAGGATTAGAGTTGAAAATAACTACTTTGTATTATTTCGTCCGATCTCAGATTTGTAGGTTACAGAACCCGATCTCAGATGTTTAAAGAACCCGATTAGTTATTCGTCAGATTTGTAGGTTACAAAACCCCATCTCAGATGTTTAGAGACTTTAATCAACCAAGTATGTAAAGTAGTTTGTGAATAATCAGCCACCTCTTTCAGACTTTAGTTAAAAGTTAACTAGTCTTTCTTTTATCGTCCCTTAGTACGTATATTTATGAATCGATCGATTTCTTGTCTCCTTAGGTGGATTTGGATTGGGTAGGAGTTCTTGAGACTTCTTCTGATGAGTTCTTGTTACTTTTTGTAGTATCTTGTTTTAAATCTTTTTAGTATTTTGGGTCTTTAGTAATATTTGAATCGTTTACTATCTAAAGTTATTCTATTTGTTCATACGTCTTCTTTACTTTAAGTCTAAGAGTCGTGTTGTTGGTCTTTTACGTTTTCTTTAGATTCTTGGGATTATAGGTCATCTGTTTCGTTTCTATAAAACCTGTTTTTGTATTCTCCAGATAATTATCCGTTATGATCCTACGGGATTAACCCTTTTTCTGTTTTACCCTTTCAGCCGCGACGTGGTGAGCCCAGAACCGGCTCATCTTTTCAGCTCATCGGAGGAAACCAGTGTAGTGAGCCGAAGTCCGGCTCATCGAAGTTAGCTCGTCGAAGGGAAGAAGGAGTACACGTGGTGAGCTCGAGGTCGGCTCATCTAACCGGCTCATATTAGGAAGGAAGAGGGAACACACGAGGCGAGCTAGAGGTCGGCTCATCTATAGGGCTCATATGAGGT</v>
      </c>
      <c r="P10" s="44">
        <f t="shared" si="8"/>
        <v>1931696</v>
      </c>
      <c r="Q10" s="44">
        <f t="shared" si="9"/>
        <v>1720</v>
      </c>
      <c r="R10" s="44">
        <f t="shared" si="10"/>
        <v>1170</v>
      </c>
      <c r="S10" s="44">
        <f t="shared" si="11"/>
        <v>1199</v>
      </c>
      <c r="T10" s="44">
        <f t="shared" si="12"/>
        <v>1941</v>
      </c>
    </row>
    <row r="11" spans="1:21" ht="15" customHeight="1" x14ac:dyDescent="0.25">
      <c r="A11" s="268"/>
      <c r="B11" s="269" t="s">
        <v>599</v>
      </c>
      <c r="C11" s="270"/>
      <c r="D11" s="270"/>
      <c r="E11" s="280">
        <v>60</v>
      </c>
      <c r="F11" s="272">
        <f t="shared" si="0"/>
        <v>1936275</v>
      </c>
      <c r="G11" s="273">
        <f t="shared" si="1"/>
        <v>0.1161765</v>
      </c>
      <c r="H11" s="274">
        <f t="shared" si="2"/>
        <v>6030</v>
      </c>
      <c r="I11" s="275">
        <f t="shared" si="3"/>
        <v>0.36749585406301821</v>
      </c>
      <c r="J11" s="274">
        <f t="shared" si="4"/>
        <v>30</v>
      </c>
      <c r="K11" s="276" t="s">
        <v>600</v>
      </c>
      <c r="L11" s="277">
        <f t="shared" si="5"/>
        <v>6000</v>
      </c>
      <c r="M11" s="278">
        <f t="shared" si="6"/>
        <v>0.36933333333333329</v>
      </c>
      <c r="N11" s="279" t="str">
        <f t="shared" si="7"/>
        <v>GTAGAGGACTCCCGACCAGTTATAACTATTAATCAGGTAGACGTAGTAGTTGGAGTATCAGGTGTAGGCACGGCAGGCGACATGAACTAACGTAAAGTCTTCTATTAAGTAAAAGAAGGCTTAGACTTGCTCGTAGTAGACGTAGAAGAAGAGGGTATAGTAGTAGAAGCAGTGATTTATGATGAAGTTTAGGCAATAGTGATAGTTGTTTACGGTATCGTAGTAGCAGAGGTTAATTACTACACAGCAGTAGCAGCAGAAGAAGTTACAGGAGATGCAGTATGTAAGGGTCGCGACTCAAAAACTTGTATAGGCCCTAGAGAAGGAATAGTCTGAGCAGTTGGAGCAGAAGTTGAAGTAGTACTAGAAGTTAAAACTTCACGAGTCTTTTTAACAAGGAACAGCTTGATTAACACAAATCTCGAAGTTGTCGCTGCAACTTTTAGAAAAACCTTTTTCCTATCAAATTCAGATATGACCGGTACCGAAGGCACTATTGACTGCCTTCTGGCTCCAGATATTGGTCAAACGTGTTAACCATGACTAGACGGAGTTGAAATAAACTTAGTTCATCAACCGCTTCTATACCTCGGACCTGTATTTGGTAGCTACATTACTAAGATTTGGTGTATAGATTGAAATTTACTAATGAAAGGTTTTCAAATCTTCTCCTTCACCGCAACGCTTACCGAAAATATTAGCGAAGTTACCGTTTAAAAGATTATTTCAAGTACACTCCTAGTCGTTCGAACTGCAGTCAGAACCAGCAGGATAGTAGAACTTGTCATCGGTTCTTTGGTTATTAATGCCTTGCACGATCGTAAGGTTATTGGAGAGAAGAAAATCGAAGTACGAATAGCACCAGTCAAGGCTGTCCAAACAGATTATTAGATATTTCCTTTTTCAATTATCGTCAACAAGAACCAGACCCCGCAAGACGTATACACAAAGAAGATGACTTTCAATTCTTGAGTTTAAATGTAACTAACATTGACGATTGATTGAGCTGGTTTTCGAAGTTTTCTTTTTAGTACATTCGTGTATGTCCTAAAGAACTACCCAGGTTAACCCGAAAAAACAAGAGTCCGTTTAGGCTCCTCAACCGGCCAAGTCTGTTGGTCAGAAAGAGTCTTCGTCGGTATTCAACACTGTCATTATTTACCTACTAGGGGCAAGAGAGCATCTATAGACTAAAAAGACATGAACTCCGAACGCATAAGAATAGAAAAAGTGGTTCTTTAGAAAAGTTACTCATTAGTTGGTTGCGTGGAACTAGTAGTTTAAGTACCTTGGCTCGACAAAGCGTTTCTTGCAGTTATTTAACTCTCCCTGATGCGTACTGGTGTACGCGGAAAAGAAGATCTTATCACCAATTGAGTGCATGTCGTAGTAGGGGTGGTGGATTGCCAGAACGACATTTCGAAGATAATTAAAGACGTGCATAATTTCGTAGTTGTAAAAGTCAGCAAAGTTTTGTAGAGGACCAATTATTTTCCTTTCTACTGAGATTTTTCAAATAAAACAGATCAAAAACCTTTGAAGGTTAATGAAAGTTGTTAGATCTATTATAAGGGCTAGATCGATACAACAATCGTATGTTGAGTAGGGATCTCATCTTTTATTCATACGCACTACAACGGTCACGTCTTATTTTTAACCTTTATAGTCTTTGAGACTAGTCATACAGTTTATTAAAGACGAAGTATCCCAGACCATACGCTTTCTGAAAGCGGTACCTTTCGTTACCTATAGAGTCTTCTTGTAGGAACCTTTCGAGAAGCTCCACACCTTCGAGTCTAAAGCGGTCATATTAAAGCATTTGCATTTCTCGAAAGCTTTTGGTTCCGCATAATTGTACAAGACCGAAGTCTCTGAAGAGTTCTATAAGTTACTTGGAAACGTAATTTACGCTTCGGAAAACTATTTATATAAAGAGCAAGTCCTTATATGGTTTATTTACCTAATTCCTTCTATTTCATCGTCCCAGTAGATCTAGACAGAGATTTTAAGCTAGATTCTAAGATGGTCGTTTGTGAAGTCACCCAAGTAGCATAAAGCATTTTTAAACATCGTTTCAAAAACGTTTGCGCAAATGTTCAAATCCTATCTTTCCCTCATGTCACTTCTAGGATCTACCATTTGGCAGTAACTTTTTCCATAGAGAGTCGAGTAGATTAAGAAAACTCCTTGTAGGAAACATTATGACTCGAACGTAACCAACACCTATCATCTACCTAAATAGAAGTGGCTAATTAAAAAATATAAAAAGGGTAACAAGTCCGCTTTTGTCCGGTTATGACAATAGACGTCCTTCTAGTAGTGGTCATAGACAATTTATCAAACGGCGTTGTAGTGGCCCTTACGGCTGAACGAGTTTGTTCGATTAAAAAAATTAACCACCCTTATAATCCAGGGTTACGTTAAGTATATTAAGGAACCATATCTACAAGTGTAATCACTTATATAAAAACTCGTATGATTCTTCAACGAACTTTTGACTCATTCCGTGTAATGCCCTGACACAGAACTTCTCCGATAGGCTAAATAGGTTTAGATTTTAGTAACGCTCTCGGTAATGGAATTATCCTTGACAATTTCGAAAGTATTATAATATTAGCAGTAGATAACTTTGCATTATGAATGGTTATGAAACCTGTAAGAGGTACCAAAGTCAAACGTAACTAAACAACATTTTCCACTCTCGTAATTAATTTGTCGAATTCCAATCCTATGGCAACCTGAGTAGATACATCAAATACAATAGTTCACTCCTATTTAGAAAATAAAAACAGTAAGAGCATTTCTCTAGGGAATATTACACGTTTATTTCATTTATCGGGGGGAAAACTATCTTTTATATTCGGCCATAACAAACATTATAAAGTCACCTTAATCCCCTTCGGAAACCTTATCATTTGTGTTTCCACAACTTCAAATTATTTTGCTCTTATATGCCATCTACTGGAAGCTCAAGCCACCGGAAGTTGTAAAGTTATTGTAAAAGTTGTTGCAAGAGTTTATATACTTGAAGACAGCAGTTTAGAAATACGAGATCTAGGTATAAGGATCTCACCGAATTGGAATTTTTCGTCGCTTTATCTTAACGTCATAAACTAACATTACATATGTCATAACAAGCGTAAACTTCTCATAAAGAGCAAAAATGCGACCATTAAAAGGGGAAAACTAGTGGGAAAAAACCCAGTAGCTATATTTAAACTTCACCACCAGGTAGAGGCCTTTGTAGGTGATATCCGTTGCCGTAACAAAGACATTATTGTCTTAGACCGTATACAACCGCATACATGTAAAGGAGGTTGCGTGTAAAGACCTTATCGTTGAAATTCAAAAATTAATTTCTTTTAGGAGAAAACAGTTTTATTCTTATCTAGACGTACTAAGAGAATGTTCTATTCCATCACTCCAGTTACATATGTAAGCATTGTTACAAGTTTTATCGCCGTTCAGCTGTTTCAAAACTTACCGTACTTGCGTGGCTCAAAAGGGGTAGAGAAAGATTTTTCTTTGAAGATAGTAAACCTGATAAGTTTTTTAGTAAGTCCAAGAGGTTAACTAGCAAGTTATGAAAGTATTGTAGGTACTTACGCATCAGAAGCATAAAAAGTAGGTCTATGACCTCCTGGAGTCATTGTAAACTCTAACGGTGCCTCCATTTCATAAGTATTCCTCCTAAAAGGTATTTATAATAACGGTCTTTTAGAGAGCGAAGGTCTACAACACCGTGGACACTTTTTCTTGGTAAAGGATTTCTGTATGGTTTGTTTTGTGACCATTTACACAGGTCGTATCAAGGGAATAGATTATCGAGGGTCATACGTCCAAGTACAAGGAGAAATAGACAGTTATAAAGGAGTAAAAAAGACACTTTTTTCATGAAAACTAGAAAACCACTTCATTTTTCTTTGAGAGAAAGTAAAGATTTCCATGAACCGTAAAAAGACTACTGCAATGTGTTTCGGAGGTGCTATAAACGGAAATTCAGACCTATTACAGAACGATTAAGTAGTTACAGTCATGGTATAAGGCATCTTGCTAGAGGTGGACAATTATATGCGCGCACCAGTCGTAGCTCATTCTTTAGTTTGTTTAACAAATACTCTGGGAAAAGAAATTGAACGAAGTCGGGAAGACCTAAGTTCGTATACCGTCTTTGCTGTAGACCTTCATTTGAATTATTAAGCCGCCTTCCGGGTTAATTGAAACCTTTTAATAGCTATTGTATACCTTATTCAGGACGAAGTTGGTCTTGTCCTATTTATCATCCGAGTGATAAATAATGAAAGACTTGATGTAGGTCTCACATTCAATAATTACAATTTGGCTTATGTTCAAATAAAAGATCCTAAAAGAAATTACTTTGTTCATAGCCGCTTAGATAATTTAAAGATTAAGATAGGGGACTCAGACACGAATTATTAAACTCTTGCTCAAAGTTATTTGAAGATTATATACGGTTGAGGGATTTTCTTTAACTTATTATTTGGTGACTTATAAAACCGCCAACGGTGCAGAGACCTACACGTTCGCACTTTAGTTAGAGTAACCGCTGACTTCACTAGTCGTATCATTTGGGTAGTAAAAGCTATTTAAGTCACCATCAAAGTGACAATAGATATTTACAAAGATCCTCTACCCATCGTCTACGCTCCCATGCGAATATACCCGTTAAAGAATATCTATGTTAAAGGTTATTTCATCCATAATTTGGGCGCCGCTTTTCTCTAAGTACGTTTCCGAATTGCAGTCGATTTAAACTATAGTTCATTTTCTTGGAGTGTAATATAAGAAGTAGCTAAAGCAGACAGCGAAGAGAGTTACAGAACCGTTACATTGCCTCTTAGACTTTGTTGTCTGGTACGCTATACAATGGTGGCTCTAAAGACTATTACAGACTCGTGGTCTGTACGAAGTTCCTATATGTAAGGTTACACTTATTTCGTAGGCAAGAATCGAGAAAACCATAAAACCAAAGTCTGTTGCTATAGTTTAGTCAATCTGATAATTTTCGTATGCCTAGATTAAGTTTATTGAAGCTCGAATGAACTCCTCCGCTCTTTTACCACAATTGTTTACGTTATCGTAAGTCAAAACAAAGTTATTAATATAAAGAGTTTAGATATAAAAGTGGACTTAGTAGTGACTTCCGGAAGCGGTGGCTTCGAAAATAACTCTTTAGTTTGGTTGAAAGACGCCCATTTTCCCGGTATGGGAATAGTTTATAAACGACATCACTCACAAGTGTGTCAAGAACCCAGCAGTATCAATGGAAGAATTACCTTCAAACCCAAAGTAATTACAATAAAAAAACGACCGAACTGAAAAATTTCAGCAAACTTCATATTACACATTTAGAGTTGAAAGAGGTAAAAACTCCGTGAAAAAAGAATAGTTTTATATCTAGCTGTTCTCTTTTCACGAGAGGCAGAAGTAGGTACTGCCTTCTACTGTCTCTATTTCGATCAAACTCTCAAAAAAAGGACTCCAACACTAGAGGTTTATACAATACACGTTGATAAAAAAGAGAGCGTTAGTGTTTGGAAAGGGGATTTTACCGATTTTAAGCGTACTGGCGATCAAAATAACATTTTAAGCCTGTTAAGTCATCTATGTAATTTTGTAGAGGTCTACTTATTTGTTTGGACAAAAGACATAAATCTTCATCAGCTGCTCATTTGAAATCGTAAAAGTTTGTTATTAGTTGTAGTACGCGAAGGTAAAGGTGGTTAAACTGAAGTGTGAGGAAGAACCCCAGAACGAACATAAATATAAAGAGACGGTGAAAATTGTTGTCGGGCAGGTAAGACAGATCTTACCCTTAGGTTTGTATTTCTAGTAGAGACCTAGCCAGGGTGAGAACCTAACGGAGTTAAGAAAGATTTTTACACCCTCATAGTGTTAGTTAGTTTATTAGTTGATTCCCGAATATTGGTCGCCGCTCAAAGAGGAAAGAACGGAAAAGTGTGGCTCATTTTTCGTGGT</v>
      </c>
      <c r="P11" s="44">
        <f t="shared" si="8"/>
        <v>1936275</v>
      </c>
      <c r="Q11" s="44">
        <f t="shared" si="9"/>
        <v>1982</v>
      </c>
      <c r="R11" s="44">
        <f t="shared" si="10"/>
        <v>1057</v>
      </c>
      <c r="S11" s="44">
        <f t="shared" si="11"/>
        <v>1159</v>
      </c>
      <c r="T11" s="44">
        <f t="shared" si="12"/>
        <v>1832</v>
      </c>
    </row>
    <row r="12" spans="1:21" ht="15" customHeight="1" x14ac:dyDescent="0.25">
      <c r="A12" s="268"/>
      <c r="B12" s="269" t="s">
        <v>601</v>
      </c>
      <c r="C12" s="270"/>
      <c r="D12" s="270"/>
      <c r="E12" s="280">
        <v>60</v>
      </c>
      <c r="F12" s="272">
        <f t="shared" si="0"/>
        <v>2587931.2000000002</v>
      </c>
      <c r="G12" s="273">
        <f t="shared" si="1"/>
        <v>0.15527587200000001</v>
      </c>
      <c r="H12" s="274">
        <f t="shared" si="2"/>
        <v>8031</v>
      </c>
      <c r="I12" s="275">
        <f t="shared" si="3"/>
        <v>0.41439422238824553</v>
      </c>
      <c r="J12" s="274">
        <f t="shared" si="4"/>
        <v>30</v>
      </c>
      <c r="K12" s="276" t="s">
        <v>602</v>
      </c>
      <c r="L12" s="277">
        <f t="shared" si="5"/>
        <v>8001</v>
      </c>
      <c r="M12" s="278">
        <f t="shared" si="6"/>
        <v>0.41594800649918762</v>
      </c>
      <c r="N12" s="279" t="str">
        <f t="shared" si="7"/>
        <v>GAGTCAGGGCGCTCGAAACGTAGTCGAGCTTGGTGACAGAGTTGTGTAGTGGTTCACAAGACCCATTCCGAAGCTACAGAGAATCGTGTTACATCATACCCTTCCCCTTCCTTAGGTTCATTAAGTAAAAGAATATTCCAGAGGAAAGTGGTAGTATATGTATCAGGCGATTTAGTTTTTGTCTAACGAGACGCAGTAGCTCTTCGTCTATATGGTGGTATGCAAAAACGACCTCTTTCGAAGATTGTCAAGCAAAGTTGAAGAGAGCGAGTACCTTGAAGGGTAGCGGCTACTAATCATGTTCAACAACTTCGCCCAACGAGGGCATTCTGACAGCAGAACACGACCGGTTTAAGAGATCGTAAAGTAAGTACAAAGAGTCGTCTAACTGCTGACCAACTAGAAGTTACTCTAAAAGAACAAATTTACAGTTTAAACTCTAGTAGAATTACGGCCTAAGACACCACTTTCTGACTGGTTTTAGTACATTGTAGAAATACGAGGGAACGAAGGGCTTTGAACGGTGTCGGTTTGAAGGGTCGAGTTCGACACTGTATCGAGCCGTATGGCAACGGTTTCGAGATTAACGTTTTAGTGGTGTAGGTGAAAGACTGTACGATGCGCTCAGTAGGTGTCGCTATTGTTGAACCATTAGTGCGAACAAACCAAAACAGGAGGAGTTGGTTTAAAATAGAAAGGCTATCACTGAACGATACATACCTTATTGGAAGAAGTACAACTAGGAAAATGGGCAAGACATCAGTGGTGACTCGAACGATCGTTCGCACCCAAGATTCTATTCTGCATCAACGAGTCGGTCGAGGACTCTGCCAAAACGTCATTCGTTAAGTGTAGAGGAGGTTTCTTGTTGTCGTAACGAAGACCGTAGACCTAGAAGGACTAATAGGACTAACGAAAGGCTCAGTAATAGTCAGTGAACGTAGGCCAGGTCTAATGTACGGAGAAGGGGGTTCTTTCATAACAGCTGTCTCTGGTATCTCAGGTAGGATGACAATGGTAGTGGTTTTAATACTTATCCTCTCAAGAGAACCACCCAGGATAGACATAGACCAAGAACCTGGACAAGGCGCTACGATAATGACTAGCTACCAAACCTAACCTGTCGTCCAAACAAAAGACCCAAGTTCAGTAGTTATAGGTAACCTCTCTGTAGTAGGACTAATGGACGTTCAAAAAGAAGAAGCCTAAGGGGAAGAGAGTATAGACACAAGTGAACGAGTCCGTTGCGTCCAGGATCTCGAACCCTTCAAGGACGTAGTTTGACTCTTCGTTTAGGTATAAGTGATCGTAGTCCCAGAAGGTAGAGTAAAAGTCGGAGAACGAAAAGAGGTTCCAGTCTCCTCTAAGATTGAGAAAGAAAGGTGAGGAAGTTCCGTAGTGGTTGCAAGGATATTCCTAACTGGAACCAAACAACTCGTCATCTACTGACCAAAACTCCTTTAAGGTAGAAACCATTCAACAGACAGTTACAGAGTGGCAACCGGTACAACCAGTAGTACTCCAAGTAAAGGCACAATGATGAGCTTCCGTCTAGGTAACTTAGTCACTCAAGTAGGCATTGTAGTCATCGTCTGTTTAAAAGAACACCACGACATGAAGGACGTGGGTCGTGTAATCTGGGTACCCCTAAAACACTTGGTCTGAGATGCGGTCTTTATAATAGTAATGCCTTCAAGCCAAAGTAGTACAGAAGACTGTATTGAAGAAAAGGAAGATAACCAAGGCAAAGACCAAGGACAAGTTCTAGTAAAGGTCCAAGAAGAAAAACCCCACTAGGTGTGGATAGAAGTCGGAGTCGGAGGTATAAAAGGAGTCTACCGAGAACTCAAAGAAGAACTAGTAAAAGTGGAAGAAGTCCTACGAAAACTAGAAGACTTGTTCCAAGAAGGACGACTAAACGTAGAAGGAAAAGCTGGAGGAGACAAAACAGGTAGAGGTACAGTAGTAGTTAAACAAGTAATAGCTGTAGTCCTCAATCAGGTGGTTCACGAAGAAGGAACCAGACCTAAAAAAGAAGATTTAATAGACATAGTAGTTTTAGTAGGACGAGGTGTAAGAGTAGCAAAGGAAGAAGGCCAAACAGTCTTCATAACCTGAGGAGTCCGAGTAGTCGTCAAAGTTGTGGTAGTAGGAACCGAGAATCGAGGGAACTAGAACACAGGAACAGCTGATATCTACCAGGTCTAAGTAAGAAGAGTAAGTATAAAAGAAGGAGTAGAAGAAGTAGGAACAAGGTACCGAAAAGTAGCCGAAAAAGCCGTAGTCTAGGGTGTAGAGGATAAGGTAATAGGTTGCCGAGTAGGAGTGAAGGAAGCAGAAGGAACAGAAGAAGAAGTAGGAGTGATTGCGACATAAGAAACGGTAGTTTAAGCAGTGAGTAGAGTTACGGAAACAAAAATGGGTCGTGTAGTAGAACGAGAAAGAGAAGGAGAAGGAAGAATAGACACGGTACGTCAACCAGAAGTAGAAGATAAACCAGTGAATGTAGAAAACGGGGGTGTGGTAGAGGGTATGGTCATGGAAGACGTCGAAGGCTAAACAGTTGAAATCTCAGTAGTAGAAGAAGTAAAAACCTCTACGGTTTAGGAAAACATTTATCTAGCCGTTCTTGTGAACGTTCCTGTACCCAATAGTCACTTTGGCAAAACGAATAGCGGTTTTTGAGAAATTCCATTGTTAGGGGTTTCGAGTTATTTTCTAGGTTTTTACGAACTTCAACGAAGTTGACCAGAGGTTGTGGTCGACTTTCCTGCGGACTACTCAAGTTGTCAACAAGTTACCTTGGTTTACTAAGCCTGTCCTCAAATGTGTCCAATAGTTCCAAGTTCAGTAAAAGACGGAAGAATTTGTCTGGTAGGGTACATCATTATAAGTAAAGGAGAAGAACTCTTTCTGAAGGTAGAAATATTCTCGTTTCGAAAGGTTAGTGTAGGAATTGTAAACGTTTATATGAACGTTCTAAAAGAAGTTCTTTATCAGCAAGGAACCCAAGGTAAGGTCAACTGACCAGAGAGTGCAATTCATTCGTCAAGTCTAAAAGTCGGTTGTTAAAGGGGAGAAATTTGTGTCCCCTTTTAACTGACTCTTCTTGCAGAGACGTTATCGAAAAGAGTAACAAAAGTGTCTTTGAACTTTAAACCAAGAGTTCCAGGCATTCAACTAGTTTCAAGACCGCATCGTGGACTTGGTATACGACTCACTGTTTGACGAATTCTGACGATGAACCACACTACTATTTTGGCAACGTTAGTTCATCTTCGGATAGGTCGCTTCGGAACCTTAAAACTCGCTACCCTTAATCATAAAGTTATTTCGACTCGTTTGAGGCACTACTCCAAAAGTGTCGAACTGTCCTTAGGTTCACACATGAAGGTTGACAAGAGTCATTCCGGCTGAGGAGTTCTTCGTAACGTCATTACAATAGTTTCTCAACGAAGACATCGGTGTTCGTTAACTTCTGTCGTACAACTAAAACCCCCTTTGACTTGTGTCTTAGTAGGAAAGATAGGCGTGGTTGACTTAGTGGGTCATTAGAGCGATCTCTATTTTGTGTAACCGCTTTCGCCAACTTTTCAAGCCGTTTCCGTATGCGTCTAAAGGAAACAACGGCAACATAAAGGTGTTCTACTAACTCTTTACTCTAACGGGCAAATTGGACGAGTCGACAATGTAGCCTCACAAAAGCCAGTTATAAATTGTACTCAACGTGACTTCGGTTCGAGAATTTCATTTTGAGTAAACGGTGAGAGGTGAGTTGATCACTTAAAAGGAACAAAACTAGAAGATGTGGGTACCTTCCTACATACAATGAAAACCATACACAATCGTCATTGTCTACGAAACCTAGCATACGACCGACTATTTCGTTGGGAAATTTCACTAAACTGTAGAGATATAAAAGTTTGAACACAAAGACGTTTGGTGATGAAAGATTATTGAACTCTTCAAGTTTGTCCCGGGAGAAGAAACGTTGTAGAGATAGTGACAAAGAGGTATCTAGACTTGTCGGTCGATACCAAAGTGGTTAGGATCGTTGGCATGAGGTGTTTAAAAAGGTTAGTGGGACTATCTGTCCCCTGCTTATGACTACGAGACGTGGGTAGTCGTTACAAAATATCACGTAAAGAACCACTTTCGCAGGATGGCTAAGGAAATTAAATAAGGTGGTCTGTTGTATGGTACTTCTGGACAGGGAGTTAACGAGACGTAGATTTCGTGATTGATCCTGGAGCTAGGAGTACAGCCTACGAGGTAGGTATTCTAGACCTAGATCATCTCCCTCTTTAACTCGAGCAAGGAAGCAGTCCAGACCGAATTGTTCGTAATGTCCCTCCGCATCGTACAGGCATTTGAAGACATAGTCAAAGAACTGGAAAACGGACCAGGAAAATCACCAGAGTAACATGTTTATTAATAGACCGGAGAGGGTGGCTGTTTCAAATTCTTGGAGGAAATTGAGTCAAAGTTGTAAAAAAGATAAGTTTAGATTGACGAGGTAATGTTGGCCATCTTTAACTTATATCTTAGGTTTTTATAACATCGTGTAAAGGTGGGAGGAGAACACACTTAGTGAACTTATATAGGGGTTGCTCGATGGGTATGAATTAACTTCTTCCTTTGTTTTCTCTTCGACTTCTGCAGAGGATTTAAGTGGTTGTAAACTGCAAAGTTACTTGAGGTGGTTTGAAACACTTTACCTGAGCAAAAGTACAAGACTTTAAAGGTGTCGTAGGAAGACTTTGTCTTGACTTTTGTTTCCTTCGGTGTTGAAGGATCGCAAATCAAGTATGACTAGGACTTGGAGTAGTTCGTTTCATCCGGTCGCGAGTTTAAGGTGGAAGACGGTTCTCGAACGATCCCTTTATTAACCGAGGTTTTCTAGTCTCTACCCGTTAAATGTAGGGAGAAGGACATTGAACACTTGGAACGTCTCGTCTTTAACGTTAGGACTCTCTCGGAAACGCTCTCCTCATGACCTCCCTTATCGGTTCTCGTAGACTTCATGTGGTCTTTCAAAGACTTCTGGTCCTACCAGGAGGGCAAGAACGTTATCTCTTAATTAAGAAACAACTTCTCCTCACTCTTTGAACTGGTAAAAGGGGTCGAGTCCTGGTAGGTTTAGGAACATTTTCAATATAAATGACCGACTGACTATCAAACTTCACTTCAAAAAAAACAAAAGGTCCGTTTCTGCTTCATCCACAAGACCTTGTTCAAAACGTAGGTTCGAGCTACATTTATTTGGGGAATCGGGAAACTAGTATGACTGAGGTTCAAGTATCCTTAGTCACTTGCTTAGGTCAGAAGATGACAGTCATTATGTCTTAGAAGGTCTGAAAAGTCTCTCCAGTGTCTTTGGTTTATTGAGTAATACACACGATATATATGATAGGTCTACGAGGACATAGTTCAGGGTTAGTAGGAGGTTTAAAAGGAGTAGGACCAGTTATACACAGTATAGAAAGTGTAAGAAGCATAGTAGTAGTCGGTCTATGAGAACGGTGAGTCTCTTTGAAAGCAAACCCTTTATGAACGGTTCCCGTCTATATAGATGAAGGTACTGTGATAGTTAAAACTTCAGGGCCCTTGCTTTAAACATGTCGGGTCCTTCTAACAGTCGGAAACAAAACCGAACTTTGAAGTAGAGGTAGGTTTAAGAGCGGTTAAGTTGTATATAGAACAGGTTATTGAGTTTTCTTCGAAGTAGGTCATCGGGTCATAAACGCTGTTTAACATTTTGTGCTCGTACCTCTAAAAATATTTCTCGTTGAAACTCAACGTTGAGACTCCGAAAAGAGCTTAGAAGACGTGAACTTTGTCTCTATTCAAACACGTTGTTCGGTTGTAGGTTTGGATTCCTGAATCGTGCTCTTAAACGTGGTACCCTTTCCACGTTTCCACCGTTTGTAAGCCACATCCATCAACTTCGATAGCTGCTCAGGGAACCTTTAGAGTAATTCCGTATTTAACAAAGGTACTGACTCAGTTGGTACAGATACAGTTTAGACAACTCTTCAAAAGGGTTCTCTCGTGGTCTATGTTTCTCACTATTTGGGTTAAAGTAGAGCATGTGACTTTGAACTTAACCGACTCAATATAGCTGTATAAGTCTTATCAGTGAACTGTAGGCTAGTTATTTTCTATAACGACAGAGGACGGTCAACTTTTGGACGAGTTGTTGGACTAAGGTTAGTTCGTGAAGTTATAGCAACTGGTCTGAATACCCTGCACACTCTTTAGGTCGTTTAAGTAGGTCGCGGGAAGCATTTAGGACCATGAAAAAACCTAGTCTAGATTTTTATTGGAAAGAAACGTTAGAAAATACGAGTCAAAACTCGAATCTATTACATACAAGTGACGAAAGCAGTAACAAAGGTCTCATTTCGTTAGGTCTGTCTATGGGTGTAAGAGGGGCCTGGAACTACAAATCGAGTTCACTACTCTAAAAGAGAAGATCGAAATTGTCGAACGTTCACTAGAAGTACCGACCTAGATATTGTAGATTCGATAAGTTTTCTACCTTCGCATCAGGAGGTTCTATTTCGGTGCGGTTCGGTTCTAACGTCATCTTAAGTAAACTACTCGATAGCCTTATTTCTGCAAAACGATTACCAGGCTGTTTACTCACTCATTGCCTAAAGTTAAATAATACCGAACTACTCGGTTAGTCACTCTATTCTAAGACATAAGGTAGGTAGAACAAGACGAAAAAGAGTTAACGTACTTTATGTCTGAATTAACGGTGTTTGCAAAGACTGAGTTTACTGAAAACCACGCATATATAATAGACAACCTTTTCCCTTGCACGTTAACTGTTATCTCTTGGTCCGTAAAGAACTATCCCAACACTCGAAAAGGTATCTATAGCACTTCGTCTTTCTTCAAAGTAACTAACTTGTCTTATTAGGAATTGTCTTTTATGTAAAAGGTCTTAGACTCGTTGCCATCGACAAAAGTGTCCGACTTAGTCGTATCTTCCACTGTCTTAGACTGTCAACGGTCACAGACTCTATAAGTACTCTGGTTAAACTGATAAAAAGGTGTTATGTCTTACGGTGGTCATGGTTTAGAGCTCTCGTTTTGGTCGTTAAAACCACAGGTGAGGATCAAGTCTCCGTACACGTAGTTAACGGGTGTCCTCAAAAACTACTCGATGTTCTCAGACACCTCCGGACCAACTCCTATTTCTTATAAGATCTCGGCCAAACTCGTCAAAAGCTTACAGGTGTTCTAGGACTACAAGTCATCCAGCTCGTTGGTTCTCCACGACTTCACGTCGTTCATTGAGATGCAGATCTCTTGTTGAAAGTGACGATCGTTATTTTGTACAGAAGTGGGTTGACGATTTAGGTCTGGGACATCAGTGTTAGAGACCTGTCTTGTGCGTCGTCCTTCGTCAATATAAAAGTCATAACAGTTAGAGTGACTTTGGGTAAAATAGGAGGTCAGAGAAGAAGAGATCAAAGTCGGAGAGGTTTTTTCAGACCATCTAGAGTAGGTCGACTTGTCGTCGATGTATTAGATGTAGCAGAAGCAGTCGTTACATACTACTTTACGTTTCTGGAAGGTTCCGTTCGTTTGTATTAAGTCCCGGTCTTTTACCTTACCGAAACCATTCTACTAGTAAAGGCACAAGTAGACTAAGACTAAAGTTACCGGTTTGACACGACGTGTCGACATCTTTGAGAACGACGAACACCTTGTCGAGACGTCTATGGCCGTTCCTTCCTACAGGGGGTATTCGGGTGTCGTATCTGAAAAGTCCCACTGGTACGTTTTGATACAACAATTATAAAAACGAAAGGAGGTCTTGGTGGACTTGAAGAGGTCCCTTTTTTGACACGTAGAAAAACTATCTAAAATAGTCACTGGTTTTCCTTTTGTTATCTATGAGTAGACTTCTTCTCTGGTTTGGTCTGGTTTTCTTACTTACCAACAGTTATTGAAGCCACATGTTGACTTAGTTGTGTGACTTTCTAC</v>
      </c>
      <c r="P12" s="44">
        <f t="shared" si="8"/>
        <v>2587931.2000000002</v>
      </c>
      <c r="Q12" s="44">
        <f t="shared" si="9"/>
        <v>2496</v>
      </c>
      <c r="R12" s="44">
        <f t="shared" si="10"/>
        <v>1463</v>
      </c>
      <c r="S12" s="44">
        <f t="shared" si="11"/>
        <v>1865</v>
      </c>
      <c r="T12" s="44">
        <f t="shared" si="12"/>
        <v>2207</v>
      </c>
    </row>
    <row r="13" spans="1:21" ht="15" customHeight="1" x14ac:dyDescent="0.25">
      <c r="A13" s="268"/>
      <c r="B13" s="269" t="s">
        <v>603</v>
      </c>
      <c r="C13" s="270"/>
      <c r="D13" s="270"/>
      <c r="E13" s="280">
        <v>60</v>
      </c>
      <c r="F13" s="272">
        <f t="shared" si="0"/>
        <v>2596007.9999999995</v>
      </c>
      <c r="G13" s="273">
        <f t="shared" si="1"/>
        <v>0.15576047999999998</v>
      </c>
      <c r="H13" s="274">
        <f t="shared" si="2"/>
        <v>8030</v>
      </c>
      <c r="I13" s="275">
        <f t="shared" si="3"/>
        <v>0.4540473225404732</v>
      </c>
      <c r="J13" s="274">
        <f t="shared" si="4"/>
        <v>30</v>
      </c>
      <c r="K13" s="276" t="s">
        <v>604</v>
      </c>
      <c r="L13" s="277">
        <f t="shared" si="5"/>
        <v>8000</v>
      </c>
      <c r="M13" s="278">
        <f t="shared" si="6"/>
        <v>0.45574999999999999</v>
      </c>
      <c r="N13" s="279" t="str">
        <f t="shared" si="7"/>
        <v>GCGTAGTGTATCTCTACAAAGTTTAAGTTGGCCTTAGCCACGTTGTTGGAACTCACCTGGGAGCCACGAGTGAAGAGGTCGGAATAACATACGCTGCGTGAACTAGAAAGGTCAGTACAGTCGTCAGTGTGGTACTTAGAAGTATCACATTTGAGGTAACCGTAATCTCTAGAGTCATAGAAGTCACCGTGTTTGCTCAACACAAGGTTACATGGTGAACTGCTTTCCACAACCCAGAGGCCACTACTCTTCGAACGTAAGTTCCCATAGAGGAAGCCACTCCAATTAACCACGTTATAGTGAAACCTTACGACCAAACCGGTAACCCGCAGGGAATTGTTGAGGTTCTCTACGACTTGTAAGGCGTTGCGGTTTAAGCGAAAGGCGAAATTAGCACTAAGAAGGGAATAGAAGGTCAAATCAAACTTCTTACGATTCAAAGTTCCTAGGTAGAAGGAGAAGTTGTTAGAATATTACGGGTAGTCTTCATTAAAGTTGTGGTAGGAATTCGGTCCACTAGAAACCGAAACCAAAATGTTACAAATTAAATCGTAGGTAGTTACAGTTGAGAGGGAGCCACTAGTTGGCTAGAAGCTCTAAGAAACGTTTGCAACCACGTAGTGGCTGGAAAAATTGTCGCTCAACTTGTAGAGAGAAAAACCTAGGCTGCCCCAAACAGCGAAGCGTTCTGTCGAGAGGTCGAACAAGCCCACACTGCCGCCTTTAAAGCTACCACACGAGAGGCAGGAACAGCCATTGTCACTACAAACCTACGAATCTTTGACCAAGAGGTAAGTTTCAGGTACGATGTCTACCAAGTCCCATAGGAAGGTGTAAACGTCACTTGAAGTGTAGAAGAGGGAGAAACTGAACTGCTAGTAGGTACAAGCATCACTTGAAACCTTGAAGTCAGAAAAACAGTTGGAAGTTAACTCGACACCGAACTTGGAAAGGACTGTGTAAGAGTCGAAGTTGCGCCTATCAAGGTAACACGAGGTACTCACCGAAAACTTACGCCTAACTACAGAAAGGTCAGAGTACTTGTATGAAGTGAAATTGGAGGAGTGAGACCTAGTTGAAGAACAACAAGTTTATGGTACAGTGTAAACCGTAACCAAAAGGTCATTGTTATCGCGACTTGAATTGTGAAAGAAGTTCTCAACAGAGCACTAAAACACCTCGAACTTGTTTAAGACCAAAGAACAAAGGAGGTAAGTGTCATTGGAAACGGCTACAGAGTGTGAGAGGACGCCGCAAGAAACGAAAACGACATTCTCAAGGTCTGTAAAGACCGAACCGGAGACGTTAGCAGTGTACTATTCAAGGTAGAGGTACTAGCTGATGAACTTGTCATAGTGAGAAACATTCACCGACAGGCAATTCTTCGGTTCTCTGAAGTCAAGGTCCACTACCGGGTAGGTTAAGTTCTAAGGTTGCCTCACCAAGAGGAAGTAGTCGTTGGAATAGTCACTCGACTCTGAACTTGAAACCTCGAAAGTGTAAACCAAGTTGGAATTCCAGTCGAACGAACGATAGGACAGGTCGACTTAAAACTCGTCATTGAAAGTGTCAAGGTCAGACGAGCTAGAAACGTAATCTCTAGAAGTTTCATATCTGCAGAAGGCAGAACTATCACCACTATCAAGATCTAAGGAGATGCTAGAAAAGTAATTAGCAGGTAAACTGTCAACCACGACCCTTAGGCGATTAACAACGGAACTTGAGTCGTCAAAGGCAAAGGAACTATCAGTGGCTGAAACCAGGTAGTTGTTGTTAACCCCATCAACTACCACCTAACTGTCAGTCAACTCGTCTCCTAAGTCTACTAGGCTGAAGCAAGCTTCGAAGTTGACACTAGAAAGGTCTTAGAACTCGTAAACCTTACTAGTTACTTCTAAACAAAAGGAGCAAGAATTACCATTGAGGTAAGAAAGGTAGAAGGTTGTCTAAAGGTAAAACCATGGTAAACATATCTCCGCTCACATCCCGCTACTGCAGGTAGACATGACATAGAGGGAAACACTGAAGGTATAGAGACTCGAACAGTCACTTAAGACCAAAGAACCAAAGGAAACCTCAAAGGTTTTGGAAGTTAAGTCAGAATCAGAGGTGCCTTGGTCGTCGTAAACTTCGGTGTTGTCTGTGTCAAGGTGAAGGTTTGTACCAACATAGTTAACTCGTTGCCTTAAGTTTAACTAGCAGGAAACTTTGGCATTGGGGAACCCGACAGCATTAGAGAAAAGGTAGGTTCTTGGTAAACGTGAGCCAACGTACAAGTTGCTGTTGAAGCTTTACCCGGTTCAGCCAGAACAACTGACAGACGTTAAACTCCAGCGCTCACTCGAAACCGCGACCTCCGAAAAGCCGAAGGCCGCTGAAACTGAAGAAGAAGAAACCACTCGGACCACCTCTGAAGAAACCACAGCCCGAGAAACCGAAGAGGAGACCAAAAAGACCTCTAAAAAGAAACCTAAGCAGGGGTCAAAAGAACCAACCACTTCTACCCGAGAAAAGGAAGAAGCACCCTCTAAACTCAAGAAGCCGTCGACTGAAAAGACCACAAAAAAGAAAGAACCAACCCGAGCGTCCAAAAAGAAGTTGGAAAAGCCCCGAGAAAAGGAAGAACCAACCTCTAAAGTGGAGTAGTAGACGGTAAAATTGACCACTTCTGAGAAAAAACCAACCCGAGAATCCGAAGAGGAGTCGTCTGAAAAGACCTCTGAAGAGAAAAAACCATCCTCTAAACTGAAGAAGGCGTCGCCTGAAAAGTCCACTGAAGAGAAAGAAACATCCTGAGAAACCGAAGAGGAGTCGGAAAAGACCTCTAAAAAGAAACCCTCTAAAGTGGAGAAGATGATGTCTAAAGAGACCGCTGAAGAGGAAGAAACAGCCCGATCGACCAAAAAGAAGTTGCCAAACACCCGAGAAGAGGAAGAACCAACCTCTGAAATGGAGTAGTAGCCAGAAAAATCAACCGCTCCTGAGAAAAAACCAACCCGAGCAACCGAAGAGAAGTTGAAAAAGACCTCTAAAAAGAAAAAACCAACCTCTAAAGTGTAGAAGGCATCGGCTAAAAAGTCCACTGAAGAGGAAGAAACAGCCCGAGAAACCGAACAGCAGTCGGAAGAGACCACTAAAAAGGAAACCTCTAAAATCGAGAAGTTGATGTCTAAAGAGACCTGAGAAGAGAAAAAATCAACCTCTAAAATGAAGTAAAAGGCTGAAGAAACAGCCGCTTCGACCAAAAAGACCTCTGAAGAGAAAGAACCATCCTGATCGACCAAAGAGAAGGTGGAAGAGGCCTCTAAAGAGAAAAAACTGTCCACTGAACTAGAGGAGCCATTATCTGAAAAGACCACTAAACAGGAAGAAGCAGCCCGAGAAACCAAAAAGTAGTTGGAAGAGGCCTCAGAAGAGGAAAAAGTGCCTTCAAGAACTGAGAAGGCTAAGCACACAGTAGAGTCACCAGTATCATCAAAGTCAAAAGAGTTAACAACAAAGTCTCCTTTGAAGTTGTTATAATCAACGTAGGCCCGAAAAAAGGAAGAATTGACCTCTAAAATGTAGAAGTCCAAAGAGGCCCGAGAAAAGGAAAAACCAACCCGAGAAACCACCTCTGAAAAGAAAGTGGAGTAGGGGTCAGAAAAACCAACCTCTGCTACCCGAGAAAAGGAAGAACCAACCACTACTACCTCTAAAGAGGAAAAACCATCCACTAAATTGAAGGAGACGACGTCCACTGAAAAGGAAGAAACAGCCTGAACGACCCGAGAAGAGGAAACCTCTGAAGTGGAGGAGTGGTCAGAAGAATCATCCTGATCGTCCGAAAAGGAGTCAAAAGAGTCCCGAGAAGAGGAAAAACAGGCCCGAACCTGAGAAGAAGAAAAACGCCAGGCTTAGTTATTGGAGAAAACCGTTAAGGAGAAGTCGTTTGCTGTGAGCAGAGAAACCACAAGGAAGAGATTGTAGTCAGACACTCAGGCAGAAGCTCTGTTGGAGTTAGAACGATTGTGACTACGAAGGGAGCCAATGTGGTGGACTAGGAGGAGGCTAGTGACAACAGCGCCTAAGGCTAAGGCTGAGGAACCAGAGCTGTCAGTGAGGAGGTTGACAACTACACTGAAGTCAACACCTGTAACATCAACAAAATCAACTGCAGTTGCTACAGAGGTAACACTACCAACAACAACGGAGTCCTCTTCGAAGAAAATGGACGACTCGATAAAGGAAGACCTGAAGACTTGACCTGTTTAGAACGAAAAGCTGCTGCTGTGAGAGGAAGAAGCCGAGCTAGCAGTTGACCCGCGGGCAGAGAAGCCGAGGCTCACACAAAAGACGCTGTTGTCTTTAACAGTCTACCAAGTGAAGCCTTATCATACAGCGGCACAGCTAGCAGTCCTAGCTACGCGGCAGCTGCCACGAGAGCAGTGCACAATGCGCGCGGGGAAGGACAGGTAGAGCGTGGAAAGAAGGTAACTGTCTGGTAAGTATTCAACCGTTACCTTATGGTTTTCGCACACGTGACTTTTGACGAAGCCTAGGGAAAAGCTGACAGTTCGATTGACCAGCGTTTAGTTTAAGACCTCGCTTACCGAAGAAGACTTGTCAGTTAAAGCGGAAGCAGAGTAGTCTAGGAAGTCTCAAACAGCGTTGTCGGGACTAGAGAGGCCGTAGAAGTTAAAACTACAAGAACTAACTCTAAAAATAACTAGGTAGCTTAAGAGCTTAGAGCTGCGCTAGGCTAACAAACTCAAGAAGAGGAAAATTTATGGTACAATGTCAGCCAAAACCAAGTGGAAGTTGCGCTTGAAGTTTGTGTTGACACAACAGCTGCCAAAGCCAAAACAGCTGTTCTTAGAGGTGCTTAAAGCCACCAAAGAAGACAAAAAGACCCCGGTCTTGTTGCTCAGCCCGAAAGCAAAGCTTAGCAGGTTGTCGTAAAAGTCGAGACGTCTCATGCCACGGGCGCATGACACGGCTCAGCTATCAGTCGAATACCAGCACTAACACGCGGAGCTAGAACTGCGGGCCTGACGGGACTAGGTAGAACACGGGCAACTACTTGGTTCATTGGAGGCCTAAGCCTAAAGGCGCTTGCCAACAGAGCTTCTGCCGCTTGAGCGGCCAAAAATGCCAAACTAGAAGTTATAGGAAGTTCTTTCAGCCGCGTGACGCGCTGAGGAGGAGGAGGACAAGGTGTCACTCGGCACGGGATGAGAGGCGCCAAGGTACGAGTAAAACTCGGAAACGGTGTTAAAGTGGCAGCACGAACAGGTAGCTACACAAGCCCTAGCTTTACGCTATCTTTGGCAGCACGGGATGCTAAAGTTGCGGAAGAAGTGGCAAAAAGTTGAGAAAAGGCGTTTCACACTTCCAATCACAACCGAGACCGGTAGGCGACTGTAGGTGAAGCTTGTGTTGTCATGAGAAGAGGACCTGACAGAATAGAAGCTCACCGAATAATTTCCAACCACCACGACCACCTTGAGACTGAAAATCGGAAGGTAGTGTTCTGCGACTTGGGTTAGACAAACTAGGAACTGTACATTGGTAAGGTAGCTTTACGGACCAATGCAGAAATTAGCAATTCTACGTCTAAGGTAGAAGGCTCTACTTGAACTGAAAAAGACTAAGTGAGTCACCAAAAGGTAACTACTTGGTTTACTAAAGACCTAATCCTAGAGGTCATTATTGACTGAACTTAGCTTGAAGGAGAGGGAGTAGTGTGAGTTGTATAAGTTAACAACGGACCTTGAGACCTCGGTGTACCAAGAATAGACCTAGACGAACTTGTTTCTCGAGTCGGAACGAAAGTTAGCTAGGCTTGAGTAAAACTTAGAACTGACATATCTGAGGTCATAGTAGGCCGACTCGTAGTGCTTAAAGCTCGAAACGGCAGACAGGTAGTATAACGTCGGCTTTCAGCACCCTACCAGCCTCACCGACTAGCAGCTGTTCGGTATGTTCAAGGCCAAGTCCGGTAGGAAGTTGAAGTGTAAGCTTTAGTTATTGTAGTGGAAGAAACGTAAGAAACAGAGACTCAAAACACTGTTTACGACCACCTCGTCGAAGAAAAAGCTGAAAGTTTTGAGCCTTTTTCCGTCTTCACCTACGGACTGGCATAAGCAAACAACGGTATGTACACATTGCTGGTCACAGCCAGTGGACTTGACCTAGTTACCAGTAGCGTTTCTTTGGTAGAAGTAGGCTTATTTTTCACACAGAGAGTAGAAGTACTTCAACATGTAGTAGAAACATGGTACACTATAGTCCATTACCTATAGGTCAATGAAAGTCTGTGTAAAAGCGACTACTAAGAACGTTCCAAGACTTTGGCATAACCCAAGACCAATGTGCGCAAGGAACGTAAAGCTCACAGCAAGGTCAACAACAGGTTAGTTATGATGATGAAGGAGGACTTATCTATGACCACCTGCTCGGCCATCCACTTTAGTGGCCGCCACTAAAATGGAAGAAAGCACCACCTGGAGGAAGAAGACCTGGTCCCTTGTTCGACGAGAAAGCCCTCGGCCTGGTAAGGCTTTTAAGCCTAACGACCAGGCTGCGCAAGTATAGCTTTAGCTGGCTCCTACGCCAGTAGAGACTGCAACGGCAGTAGCTCTAGCGTAGAGCAAGTCGTCGTATAAAGAGGACGAGGAGACGCTACAGGGAGTCGGTCCGAAACGCGTGCATGAGGCTTCAAAGTTTCAGGAAACCAAACTAAGACTTTGAACCTTCAGGGCCAAGGACTCCAACTTCCTGTTATCATAGGAGCAGACAGCACACAACAGACTATAACATAAACAGGTTAGCTTAACTACTTATTACACATATTGAACCACCTGAACAGCTACGTAGAACAAGGCACTTGTAATAAAATAAAGCCTTGTCCTTGTGCATCGCTTCAAAGCCACCGAGTAGAGGAAGGGTGTGAACCTTTCGCAGTACAGACTATTAGGCAGGGTTGAAAGGTCATAGAGGACCTACAACGAAGTTTAATAACCACTTAAGATCTAGCACTTGAGAAACGCCTTATCACCACTGGTTAAGGTCGCGGAAAACTTATGAAAAACTACTTGGCACACGAGAACGTCTTATGAACTGTTTGAGAAATTTTATTAAAACTATAACCTGGTAAGCTAGCCGCTAGAGAAACTGTACCAGCTGCTTACTCCTACGAGGTCGCAGTAAAAAACGCCTCTCTGGGAGTTTCTTAGAGAATTAAAGTCCAAGAAGTTCGTTAAAGTCACATAGACGCATGACGAATATCTTGAGGTGCACCGAGAGTTTCAGAAAAAGTTCTGCCTGTTTTCAGACTGGCTGGAACGGGCCTAGCAGTCTTATTATCAACTCCGGAAAGTCGTAGTGTAACCGCACCTTTAATATCTCGAGACCTTACAACTCTCATTCGAGAAGCGCCAAGAAAAACTGCCGAAGACCATGAAGCCCTAGTAGCTCTTGAAACTACATTAGTAGCTGCGTTCAAGCTTCTCTACTCTGCTTAAGGAGAAGCCTTGCCTCGTCGAGTACCATCTGAACCAGAGAGAACTGTTCTCGGCGGACAAGTAGTCTGTCTGACTGCAAGAGTTAAAGAGAGCAAGCAGAAGAAACGAACATTTTGAGCCAGCCTCAAAGTTTCATGCTAGGGCCTTGGGTTGGCCTTGCACCACCTGCACGGAAACAAGATTGTTCGGTAGCTTGGCTCAAGAAGAACAGCTCGTGGAGCTGTTAAACTGGAACAAGATTCCCTTAGCGAAGGTGCAGAAGAAACAGTCCTCACATCAGAACTTAGCGTTACATGTGACCTATTCTAGCCCTAAGGCTAGGCCGTTACTAAAGCCTACTGCACCTGGCGGGCGCAGGTAGCCAAGAGCTTCAGTTACTAAGTCTAGCTATCCTACTAGAACTGCTCACCCATGACATCAACTGTAGAAGCCAACGTCACTTAAAAGCTATCCTCGACATGAAGGCTAGCTTGACGAAAACCGCAGCTGATCGGT</v>
      </c>
      <c r="P13" s="44">
        <f t="shared" si="8"/>
        <v>2596007.9999999995</v>
      </c>
      <c r="Q13" s="44">
        <f t="shared" si="9"/>
        <v>2763</v>
      </c>
      <c r="R13" s="44">
        <f t="shared" si="10"/>
        <v>1717</v>
      </c>
      <c r="S13" s="44">
        <f t="shared" si="11"/>
        <v>1929</v>
      </c>
      <c r="T13" s="44">
        <f t="shared" si="12"/>
        <v>1621</v>
      </c>
    </row>
    <row r="14" spans="1:21" ht="15" customHeight="1" x14ac:dyDescent="0.25">
      <c r="A14" s="268"/>
      <c r="B14" s="269" t="s">
        <v>605</v>
      </c>
      <c r="C14" s="270"/>
      <c r="D14" s="270"/>
      <c r="E14" s="280">
        <v>60</v>
      </c>
      <c r="F14" s="272">
        <f t="shared" si="0"/>
        <v>2575076</v>
      </c>
      <c r="G14" s="273">
        <f t="shared" si="1"/>
        <v>0.15450456000000001</v>
      </c>
      <c r="H14" s="274">
        <f t="shared" si="2"/>
        <v>8030</v>
      </c>
      <c r="I14" s="275">
        <f t="shared" si="3"/>
        <v>0.35902864259028644</v>
      </c>
      <c r="J14" s="274">
        <f t="shared" si="4"/>
        <v>30</v>
      </c>
      <c r="K14" s="276" t="s">
        <v>606</v>
      </c>
      <c r="L14" s="277">
        <f t="shared" si="5"/>
        <v>8000</v>
      </c>
      <c r="M14" s="278">
        <f t="shared" si="6"/>
        <v>0.360375</v>
      </c>
      <c r="N14" s="279" t="str">
        <f t="shared" si="7"/>
        <v>GTGCATATCAAGATTATCGCGTAGAAGCAACCGAAGCTATTAAAAACATAACAGCTACGATCATAACGAAACTTACCTAAGGTTCTACAATTAGCTAACTATGGTTCGCAACATACTATAGCGGTTCATAAACTGGTTTACTCCCCCATTAAGATTGCTAAGTTAAAATGAATAACTCAGGTTATCGTATAATTAGTGTAAACAGGATCTCCTTTAAACAGACCATACTATTCCAAATCTTTCGTTACATTACTATCTAGCTTGTTTGGGCATAAAAAGTAAGAAACCTTATGAAAACATATGGACCCCTTTATTGCATTGGGTGCGAGATACTTAACGAAAACCTAGAACCATTTTATAAAGTTAGTTTCTTAGCTACTTTAGGCTTCTCTAATAAGCTGTATTTGGAACGTACCTTCGATATACTGGAAATTGTTTCAAACTATTAAGGTCTAGCAAATGAAGCCAATGGTAAAGTCGTAAAAGACCCTCCATGAGAACATTTTAGCTACCACCTCTGTTTGTTATTTACAAGAAATTTCTATTAAGGAAGAGAGATAATTTTCTTGGTATATCATTAACATTTCGAACTAAATTGGTACCTATTAGTCGTTATTTAAGGGTCAAAACCAGGGCATATTGTATTATATCAGAGAGAAACTATAGAGAAAGGTTTGATAATAGGTTTTAACAGTACTTAGAAAAGGAATATGGCTACAGAAGTTGTGCGCAAGGATGCTCCTTTCCAACAAGGTAAGATTGCCATTAAAGACACAATAATTTTACAAGAACTAGTTTATCAAAGTTCTGATAAAGCATCTTATCGAAACTGTTACTTCCAAGGGGAGATTAGAGTTTGCGGTCGTAGAAGCAATTATATCGGCGAAAAAGAAATTGTCAACCTTTTTAAAGTCATAACTTATAGGTCGAAGACCTGTATAACTGTTAAAAGGAGTTTTTTAAAACTAGGTACCTCACTAGTTAGTCTTCACGGTGTCACCTCTCCTTTCCTGCTGCCCTCAGTGGGTTCTCACTCTGAAAGTTTCTATTATATATATTTTGAAAGAGATTTTCAAAGCAGCATTAGGAACGGAGAAGGTCTCGGTACCGCAGGAAGCCAACACTTTACGAATTCACTAGAAACGTATTGAATGACTTGCAGAAGTAGTTTCCGCAATTATTACCCTGCTACAATAGGCCTTTCAAGTACTTCTCATGGGTTCGATCTCAATGTGGTCGACATTGACTACTCCAAAGGACTTCTAGGACTCAATAGTGCCTCCAATTGTAAACCTATTTACAGAATGGTCCCGAAAGAAGAAGTTAATAGTGACTATGTGGGACTCGAAAATAACGGAAGTAATAATGGACGTTTTGAAAAACGTCTCGAAGGACATGTAGCACTACTAGTCTAAACTATGTAAAAAGATCTTCTAAAACTTACCATCCATTCAAAAGGTAATAGGTAAGAAAACAGAATAAAAACTTCTTATGTATTTCGTGTAGGTTTCGTAAGTACGTCATCATTTCTTATAAAAGCCTTAGCTCTAGAACTTTATAGTTTTTGAAGAGCTTCATTTGGTCAAATTGTAACTGCAAACAGGTTACGAATAGACTCTAATTAAGACTATTTTATAACTATCGAGAATTAGGATCAAGACAAAGATACCGTGCCACTAATGAACGTGTGTGCATAGAATAGTTTTTGCGGCATGTTCGGAGCGCATTTACATTTCTATATCCGCTCAACAATAATCGCAGATGTTAATAACGCCAACACAGTCGGAGTTGACCTAATTATAGTGAAAATCTTAGCCTGTAATGTTGTAGAGGCAGCCTTAGCCAGAACCATAATAAATGTAAGCATTAAAGATTCCAGAACAAGAGGGTTATTTCTTAATTACTGCGGTTTAGTTATCGATTTCATACTGATAGTCTCAAACTTAAACTGTACTTGCAATAGAATAAGTATACTACTTATTATAAACTATACTTGTTTAGAGAACTTAACTTTTTATTTAGTCCCACCGAATAGTTTTTAACCATATTTTACAACAAGACTGATCTTCTTAAAAGATGGTAATGGGAAAATTGGGTCAATTAGGTCCATAGCCCGCAGGGTCGACGCAAGTATGCAAGTACCTCTTGTCCCCACTCTTGCAGGTCGCTAACGAATTGATTCATGGATCGAAGCTGTACTCTTCTTGCATTATCCCGTTGTTTTTGGACCCACTGTTGAAATTATCCCTTTAGTTTGAACCTATACTTTATACTACATTGGTCCATGCGCCTAACAAACTATTCCCATAGAAGCTCGAAATACTTTAAGGTCGTCTTAAAATAATATAGAAAGAAATAGAGCCGATATTAAAGACCTAGACGGAATTACTTTTAACGACTGTCAACATTCTCAAGTTTTGCCTTATTTAGTACTACCAGATCTTGCAGTATACGATTTTAACGTAAACTCAAGAAGGTTTAAAATAACACCTCATTGAGATTGGTAAATCCAAAAAATAGGAGGTGTTCTATCGAAAAGTTTCTAGGTCTACAACGGTGAAGTATTTAGTTTCAACTTAAATACTGTAAAAATTCATGTTTATAAGATCGTAGGTTTGTAAACAGTCTATCTTGCTTTTCACAACGTAGTAAATACTTCAATAAGACGAAAAGAAATAAACTTGAACGATAATATAATACCTTCTACTTAAAGAACTCCCTTATACTCCGAAACTATGGTAAACTTTTTCTTTTTAGTTACTTTAGATCCTCGTCTCCTAAAACTAGGGAAAGCCTATTAAGTCACTTTGCGTCCATTTCTCGAACCTTAAAACGTTATGAAACTAAATTAACATCTACCAGCTACATTTTGCTCAAAAGGAAATAACAAAAATTACAGTTCAAGTCGTATAGAAAATTAAAGTTTTAGTACAACGGAAAAAAGAAATCGGTAAGCAGGGGTAAGCACTAGTGGTAACATAATTTCTCTAGTTGGTATAATCATTTTTTTGATTGTTGTGCATGAACCAAAAAACCATATAACCTTTACATTTTCAGTATCTTCAACAGCTCAAGAAAGAGTTTTAGAAGCCGGTCGAGGAAACGAAGTCCAGAAACGTGTTATAACGTGTACTTTTCGTGATTAACGGAATTGCAGTATAAAAAGAACTTCATGAGACAATGCCCCAATACCTTTGCCAAGTCCATGGAGCGATCACCACATGCTTTACCTCTTAGGTCAACTTCTGCATCAAAAGAGAGATCTTCGTATTGAAACTCGTTGTTTAGTAAATTTTTGTATAGTCGAACACCACCGTCATCTACTTTATATAATTATTACGAATGATAATAAAATCAACCGTAGACGAGACGATTTAGAACCGGTTTATTACACAGTTCTTGAAGTTGTGCCGTGGTACGGCACTCCACTAGATTGTTGAAAGAAGGCTAAAGATGAAATTTCATACGTTAGTTATTGAGCTCTTCGAAGCTATTTCGTAGGTCTGGTCCCTGGCAGTCGAAAACCACCAGTCTATTTAAGTAATTTTCTCCAAAATTAGGCAAGACTTCATTAAGAAAGCCGTTAAATCTCAAAAGACGATTCCTTGGAAAGTTTCGAAGTATACATCATAATTATTAAAGACCACTTCAAAAGTCGTAACAAAACTTTTTTTGTCGATCTTAAGCTTAAGACTACAAAGGAACAACTCGACACCGTTTAAGAAGTAAAAATTCTCGTTAGCGTTCATTAAAATACGTGCGATAAGAATTAACATGATTAACGAGCCTTCATGATATAAGCCAACAGAAAACCTATAACCACCTATCACTAAGTAGAAGACGTAGACGGTTCTGTTATCTAAGAACCTCATTGGATTTGTCAAGAAGTAATTTACAATCTTTACACAAACCATCTGAATTTGTCTTACACTATCGTAGCTGTAATGGCTAAACGTATCACTTTCCATTACGAGAATTTCCAAAACGTTTATAACCACTATCTTCTTTAACAAACCTTACTAGGTAGTTAAAATGATATCCTTAAGGTCACTCCAAACTTTAACATACATTCCTGAAGACCGTCCGTAAAGAATGGAATCCTAAACGTAATGAATTAAGCGTATGATACAGGCAGTCACACAAGAGGTTCTGAAACAATGGGTTTAGGAGAAGAAAATGTAGGCGCTTGCATTATGAATTATCTAGATAATCATTAAAGAGTCGCGATAGACAATATCGTCTACCCCGGAGCGAGACTCACAGGAAGTCGTGTTTATTATCTGGTAACCGATCCAATATGACTATGAAAAAATCCTTTTGACTCCTGCTGAATTGTAATAGTTACTCTTGAAAATATGGGTTCTGTGGCGGAGAAAACAACATTATACAAAGCAGCATTGTGTTTACCTATTTGACAAATCGATTAAGGCCATACTTCCTCACTGAATTTCGATCAAGGAGGGGTATATAGTCTGTTGAAAAAAGCATATAAGAAAACATGCGGTTTTGTGGGTGGAGTGCTTGAAGACCTTACATCATGCTTTCCCGTTTCCCTTATCGTAGATCTTAGTTACTCGATAGATCGTACTTCAAACCCAAGAAATCTAGCTACAATTTACAGGGTAATATCAAAGAGAATAATTCGTTGCATCACAAATGAACATTATCCGTCTTTACTAGGTTTTCCAATAAGTCATCCAGGTAACGCAGTAGAAAATCAAGGAAATAGCTTCAACGCATTTTTTGCGAGAGGTCATTGGAGTTTTTGTTTAAAAGAACCAAGCTTATTAGAGAGAATAAATGTCAACCAAGGTTTAGTTTCAAAAAAAGATAAGGTTAGGAGAGATCGAAATATCTTAAGTGACGACAGAAGTTGTCAAGGCACATTAAGCATCCTTTGAGACGACTACTAAAACAGTAATTGTCATCATGTGTCCAATCTATGAACATTCGTGAGAAGGACATCACTTATAGTGAAAACATCGAAACGTTATATAAGTTTCGCCTGACCTAAGGACCGCAATGTCTTTCGCCATGTAGAAGGCCGTATGGTAACTAAAACTTTAGACGATAGCGTAGTTACAGATCAAGGCAAAAAAGGCACTCCAGGCAACCACCGAAATTTTTAACTGCTAAAGATGGAGGATTAAACGGGTCATAAGACTGATGCAACACCGACTATCGTACTAATTTACCAACTCCAACGTCTTCCAATTTGTTCCGGAAGCTTTGCAGTAGCTAATGGCCAAGCTAATATCCTAGTTTTATGAGCCGCCAGTTTAATAGTTATGTATTAAGATTCCAGGAATTTGGGACGCTTTGCTCTAGTCCTATAACGACATTACGTTTATGGTTACCAAAGTAGTTTTTACCGTTTATTCCTCGTTCGTGTGAATTGGCTTGACCATGTCACTACGTATTAAGGTGTATTTCAAGAGAGAGCACCCCGTTAGCACGTCATTCATAGTAAACCAAATTTCTAACATTATCGTGGACATCATACCCGAATTAGCTAGATATATTCAAAAGTTTAGACGGGGGTGGATATGAAGATTTTTCTCAAGATTATTCTATTTTCATATGATCTCCGAGAAGACGACATCAACTCATAAAGTCCCTCAAATCTTAATCTAGCAAATTCACACCTTCTTCTTGTTGGAGTAACTATAACCCCTTTTCTAACTGCCTGTATTTCCTGTTAAACTTTTCAGCATAATCCTGTAATCTTCACAATTTTAGTTGCAAAGGATTTAGAAAGTTAAAGGGAAAGTTCTTAGAATTTTCCTACGGTCGTTTTAAACCCCTCCAATAAAGTGAACAATTTTTCCTAACGCGCTGTACATCGTCGGGTCTTAGGAGGTCGTAAGAAAGTATCTGTTTACCGTCAAGGACAAGTTAATAAAGTAATTTTCACCGTAATAGGTAGACGTATTTGTATTTACGGTTTATCAGGTAATTGAGTGCTCGTAGAAACCACCGACTCTGGCCATCCGACCCGTAACTATATAGTTTTACAAAAAAACAACAAAGACCTCTATTAAAAAGTAATACTAGAAATTTTTTAAAGTTTGGTTATTATGTAAGCACTTTATTTAGGAACTTTTGTTACTGAAGGAGTATACTTTTTTGAGATCTTTGTCTTCGGGTGTTAAATCCTAATCGTTGGCATATAAGCAATCCTCCACCCAATTTCTGAAAATTCAGTACTTAATAACAAAAATTCTTTCTGTAATTTCAAGACATATTCATTTTTCGTAGGAACTACCCTAGTAAACAACCACACCCATCATTATTATATCCACGCATCAAAAAATACAGTTTGTAAAGTTGCAGTAAGAAGTGGTGAAACAGTCTAAGACAGTAAAGTTGTAGCCCTGATAGTAACTATAGAAGAAAAAATCCGACACCGTAGTTTACCAGCAGTAGCCTACCAAGGTCATGGAAGGAGTATTTAAGGAGTGAGAGAAACAGTAATAGGACATATCTCAAAAACTCGAAAAGACGAAAGAGGAAGAATACGCAAAGCATAGAAGGTATCATGAAGTAATAACATAGCATGACAGACAAATTCCAAAATTTAGATAAGTATATACTCAGTTACTAATAGTAATTGTTAAAGAAACGAGATCCCCGGAGAACACCCAAGAGGAAAGGGTTAAAATTATAAGAAAGTTGATTTAATTCGTCGTTAAAACGTGAGTACTAAACATGTCAATTCCGATTACTGAGTAGGTTATCTATAGGTCACATTTAGAAATAACAAAAAAGTTAAAGTGAATCAACATTAAGTCTAGAATATAATACTTACTTTAGACGGTGTCATGATATTCGGTCCCCGGAATTACAAAGTACGTATCATTTTGGCAATGGTTATTCATATGCAAGCAGTTTGTCTATCAGGTTAAACCCATTTTTCTCGAAAAACATCAAACATCTATCTTACACAGATCACCGTACGTTTTCAAGGAAGGATCGTCTACTATCAAGTCTTCCCGTCAGAACATTTTCGGAATACTAATTTAGTCCTTGTTTTAAGTGTATTAGGACGTTTTTAAGTCCTCGCATAGGAGATTACTTGTGCATTCGGTTCTTTCTGCACCGGAACTAGACCCGATTATATTTTAGTGTCATTCGGCCAGACAACTATTAGAGGCAGCTATATCTTCACTTTACAAGAGGGGCACTAAGGCGGACAAGAGAGCGAAGGACAACAACAAATTAAACATATAAGTTATCTAAGTATTATTCTCCTCACTTAAGGCCTTCGCTCCACGATCAGTTGACGAACATTCTGCTTATATTTCACTGGTAACATTATCCCGTAAGTCTTTCCTAAAATTTCCTTTTGTATCTACTGGAGTTGGGCAAACTACTCCATCTCAAAAGTTTGGAACCGAGGCACCTACTAACAAAGCTACCTTTCAGGAAAAGAAGTAGTAAAAACCTCTTAAGTAGCTCTTCAAGTAGACGGACACCAAGAAAACCACTTAGGTTTAGTGGGACAAGACGAAAGGGCCGAAGTATTTTGCAGACCAAATATTCCAAACCACATAAAAATATTTAGACTTATTAATAAGCATACTTCCTCAGCTCAAACAGGACATCATAACTAAACTTACTAAACTTTTCACAGCAGTCGTGAAAGTATGTATTATAGGGTAAAAGAAGCAAAAGGAAACCATCATGACTTTCATTTTTGAGCTCGTGAAGGTAACGCATCCCAACTTTCCAAACCAAGTACTCTGTGGACAACTTTTATAGTTCGTATCTCAAAGAGTTGAAAACAAGGCCACTTACGCGTAGTATACTTTATCCTTGAAGGAAATCGACCAAATCTTCATTTCCATAGTGTCGAACATTCTTTTTTACCATTAGGAGTCCTCTTAAGTCATTAAGGTAATACAGCATGTTAAGGCTATCTCACCTTATAGAGCTAACATCTCACCGTAGTAGTAGCGCTTTGGATGACCGCTTAACGAGCTAGACGAGTCACTCACTGT</v>
      </c>
      <c r="P14" s="44">
        <f t="shared" si="8"/>
        <v>2575076</v>
      </c>
      <c r="Q14" s="44">
        <f t="shared" si="9"/>
        <v>2738</v>
      </c>
      <c r="R14" s="44">
        <f t="shared" si="10"/>
        <v>1482</v>
      </c>
      <c r="S14" s="44">
        <f t="shared" si="11"/>
        <v>1401</v>
      </c>
      <c r="T14" s="44">
        <f t="shared" si="12"/>
        <v>2409</v>
      </c>
    </row>
    <row r="15" spans="1:21" ht="15" customHeight="1" x14ac:dyDescent="0.25">
      <c r="A15" s="268"/>
      <c r="B15" s="269" t="s">
        <v>607</v>
      </c>
      <c r="C15" s="270"/>
      <c r="D15" s="270"/>
      <c r="E15" s="280">
        <v>60</v>
      </c>
      <c r="F15" s="272">
        <f t="shared" si="0"/>
        <v>3203844.2</v>
      </c>
      <c r="G15" s="273">
        <f t="shared" si="1"/>
        <v>0.192230652</v>
      </c>
      <c r="H15" s="274">
        <f t="shared" si="2"/>
        <v>9971</v>
      </c>
      <c r="I15" s="275">
        <f t="shared" si="3"/>
        <v>0.42673753886270183</v>
      </c>
      <c r="J15" s="274">
        <f t="shared" si="4"/>
        <v>30</v>
      </c>
      <c r="K15" s="276" t="s">
        <v>608</v>
      </c>
      <c r="L15" s="277">
        <f t="shared" si="5"/>
        <v>9941</v>
      </c>
      <c r="M15" s="278">
        <f t="shared" si="6"/>
        <v>0.42802534956241822</v>
      </c>
      <c r="N15" s="279" t="str">
        <f t="shared" si="7"/>
        <v>GTCCTCTTGACGTCCGTTGTGTTCCAAGCGAGAGTTCTATTATTGGTAGTTTAAGGTGTTCTAATGGGTCTCACGACATATATGCCCTCAAACCTACTAACCGTTACTCAAGCAAGACCCTTACGTCGCAGAGTTTTTTCGTGGAATAGTGTAGTCCCAAGTCCGTGGCTAGGTGTTCGAGTAATTAACGAACGAAACTCAACAAAAGACCTCGGAACAGTTCGTTGTTCCTCTGTTCAAGACACATGAGTTGTTATAAGACTGGTATACGACCGTCCATAGATTGGAAGACGTTTTCTCGACGATTGTCTGAAAGAAACTTGCTCACAGAAGGTACTACGGTGTTCGGTATTTATTGTCTAAAACGAAGTCACGCTTGTCTCGAGCTTAAGGTAAGGTCGTCTTTCTTTAGTTATTTGACGGAGTTCTCTAGAGGCGTTAACCGTGACTTCTATAGCTGGTGGGGAAGGTATAGGTGTATATTAAAAAGGTTTGGGCTTAGTACGGGTAGAAGTGGAAAAAAGAAGAAAAAACTTAGGTGACTGACTCTAGGACTGGCCAAACTCGGACAGTGATGAAGTCAACGAAGTCGAAAGACGTGACTCGACGAGTGTAGAAAAGGAACTATTTTCCGGTTTAACTCCTCAAATTCACAGACCTAATGTCTGAGAAGGCGTTTTACCTTATGTGGTAAGTCATCCTTCCTGTCTTTTAGAGGTACGGACTCTGTCATGAAGACGGTCAAGGCTCCAGAACGGTGTCGTTGAAGTCGTTAACATCTTTCGCTGAAGTGTTAGAAATGTGAAGAAAGTATACTTTGTAACAAAAGTTTTGGTGGTCTGAAAAGTTGTACGAACATATCCAAAAAGTGAAGTAACCTTTTGACGGTACTTAGAGACTGTGACATCATAACTCAAAACGAAGGCGTTTCTACGTTTTTGTCGGAAGATCGTATAGAGGATTGTTTTCGGCATACTCCCAATAAATATATCGACGTATCTTGTAGGACCTTTGGCAGGTCGAAATTTAGAAATCTTCTTCGTAAGGACATATGGAAAAGGAAAAGGGGGTAAAAGAGAACAAAAAGTCCAGATTGATTCCATATATGATTCGCTTTGTGTAAGAGTTCATCGTCGGACACTATCAGGTGTTTTTATAGACGAGATACCCGAAAACGTATACTTAGGCTTTTCTTCCCTCTTATCAATGGGCGTCCATTTAGAGAAGACTGACACTCGTACCGAGGTGTTGGTCTTGGTCTCGAACTAGGTGCTCGAAGTTGTAACCGTCGTGCACTGAATTTTTGTACGTGATCGACAACTTCATACAAGTAGTCTATTAATTGTTTGAGAACCAAGGACTCCGTTGACGTGCGTGCTTGATCGACTCTACGTTTCAGTAGAGAGAGAACTTGTACATTTCTTCTGACTCATCGATGATGTCACCTCGAGACCTGTTAGGAGGCCAGTACATGTAGACATGAAGGTGGATTAAACCTCGATGATGGTAGTGATGGTCCGACCACGGTTGAGGCTTCGTAGTTCCACTTTTTGTATTTGTGTTCTTAGTGTTAAAGGGGATTCCTTCTCGCTCAACTTCGTCGTTTGCCGAACGACTCTAACTAAAGTGGGTTTTCGGTAAATTAATTGAATAGGTTCGAATAAAGAAGCCCGAAACTCGATAGGTATTTCCGAGGTGGTTACCGTCTACTATTAGACATCTTGTTAACGTAGTGTCCTTATCGAACTTGTGGCCTATGACAAAGGTAGGTAGGTGAGTTGAGAACCTCTTTGAGTCTCTCTTAGTTTCTTAAATGCCGTGCGAAACTGCGACTCTATCTTTATCCTAGCCAGTCACTCCGTCTCTTGAGTCGTCTAAGTGGTCCAAGGTTCTGTACCTACCTCCCTCAACTTCGAACACCTTACGATGACCAATGGTGGCCGTTGTATAAACTTTATGGATGAAGTAGGCGTCTCTTGACTTAGAGTAACCACAGACGTGGTTCACTAAGGTGAAGATAACCTTAACGACAGTATCCTACTAGAGCTCACACACCACCACCATCTGCTAGACGTAGATTGTGAAGTATCGTACGGAGTGTATCTAGTTTTAGACCTGTTTGTCACGTCACGGTGGAAGAAGAGTCATATCCCTGCCACCTCGTCGGTAGTGTCGTCATAACTTGTCTACTTCAATATCTCAGGAGGAGTTAGTACTGTACACATAAAGGTGGTCGACAAGACTATCCGTGGCTTCCTCAACATTGTAACAGTTGGTTTAGTAGACAACAGTTGTAACAAACGAAACCCTTTCCTTGGACTTCATTGGAACTACTATATCGATCCTGTTCTTGTGTGGACGACCTACAAACGTGTCTGAGTAACCCTTTGTTGTATTCACGAAAGTCATTGACTTGACGTCCTCGATGTCTTACTTGGGGACATAGGAAAGGAACTCTACGGTTTGTGAGACGTATCGATATCTAATCAAGTTGCCTCCTGTAGTGCTGTAACAAGTATCATCCACACAGCTCACCGAGACTGAGGTTTTAAGGGGTATCGTGAACGTAGTCTAATAGTTGGTGAAGTCTCGGTAAGTAGAGGTCTTTCTGCCTCTTTAAACTAAATGCCCAGTTTCGATGAAATCTGTGGCGGGCGTAGACTCGTAACTTGAGAAGTTGTTAGCTTGGAGGTCATGGGTTTTAGGGGTTGGAGCTTCTTTCTTACCTCCAGTGGAACTGGTGAGGTTCCTCAGCGTACCACAGAAACTGACTTAAACCATCTTTGTAATGGACCATCATATAGAGGAAAGAACCTTTCTGTCTGACGTTTTGTGCCGTTCGACAGCAAACATTATCCCAAAGGGATAGTGAAAGCTTTTAGCAGAGATCATCGACAAACGTAAACTCAAGCGATTCGTGATGAAGAACGGCACCGGATGTTTGACTTATTATCTAACTATCCTCGAATTCTGGTAGTCGCTATTGAACGAGAAGGTAACTTCGTCTGACACGGTTGCGAGAGAAAAATGATCTCGGACCTTCTTCGTTTGGTACTGGTTCGTGTGCTCGAAGGTATAGATCGTGTCGTAGGTAAAAAAGAAAGGTCGGTTTAAGTAGAAATCGAGCTGGTATATGAAGTTCGCTCAGATAAGACCCGTCACGTCAGGGTGATCATCAGCCGGGGTGTCTCTAATGTTGTAGAAGTAGTCGATCTTCACTGAGTCGGTGTCATTTACCCTACAGTATGGTCGTGGAGTACGGGAGTAGGTAGAATTAGCTAGAGACCTTTTACCAGTGAAGACTTCCATATCTCGAACGACTACATCATGGGTGTACGTAGGCCTACGGTTGGTATTGTTACAGTCCCAAACCTAACCTCTGTCTATAGAACTTCGGGTGCCCTGACCCCGAGAGTTATTTCGGTAGGAGTCTACGGTTCGAGACAAAACGAGGGAGCCTTAGTGGTAAAGATTATCGTAGTGATGGTTCAGAGTGTAGACGACATTACGTTTTACGGGAGAGTTTCTTTAGGTCCCCTTTGAGACCGAAACGTGGTCGTATCCAAAACAACAATTCATAGAATCTTGGGTTGAAAAATTGAAAAAGTCGACACTTTAAACTCAGTCATAGTTGAGGTGATGCTTGTACTCTTATTTAGACTTCCGACGGTAGTAGTACGTCTTGATCTGTCACTTGTAACAGAAAACTGTTTCCAAACATACGCCAATAAGGTTGGTATCCCCTTCTACTAGGACAGCCTACTGCCTCTAAGACACGTGTATGGGGTAGCGGGGAGTTCCTGTGTCGATTCTGTCGTAAACTGAAGTGCGACCTCTTCGTTTATTTATTAGGTGACGGTCGGTTGTTGAGAAAGGTTGCTACGTTAGGTCGGTGGGAAACAAATGTTAGACTAAGAAGGAGTTTGTACGGTCTACATAGTCAATTCCTACAACGTAGACTCGACTCAGCTGGGTATTTTCTTGAAGGTAGTACTATCCTATACTTTTCGTCAGCTATACAACCTCTCTTTATCTGTCTACTTGGGAAAGGGCATTGTAGGAAAGGGTATTAGACTTGCTAAAGGAATTCGCCACAACGCGGACGTAACGGCGGGGTTCTATCAAGCTTGGATATGTTTAAGGGAACAAGACTTTCTTGTTCTTCCTTTTGGGAGGGTGCTCTTCGTTGTTTTTCTCATCGTAGGTGTTAGTACAGCAAACCGTTTCACTTCATGACACAACCTGACTACGATAGGACCCTATCTAGTATTTAGAAGTGCTTAAACAAGCATTGCTGGTAATTGACTTGGACACTTGGTCCTTGGGTCAGATATGCGGACTACTTACGTGGAACGTCCCGTTCGAGTTGTCGTTCGGACAGCTACTGAAGTGGAGCTACTAAGTTTCATTCATAGACCGTTAGAAGTTCCGGACGCTGTCGTTCTATTAAGAGGTGTTGACCCAACTTACTTTCTACGTGTTAGAGTTTTGCTTGTTATAAGGAACTTTCACCAAATTGCAACCGGAACAGACGTAAATACCCACGTTAACACCGAACAGGATAATCGACAGGTTGTAGTTTATATCGTTGAAATAGTGGAAGAGGTTGACGTTCCGCTGGGGCTTGTGATTGTGAGTCCTCTCTGAACTGTTCCCTTGGTAACCGATTTTCTCTAAATTCCAGGAAACTTAATCATATTAGTCGGAAATAAAAATTCAGGTTACTGGGTGAAAATATACGAAAAAAGTCGACGTTTTCTAGGCACAGTTTACTTTCTTGAAACAGAAAGGGCTCTAACTGGACGAAGAGAAAGCTGTCCGGTCTCAGAGAAAACGATCACTATCTGCCTTCATTTCTACTCTTTTCGAGGTCATGAGCCAGGAGATAGGGCTCGAGAAGCTCATCGTCACTGTAGAATATAACTCAAAGAAATCCCTATATATTCTGTTGCACTAAAAGGAGGGGCTTTGGTAGAAGAAGGTGTAGGCTTAGCGAAAGAGGTTCGACTAGACGTAGGAGTCTGTTCCCATTTTTGCTAACCTTTAATAAACATGGTGCTCGACCTCGTGAAGGTAAAGGTAATATAAACGCACCGAAGTCCGTGACCGTCGACGAAGGGGATTGTGGAGGTCGAGGTGTCAGTGTCTTTTTGGCTGAGCTAGCACTTATCTGTTGTGCCACTGGGGCCACCGTTTGAAAGCGCGTTTGTCTTGTCGTTGGAAACCTGTGTCATTCCAGTGTTCACATTGTTTTTATGGTCACAACAAGGTACTTTAATGACGGTGACCTGCATTTTCACGTCTGAAAACTCCGTTCCATGGAGAGTGACAACCGTAGAAGAAGTAGAAGGAACAGATTCGACCGGTGAAGTGGTAGTCTACAAGGTAGTAGAAGTAGAAGTAGTTGTCTTCACTGTAGCGTAAGTTCACTATAACTCGAAGGAAGGACTAGGTGCCCCTCTCGGTTACATAGTCTAAAAAAGCAACAAGGACTTTCAAAACCCTGGTTTCCTGGACAACGTCATAAGAATATCGAACGGTTCCTGAAAGGTGTGTTTGAGAGAGGTACTGAACCTCTTGCCAACGAGTTGTTCCACGGATAGTGTGGTTTTTATTTGAAGTTTGGTCCTTCGTTGAAGAGGAGCCGTCGTTCGAAGAGGTAGTCGTAATACCAAGAGAAATTTTGGTAGAAGTAGTCCAACAGAAGGGAACGTTCAACTTCTTGTTTTACTTTTATACTGTATCTGTATACCTATAGTTTACTCTCTTTGCGCCATAGCTCCCTCTAGTCGTTCCGGAGCTTATTTACTAAGACATTGAGAGACCAGACATCCAGCAATCATCTACTGTGTTCTGTTAATTATTTTAAGTAACGACGGAGAGACTTTCCTTCTCTTAAAGGAAAACGTCAGAAAAAGGGTAGATAAAGAAGTTGCTTCCTTGGGTTGTCAGAAGAGAGGTCGGTGGGTCTGTTTCTATAGTTTAGGTACAGTTATTTAAAAACAACATGAGAAGAGGCCTCTAGTCCCCTAACTCGGTGTCTGTTTTCCAGTTGTTCCTTCAATTCATGAAAATACAAATGACCAAGGTTCCTTGTCATCAGGTTACTCAGTTATTTGTGTCTGTCTAGAGGTGCAACGTTGAGTATTTTAAGGGACCATACGAGTCTCTGACGTAGATGTGGTTCTATTTTAAACTTTTATAGTCTAAAGCTTCTTAGGAACGAATCTGACAGGTATTGTAGATGTTAGAACCACTAGTGGGGAAGTTCGTGAACCGAAGATAGATAGACGAGTCGTGACTATAGAGAATGTTTGGGGAGGTACAGAAAGTAGTCTTTGTTGAGTCAGTTTAGACCTTCGACGTTGTGCCGTGTATATAAAACTACCTAGAGGAGTGTAAAGGGTACTTTCGAAAGCTTATGGACCAGTTTGAATTATTAGTACTATCTTAGTTCATCGACTACTTCATGTGATCATAGATGGGGTTTGAAGAGGAATCTCAATGGGTCAAACTCATTCGGTAAATAACAGTCGTGTTACGTAGAATACGAATCTTATGTACTTTCTTCTTAGCGTGATCTTCAAACTTCTGATCACCCTTTGGGTACATGGTATTTAAGGGTTTTGTGAAAGGTATTTTGTGGGCTTGGAGAAGGTAGAGGGTCCCTTAGGTCAAAACTGTCTATTTTCTACGTAACTTCTACCTCTCTTAACAGTGGTTAGAAGCGTATAAGTGGAACCTCTGAAAATGGTTTAACTCATACGAACTCTTCATCGTCTCTTCCGCTTGATACTGGCACTACTAAGGTTAGCGACTTTCAACGTTCCTTTCGAAAGAATATGTGAGCATTTATAAACGGTTGGTTACTACTTTCGTAAGAGTCGTTAAGACGTTATAGTGGTCAGAAGTAGTTCATTCTCTGATGGGGAAGACGACGTCGTTGTATGAACCGCAGTTGTCTACACGTGAGGAAGGTCTTCCCTAGCTAAAGACTTGTACTTAAAAACAACGTTATTAGGGTCTGCGGTGGTAGTTCTTTCATGTTGTCTTCTCTCTCGGTTCGAGGAAGCGCTTATATTAGGGTTGGGTTTAGGAGTTGGTGGACGAGTCCACGACGGACCTCGACTAAATTTTGTGGCTAGTCTTACAAAGAGTTGAGCTATAAAGATGGTTGTTGTAACTACAGCGGATGTTCGTTTACTGACCACGACTACTCTAGGTGTCTCAATCTATACAGGTGTAAGACCATTAATTGTACGTTTCTTCCGACCGATAGGTTACGTGTCAATTATGCTCGTTATAGACTTCTTTCGTACTTTTACATAGAAAGGTGATCGTCCAGAAGGTGAAAAGGACGGAAAAAGGGGAAGGTGTCGGGGTTTTGGGCTGTGTTTGAGCGTCTATTTAGAGGTATTAGGTTCAAATTCCAAAACCGTCATCTGTGTAGTAAGACTTTACATCCTCCTACTCCCCTTTTCAGTTAGTAAACTGAGTAATCTACCGACTGACTGAGTAGGAGTCGGGTACTTAGTCAATATGGGGAACGATGTTCTCTGCGGGTGCTTCTATTTACTAGTGGTTGTCAATGTACATTTAATGATGGTGTCGATGCTTGAAGGGAGTCAAATCTGGAATCTAGATCGTAATTACTACAACCCGTACACAAACCTACATTGTTGTATACCACGTTGTCGTGATTGTTGGATCTATAGTCGTAACGGGTTCTCCTGTCGACTCCTGGTAGTGTATAAGGACGGCCCCATAGTTGAAATACGTCTGTACTTCGTTACTCTAAACTCTTAAAACGGAAGAGTCGAAGTAAACTATTTACCTTTCGGTATTCTTCTTAGAGTTATACCTTTCGTCTTCCTTCTGTTCGTCAGTTGAGGAACTCTGAGTTTCGAAGTCGTGTATATGGAGAACGAGAGAGCCATTGTTTTGATTGCTTTGGTAGTATTTAAAACCGAGAGTTGACACGGGGTCGGTTCGGGCCGGATGTATCTTCTCACACTCGGTTGTCACGGTCTCAGAATAGTAATATCAACTTCAGTGATAAAAGTTGTTGTTCTTAAACGACTTTTTCCATCCTGAGATCTTTTAGTCTGTCTCGTGCTGAAGAGTTCTCTAACTCATTGTCGAGTTTTCGTTGTACAGGTCCAGAAGGGAGTAGAACCTCGTACGTTGGTGGTAGTCTTCGGAACAGAAGTTATGATGTCGGATGATATAACTCGTCCTATAGTTACACTGGTCACAGTTCGAAAAATGTAGGTAGAAGTATATATGATCCTTGGGTAAGAACTGTTTCTTACGTACGAGATTCTTTTAAGTTGTCAAGGAATCGTCGAACGTTATCATTTAACGACGACTGTCTTTGTCCACCAACTAGTAAACCAAGATACCTTGTCTCTCTTGCTGATGGGAGTCTTTTATTCAAAGGTTTGTCCCGAAGTAGCAGTACTCTTTAAACCGAAAGTTGAAGACGTTTTGACAACCTAGAATTTGACCTTATGCAGGAGAGGTGAAAACCAGCATTAAAATGTGGAAGCGCTACCTCCTTTATTTGTTCTACCTTCTTCAATAGGTAGGTAACTGAACTACTTCCTTTATAGTGAGAGTAATATAGGAGCTGGCACTTCGTGAACTCGTTGCCCTAGAAAAGGACCGCGTCTACCTTTATTTGTCTTAGTTGTCACCTTGACTGTAGAAGTATCCATTGAAGTCTGAGATTTTGGGAGTCTAGTACCTATACCATACCAACAGAGAACTCTAGAACTTACTCAAAGTTACACATCTACTGTCTGGCTCCCTTCATTCGTTCACCTCCACAGTTTAATGTTCTCCTGGGTAGTATAGAGGTGTGACTCCTTAGATCTAACGACTGTTATCTTCGACGGTGTGTACGGACCTGTAAGACTTTTTGTGACGAGAACGGTTTTTACTCAACCTGCTCTAATTCTTTAGGGAGGTGATCGCGTTCTCTTTCTGAGAGTTATAATGGGAGACATCGTCACACCAATCACTTAAGTTTCTTTTGGGATTTGTCGAATCCTTTTCGTAGACATTTACTTCGATGACGAACATTGTTACTCGGCAGCAAAAGATATGAAACTTGTAGAAAACTTTCTGAGGGTTCGTCGAAGTTTTAAGAATTCGTCTTGCTGTTAAATAGTTCCTGTCGAACTAGTTGGCAGAAGAGTAGGTTGTATAAACCGTTAACTTGTTCGAGAAACGTCTGGTATTAGTCCGCTGTTTGTGTCGCTTCCACTTGTTGACGGTCCACAGCTCATTTCCCTAAGTCCAGAGGTGTCAGAACAACTTTTCCCCTGAAATGATGACTGACGCGGACCTGTAGTCTAAGTTACGTAAGTCTGTAGTCACATTATTCTTCGGCCAGTTGACCGAAGAGAAGTAAACTCGTAGACGGGGGAACTTTTCATGTAAAGTGTTCCGAGACACGCAGGTATAATAGTACGAGCGGTCTTTTTCGACCGGTGTCAAGACGTTGAAGTCGCCCTCTCTTTAGACCATTATATAGTATAACGAAGAGTGAAGGTAGTTTTCTTCGTTAAAGGTTTTCATAAAGGTACAACTAGAGGTAAAACTCTAGTAAAACAGATTTTGAACTGAAGAGGTTCTTCGACTCTCTCTTAAGGTAGTGGAGGACCTACTGTGGGTTTTGCTAACCAAGCTCAACCAGGTGATTTGGAACTAAGTCACAGTTCAGTCATGGATTATCTCTAGCTCTATCATCTTCCTAGCGGACTCTATAGCTTTGTTCTCGAACTTCGACGCTTAGCCTGGTACAGAGTTTCGCATCGAACGGTCTCCTTAGTCGTAGCAGAGGCGGCTAGCCTCGCTGTGGGGTCGCTTCCTCCTCTATCTTTCTTGCCTCTGGCGCGAACTAGCTTAGTAGCCTCGCATTTGCCGCTCTTTTCTCT</v>
      </c>
      <c r="P15" s="44">
        <f t="shared" si="8"/>
        <v>3203844.2</v>
      </c>
      <c r="Q15" s="44">
        <f t="shared" si="9"/>
        <v>2660</v>
      </c>
      <c r="R15" s="44">
        <f t="shared" si="10"/>
        <v>1914</v>
      </c>
      <c r="S15" s="44">
        <f t="shared" si="11"/>
        <v>2341</v>
      </c>
      <c r="T15" s="44">
        <f t="shared" si="12"/>
        <v>3056</v>
      </c>
    </row>
    <row r="16" spans="1:21" ht="15" customHeight="1" x14ac:dyDescent="0.25">
      <c r="A16" s="268"/>
      <c r="B16" s="269" t="s">
        <v>609</v>
      </c>
      <c r="C16" s="270"/>
      <c r="D16" s="270"/>
      <c r="E16" s="280">
        <v>60</v>
      </c>
      <c r="F16" s="272">
        <f t="shared" si="0"/>
        <v>3226941.2</v>
      </c>
      <c r="G16" s="273">
        <f t="shared" si="1"/>
        <v>0.19361647200000001</v>
      </c>
      <c r="H16" s="274">
        <f t="shared" si="2"/>
        <v>10031</v>
      </c>
      <c r="I16" s="275">
        <f t="shared" si="3"/>
        <v>0.43933805203868004</v>
      </c>
      <c r="J16" s="274">
        <f t="shared" si="4"/>
        <v>30</v>
      </c>
      <c r="K16" s="276" t="s">
        <v>610</v>
      </c>
      <c r="L16" s="277">
        <f t="shared" si="5"/>
        <v>10001</v>
      </c>
      <c r="M16" s="278">
        <f t="shared" si="6"/>
        <v>0.44065593440655937</v>
      </c>
      <c r="N16" s="279" t="str">
        <f t="shared" si="7"/>
        <v>GACGGGCAGTCCAGGTTGTTGACCTATATACATTAATGGTCTTCGTAGTCAACCTTCTTATCGAGGTAGACCCGGGTTACCGAACGGAAGCAGCAGGAAAAGTTATTAAACAGGCAGCAGTCATTGTTTACTAGGACACCTTAGTCACCGTTCGCTACAAGGCAGCCCTAACCATTAACCTTAGTGTTGTAAAGGTCTGAGTAGTCAACCCTCCCGGAAACAACAACTAAGCAGTCAACCTTGCTCTTGTATTAAAGGTAACAATAGTCACCCTTCTCCCCTAGGTAGAAATCTGTTGCCGAATGGCGAACTTAGGCACCTTTAGCCAAGAGGTAGACCAGGCTCTCGGCTTGGCCAGAGTAGTCATCCTTCACCACATGGTAGACCAGGTGCTTACCACATGTTACCAAAAGGTCTTAGCAGTCATCCATATTGAAGAGGTAGTCTTCAACAACGACCTATATACTTCAAAGGACACGGTAGACAACCTTCTTGAAGAGGTAGACCCGGTTCGCCAAAAGGAAGCAGTAGAAAAAGCTAATATAGAGGTAACAGTAACTGTATCAAGGGTCTTCTTAGTCATCGTTCATTTCACGGCAGGCCAAAACATTAACCACAAACTTGAAGGCGCAGCCAACCTTCAAGAACTCTCTGTTGTTTTTGCTTCAAAGGTATTAGCAGTCAACCCTCATATCTTGGTAGGAATAGTTCACCAAGTGGCCAAAGTAGTCATCTTTAACCTCAAGGCAGTCCAGGTTATCGTCGAGGTCTTCGTAGACAACCGTCTCGTCACGGTAGACCTGGCTACTGTCATATATATCCGAAAGGTATATGTAGACACCAGTCTTAAACTGATAGGTTAGGTCCCAGACCTATGTGTATCAAGGGTCTACGTAGTCAACTTTCTTAAACAGGCAGACCCGGTTCTCCGAAAGGAAGTAGTAGAAAAAGTTATTAACAAGGTAGAAGTCACTGCTTTCTTGGTCAACTTAGTCAACGCTCACCTCAAGGCAGACCAAATCATTAACCTATTTAATGTAAAGGCCTTAGCAGCTAACCATCAAGAAACGATCAAAGGAGTAGTCTACCTTGTTATTGCATCAACGGCAGCAATAGTCAACCTTCTCCTCAAGGCAGGAAACTATCGCCTTAAGGTAAGAGTAGTCAACCGTATTAAAGCGGCAGACCGGGCTATTGTCCAGGTCTTCGTAGTCATCCGTCACCTCAAGGTAGACCAGGTGCTTAACCTATGTGCCAAAAAGGTCATAGTAGTCAACCGTCGCAAACAAGTAGGCTTTGGCAATGGCCTATCTGTATTAAAGGTCTTCGTAGTCAACCTTCTTGGAGAGGTAGCCCAGGTTCACCAAAAGGAAGTAGTAGGAAGCGTTATTAACACGGTAGGAGTCAGTGTTTACTTGGACAACTTAGGCATCGCTCGCCCCACGGTAGCCCGAATCATTAGCCTATATGCTGCAAAGGTCTAAGCAGTTAACCCTCTCAGAACCAACCGCAAAGGCTACAATCTTGTTCCTATATTAAAGGAACTAACAGACATCCTTCACCACTAGGTAGAACACTGTTACCTTAAGGTAAAAGTAGTCAACCTTATTGAAGAGGTAGTCCGGGCTATTGTCGAGGTCTTCGTAGTCAACCTTCACCTCAAGGTAGACCGGGTGCATGACCTATCTGTCAGAAAGGTCTACGTAGTCAACCAAAACAAAGAAGCGGACTAAGTCGCTGACCCATCTACATTAAAGGTCTCAGTAGGCAACCTTCATGGACGGGTAGACCAGGTTCACCAGAAGGAAGTAGTAGAAAGAGTTAATAAACAGGTAGAAGTCAATGTATTCTGGGTCAACTTAGTCATCGGTCTCCTCAAGGTAGACCTAAGTGATAACCCACTTAGCACTATAGACTTAGCAGTTGACCTATTGAGAACCATTGACAAACAAGTCAACTTTGTTCTTGTATCAAAGGCCTGCGTAGTCAGCGGTTTCCAACTGGCAGTTCTGGGTAACGACCTATTTATATCAACGGACTTCGTAGACAACCTTCTTAGTCCGGTAGTCCAGGTTTTCCAGAAGGAAGCAGCAGAAAAAGTTACTAAAGAGGTAATAGCAACTATTTTGAAGGTCAACTTAGTCATCGGTCTCCTCAAGGTAGACCGAAGTGCTAGCCCATCTGACCGTATGGTCGTAGTAGTCATCCGTTTCTAACTCGGCGTAGTTAGAGACAACCTTCTTCTTACATCAAAGGAACCAATAGCTGACCTTCGCCTATAGGAAGAAAACTGTCACCAAAAGGCAATCTTAGCCAACCTTAACCAACAGGTAGACCTGGATGCTAACGAGGACTACGCAGTCATCCTTCTCCACAAGGTAGACCAGGTTGTTGACCTATTTAGCCTAAGGGTAAACGCAGACAACCGTTTTGAAGCAGTAAGCCTGGACACTGACCTATCTACATTAAAGGCCTTCGTAGGCAACCATCTTCGACTGGCAGACCAGGGTAACCAAATGGGAGCAGCAGAGAAAGTTGTTATAGAGGTACTGCCAACTGCTTCAAAGGTCAACTTAGTCATCGTTCACCTCTTGGTAGTCCTTCTTGTTGACCTATTTATTGAGAAGGTCGTAGTAGTCAACCGACTGATAGTTGTGACAAAAACCTTCTACCATCCTATTGTATTAAAGGTAACAATAGTCAACCTTCACCACTTGGTAGAAACCGTTCTCCAAAAGGTGATCGTAGTCAACCTTGACCAACAGGCAGATTAGGTTAGCCCGACGGTCTACGTAGTCAACCTTCACCCCAAGGTAGTCCACTGTGTTAACACTAGAACCAACCAACACCGCAAAGGACTCAGCTAAGAAAACCAAAGTGTTTGAAAGGTAGAAGTAAAAAGAGTTCTCCAAATGGTAAGTGCAGTTATCCTAGAGGCAGAAGTAACTGTCCTTAGAGTAAAGGCAGAAGCAGCTCTATAAAAGGTAGTAGTAGTTGTAGTTGGTGTATGTTACCTTATTGAACACCAACAAGAAGAAGTAGCAGAGGAAGTTGTCGAGGTAGGTGTAGACTATATTGCTTGACTGGCAAGAGTAATCAAAACATGCCTAACGGTAGAAGTAGGTCACCAGAAGGTTCTAGTAGTTGAAGTTGAACAAAAGGTAGTCTACAATGTTTACAAGGTAGTAGACAAAGTCATTGTTGAGAAGGTAGGAATAGTTAATGTCATTATTAACCAAACAATAAAAGTAGTTGACCTTCACCAAATGGCAAGGATAGGTGGTCACCTATATGGGTAAGAGGTAACAGTAAGAAAAGTTCAAATCAAGGAAGACCTCGTTAACCTAGGGGCAAAAGTAGTTTAAATTGACCAAAAGGTCTTGATAGTTAACCAAAGGGAAAGAATAGCTCTTGTTCACCAAAAGGTAGCCCTGGGTGTTGACCCCTTTCACAGAGACCACACCTCAGTTGAAGAGGACTTCTCGGTCAATCTTCAAGAAGTCCTCGTTGAAATCAACATTAACTACCACCCCATTGGACGTCCTGACGAACACTACACCGTAGTAGGAGGAGTAGTGCAAGCGTTGAAAAAGGTAGTCTACAGTTTACCTTAGGTGGTACTGTTATCGTAAAACCGAGGTATCAAGGTCGTAGAAGTAAGTAAAGTTTACGCGTTGGTACTAGTGTAAGTGTTCTGTGTAGAGAGCCACCTCAAAACTGACACTGACCGAGTGACCGTTCGAGAAGCGGAAGCATCTTAAGCCGCCGTTGAACTTGTAACATAAGCCATAGTCCAAGCTCTGGTAGGTGCTGGTGTGGTGAACAATGTAGTCGACCTCAACACTTAAAGAACTGTAATGATCCTAGTCAACTACCGGTCTGTGAATATCACATAAGGAATTAACCAAGGCTACGTTGACGACCAAATTTTAGTTGATAGACGAGTAGTAGTAATAAGAAAGGCTTAGCTTACAGTCTTCCACCAAAACCGCAGTACTGTTGGTTACAACCACAAACTTAAGGAAAAAGGCCTAATAGTTGTTGGTTCATTATTTTTCAAGGTCCTAAGTATAAACCTTGGAGATGAGAACATTCACCACGAGGTGGCCTTCCTTAACTGAGGGTGACTAGAAAACCAACAAGCCGTAGTAGTCATATGACCTAGCAGGTGAGCAAACCTCCAAAGTTCATAAGACCCTCAAGTAGTAATTTGTGTTCTTGTTAGACAGGAGGTAGTCTGAAGCTTCAATGTTTCAGCAGAGAGGTCAAACCAAGGTTAGGAAGTTAGTTCAAATGTAATTAACAGGTTAACCGTACAGGTTCACCTAAAACTCGCTGTGTTAACTTTCACCATAGAAGACACTATAATCGGTGAACTTCTCTCTTAACTCGTACTAAAGGTAGCCGTAGCTGAGATGAACCTAGTTAAAGTATCAAAGGACGAAATTAGGTAAAGTGAACACCGTTACCTTATGGCCAGCGCAATGTTCGTTAGCAGTAGACCCTAGGACCTTCTTAAACTTATCAACATGAAGGAAGCTGTGGTAATAGAGGTCAACTCTAAACTTACATACCTCGTAAAGGTAGACCGTCTCAGAAGTACTACGTACCGAGCCTCTTCTGTGAACCTGGTAGTCCTATCTAACGTGCGTAAAACTTTTGCATCAGGCACAGACCGTCATTTTCTAAGACTTAGAATACTCAGTTGAAACAACCCAGCAGTTAACTTTAAAACTAGGTTAGTAAGTTAGGTCGACTTAGTAGAAGGAGTTGTGAAAACAGAGGAGCCTGTATTATTTAAAGTATAGGTTAACCACCTTGTAGCCTACATTGACCAAGGAAGGTAACTCGTTGACGTCTAGAAACTGGCAGACCAAGCTGAGAATTGAGGTGACCACCCGGAAGTGCCCGTGCTCTGTAACAAGATTACCACATGACTAAGCTTATACCAGGGCCAGGCAGTAGTAACTATCGAACTTGTTGCTGTCGCATCCGCCACAGTCACGACTGTTTTAGAAACTACAGTTGAAATGCACCAGGGAGTTGAGGCAGCAAGTATAGTACTTGCAAGACGGTCAGTGACTAACCAAAACAAACTTGAACAGGTTCAACCACTAGTCCTAGGACCAGTAGTTCACCTCACATTATCTATTATATAAACGACTATAAAGGTAAACCTTATGAACCTTGAAGTATAACTTGTCTTTATCAACAACCGAACAAGCGTCACTCAACTTATAAAAGGCCTCGTCAAGGTCCAGGGCGGTGCTTTTAACAGTTTAGCCAAAGGAACTCAGGAGGTGCCAAAAGTCGTTCTGTAAAACGTAACTCCCAGAATGCTTATAGCTACTATGCTTCTTCACCAGGTAGTCTATCAACTAAAGGTACTCTTAGTTGGGTAGAATGCAGTCCACGACCTATAGGAAGTCTCTGTGTAAATTACCACATTAGTCACGGACGACCTTGTGCTTACTGCGGCAGAAGTCACAGATGCAATTTACTTCCAACTGAACCACGTTACTGAGGCAGAGGTCAACGTTTGTCACAACCGAGTAAACCAACGCTCAGTTAGAGAGGTGCTCGTTATTAAGAACATAACATAAATCACAGACCCAACTTCAAGAGAGGTAGTTATGATTGTTACCACCATAGTAGCCACAGTAGACCTAGACACTTAAAGTCGAGAAAGGTATGTGAGAGTAGTAGACCAAGAAGCAGCCAACACATAACTTAGTGCTTCAGAAATTGGAAGAAAGGTCCTAAGAGACCCAGTAGTCCTCCGCACTTAAGTTACCACTGTGACAATAAGCCTACTTGAACTTACTAACCTAATCACTACCGAACACCTCGATTACCTTCTCAGAATTAGTGAACCCCACGTCTATATTGAGGGCCAGGTGCTAGTGACTGACGAACTTGAGATTAACGTATACAGAAGAAACCAAGGTTCAAACGGTTAAATACTAACTGTAGCAGTGCTCGTTATCATTGAACTAGGGTCCATCGGCCAAGTGAAGGTAGAAGTCTTTAAAGAGGTATTACTTATTATATTAATCATTAGACAGGTAACTGGAGTAGCCCCGATCAGGTAAGTTGTAACTAGAGAACCAAGCCGTAGCCGTTTTCGTGTTAGAGTAAACCACGACAAGGTCCAGGACAATGAACTTAACTTTGACGAAGAACGCAGAAGGGTCGTAATAAAAGTCGCTGTGTTCACCGCGATCACAGGAACTGTTCTAGTATTTCAACATCTCATCGGCTTAGTTGTCAAAGGGGCAATCGGAATTAGGTTACGTGAAAACCAACTCCTTGAGGTCAACGTCATGTTCATTAACACCGACGTGGTTCACCAAGGTGTCACGTGCATCTCAACCTACCCAGGTTTCACTAACAACCACCCTAAAGAGGTGAAGGTCAAAGTTTAGACTGACCTAGTCTACGACCAGGAAGGCTTTCTAGTAACCAGCGTCTTTATGCCTAGAACATGCCTCACAAGCCTAACTTAACGAGAAAACCTTCACATTGAAGAGGTACTAGACGTGGTAGACCCCGTAGATGCGACTAAGCAACGGTTCAGAATTTCAGCGACAGTAGTATAAGACCCCGTTTCATGTGTCACATTGAGAACTAACCAGGTTCACCAACTCAACCTCCCCTGGTTCACTATAACTGTCACAACAGTTAACTGTGTGAACCTTCTTGTAGTCAACCTCGTAGTTAACCACGTGGCGAGTGACACAGTTTCACAAAACCTAGGCATACCTATGGAAGAGGCACACCCAACTGACGTCGCTAAAAGTGTTTTATACCCCAAAGACCGACTTCCCGAGGAGCGACTTCTTGCTCGAAACCTAGACACTGCAGTAGGTGACCCTTGTGAACGGTAACTAGTTGCCCTTCCCTACCTAGAGGTCACTACATTTGCAACATTGAGCATTAAAGCGGTAAACCTATAAAACCACCGACGGTACATTATCAGTGTGCTAACAGACCTAGTTGTTATTGAAGACCTAAGACACCCCGTGAGGGTCCGAATAAGTGCTACTTCTGCACTGCTAGTAGTTGTCAAGGTAGACCTAAAGACCGAACCGTGTCGTTTTAAGCAAAACATCGTCATCAGCTTATCTGAACTTATCTCAACATCACTACACCGACCGATAGTAGTCTTACTTAACCCTAACCATGACCAAGTAGTGGTCTAAGACTGCGTAACTAACCTTCGGTCCTCATCCTCTGTGAACCGTAACCTGCCGGTAGTCGTTGCGTAGCCTTCACTTAGCCAACTCAGCCAAGCTGATAACAGAGAGGTCAACTACCTAGGTGTCTTCCTAGCCGCTAAAGGTCAGCCTGGCTCTCTCCTTGAACAAAAGATGGTCATCACTGGAGCATTCGAAGTCTTTATTAAGGTCCTGGCAGTAGTCAAGAACGGACTTGGAAATGGTGCATACCACATAGAAGTAGTAGTTGTAATTGACATTCCAAAGATCATAGTCGACCTTGTCAAAACCTAAGGGTCAGTCTTTCACCTCGTAGGCCCAGAAAACTCATTATATGTTGCATCAGGCATTAAGAAGGCAAACATTGGAAGCCACCGAAGGTACGTTGTAGTTTAGGTCATACGTAACCTCAACCACACTAAGGATTACCACGTGAAGGACCAGGATTCTAGAAATGACCTTGGAAGAAGAGTAGTCTAGGAAGTCTCAAGTGTCGAACCGTTCATCGCTGAGGCGAAGAACAACATGAAACTCGTTAGTTGAACGAAGACCAAGATAGGACTCGTAGCCATCCTCATCACAGTATGTGAGACTTGAGAAGAAAAGGTAGGAGTTATTCACAAGGTGAGGTTTCGGTTTACTAAAAACCAAAACCTTGAGGAACTCGAGGTGTAAGTTATTAGTAGAGCAGTAATGAACCAAGGAACCAGTAGAGAAGTGAACCAAGGTTGACCTGTTGTCCACCGAACCGTCGTTCGGTTCAACAACGTCACTTACCTCGTGAACCTTCAGGACCTGGTTCTGCTAAAGATGGCTGCTATTGCTTTCACATACCTCAGAAGAGTAACTCAGAATCTTGACACCACCAAGAACGTAAGCCCAGTAGTTATACTACTTGAAAGGTAACTAGGGAACCGTTTGAGCCTAGAAGCCACATTTTGTGTAGCATTGGTCGGTAGCCAGGTAAACATTAGACACCCCCGAGGGTAACTTCTCAGTGAAACAGTGGCAGTTAAACTATCGCTTAAGAAAGTCCTCGTGAACCAGGTCATTGTCAATGTAACTAAAAGAATCAGCTAAAAGGTCGAAGTAAAAGTCGCTGTGTACTCTTAACTCACGAGAGCTCTTGAGGAGGTAAGAAGTAAAACTACACAACTCAGAACGAAGGGAACAACTCACCAGCTGGAAACACTTCGGTCTGGTTTTGACCTTGGCCTAGCCGAGAACAGTGTAATGTTAGCTAAAGCTTACGACAGTAACCACCTTGAGACTAGAGTAGTGGAAGGTGCTATAAGTGCATACCAGCCTGACGACCGAAGTTACAAAACTAAACTTGAACTAAAGGATCGAAAGGTCCAGGGTTTCCTAGCAACCGAGACTGTGCTTACATTATTCGTCACAGACCCGCTTCTAGACCTTAGCGTTGAAGAGAACAACCAAGGAACTGAAGATTGAAGAAGGTCAAGAAATGTCCGACAACACCTAACAAACACATCATGTTTCACATACACCACTAACCTGCTAAATACTACGAACCACCAAGGGTAGCTTGTCAGTTACTCCAAGAAGGCCGCCTGCGTCTAAAATTCACACCACGCCTAGGTCCAGGTCATTGTTGTTAACTATGTCAAGCCAATCGTCTAGGTACCTACAATAGTCTATGTGTTCACTTGAGAAGCAAAGCTATTTAAAGGAACTATTAGTCTTAAACTCTTCGGGCTTCACACAAGACCAGACCAGGTAGCCACAAGTGAAAGACTAAAAACTTGGTTATCTATAGGCCTTTACCTATTCGTTGTGACCATGTCGACTATAATTATAAAGGAGGACCTCGTTGGAGTATGCCAGGAACACCAAGTTACATTTAGGAACCACCAGGCCGCTATTCTTCTGTGAAAACGAACAATAGAGGTGTACTTGTCCGTTTAACTCAAAGGCACTATGGCAATGTTCATGTAGGTCTGTCCCTTGCTGTCTCCCTAAATCCTTATCCGAACTATGTTCAGAAGAGTAGTTGTAGATTGCAGTAAGGAGCACCCGTAAACGTAAGCTAGAAGAGCAGCAACATACTTTATGTTCATACACTTGTAGGAGGTAATAGTCGACGTGTGTTAGGAACAGGTGCTGTGTAACCTCCACAGTAGTGGGTAAAAAATAGGACCGTCTTGTAACACAGTTGGAGTAGGTGGTAAAGTATTGGCATTAGTGTTACCATAAAGTGTTTTTCCTTACTAAACCCACTCTTACATCGCAAGAAACCAACTACAAAGGGAACGACAGCCATCATGACTTACTAGTCTGCAGCCTCCAATAGGCCACCATGTTTACGGTAACGAGCCTGACACCGTACACCATGGTGTCCTCCGTGATGTTCAGGTAAACTACTGACGGGCCACTGCAGTCATGTTGAACACAGGTCGACTGACATGCTACCCATCGTTTAGAGTGCCGGGCTACGGAAGCTTTACTACGTAAAAGGAAGTAGACCGCCGCCTTAGCCTCCACGCCTGTGAAGAAGAAGGTAAGGCGTTTTTACTCTACGCGCTAGTCGCCTATAGTGCGTAAATGGTCAAGGTAACGCTGGGTGTTGATGGCCAAGCCCAGCTAATAAAGACCAACCGCGTGCGAACTGCGCAGCGTTACACGCGTAGGTAAGAACTTAAACATCCAGAACACGTTCCGAAAGATGAAGCTAACTGCCTTCATCAAGGACACGTTATGATTATGTACAATTATTTCATCTCTGATTCTGACGGCTAGCCTTGTCGGTTAAAGCCGGCGGGT</v>
      </c>
      <c r="P16" s="44">
        <f t="shared" si="8"/>
        <v>3226941.2</v>
      </c>
      <c r="Q16" s="44">
        <f t="shared" si="9"/>
        <v>3159</v>
      </c>
      <c r="R16" s="44">
        <f t="shared" si="10"/>
        <v>2231</v>
      </c>
      <c r="S16" s="44">
        <f t="shared" si="11"/>
        <v>2176</v>
      </c>
      <c r="T16" s="44">
        <f t="shared" si="12"/>
        <v>2465</v>
      </c>
    </row>
    <row r="17" spans="1:20" ht="15" customHeight="1" x14ac:dyDescent="0.25">
      <c r="A17" s="268"/>
      <c r="B17" s="269" t="s">
        <v>611</v>
      </c>
      <c r="C17" s="270"/>
      <c r="D17" s="270"/>
      <c r="E17" s="280">
        <v>60</v>
      </c>
      <c r="F17" s="272">
        <f t="shared" si="0"/>
        <v>3215498.9999999995</v>
      </c>
      <c r="G17" s="273">
        <f t="shared" si="1"/>
        <v>0.19292993999999997</v>
      </c>
      <c r="H17" s="274">
        <f t="shared" si="2"/>
        <v>10000</v>
      </c>
      <c r="I17" s="275">
        <f t="shared" si="3"/>
        <v>0.3659</v>
      </c>
      <c r="J17" s="274">
        <f t="shared" si="4"/>
        <v>30</v>
      </c>
      <c r="K17" s="276" t="s">
        <v>612</v>
      </c>
      <c r="L17" s="277">
        <f t="shared" si="5"/>
        <v>9970</v>
      </c>
      <c r="M17" s="278">
        <f t="shared" si="6"/>
        <v>0.36700100300902705</v>
      </c>
      <c r="N17" s="279" t="str">
        <f t="shared" si="7"/>
        <v>GTTAAAGGTTAGTCGAGAACCGAGCAGAATGATTTAACGAAACATCACAAGTCGGTGGAAAGAAAAAGCTTCCAATTTGAGAATTGATTTCTATATCTGGATAGTTCTAATCGGACGTGCAATGAGTAAAGACAGAACTACCGGAGTTGTAGGGATTAGTTGTTTGATATAAAAGCGAAACTTTGAAGTTATGAACGAAGATTTAGGACACAGTAAAGAAGTCGCCGTTCATTTAACCGGAAGCAGAAGTTACTAAGCTTGAGATAAGAAAAGTAAAGAACAGAGTCGCCTAGATGCAAAAGATTTTGAAATGACTTCAAATAAACCCGTAACTGGGTGACTATATCGCCGGGTGTGCGAAACGACCGGGACAATTAACAGAGTATTCATTTTAATCCTAGACTGTTTTTAAGAAGGAGGTATATAAAAGCTTAAACCCCGAAGTATACATTCCACCATAGTATTACATGATATAATACTTATTTCAGTAGAAAAGATTATTTAACAACCTATAGAGAGGTCAACCTTTTAACCATCGGGTTCTACCGCGTTTGTCGGAGGTATTGTTAAAAGTGTGGTCTCCCCCCCAACTGGTAACTAGACTAAAGACAGTTGACAACGAAAAAATACAAGAAATGTGGGGCAACACGGAGATTTTACCATCCAAGCTATAGAACTTATGAAAAGTACTGCTGGAGGAAAGAAAAAGAATATAGAAGAAGAACATGAAAGTTATAGAAAAACTAAAGGAGACATCGGAGGACGAAAGAAAGGCTGAGCAAAACGAGGTATTCGTAAAATAGGTTACATGAGGCCCGAAGGAAAAGAAAGAGTCATTCAAGGCATGAGAAGAAACTGTTTCAAAACAAATCAAGCAATTGGAAGTTCTGTCTGAGCAAATCAAAAAGCTCTGGATGTAATTGTTTAGAAACTAAAAGGACATTTAGAACTATAAAGCGGCATTGTTCGAAGTGATTCCGTGCATTTGGTAGTTATTTTATGGGTCCACTGGAACCTAAATGGGGTTGGAAGTAAAAAACCATTTTTAAAGATAGTTTTACATAGTCTTATAATTGGTGTCGTAGAGAATATCAAACCTAACCGAGGCATTTATGGTTGAGAAATAACTGGAGACCTTGATATTTTAGCCATTTAAGGTATCCCTAGTGCAGGTGGTATAACAACCGGTGAACCCTGTAACAAAAGCATAGGGTTAGTGGGTAGGTTAATTAATACGTTGCTAACTTTTCCCGACCTCTTGAATAGTAACGACTCCTGAATAACAAACATCCTAGCGTCTAGCACTTCTGTTGTACTTCCAAAAACCGTTAAAGAGGTTGTTTGGTCAGTATGTCAAGAACAAGACATAGGTTATTTTCTGGATTTCTGGACCAAAATAAAGCGTTCAATAAGTTCTCGAATAGTATGAGGAGAGGAACTTTGTTTAGACCATATAGTCGCAACCGTTCATTACATAAGTAAGAGAGGTTTTTTCGGCAGAGATTTTACAACCTAAGTAGTTACTAATTTGTTCATGCTCTAAGAAATTCACTTGTCAGACTTTATCGAAAAAAGTTTTAGTATAGTTTCAGCGATTCTAACCTTACTGCCACCTAGAACCCAACTTGTTAGAAGTTTGGCAAGTTGGTGCGCTGTTTGGATCAATTTTATCAAAATGGACAAGACGAACGTGGTTAATCGTAGTACACTGGAACTTGAACAAAATTGCGTGCTAGTTATGCGTTTTATACCAGTTGGTATCTGAGCACATATTGGTAACCGTGAAGGTCGAGGAGTAGTGTCTTACAAAATTTAGAAAGGAGATATTTCAAATGTTCTAGACAAAACAACTGGAGAAACTTTAGTTCCGAGTTGTTCGGGCTTTTCTCTTCACTTCAACTCGAATATAATGGGTTTAGGACTAATCCATTTATAAATAGCTGACAGAGTATTTCTTCAACAAGTTTTGACAAAAAAAGAAAATGTGGTTGGTCGGATAGACGTTTATAAGAGGTTCGAAGCATTCGGGTATTGGCATAATCACTAGAATCACAAACGGAACCTGGTCACAATTAACGTCACATCTGTGGGGATTGGTTTGCACAATTAAGAGAACCACTTTTTTCTATCACACTAACTTCGGGTCATGACATAGAACGAAATGTAAGCAATATATTTACTTGCCTTCGCGCCCGCTTCCCGAGACACATACTAGACTTGAGTCCCTGATCGAACTTTTACCGAAACATTATTTAAAGTATTTAAACTCTTTCTCTAAAAGGCGACCCTATTTGATCCATTTCTTATCGTCGTACAGCACATTTAGAAAGACTGTATCCTTAAGATGGACCCAGCCAACCTCCTAACGTCCGTGGTTGTTATACATAGGAGAGATAACAGTGGGTGAATAAAAGACCGCAAAAGGTTTTAGGAACGAAAAGGTAGTTGACGGAATTCTTATTCTGCTGTAAAACTCTTGGTATGAACAGCTCAAAACCATTTAATTAGAGCAGTGTTTTATTATGGTTTAAAAAATATAGGCTAAAACCATTGTTTCATTCCGGAAAACTACATCAGTGCATCAAACATACGGATACGTTCCGACTGTTTTATACAAGACACCAGCACAGAAAGCTTTTTAAATAAGGTTGTTGTAGTATCTCGCTTCTCAAGGCCTCACGTAATAAGTATTAGTAACAAAATGGTCTAGGTCCACCGGGTGTTTCCTATTATGGGGAAAAACTTAACTCGTTCAGTATTTTTTAAAAGAGTACGAATTAGCATAGTTAACATCCTTATTGTTACAGTCCGGAGTACTGGAGTACACGAAGATTTCTTTGTCTCCCTTAAAGCCTTGTTTTCCTTGATTTTGAGTTGAATAGCAAGCGTTATTGATACCATCTTATTAGACTATCAAGAACCGACAGTACAGGTTTTATTCACAAATATCAAACATATTTTCGAGAAACACTAAGTGGTCAACTTAGTGGTCGATCACGTATATCATCCCTAGAGAATTAGTTATTTCATTAGTGTAGAAAGTTTGAAAATAGCAGGTTCAAAACTTTGGTGACGGATATTGAGCTATAATTTACTTGTCGGTTGACGTGGCGCCAAAGATTGAATAATTTCCAAGCTTGGGGCTCTTACACTTGATTTAGTAAACTTGTGCATTTTTATAACCAATTTCTCCGGTATAGTTTTCTTAGTCTATATTCCAGGAAGTTGAATAGATTAAGTTTGTACCTATCAAATAATAGTTCGCGAAGTATTGAAAATAAGTCATCCACCAGTTAGAACCTCCTATAACTTGTGTGTAGGCATCTTTTGGTGTCGTTTGGTGTAGAACAATATCATCGTCCACATCATACCAGTTCCAATAGGCAAAGTTTATTTTACGCTTTCAAGCCGCCTTATCCTTCAGAAAGTGGCAAACCTTCGCAATTTTAAAATAATAGTAGTTCTTGTCTTAAGTACCGAAGGTGTATAAGACCCAGATTTAGTGATAGTTTATGATGGGTTTAAGAGCTTAAGAATTTTCAAGGACACTATAGTAGCAATTGGGAAGAATCTTAGCTTCATTTTTCGGGTAGAGAGGTGAGATCGCAACGAAATTCGTATGAAGGTATGTTCCTAAGAAAACATTCTTGAAAACATAGTTATTGTATCTGCTGCAATCGCACTGGTAGTTTTTACCGGTACCGTAGTTATTGTCAAAAGGTGCAACGGCAAAATGGTGTCGGACGGAATGGATGGTCATAGTTTCGGACAACACAAAAAACGTACATTATTTTGACGTATGTAAAGAACTCTTTAAGGAGTCTGTAACTTTTCGGTGAGGAAACTGGTCGCAGGAAATTTGTAACTTGTTATCGGAAGCTTAAATCGCCGCAAGGTCGTCTTAGTTTATAAAAGCTATTAAGCAGAAACTTATGGTTAAGTAGCCACAGTGGCTCGCTACCATTTTAGTGAGAAAAGTTTGAAAGCTGATGGCAAAAAAGGGGAAGTGGTTTAAGTGATTAGTTTCCCGACGTTAAAGAATTATGTGGAAAATCGCAAGAGTTTGGTTTTACTATTACCAAGTAACTTGACGTAAAACTTCTGTTGTCAAGATTTTTTACTTGTTAAAAGCTTCGATTTCTGAATCTTAGAAGCTTGGGGTATTAAACATTATAGTAGAGACGTTATCATGGTGAAACGCCTCTAAAGTATCTCTTAAGAGCTTTTGAGAAGAAGTTTAAAAGGCCATTGAGACTGGAAGGTAATATGGGTCCTAAGTTTCATTATTTGTGACGTCACACTCCCGAGTTACCTCAAAGAAGAAGATTTTCACATTATACCCTGAATGGTTGGACCTCCGGTAAAACATAAACAACCTATAACCGTCTGTGGCGTGAGTTTTGAAAGAGTAGCTCGGATAACTTAAGTAGCTTCGTAGGGGTACGCGGTTAGACACACTATGGATGATCTTCGGACCTTTCTTGGACTATTAGCTTCCTTAGTAGTGTTAATTTTTGATGTTGGTGCGCTGGCTCTAAAACTGGTTTACGAAAGTGTCAAAGACAAAATGGACACGGGCGTCCTGGCTTCTTCGTGGGTGGTATAAAAACTACGTCTCTTAGACACTCACAGCGTTTGGGTTATTCTTCGTTGCCACATATATAATTAGAAAGACCCTACGGTTATATGAGTTTAAATATAACGTTCTCCATCGGTGAGACTCTTTATTTTTGCCTCAACTCTAGTAGATTTCACAGTAAGAAAACTATTTTGAAAACTTGAAAGCGGGTATCATCAGCTCGAAGAAGGAATCACCTTGTTAAAAATTCGACAGGTTATTGCAATAATTTTACGTTTATGAGTTGGTCATCCCGGAGATAAAAAAAGAAGTGCAATAGCCTTCTAAATAAGTTGAATAGGTCGTCAGGGAATTAGAAGTATAGTTGAAGAAAGGTCATGAAACTTTTAACTAATCAAACTTCCGTAAAAAGTTGCTCGAGGCAGGTGTATTGAACTCGACTCTCTTCTTACCGAACTTTCTATATAAATCTATGTTGATGAAGTTACAGGCAAGGTAGAAAGTCAACCGGGTTTGTCAGAGATTTAACTCACTTCTGCGAATCGAATTAAAGACACAGATTTTACAAATTGGTGAGAACTCGAACTTAGCTCAGGAAGTCGAGCTAAAAAAGTAAGTTTAAATCCTGAAGTGGAAGGTGACTGGCGTGTGGCCAATACTTTAGAAGCTCCTTATAATATCTGAGTTACGAAGGCTTGTAAAAGAAGTATTTGAAACTTTGAACCAGCACCACAAAAGGTCTAGGATACTAAAAATTTTCTAGTAGCAACGGATTTTTCATTTTGGAACCCTTAACAGAAGAAACAGAGAGATTTTTACAGCTATCACTGCTAAAATAGTAGAAATTTCTTAGATAGCAATTGAAGTCTCAACACAGCTTTAAACCTTATACATAATGAAGCTAACAACACAGCTCAACTTTGCGAGAACACCAATAGTAAAATATGAGTGACCAATTCGAAAATTTAAAGCTTCAAAGCTCGCCATTCTTCAAAACTTACAGGTTCAAAAGTGGTTCCTAAGGTATGTTCAGGTTGGTCATTTTGACATGAAGTTGGGTTAAATGGACTTAAAGTCTATTAAAACAGTCAAATCTAAGGTTTAGGTTTGTCAGAACAAGTTTTTAGAACATTATTAAGCTTCGAAAGTATCTTTGATCGAGGAGATCTAGGAGAAATGTCCGAACGAGGTCATGTAGGGTAAGGGAGTGTTCGAACTCAGGTGACCTCACGAGATACTGAAGTATAACTCGAAGGAAGGTTTTAAAAAACTAAGACAAGTCTCTGAAAAGATATTGTTTAAGGAAAACCCGAGAAAGATATTAGAAACATTCATCATAAAGTAAATTTCAATTTAACTCCTGGTACTGTAGAAATTCTCTTTTGAGGTTAAATAGGTCATCTAAAAAAACATAGACAGAAAATGGTTATAGCGCCTTATAGTACAAGGTTACAGCACCGAAATTTCGTGGTAGGAAATTGAGGTGGTTCTAAAATAAATGTCTCCATTCGTACAATTGGACACTTTTATCGCTAAATATGTAGAGTTTAACAAACTGTCGAGAGCCGTCAAGTAGGCGGGAGGCTTCTTTCAAACGGTTTAGGCTAACTTCATCGTTATGTAGATGAGATGTGGTGCCGCAAAGCTTTCAAGAAACTTGTAGAAGGGTTTCCAAAAATTACGAGGAGGTTTGATCCAGTATGCAAAACTGGAGAAGTTGGTGCACACAATCGACCAGTAAGTTTTGTTGCCCCTAGTCATTGTAAAAACGTCGCCGACGCTGTCTCACGTAGAAAAAGAAGTTAAATCATTAACTAAGTAACTTTTTGAGATCCTAAAATTCACGAAGTCCACCTCAATTACAACCTCTATAACCAAAAGACTGACTGGTTGAAAGCAAGTTTCTAACACTCTCTAATAACTATAAAAGTTGCGGAAGAAGATCTGAAAAACGATATTGTTGCGCTACAAAAACGTTGAGAACAAGTTGTATCGAGTTTGAAACGGAGTTGCTTGATTTTAGCAATAGCTCGACCAGATATATCTGTTTTACGCTACCTTTGGAGTGGAAGTCGAAACATTCGCGGGAGTATTGTCTGGGTTCGTCGAACTAAACCTATAGAGCAAGTCACTCTACGGAAAATAAATGTAACTGTCGGAGTTACTAGTGACAATATAAGAAATTTCTCCATTTTAAATATAGGTATAGGAGCTGTCGAAGAGACAGGGACAAGTATAGAAGTACGTTAAAAGATCGTAGCGCAAGTATATAACAATTCTCTACGAACGACTGTATATTCTAGGTTCTTAGGTAAAAGCTTGCCTATACTGCAACGCGTAGAAGACATACTTCGTGATTCAAGAAACTTTTCAATAAAGCCGAATATTAATCTAGCTTAAAACTGACTCTTAGTTCTTCCGGAAAATTTTAAGGTTTCGTAGAAACACATGACAATAGCTGATGAAGATTTTTGCGAAGGAGACATTAAACGGTCTCTTTAAGGTAGAAAACGGTAAGAAACTGCATTCTTAAATAGAATGTTACATTTAAAACTTGGACAAGATATGTTAAAACATATAGTAGAAAATCAAACTACTGATCGCTTAATTTTCAGTCCCATCACCTTTCTCCTACTAGTCCCAGTACGTTTTTTAATTAATTTTGTTGAAACAAATTTTCTCGGAGTTATAGGAAGTCATTTCTTGCAAAGTATCGTCGATTGCTACCTCTACTACAATAAGATGGAAGTAACTTTGACTCAAAGTTATGTACGAAACCCTTTACGTAAAAAAAGTTTAAATTCGCATGAAAGAGGTTCTAATACGACTATTAATTCAATAATTTGCACCTTTATACCAGTGATTGTAATCATTCTGGGAACCATTTTTCTAAAAGTTTTTATCGAACTTATAACGAATAATAAAGGAGGTGAAGCACGTCTAGTAGTCGTCATGGCAGTTTTCTAAAGTCCGGTCTTTTAAGGAACCGTTTGACTCCGAGCCTCAAAAAGTTATAAACTATTAGTCTTTCTTAAGGTAGTTAACTGAAAAGGTTAGAACGATCCGACACATGGCTTGTCCTGTAAAGCCTTGAAAGGAGAACATTTCTAAGGGTGCCGCAATAGTCTTAAACAACATTATCATCGGTATGTCAAACGTGCAAAGAGAAGTCTTTCTACAAGCACATTTTACATATCCTTTCACTAAATGATTCACTTTTTTTTCAAACTTAATCAAGTTGGTTCAAATAACGGGAGCCTATGTTTATGTACATTCAAGAGCGTTGTGCATGATACACCGATCCGTGAACTTTTCGGTATATCCAATTTGAGGAATTAAGGCTCATTCGTCGTCGATTCCGTTTTAGCTTCAACTGAAAATCAAGTATTAGTAGGAGTAATAAAGAATATTCGAAATTTTATCCACAGCAGTTTTCTAAACGACAACGAAAAAGTCCTTTTAAGGGGTTGGTCACTTCCTTGTGTAGCACTCCTAAACAAAGGAGTGCATCAACATGATAGCTTCAACTATAGCTTGCGGGAAGTTCACACAGTAAGGTTAATCTTGGTTTTTCACGAAGCTCTATGACGTGATATAACAGTTATGCCCTAACATGTAAGTCTTTCATCCTTTAAGAACGTCTATACCCTCCTTACAATAAATTTCGAAGGTGCACGTCTTAAAATCCGTTCTCGAGATTTGGTCAGAGGTCAACGGCATATAGAAAAAAATAAAGTTCATCGTCATAGACAACTAAGAGATCATGAAAATGAAAATATGATCCTGTTTCAAGGTAATTACCGAACTTAAAATGATCTATTGAATTAAAAAGCCAACCTGTCACTAGTCTCAGGTATTTTGAACGGTTGCATAAAACATTGAAGAAAAGGTTTAGCTCGTACAAAAATGACTTAAGTGAAAGCCGAACGAGGTTAAAGTTAGCTTTTAAGTGCCTTTATAGTACCTAGACGAGTTTACCTACTATGTTAGAGACATAAAGAAGCACTATTCATCTTCCCCTATATGAGAATTACCAAAGACGGTTACTTTTTTTAGCGAACGCACACGAATTTTAAAGTAGGTTTCATCGGAAATGCCTACGTGAACATTTACAATCGAAAACATATTCATCGAGGACACCACGAGAAAAGGATTCTAGGAGAGAATAATTTTCTAACTGTAGGACCTGTTATAGTAGGGTAAGAAGATAGTACGGACGACTAAAAAGTATATTTGGGTTTTTTCTTGGTATGAGATCGACTTTATTTAGACTTTCTAATGAATCTTAACGTAGGTACTGAAGAACACTTTAAAACAGGTAGTCGTGTTGTTTAGAAACTTGACCTATTGGACTTATAGACTTGAAGAAGTTTCTTCTACGATTTTGTCCTTTATCAAGGACGTTCAGGAGTTCTAACGAACGGACCGCTTGGAGTAGCTATCCCTAACTGCTATCTTTAACCAATATAAATAGGCGATCGAATTTAAATAGACTTTCACTTGGAAGTAAGTTATTTAAACAATTTAATACTTTAGAGAAACGCAAACAATCTTGCCTATCTGTGTGGACTTTAAGAACCGAAACACAAACAAGTTAATTGCTGAAGTCATGAAGCATCTTTAAGCTGGTTTTGAGTTGAAGCAGATTTTTTCTTGGTAAAAAATATAGAGACAGTTACCGATTACAAACAAATTCTTGGTTTTTGGTAAACAAACGTTACGAAACATTTTACAAGTTTTTAGAGTATGAAAGGTTTAGTAATGATCCTTCCATCAAACGTATTAGTACACTTCATCGGGGAAAACTATGTCGGTTAAACTATTACGATCCCTGGTAGCGATTTTCTAGACCGCAAAGTTAACTCCATACATTGACAACTTTAACAAATCTTTACAGCAGTTCAAAGGAGGAGCAAAATAGATATCAAAGCTGTCTTATACAGAAACATAGACTAAAATAGTTAACCGGTTTGTGTCTGCTATGCGGTACACACTATTAACTCCGGTCCAAGGGGCGTAAATGACCTGGTCCATTCATATACCGTGAATAAACACAACGTTAGCCAAGACGTAGGTGTTATTGTGAAGATCTAAATTATTAATTATCTCATCTTATGAAAAATAAGCGGTTCAACCGTAGTATATATCGGAGAAGTGGTTACAGATAACATTGATAACAAGATAGGTCGAGAAGTTTTTCCTTCTGTTTGTTGCACAGCTTGAGAGAGGGTAGGTTATTAGGGTTTTTTTTAACTTTGGCAAGTTCCATAACTGTTACATCTATTAGTTACTTACGAACGAGTAAGAGAAACCCTCTTAAGAAATATGGGCAATGTCATCGACGTTGTTTAAGATAGTCGAGTAATCGTTCAGAACGGAGTAAGAACGTGT</v>
      </c>
      <c r="P17" s="44">
        <f t="shared" si="8"/>
        <v>3215498.9999999995</v>
      </c>
      <c r="Q17" s="44">
        <f t="shared" si="9"/>
        <v>3353</v>
      </c>
      <c r="R17" s="44">
        <f t="shared" si="10"/>
        <v>1662</v>
      </c>
      <c r="S17" s="44">
        <f t="shared" si="11"/>
        <v>1997</v>
      </c>
      <c r="T17" s="44">
        <f t="shared" si="12"/>
        <v>2988</v>
      </c>
    </row>
    <row r="18" spans="1:20" ht="15" customHeight="1" x14ac:dyDescent="0.25">
      <c r="A18" s="268"/>
      <c r="B18" s="269" t="s">
        <v>613</v>
      </c>
      <c r="C18" s="270"/>
      <c r="D18" s="270"/>
      <c r="E18" s="280">
        <v>60</v>
      </c>
      <c r="F18" s="272">
        <f t="shared" si="0"/>
        <v>3884152.8</v>
      </c>
      <c r="G18" s="273">
        <f t="shared" si="1"/>
        <v>0.233049168</v>
      </c>
      <c r="H18" s="274">
        <f t="shared" si="2"/>
        <v>12059</v>
      </c>
      <c r="I18" s="275">
        <f t="shared" si="3"/>
        <v>0.38477485695331293</v>
      </c>
      <c r="J18" s="274">
        <f t="shared" si="4"/>
        <v>30</v>
      </c>
      <c r="K18" s="276" t="s">
        <v>614</v>
      </c>
      <c r="L18" s="277">
        <f t="shared" si="5"/>
        <v>12029</v>
      </c>
      <c r="M18" s="278">
        <f t="shared" si="6"/>
        <v>0.38573447501870484</v>
      </c>
      <c r="N18" s="279" t="str">
        <f t="shared" si="7"/>
        <v>GAATCGACCTACGGTCCAGACATTTCATAACTGCGTTTTAGTCACTTTCGTAAAGCCCATCAAGCGAATATAGCACATGTTGTTGTATTTTAAGTTTTCCTTTACACAGGTTCATAAACCATTAGAAATTAACGCCTAACGGTATGACTAGACCTTACATCAAGTGAACCGAGTACAGATTCTACCTAAGTAATCTTCATTATGGTAGATACTACTGTTTTTGGTCGTATTAAAACAAAAGAGATCGTGCCGCCTGGTCAAAAACATAACAAAGTACCAGAAGCGTTTATGGTAGTCTCTAATGTTAAAGATCAACGGTAACCAGTAATACATGGTATCGCGCTCGTGCAAGTTTTTAAAATCATCTAAGTCGGTGTTCAAAGAATTGCAGACAAAATCAAAGAACCTTTGGTTTGGTAACTTTTCGAGAACGCGGTCTAAGCAATGATTTAACAACCAGTTTACTCACTTGAAGAAATTATAAAAGTGGCTTAAACTGTTATCTATTGGGAGGTCGGAGATCGACTCAATTGCAGAACCTCTGGTTCGTATTTGATAGTTTTCGCTCAAATTGCGTAAATCTAAGCGAGTATCTGAATCTTAGTAGTTCGCGTTAGTAATAAACTATGACTGCAAACGAACCAAATCAAGAAGAGTTGGTCTAAAATAGAAATGCCTTAACACTCCGTTATATACCTTACTAGGCAAAGTATAAGTCAGAGAATGGACAAAACATTAGTGGGAAGTCGAAACATCGGTTCCATCCAAGGTTCTAATCAGAATTAACAAGAGGTTCTGCACTATGATTTAGCCGCCAGCTTTAAAGTGAAAATACGGTGTTAAGTGCCCTAAGAAGATTGCTAGAAAGGCCACAGTTTGATCGTGAACGTAGTCCACCTAATAGGAGTTACAAAAGTTAATTTCTAACATAAAGTGACAGTAGGAGAACTAGTCGGCTCTTCACAAGTAAACTTTCAAGCAAGAGTTTTAGAAGGAGTGAGAAAGAAAATGGCTACTTAGGACTGAAAAACGACAGTTGCAGTAACAATCGCAGTACGCGCAGCTATAGTCTATCGTAGAGAAGAAGTAGTTATAGGTAAAAAAGTAGTAGCCGCAGAAGATGATTGAGAAAGACCAGGTGAAGAACGAGGAGGGATAGTAGTAGTTACCGGTACAGAAGTAGTTACCAAACATTAACTAGGACACAACGTCTTGGATTTCGAACGCATAGACAAAGTCATAAACGTGGGAGTTGTACAAGTTTAAGTAGCCCTGCAAGTAACAAAAAAAGGTTTAAAAGCAGGAGAAGCGGTAATCAAACACGAAGAAAATATAGAACTGCTGCAGATACTATAAGAAAGTACGATAGTGGATCAACGAAATTTCGTCGGCATCGGAGAAGCGCACTAAGAAGTAATAAGAAACAGTGTAGAAGAACTAGAAGAAGTATCCATAAGACTCAGCAAGGACTTGGAGGTTGTAGCAGGACAAGAACACACAGGCATCGTAGTCGTGGTCGTGGAAACCTAGGTCTTAGAACAACTTGCCGTCGAAGAACTAGCTACAGAAGTCATAGTCGGAAAAGGAGTTGCGGTAGTTCTGGAAGACATAAGACGAGTGGAGGAAAGAGAAACAAAAGAAGGTATCGTCGTAGAACGAAATTGAGAAGAAGTAGTCTGTACCGAACGAGAAGACCCGGTAAAAGAAGCAGAAGGAAAGGGAGTAGTAATCAGTATAGGTGTAGGAGAAGTCGTGGAAGAAGAAGCAGTTCTCGACAAAGACAGAGCGGCCGTAGAAGGAGTCCTGGTCCAAGCAGCAAAAGTAATAGTGAAAGCTATGGCCTAAGAACAAACTGAAGAAGCAGAAGCAAAGGTTGGAGAAGGAACAAATCCAGTAGTCCGTAAGGTAGACTGTATAGTTGTAGAAGCAGACTAAGAAGTACGAGACTTAGATTTAAGTATAGAAGTCCTTCCAGATCCCAAAGCTAAAGTCCTTGTAATCGGAGGTTTAGGAGCGGAAGAAGTAGAAATTGAAGCAGGAGGACAAGTGGTTGCAGCAAAAGGAGAAGACGTAAAAGTAGCAAAAGTTAAAGGAGTAGCGGTAGAAGTCCACGTAAACCCAGGAGTAGGGGAGGAAGGAACAATAGGGCGACAACAAGCAGTAAAAGTCGTCGAACATGTAGAAGGAGAACTAAAAAAGGTAGATTTAAGACCAGACATAGAAAAAGAAAACTTAATAGTGAACGGAATAGTAGGGTGTAAAATAGTAGTTATCGCAACCCCAGTAGAAGTAAGTCCAGTAGTTAAAGAAGTAGATTAAGAAGAAGAAGCGATAGTCATAGAAGTAGTAGTAAAAGAAGTGGTAATCTGTTTAGAAGGTTAAGTGGTCGGTATAGCGGGAGGTAGAGTTGACGTAGTAGAAGTAAGAGCAGTAGGGAGAGTAGAAATAGAACAACAAGAAACAAAAGCAAAACACGTAGGAGTCAGTTTAGAAGCAGAACAAGCTGCAGAAATAACAATAAAACTCGTGGAAGTGGCAGAGGGTTCGGACATGGGAGAACGTTCAAAAACAGCAGTTGAAGAAGTCTACCACCGACGCCTCTTGTCTTGGGTAAAAACCGATTCGATACGTTATAGCAGCTATCTTACATGTATGGTGCTGAACACAAGCACATCATCTAAGATCTAGAAAGTTCTTGGTGCCAGTAACGCAACATTATTGCACACTAATGGCCGATGTAAAGAACTTCTTCAACAAGTCAACTCGATCGGTGGAGAAATCGGACTTCTGCAAGCATTAAGTTTTATCTAAGGGAACCGTTAACTTCGGTACTTGACTCACTTAGACGTCCGAGTTAGCATAATCTGTCATACCGTCATTCGGAACGGGCAAGGAGAAGAAGTGAAACAACTTCTTCTCCGACACCCTAAGCATGGGGTCCTTGCTAGACGTTTAACAGGCTCGGCGTCTTATGCACGCGTGTTTCAAATCGCTGGTGAAGTTCCAGAAAGAGAAGTAGCTAGAAAGGAGGCATATGCTAGCATCGATACACTAGAGCGTGAACACGGGTTCCTTACAACAACCATCTTAACCACCGATTATGTAAGAGATTTATGTGACTCCGTTTAACTTTCAGCGTTAGTAATTTCATTATGAAGAACCTTTTGGGTACTCCTTGGTTAGCCCAGGACCGTCACTAGTTCCGTACTTTGGTACTGTTATCCTTCCATGTTATGTGCGAGGTATGAGGACTTTAAAATGGTCACTTTTTAACTCTTGGGGTATCTAGAAACTGCCATAGATCATATGGACCCTATAGGAGTATGTGTTTAGATAGTCAAGAAACATCGTTACCCCGTCCATCAAATAGTGGTCAGTTTACCGTACAGTACTTGTAAAACTTAAAGAGTACAAGAAGACGGCGGAAACAGAGGAGTTGTACGAACACGTCTATGCAAAAGTGGGTACTATCGCTGTAAACATACAAAACATTATTATAGGTTGGTGGAAGATAGAATCTAAAACTATAAAGGAGAACTCGTATCAAATCTAAAAGATATCTGGGATCGCCCTACTAAAAATTGCTAAGGAAGCTCCGAAAGCGGTTAAGCTAATTAAACTTACACGGTAGTTGTAGAGCGAGCGAACGGTAACATTTTATCAACAAGAGCCTTAACCGATGGTGTAGGCGCTATAAGGTGAGTAGTTGTTTTTTGAGTAAAAACTTGGTCAAGTTGCGTCTATATATGCTAAACCAACATTGTATCAGGGTATTCATGGCGTTTAGTAATAAACATAGATGCCAATCAAAACCATGCGGTAGCGATGAAAGTCTCTCTTGAGGTTAGTATCAATCTTGACGGAGAAATATAACAAGTGAAAGTTACAGCTTAAATATGTTTGTTTTGTAGCAGTATCGGTATTAGTAAAATTTAAAAAACAGTTCTCGCCACCTCTTAACTGTTATATGAAGAACTATATTATCGGTTTCTTAAAGTAGATGGGCACAGGATCGACGAGAACAAAGGGATCTAAAGAATTACTTCTGTGCAAACTTTGTACTATCTTTAACAGGATATCTTTACGGCATTTTGGTTACTTTGACTGGTTTGAAGAGGTTGTATCTCTTATAAAACTGTGATACGAATGGCTATTATCTTATGAGAAGATGGTCTAATAGTTTGACACCCTTTTTGAGAAGTCTAAGTGAATCGAAAAAAAGTTACAAGTACCGGAGAAAGAAGTCCAACAAGTTTCAGTGGTAGTCAAGTAGTAAAAGGTTGTATAAGGGGACACTCAATAAATCAAGGAGGTTTTCAGCGAAAAGATCTAAGAAGTCAAAGTTGAACATAAGCCATAAGTTAAAATAGTTTAGAAGGGAAAAGGAAACGTAAAGACGTAAGAGAAGACAGTTTCACTACAGTTTTTAAGCACAGAGTTATGAAAGGAATAAGCACTGTTTTACTTGATTGGAATGGGATCTAGACTCCTTATAACCTTATAGAGGTGACCCTAGCGTTCTCACTTACTTATTAAATTTTAGCGGACTTTGTAGATGAAGTACTAGTGGTTAGAGGTGGCACTGAGACAAAGGCCGTACTAACTTGAGAGACCTCTAATCAGAACTATATTAACCTAGTTTCTTAAGAGGTAGGACTTAATATTGATGTGAAGGCTTAGATTAACGTAAAAGATTAGAAAATTGTTTTGGAAGAAGTTCTTTTGACTCTTCATGTCAAAATAATGGTATTATTAAGCTCTATTGACAATAGTACACCCTCGAACCTAGGTTTTCTTTTCCTTGTCGCAGAACACTTAAGTACTGATACGAGTATAAAAGGTTTTTCATTAGCAAGAATAGGTTCGGTGTAAGTTCGGTGAAGTAAAAAAGTAGATCACAATGGTTTATTAGCTACTTTGCTATTAAATGTAGTATAAATTGTCGTTTAAACGGATCATCCGCGAAATTTTACTGATTGTACAGTCGAGAAAGGGAAAGTAAGTTTACTGGTTTCATACAAAGTATATACCTACTTTAATACGGATCTTGGTACCGTACTTCAAGTGCAGACAAGAACGATTCAAAGAACCTGACTGTCGCGACGGTTATGTCAGATCCTACTTGACCCAACACTGACATCCACAACTTAAGTTTACCGGGTTAACACGGTGGAAAGATTATTAATCCAGTTGCAACCAAACTTGGTAGAGTGCATTGACACCTAAAAGTTACTAACCGGCCACTTCCAACGATTTGGTACTATACTAGAGCAGTGCCTACTTATCCCGGTTCATACACAAGTCAAGTAATAGTCCAAGTTAATTACGTGCACTATACCATTTATTTAAATGGCGTTTATATGGAAGATTTCGTCTTAGTGGATAGTTTCTAACTTATAATCCGCAGTCAGACTTACCTTGACCAAGTAATAATACTTTATAGCCTCTTAGACCACCTTCTGAATTCAGTACTAAGAAATCGTTACCAAAGTGGGAAAGTATACCTTTAGAACTCCCATTGTAAAGATTTCATTTATGTAATGGTCTCCAAAACAGTTGTACCTAAAACACTCCTCATGCCAATAACTAGTAGTAGTACATTCTGTACTTCTGTTTGCTTGACATAACACTGCGTTTAACAAATGCCTTATTGGTCTTTAGAAGTTTAACTCATTTGTTGCTCCATTTTACCAGAAAATTTTGTAAACTACCATGTTTGTAACAAACTTAACTTAACTTTTAAAGTTGAAAGTTATACCAGTATAGACCGCGTCCGTCTCGTAGTAGTACGCGACGCAAATCAAATAGACGGTATTTTAGAACCTATAGTAGGCCCAGTTTAGGAAAAAAGAACGTTTTAAGTAACACTTAAAGTACTTCCCATCATTTTCTTTGTGATAGTAAGTACTATGCCTGAACACCTCTATCGCCCTAACGATAACCATCTAACTTGACATATGACGCTGCAGAACAAAGGTGTAAGAACCTATTACTGAACAACTTATTAGACATGTTAACTTTGTAGGAAAGAAGAGAAGAACTTACCGCTTGTCGACCTATAACTTGTCGTTTACTTACATGTGACGGTAGTACCGGGGCTTAGTAATTTGCGGATATACTTCTTACACAAGGCGCTTGTTTTAGCTGGCACCCATTTTTAGACCGTTAAAATTATTTCACTTGTAATAATAGGAACAAGTTTTCTATGACCGGTCCTTAAAGTTATAGGAGCTTAAAAACCACTACCTTCAACGAATTTACACCTGTATTATGAAGATCTAAAAGAAAAAAACTACGAGATAGTTCGAACAAAAGGTTGGAGGAAGCGGTCATTGCATTAGAGAACTATATTCAAAGCATTAGGCCAAATAACAGTTATTTCAGCCGTAACTTGAAACCAGAATATATTCCGCGGTTGTTTCAACATCTTTTAAACTGGTTTAAAAAAAGACATAAAAGTCCTTCAAAACCTAAAAAGGATACTTTACCATTCGCTAACATCAAGTCGCAAGGTAGCTAGTTATCCTGTAAATAGTTGGACTTTTCTAGAAGCAGTCATCATCTAAACTTTGCCAGCAAATAAACCCGTTGTTCTCTGAGATTCCTATTCCGGTTGTTACCTATTCGACAGAAATCTTATAACAAATTGAGAACATTTATAAGGGTTCCGACCGCGGCAGGTAAGGCTAGCAAACATAGACCAAATAGGGGGTATTGTCGGTAACAGACAGCAACCTATTGCCGCTTTAGAAGGAAACAGCAAGAATTAACCTTCACTTCTCGAACTCCTATTGAAAATCGTTAAGACTAATTCTATACTGCTTGGTATAACCGGAGGAATACACTATCTCTCCAATTATCAACTCCTTACTTTCATTAGGTCATGGTTTGCCCATAAAGCGGAGATTTCCTCAGTTTACGCAAACACTCGTACGGGCTTCGTAGTAGATATGACTACTCGGTATTTTAGGACGTGTTATTGAGGGATTAGAAGCTCAAGAATATGTCCGGCCGCCGAACATTTATTGTCGAATAACGTAATGATCGTTTTGATTACAACAAACCGAGAAGACTGTTTGCTGCCAGTAACTTCTTTGGGGTAACCCGGGTACGAAATCGGTTCAAGTTCAGATAGACTTGTCGACAACGTTTCCGAACTAAACGGAGAAGTATACGCGCATTAAATCTGTTTTTGTATGGGAAGTTACACTTCTTAAGTCGAAAAACCTGTCATGGTTTCATTTGGTTTAATCATAATGATTATTGTAGGTCTGGGCAACAATTAAGCAAGTACAAAACCATTACTGTAAATCGAACGAGGGAATTGAAATCCTTTCGGAGGACTTAAAGATATAAGCCATCCCACATTTATGCACGGTCGACTGACTATGTGTGCAGTCCGTACAACACGAAGGAACGTTGTACACGTTTGGACAACTAATGGGTCCGTTAAAGTACTATAGGGGATATACGTACTCATAATTATAACGATAATGACAAACTAACAACTTCACGGCCATAATTACCCTCTATACGCAACAATTATTGGACCTTACGTACAACAGAGGTACAATGATCCAGTAAGGTGTATAACTGTAGTAGGGTACACAAACCATCTGCCAGAGAGGTTCGAACGTTCTACGCGAATTAGAGAACCCGAAATCTTAGGTCTAAGACATGACAACAACATACGTTCAATCGTATATAGACACAGCGAAGGTTTTTAAGGTACATGACAACTTTGGGTACATTATCGGTGAATACTCGACCACATATAGATTAACCGTCTCTGTGGGTGAAATAATCTGAATTAACATAAGGAAGTAGCGTATCGAAAGATTGAAGAACTAGAGGAAAAGACGAAAGACGCTTTAAAACTTCTCGGTTTTTCCAGAATTTGTAAACGGAAGCACCTCAACCTTGCAGGTATTGCGAAAAATGACTAACGAGTTCACGTAGTGCTAGTGACAAGGTTAGTCGTTGTGCGGTTGGTGTAAGATTATTATTCAGGCACTTGGGAAGTACGAAGCGATTAAGTCAATTATGCAGGGTTACAACATTAAAAAGTCGTGTGACATAGGTCAATAGAAGGGTATCACGTATGAGTCTGACACTCATCCCGTTCCGTGGTGATGCTCGAAACTGGACACGGTGAAGTATTTCAACAACTCGAAACAGGGTTTCCGGTTAAACAAGTATACTATTTGGTTACAATCAGAGACACATAAAACGAGATGCAGAGGTTTCTGGTATTTTGTACAGAAGAAGAACATCTAACAGTCCGTTCTGGTTTGGGAAGTACGGGAAGTAACTAACGGTTATTATCACTTGGTGCGTTACAGAGTATACTAAGTATTCCTCCATTTAAGTCAACTAACTTTGTCCATACACTACTACCATCAGAAAGACTACTTGGTTTTAGTGCTACCTACCTTTTAAATGTTTGTGGCAACTGTGGCGAATCAAGGAATTTGGGTAAATCTCCTTGAAATGATCATGGCCATTGTTTGACGTTGTTGAACCGTGCAAGAAGTCGCAGCTTCCTAGATTGACGGGAGGTTTTTATTGAGTGAAGGAATGTCCAACGCCACATTAATTGTATTCATCATAACAAAAAGGTCAGCAGCTGTAGTTATAGTCCGTTTGGCGACTAATTATTGAGGTTAAGGACGAGTAGTTTATAACATTACTCTAGAAACCTATATTCCCGTATCTTTGGGTGATTTTTCAATAGGTAAACAAGGAATTGTCTACAGACTTCAAATATAAGCTGTTGGAAAAAGTGTATTAGGACAAATAACCGGAGACATTGATAATATAGGAACGGGGGGAGTTAGTTTAACTATTGAAATACAAGTGGTATTAGTAGTCAAAGTTGTCTTTTTCAAAGGAGATATTATAGACACTATAGCAAAAGTTCTTAGGTGTGGTTACTAAATATTATTAGACCTAGTTCTCTGAGGTATAGGAAGTTACTATGTCCGGATGGGTTTTATAAGAACATATGAAGTGCTGATTTTACCGTTAGGTTTTTCGTAACCAGAGATTAACGAAAGGGATATTAGTAGGGCTATTTAAATTTCTTTCTTTCCACGAGTCCCAACTATGGACTACAGGCTAATCCTACCTTTCATCAAAATAGGCTACCATGTCCTTCTTTTTCTCGTATTAGTCCCAACTTGTAGACAGAGCTATCATGAACCATGGTAAGAGACCAATGGGGTGGCCGTAGCTGTGGTGAAAGAGGAAACTTACAATAGAGATTAAATCTTAAGAACTAAAGTAGCAAACAGAACTTTTTATTCCGAGCTATTCTCAGGTTCTTTTGGACGAGTGCCGCTTGCCATTATCCATTAAATCCTGCGAGAACTAATAGTCTGAAGTTAAACCGTAACTTCTTTATAGAAAACAACAGTTTTAGGTTTTGAAAACCTAAGAACTGGTTATTACGCTTTCCTGGTGAGTAGTCAAAACCTAAACTTGCTTAGTAAACTAAGTTGTTGAAGAACACACGCAGACATTTACCCTTTTTATTCAAAAGCTGTGCACAAAACCTTTTTAGGTTATTAAATCGTAGAAGTATAAACTGACGTCACAAAGATAAAACTGAATTCAGTGATGCGGACGTATGTTGGTATTCACTAAGCTAGTTGCCTTCATTCTAACACCGACTTCACAACTACCGAACTGAGAAAAGTTTAACTCTATTCGTGAGTGAGTTACTCCTGGTGTGACCAGGCGGCAAGTAGAATAGTATATTTCTAACTTCCAGAAATTGCAACGCGAGAAGGAGAAAAGAAAACACTCACATTTCTTTTAGTTGGCATCAATTTTAAAAGTTATTAAATCGAACTAGTCTTGAACCTTCCCATTTAAAGACATTGTCGAGACTTAACTAGAGGTAAGGCCACCACTATCACGGATGAAGTGCACTATCGGGTAGCTCTCGTGAGAAATTAAATGAGTAATACGACTATCGATTTCTATGGTTTACAAAGCACTTTTACCTGTATGTCGGAACATTAAATCTCTCCAACATTTAATATAATTCACAAACAACTTTATGAGAACATCATGTTGATAGTTCGTATTACTACCTATTTTAAAAGTACTCTAGTAGGAGTAGTTTTGATCCATTTACTTTGAAAAACGAATTTAAAAGAAATGGTAAACTTGAACATCTTTCCTGTCGGTTACAAAATCATGTTTGAACATTATAAGAACAATTGTTTAGGTAGTTATGCGAAAGCAGACATTACTCGAAAGATAGATTTTCACTCTTATTTACGGTATTTCCGGTAGAATTAAAAAACAGTCCATTCCGAAGAAAGGATCTAAACAATAATCGAAACAAGTGATAGTCCAACAGTACAAGACGTTAGTCCTTCATAAAATCGGATCTTAGGCGCAGTTAATCTGAAACGTTTTAAAGCTATCAAACTAATCGGTGACAATCGCCCCATGTTAGACTACCATTGACAGATTGCCAGCACCAAAAACGCACGGGGTAACGGGACGACCTTTATTACAATATTTGGAAAAGGTTTCTCACGACTAGATACTATGGAAGTGAATCATATTTATTTTTACATAAGTAGTTTAGTAAAGATAAAACAAACGATCTTGTATTTGCCATCTTTTCGAGTACTATTTAAAGTGCGACTTATATTCCAAAGCTTTATTTGTGTCTAAAGTAGTTACTCCGTTAGGGCCGTGCTAGTTAATTACCACGTTTCATATAAGATCGGCCAAAAAAGAAAAGTCCCAGCCGCAATAACGCTAGTAATGATAAAGGTACTAGGTTTGGCAAAAGTTGAAGAAGCAGTAACAACGATTGCAGCAGCAGACGAGATTAGTGTAGCCGGCTTCTCGGTTAAGATGGTTTGTAAGAGACAAGGAGACGGAGTCATAGGTTATAAGGAAGAGACTACAGAAGTCCTTAACGAAGGTCTTTTAGCCTTAGCTAAAGAGACCTCACATGCAATACTAGTCTTAAATCGGATCGAAGACGAGAAGAAAGAGATTGTACAACACGTTTCTGTAGCCGAGAATATAGTAGTCCGTTACGTAAGTACTTAAGACCTAGTTATAGACATGGTGGATATAGTTGGAGCCTTGGAACTTATCATTGTATATGTCCGAGCACCAGTAGTACTCATTGTAACGAAAGAACATATAGCAGAACAAGATGGCTATATCGTAGTCTTGACAATACCGAAAGATGAAATCGGAGCAACTTATCATCCAAGAATAAAAAGTTAAAGAGAACAAGTGCAAACAAAAGGTTCAGGAAAACGTTTCGATTTGACTGGAACATATTAGACAACTATTGTCATCCTTATTATGTCAATCGCATTCAGAATCTCAGCATTTTGTACAGCTTATATAGGAAGGTAGACCTATGGCATCTGAAATTTTAATACGGTAGATTCTGTCCAAGTAGTTTTTTCGACGGACTCTGATCTTGAAGGCTTTTCACTTCTACTACACTAGAACCCGCTCTCGGACTTGGTCGTTGTCAGTGGACTAGACTTTATAGCAAGAGGTGAACAAGGTTAGGACATCCGGGATCACCTAAATAATCCAACGAAACCAAAGAAGAAGGTGCTAAATTATTCGAATTTCTCCCCCGCGAGTATCGTCTCACTTTTACCCATGCTAACTAACTCGCTACTACCAAAGATACTGCGTAAAGCAGTACTTGAGATTTGTTTCCGAGTAAGAGTAAACTTTTATATACAAGTTATGGTGCCTTTTGTGGAGATAGTAGAAGAAGTGAGAGTGGAACGCTCAGCAGTCAATCGAGGTGCGGAAGTCGATAGTCGGTAGAGGAAGAACTTAGAGGGTAAGACCACCTCAATTATCCGAGTAGAAGCGATGAAAGTGATAGAAGTAGTCTTTATCTATCCGACCTATTGGGCCTCAGGGTTAGTCTAAGTAGATGCAGTATTAGCGAATTTAGTTGTAGTATAGGTCTTGAATCGAGCAGCAGCATTTGAAGATACTGCAGGTAACTTCGCAGTAGAAGT</v>
      </c>
      <c r="P18" s="44">
        <f t="shared" si="8"/>
        <v>3884152.8</v>
      </c>
      <c r="Q18" s="44">
        <f t="shared" si="9"/>
        <v>4096</v>
      </c>
      <c r="R18" s="44">
        <f t="shared" si="10"/>
        <v>2091</v>
      </c>
      <c r="S18" s="44">
        <f t="shared" si="11"/>
        <v>2549</v>
      </c>
      <c r="T18" s="44">
        <f t="shared" si="12"/>
        <v>3323</v>
      </c>
    </row>
    <row r="19" spans="1:20" ht="15" customHeight="1" x14ac:dyDescent="0.25">
      <c r="A19" s="268"/>
      <c r="B19" s="269" t="s">
        <v>615</v>
      </c>
      <c r="C19" s="270"/>
      <c r="D19" s="270"/>
      <c r="E19" s="280">
        <v>60</v>
      </c>
      <c r="F19" s="272">
        <f t="shared" si="0"/>
        <v>3883602.8000000003</v>
      </c>
      <c r="G19" s="273">
        <f t="shared" si="1"/>
        <v>0.23301616800000002</v>
      </c>
      <c r="H19" s="274">
        <f t="shared" si="2"/>
        <v>12029</v>
      </c>
      <c r="I19" s="275">
        <f t="shared" si="3"/>
        <v>0.45082716767811126</v>
      </c>
      <c r="J19" s="274">
        <f t="shared" si="4"/>
        <v>30</v>
      </c>
      <c r="K19" s="276" t="s">
        <v>616</v>
      </c>
      <c r="L19" s="277">
        <f t="shared" si="5"/>
        <v>11999</v>
      </c>
      <c r="M19" s="278">
        <f t="shared" si="6"/>
        <v>0.45195432952746062</v>
      </c>
      <c r="N19" s="279" t="str">
        <f t="shared" si="7"/>
        <v>GAGACTACGTAAACGTGTTAAGGACCTACTAGGTTGCTTAACACCTATAGGTGCACCGCGTAATCTCGTAGTAGCTAGCCAGAGTTGACGCGGTTTTTGAGCGCAGGGCACCGAAAAAGAAACTGAGCTTTACCACGAGGAAGCCGGCGGTTGAAAAGCAGAAAAAGTCTCTAAAGCATCTCGAGAGCGTGAGCAGCGCTAAGCTAACAGTGAGCCGCTGCCCCTTCAAGCTGCAGTAACATCAGCGGAAGTCGAAGTTGTCATTGTCATGTGCTGCAGCACCGAACAGGCCGTAGTAAATGTCGTTGTGTACTTATCTAAGGCCTCAGAGAGGTGTAACCTAGTAATTACTAGTTTCTCGTGTTTATTCCAGGCAGAACTTGTTTGAACTACGCTCTGCTGAGCTGTTAACCCGCGGTAAGGAAGTAGGTAAAGTTAAGACCCTTTCCAAGAGGCAGCTGAGAGTGCAGGTAAGAGTAACCGACTCGACTACTCTTCCAGAACAAGTGCTCACCAACCTACTTCAAACCAGCACAACGTTCTAGTTGGTATTATAAAACAACACGTAGAGGCATTAGCAAGAACCGCTTTGTAACTATAACAGGTTGTAAGAGGAACGACTTAGGTCACTACCGATTACAACAGAGCCTTGGAGGTATTCACATGTGAAACGTAAATCTCCAACCGCTACTGCACAGTTATAGGGTAGGTGCCTTGAAGGTAAACTATAGACCTAGGCCCTTAGGCCTGTGTAAGTCTTGTTAACACTCCCATAGCAAGAGCCGCGTCATAGCGAAGAGTTGCTGAGGACCACTCTTGGTACCTCGTGTGCGCATGACAAGTCTCATAGAGTATAGTTCTCGAAAAAGACGTATACCCAGTTCTTCACCTTATTGAAACAAGCAAGAAGATAGCTTATGACCAACACCACCTCGGTACTCAGAACTACCACCTCTACGACCGCTACCTAGTCTCTAAGGTATCTACAAGAGTCGTGCTTGTGCCTTAACTATACTGAAAGGCTCAAGGTTTAATGCTTGGAACGTATGACCGAGACCTTACAATATGAGGTTCTCTCTGGTAACAAAGAGACCTTCAAGTGCTTAGAGTTATTGTATACACTGAACACCTATTGCACCACCTCGAGAGAAACAACCTTAGGTACTCTCACATTCTATTACAGGCCACTGGAGGAACTACTTACCAGGTGCTAGACCACCTCAACCCTCTGACCGCCACAATTCGAAGAACTTAGGTATAAGGAGCCACTCCATACCTCAGTGTAGTTAGAGAGGTAACTTGAACTACGACAGGTCCTTACCTTGTCAGTGTAGTTCGTGACGACTACTCGACCGCCTAGGTACTCTCAAGAAGCGTCATCGTTGCATGAGAGGACGTAGAAGTTCCCAACATAGCTCTTACTACTCCCGTACTCTAGGAGGAGGTGTGCTAACTTAGAACTAAGCAGGAGGACCTTGTTAGAAGAAAGGTAACACCTTGGTGAGATGAAGTCCCCGACCCACAGGCTGTTGTTCCGTCAGCTTCTAACAACCGTACACTAACTTCTGCACGAACAAGAAATCAACTGCGTGCTTAGGACCACCCTTACCGTACGGAGGAGAGAGCAGTCGTAGACGTTATACAGAACCAGACTATTACAAGTTCCTAGGAAGCCAGAACCGACTAGGGTTGAATAAGCAACGAAGGTTGCTCATGAGAGGAAGTAGTAGACCTCTACGTAAGTGTTATTGGTTCACTACTTAAGGAGCAAGTAGGCATTTCTACTGGGAGAAAGGTAGTCCAGGTAGAGGCTGTTAGAGGACAGGTAGGAACATGGTGAACTGTCAACCGCAACCCTATGGTCAACGTGTCTGCTAGTAGAGGTGTTGTAATGGGAGCACTTATGAGTACAACATGTCAGGTGCTGCCTAAGAACCGAACGTAAGAAGTCCGAGAGGCAAATGAAGACCTTCACCCGCCCTAGGTTATCAAGCCAGAGGAAGCTACTGTTCAAGTCGGAAACATCTTCGTCAAGGTACGAGTAACCATCGATGTGTAGACTTCATAGGAAGTGAGTTCTTCCACTGTAGCCTTTCTTACTCAGCGACCCAAGGTAGACGTCGTCGAAGGTAGAACTAGAAAAGTAGTCTCTTGTCGAGTTCAGGTAGGAATTCGGTGAACTAACTACCCTTACCTAAAGGCTTACCTTCCGTAAGCTTACAGTGCCTTAGAGGACCGAATCGTGCTGCCTAACAGTTACCCCACCACTTAGGACCTCGGAAAGGAAGTGCTTACCTGCTCAGTTACAGCGCACCGAATGCTAGTGGCGCTTATTGTAATTGTAGCGTTCTACAAGATCGTCTAGGTATTCACAAAAGTCGTTGCGTAGACATAGGAGGTCGTAGAACTGCTCACCGTCTTAGTTGGTGGTTGAGTGTCTGTGGTAGACCTCTGAGCTACTCAACTTCTGCAGGCATACCCTTATGTGCAAGAGGTAGGAACTTGGTAAACTAACAACCGAAACCTAGAGGCGACTTGAACGTTGCTTCTGCCTTGCTGACGAAAAGCCCTTAAGACTATAAGAGGTCACCGAGGTATTCGAAACCACGGAACAATCGTAGTTTATGTAGAGACAGTCGTCTGGAAGACCGTGGCGATAGAGAACCTTCAAAGAATTGTCATCGTCAAGGGAATAGGACCCGTCAAGGTCTACCCAACCACCGTTAATGTGCCATCTAAGGTAGTAGTAGTATCTGCGTTCTACCCTATTCTTCTCAACGTTGAGGTAGTCCACTGTCTGATTAAACTTAAGACAGTCTACCACATTGTTACCGAGGTAGGAATATGGTTTGGTAGAGACCTTCACCCGATCGCAGTTGGAATGTGAGGTTAAAATTACCAACAGGAAGTCAACATGCTTGTAGAGGGTAGAAGTTTCACTTAGAACCACCGACTGACCGTCAGTGTTGTGGACTAGGTTCTGGTAGTAGGTAAGAATGTTTACTGAACCATCATCGTGAAGGTAAGAGTAAACACCGTTGCGTCGCTATTCAAGGGAGCAGTACATGCCACCGCAAGAACTAAGACTCGACTATCTGAGGGAACGACCGAAGTAACCTGGTAAGCTTAGACCTCAGGAGTTAGTCACCTGGAGGTAGGAAGCTGGTAAACTGACTACCTAAACCATCAGGCCATTGGAACGTAAGGTTTAGTTATTGTAAAGGTTCTCTTTGACTGTATAGTCTTTCGAGGTTTTACTTGAAACCACCAAAAGGAAGTAGGTAAAAACCAAAAAGTCAGAAAGGTTCTCGGTAAACGTGTACTCGTCATCGAACTCAGAACCGGAAAGGTACTCGTAAAAGTCGAAGTGTAGCTATCTAAGGAAGTAGTGAGTAACATCTAAGTAACTGTCATTCACTTGTACTTGGTAGACCGCTACAAAGTTATTGTCAAGAACCAGGTAAAGATTCTTCAACAGGTAAAGACATGGTGAACTAAAGACCCTTACCTAGAGGCCACTGACGCGTGAAGTTTCACTTGCTTAGAGGTGCTAGGCGGGTGTTTAGCTGTTCAGGGAAACACTTCTTACCGAGAAGAGGGAGGAAGAACTGAAGGACGAAGCCTTGGAACTGCAAGTGTGACGTTGACCACAACTAGCAAGGTACTCGTAAACATCGTTGTGTTGCCATACGAGGTTACAGAAGGAGCCATGACAGTAACTAGCGTTCCCATCGACATGGTAGGAGAAGTATAACTTATCTCCAAGATCTTAGTCGTGCTTCACCTTCAGGTAGGAACATGGTTTGGTGACTTCGAGAACCCTATCGCAGTTGGAACGTACTATTAGACTAACCAACTGGAGGTAACTGTCAAAATAGAAGGTTACCACCTAATTAGAAACCTCGTATAAGAGCCGCGAAGAGGAGGAGGTGTACAAGGTTTTAGAGTTGAACCATACACCGAACTCAAAGTCGAACAGGGTTGAGCAAATGTCGTTGCGTGTACATTTGAGGTTATAGTCTGAGGAGCTTACCTTACTAGAACTACGCTGTACGAGGTAGTTGCCACAAAGACTAAAGCCATACACGTCACACAAGCTAGAAGAAAGGTAGGAACTTGGTAAGTTGAAGCCGCCAGCCCAACCGTAGTTGTACTGTGAGCTACTTGTAACCCAGTGGTTGTCCCTAAGAAGACAGGGTTTCACCTTGTAACTTAGAACCACCTATTGCTTCTAGCAGAGATCTAGGTAGTAGCACAGGTCGTGGAACAACCTTAAGTGTCTGTCAAAGTAGACAAGGTAAGAGTAAGAAACGTTATGTGAAGTTCCAAGGCTTCAGAAGAAGTGCTTGCAGTGCTTAGCATTCTGTCATCAAAGGTAGTCGGTACAGTAGCTCCCACTAAGATAGTAGCTTAAACTAACCCTAAGGCAAGTTCTTGGTAACGTTACAACCGAAACCTTCAGGAGCTTGGAAGTGTAACTTAAGGAAGAACAGCGGACCTTCTCGACGAGGGCAGAAGTTACCTTATTGCTTGAAACCGAAGCTACCAACGAGAGGAACAAGTCACTGCCATTGGAACGTCAGTGAACATCGCGAAGGTCGAAGCAAGAAGCGTCATTGTGCTATAACAGGTTACAGTGAGAAGAACCGTCTTGCTTAAGACTCCCATCGTCATGGTAGTTCACGCTGAGAGTAGCACTAAGATAGTAGGAAGACTTCCTGTTGTGGTAGGAAGAGGGTCTACTGAAGCCCCTTACCAAGAGGTCGTTATCACGTGACTTCTCACTCGTATAGAGGAAGAAGTTGGAGCCATAGGAACTCACCCCTCTCCTTCAACCGAGGACTACAACCAAGCCTACTAAACCGTCTAAATTGTACTTGTTGTCTAGGTGACATATGAAGAGGGAACAGTAAAGGTTCTTGTTGTGCCATACGTGGGGGTAGTCTAAAGAATCTGCTACCCTATCACTCTCTCTTGAGAGGTCTAAGACCAAAGAGAAGTTTAAACTTAGGCAGTCGTAGACCGAATTCGAGGACAGGCAAGAACATGGTAAATTATTGGAAACCTTATGGGAGTTGGAACTGGAATTCAAGTTGACCAACCCCAAGGAGTTGTAGTTGTAGGAAGTTAGGTAGCTGTTAGAAGTCTTGTAAACCGAACTGTTGTCACTCTCGGCGCCTTCTTAGTGTTAGAGGACGTCGTAAGCTATCGTGTTGGAACATCAGCCGAGGTAGCAGGTTAACTCGTGCCAACTATCGTTCAAGCATGAAGAAACCTGGCTAGAAAAACCGAAGGTTTACCGACAAACCAAACTAGAGGACCAGTAAAAATATGGTAAACTGAACAGACTGACCTCGTGACTGAAGTTGGAACTTGTGTAGCAGTAGAGGGAGACCTTAAAGCTACAAGAGTTCAGGAGCTTGTTAGAGACCAAAGAGTAGTTGGAGAGGGAAACGTAGTGAGAACCGAAAAGGTGAGAGTAACTAATGAAGCTGTCACATAAGTGGTCGTAGGAAGTTTAGTCGCCTACCTTAATAGTTGGACATCCACCACAGTAGTTAAAAGAGTTACTAACGTAATCGAGGACGTGACTATTGTAAACGTAGTGCTTCGGTAGACTGTAGGAGACCGAGAGGAACCTAGAATTGGAGTTTATGGTAGAACCGTGGGAACCGTTGTTGGACCAGAAGTTCTGGAAACTGCTAGAACGTCTCAGGTCGGAATCGAAAGAATTGTCAGTTAACTCGTCTTCTAAGCCGAAGAGGTCGCCACAAAAGTTCTTGTTAGAACATCCACAGACGTAGTAGTGCTTGTCGCAAGAATTATTGTTCAACTATGAACCATAGTCAGAAAACAAGTTACTACTTAGCCCTTAAACCGAATTAAAGAACAGGTAAGAATATGGTAAACTGTTAAGAACCGAACCACAACCAAAGTTGACTCTTAAGCCGTAAAAGAGGGAGTCACTAGCTAACTAGGAAGTCACCGAAATTCTTGCACTAGAAACCAAGGTGTCACTAGAAAGGTGACGACAAACGTCTAGGACGGAGCAACCGTTGAAGCTGAAACATCAGAGGCCATAGAAGTTGTTGTGACCTACCCTAGAGTTCTTGTATGAACAATAGCAGCTAGAAGACTTAGAACTACCAGAACCGCCGTCGAGGACCTTCGAGGAAAGGCAAAAACATGGTAAAGTGTCAGAAGCCACTAGGTCTTCAAAGCTAAAGGTTGAATTAACCTCTAGGTTAGCTGTGGTGAACTAGGAGCTCAGGAAACTACTAGAAACCGAGAAAACGACCATTAAATTGTCAGTTCCGCGTACTGCTTAGCCGTCATAAAGGTAGAAGTAGTCAGTTGTGTTGGAATATAAGTCGTCGTAGTAGCAGTGGTCGTAGACCTTATTGGTCGACACCAAACAACAGAGGCAGCGAAGGCCCAACACGGAACAGCGAACCTCATTAGAGGAAAGGTAAGAATATGGTAAATTAAAGGAAACCGAAGAACAACCAAAGTTGAACCTCTTGTCGGAAGAACGGGAAACCGTGAAGCCGCAGAAGTTCAGGGAATTGTTATCGCTAAGGTCCTTCGAATTGTCATTCTCGTCGACTTCTTAGTCGTAGAGGTCGTAGTAAGCTGTGTTGTTGGAACATCAGCCGTCACAGTAGTTCAACGCGCAAACCTTAAAGGTCTCTCATCCTAGGTAGAGGCAACAGGAATCGGAACCGCAACCCTTAAAGAAAAGGTAAGAATATGGTGAACTGGACAAAGTGACCTGGGAACTGGAACTGCAATTTCCACCGTCAAAGAGGAACGAAGTGACATCAACCTTATTCAGGGCTATGTTAAAGACCAAAGTGGAATAGGAAAGGTAGCAGTCGTTCAAACTGCCATTCTCGTCGACTTCTTAGTCGTAGAGGTCGTAGTAACCTCTGTTGTTGGAATATCAGTCGACGTAGAAGTTGAACTCGCAAACCTTAGAGTTCTCTCATCCTAGGTAGAGGTAACAGGAAACAAAATCGTAGTCCTTAGAGAAAAGGCAAGAACATGGTGAACTGAGGGAACTGACCAGGGAACTGGAACTGCAATTTCCACCGTCAAAGAGGAACGAAGTGTCATCAACCATGGTCGGGTCTTTGTTAAAGTCCGAACCGTGAGTGCAAATGGAACCGGAAACTAAGTTAAAGAGGTCGGAGCAATCGTCGTCACTGTGACATGAGAGGTTGTAGAAAGAGAACCTTCAGACCTTAACACTCAGCCATAAAAGGCAAAGGTTCTAGGAGCTGGAAGGGCAGGAACTAGAGTAGAGGTAAGAATATGGTAAATTGTAGAAAACCGAAAGGAAGCTAAAGTTGAAGGTTTTGGTTACCTCAAGGGAAACCTTGCCTAACTAGTCGCTCAGGGAAGAACTTACTTCCTTCTGATTAGAAAAGTCGTCGGAACCACTGTCAATGACATCGTCTGCTGAGTTGTCTTTTGCTTAGTCATCTCTCTTGTTGCGCCATTCGAGGTCATAGTCTGTAGAGTCGCGAAAGCTAAAGATTGAACATAAGACTGAGCCAGTGGACGTGCTAGAAACACCAGACCCTCGACCACTGTCAAAGACAAGGGAACATGGTAAACTGTCAAAAACCAAAAGGAAGTTGAAGTTGTCTCTCTTCCTAGAACCAAGGGACACATTGTAAATGTAGACACTCAGGGAAGAACTAGAACTCCCAAAGACTACCTTGCTGACACTCACCTTGGAACGACAAGCGTTGAGGTCGTAGTAACCTTTGAAGTTATGCCATCAAAGGAACTAGTAGTCAGAACCTTAGAAGCTACTGTTCAGAAACTCAAGGTAGCAGCCAACTAAGCTTCACGTGAGCAAACAGAAGGAAGTTACCTCAAGGCAGGAACTTGGTAAAGTGTAGACCGAATCAAGGGCTTTGGAACGTAAGTTTGAACCGCCAAAGTCAGAGGAATTGGACTTATCGTCTCTCAAGGAACTTCTTAGGACCTCGTTGAACTCGACCAAGGAACTGACATTCTCACTGCAGTGAGGTTTGTAGAGGTTTGAGTAAACTTCGAAGTGTCGCCATGAGTAGGTATAGCAGCTCAAATCGCAACCATTGCCACTCAGAAACTCAAGGTAGTAGGTTTAAGAGTTAGAATTGAGATAGCCTACCGAACTCGAGAAGAGGTAAGAACATGGTAAATTGTGAACCAAAGCCAAAAGGTCTTTAGAAAGGAAGTTCTTGACGTCAGAGTGGTTGACATTGTTGTCGACCGAACTGACCAACGTTCTTCAGACCTCGAAGTGGCAGTTAGAAACCTCGAGGAAGGTTACACTGTTATTAACCGGGAAGCCAGGTACGTGAAGGTATGAGCAAGAGTCGGAGTGTAGACATAAGAGGCCGCAGCCGAACTCATTGTAATAGTTTACAGTCGCAGTTTCAAGGTAGTAGGAACACGAGTCGCGCTTGTGCACGGCTGTAAAGCTGGAGGAAAGGAAGGAATCAGGTGAACTAGAAACCAGCACCGAGAGGAAAGTGGAACGTGAATTCCTAGCGAACAACGAAGAGCCATTGACATGTGCTTGCCTCTTCGAGGTGTTTAAGACCTCGAGGTGCAGGTCACAGCCAGAATCTCCTACGTCATAGAGGCTGTCAGAGTTTGACAGGTTAGAGGAGTTCGACCGGTGAAAGTAGCCACTGTACAAGAAGTTGAAATCGTCGCTTAACTTAGAAGTTTAGTCGTAAGCACAACCGGAAAGGCCGTTGTAAGTGTCGGAGCGTTGCTATACGTGGTTGCAGAAGAAAGAACCGTAAAACTTAACACTCGAACTATAAAGGTAGAAGGTTATGAAGGTTAACGTACACAACAGGTTAGAGGTGACCAACTAGTAAGAACTTCTTGAACTAAACACCTACACTAAGGAACAAGTGGAACGTAAGTTCTTGTTGCCATAGAGGAAGTTGCCGTTTACAAAGGAAATCACCGAGTTACTTGTCACCGAACTGAAGAAGTCGTCAAACGAAAAGCTTACTTATGAAACCTTAGAACTCGAGAGGTTGTCAAAGTAGGAAAGGTCGGAACAAACATCGAACCGTACACATGAAAGGCTTCAGTCGTAACAACCACAGAAACTACTGTTCTCATACTCTAGGTAAGAGAGGGAAGAAGAGTTAGTGTACGACTAACAGTTATCGTTAGCCTTGAGGTAGGAACTTGGTAAATTGGAGTCCGAGACCGAAAGGAAGATGTGCTTGGTGGTTAAGTCGACCGAACGGAACAAGGTGGAGCATACCAAAGTCCGGAACTTGTTTGTTACCACGAAGTTAGAGAAGAACTTGTCGGTACAAACGTCACCAAAACCGAAGAGGCCGAAGCAACCACCGAAACGTCCACATCTGAGGTTGTAGAAGAGGAGATCGAACAAATTAACACTCTCATACTACAGGACTAGGAAGTAGGAAACGTTTTTACACGCTCAATAGTTATAACTAACCGAATAGTAGGAACTTGGTAAGTTGTAAACCATGACCCCAAGGTTAATGTCATTGAAAGTTTAGTTCTCAGAGGACGAGAGACTGAAGTTCACCAGCTTCAAAAACTCATTTGAGACCACCTTATCTTAGGGACTACTAAGGTTTCAAGCGACAACATTCTCGAAGGGGTCGAAGTAAGGATCGTGCCGTTCTCATCTAAGGTTGTAGAGGGACAGAGCGCAGTAACTACCAATTTGACTTCCTAGGTTGTCGACAGACGAAGACTTACTGTACTTGTAACAGCTATGATTAACCTCATAGTAGGAACTTGGTAAGTTGTCTACCAAGACCACAAGGATGTTGGAACTGCCTGTTCCACCATGAAAGGAAGAGGAAGTGAAGCTCACCTGACTCAAAGAGTTGTTTAAGACCACCTTGGTTCAAGAACTGTTGACGTTTCAATCGGAGTCAAAACCGAAGTGGACGACCTAACCAACGTGCCGTACGCATGAAAGGTCTCAGGAGCTCAGAGCGTAGGAATTACCATTAGCTCATCGAAGGCCTAGGAAGTTGGAATCGTTAGTGTACTGAACTTAGTCAAACGTGACCAACAGGTAGGAATTCGGTAAGTTGTGAGCCTAGACCTTGAGGAAAGTGACATTGCCTGTTTCAACGTCAAAGTAACTAGAACTGAAGTCAACACTGTTCAAGGGAGTGCTTTCAACCAAAGAGCTCTCTAACTCACTGGAGTCGGAGACGTCTTCTAAGTCGTCATGGACGACCTAACCTTCGGAACCGCCATATGAAAGGTCGTAGACATCAACGTCGAACAAAGTGTTGGTCTCATTTGTGAGGTCAAAGACCTAAGAAGAAGTAGAGTACTAAAGGTAGAAGTGACTGACCAAACAGTAGGAATTTGGTAAGTTGTAGACCTCGTGAAGGAGGCTGGAAATGAAGGTAGAATTAAAGAAGGAAGAGGAAGTGTGAACAGAAGAAATTAGGAACGAGTTTCTGACCACGGAGATGGAAGCACCACTAGAAACTACAACTTCATCGTCAAGGTTAACTTAAACACCGTTATCGAAACATCCTCTGTTATAGAAGAAAACACTAAACTGACTATTGGTAAGAGGTTACGCATAACCAGACCAGTACGAGTTACCGCTAAGCTGACCTACTCCACTAGAAGCAGAGGTGGAAGCATCAAAGGCTCTTGCTTATTTTTAGCTGTACGCCGACACCCCTAGGAAACTGTCTTGTGCTCTCTTGCTCGAAGAGAGGTTAACTATTGAGGAACAAGACGTCAAGGAAACACTTGTGACCTCGAAGCGGAACCTGTCAGTTCTTACGAAGTCAGAATCTACAAGGAAGTCACAAGAGCCGTTACGTCCACATAAAAGGAACTACTCTGTTAAGTCTACTTCACTAACACTGAGAAAGCTGCGGAAGGTGACTAAGTTGACACTATCTGAGAACTCATTAACAGAATAATAGCACTTCGGTCGACTGAAAGCCGAAACCGAGAGGCTACTGAAACGTAAGTTCTTGTTGGAAGAGCCTACAGAAACAACAGAATAGAACTTCTCGTTGTTACTTAAGACCTCGAAAAAAGAGGCTGAAGAAGAGGTTACTAAGTTACTGTCAATCGCAGCGGAGTGTCCATAGAAAAGGCCGCCACAAGAGTTGCTACGTGCACATGAACGGCCGTAGAAGACCTCACTGCAACAGCTCCTGTTCAAGAACTCACTACACAGGGAGACCAGGTCAAGATCAAACTTGGGCCTAAGACCGTTAGTCGAGTTAGAGAAAAGGCAGGAAGTTGGTGAACGTCGTGTGAGGGAACCACAGACCTTGTTGCGTAAGTTTCTGTCGTCTCACAGGGAAGAACCGAAACCATAGGAACTAGAAACACTACTTAAACCCACGGTATTGACCTCAACCTCATGCCACGTAAAGGAGAGCTTCTGAGAGTAGAAGTCACTCTAGCAGAGGCTGTTTAAGAAGTCGAACCCGAAGTGAAAGTCTAAGTGACTTGTACAGTCTACACATCCACTAGTACAAACGCCATGTCCTTTGAAGAGGTCGTAGCAAGAGCCGGAACGTCTATTAAAGAGGTTGTACTTGTAGACCCAACTTCGACAACTAACAGTTGCAACTACAAAATAGTAGACACTGCTACCACATTTCTAGGCTCAACTCTTAGAGGAATAATAACTACATGGTACATTCCGAACCAAAGCCCAGAGGACACTTCTGTTGGAACACGTGCTGGAACCAAGGTCAAGAACGCGCTTGTAACGACTCGGTAAGGTTCTTTAGACCTCCAAGTGGTGCACCGTCGTGCTCGTTACATCGGAGTCTACAACGAAAAGGTATGAGCAACTAACGGAGCGTCTGCTGAACAGGTCTTATTAGCGTACACTACAGAAACTAACATTGGCACATACAAGGAAAGAGTCTTACTTAGAACTATAAGACTCTAAGAAGGTTGAAGAAAGGCAAGTGTATGGTGCTCTGTTGACCAAGACCGAG</v>
      </c>
      <c r="P19" s="44">
        <f t="shared" si="8"/>
        <v>3883602.8000000003</v>
      </c>
      <c r="Q19" s="44">
        <f t="shared" si="9"/>
        <v>3829</v>
      </c>
      <c r="R19" s="44">
        <f t="shared" si="10"/>
        <v>2485</v>
      </c>
      <c r="S19" s="44">
        <f t="shared" si="11"/>
        <v>2938</v>
      </c>
      <c r="T19" s="44">
        <f t="shared" si="12"/>
        <v>2777</v>
      </c>
    </row>
    <row r="20" spans="1:20" ht="15" customHeight="1" x14ac:dyDescent="0.25">
      <c r="A20" s="281"/>
      <c r="B20" s="282" t="s">
        <v>617</v>
      </c>
      <c r="C20" s="283"/>
      <c r="D20" s="283"/>
      <c r="E20" s="284">
        <v>60</v>
      </c>
      <c r="F20" s="285">
        <f t="shared" si="0"/>
        <v>3861849</v>
      </c>
      <c r="G20" s="286">
        <f t="shared" si="1"/>
        <v>0.23171094</v>
      </c>
      <c r="H20" s="287">
        <f t="shared" si="2"/>
        <v>12030</v>
      </c>
      <c r="I20" s="288">
        <f t="shared" si="3"/>
        <v>0.37015793848711553</v>
      </c>
      <c r="J20" s="287">
        <f t="shared" si="4"/>
        <v>30</v>
      </c>
      <c r="K20" s="289" t="s">
        <v>618</v>
      </c>
      <c r="L20" s="290">
        <f t="shared" si="5"/>
        <v>12000</v>
      </c>
      <c r="M20" s="291">
        <f t="shared" si="6"/>
        <v>0.37108333333333332</v>
      </c>
      <c r="N20" s="292" t="str">
        <f t="shared" si="7"/>
        <v>GATCACATTTCCTATATTGACTAAATTGCATTTAACTAAGTCATCACCATTTTAGTTTCAGGAAGTTGTTCCTATTACGACAGAGATATAAAAATCTTTGTTGTGACCTAGCATTATCAAATTGCAAATGGTATTGAAAGAACTTCGATCGACTATTGGTCAATAGTAGTCAAAGCCTATATCTAAGTTAAGGTAGAGGTTAATGGAAGACCTTTCTATTATATTATCTACACTTTCATGCCGCCTTTCGGACAAGTTGTAGAAGGTGGCTTCCCGGAGAGAAGACAAGGAAAAATTATCCTGGGGGAAATAAACGAAACTAGGTGAGATATTACTATAGTTTTTGCTTTCGCAAGGGACAGAGGAAACGTAAAAGTTCGAAGAAGTTATTAAGTAATTACTTATTGAGTTTAGATCTTATACTGAGCTATTTACTTCTTAGTTTTTAAGCTGACCTTAACTTCACATGCTTTTTGCTTCTATTCCAGCTAAAACGTAGATTGTTCTAGAAAACAACAAGACTTCAACGACTCATAAAGCTTTATTGTCTGTTCCAGACACGCCGTATCAGATTGTTTCTTCCGTCGGTGAAAAGTTTGTTAGACTGTAATAGATGTAAGCGAAAATTACTTCTTACTTGTTATAGCGGGAAATTCGTTCATTTCACAAGATCCAGATTGTAGTATGGTAATTAGAATGTCATTAGTAAGCACTTGAGACTATCTCCCACTGCTTGACATTAGTCCCTTTTGTAGTTTGAGACACGCTCACGGTATGGAGAAAGATATCGTCGTTGTCCCTATAGTAGTGAACCTAAGCTACGTCGCGAAGAGTCGAACCCATTTTCCAGTTCCTAAAACTTTTTCTTACGCAGACTGCTTAAATTTATAAGTAATAACTTTCCCCGTTACAAACGGTTTTATCAACAACATCTTCTAACTTGAAAAACTTACAGAAGGGATTTTAACTGAAAATTTGGCTAAGAAGAGTTAAGAAAGTTACGTAGTGGATTTTCAAATGAAAAAACTCAGAAGTTCATACGGTTGGAGAAAAACAAGAGGAAACATATATGTAATCCCCAAAGGAGTGCATTGGAAAGTCGAAGTCGTATTTTCAGGCTACGATTTAGACGCTTCAATCCCTTAAGGACACTACTATAGAAAAGGTTCATCCTCAGGTACAATGAACGATGGCACAGTTATAAGGAATTACCGCGTCGAGAGTATGAGGTTCATCTTTAAAGAAAGTGGTTTAAAAAGCTTCGGAGATTCAACCCCAGAAGCATTTTTACAACAAAATTTCATCCCTCAAAATCAAATAAAAGCAACCTTATGTTTTCTGGCCGGAGTTATTACCAAAAGCGTAGGGGTAAATCGTTTAGTGCCATAAAAGACTGTTAAAACATTTCCAACAATACTCTGAATGCTCTTGAAACAAAGTCCCGTAGTTGCAATTGTAGAAAGGTTGACCGATTTTCTTAATATAGCAGTTAAAGAAAAAGGTCTGAGAAAAAAGGTAAGCATTAGGCGAGTAGTTAATTACCAAACTTGACTATTATCTTAAAATATCATAATACCTCGTTCGGGCGATAGAAGCTCGAGGAGTTAGGTTAATCAACTTACACGAACATCTTACGAAAATGTTCTAGATCGGACCGCAACTTAAGCGGGTTACATGAGAATGATTTTTTATTCAATTCACTCGAATGGTTTTCACATCGCAATCCCCGGCAAAGGAAGAAAAGTGATTGTTTTAAACTTTACTGTTAACTGAGCATGTTTATTTTGGTGGTAAAAGGTTATCTAAAAGACCAAAAACGCAGAAGGCTCAACTTTTCTGGAAAGGTCCACGCATTAAGATCAAAAGAGGTACTTTGATAGTTTAGACATTAGTCAAATTGCCACAATAAGTCCCTATGAAGGCTCCTTCGCATAAAAAGGGTAAGTCGATCCATACATATATAAACAAGCTAGAAAACTTCGACAGAACGATTCCCACAAAATTACCCCATCAAATTTTTAAGAACCCTTTGAGCTATATTAAGAAACTCCCACCGTACAAGACCGGTGACGAAGTTGTTAAAGTTCTGACTGAATTCGTGTCAAAGTTACTATAGTGGACGAAAAACTTTGAGGCCTTATCTCTTTAGCACCATTTTTAGCTATAATGGTTTTTGAAGGCACAAAAACTTTCTAACACAAAGACGTAGTTCACATAATTAGTGTCGTCTGTTGCTAGGCGAAAAGTTGAGAAGATAGGACCACAAAAAATTTAGAAGTGAGTTTTAACAACAATAATAGCGTGGCGAGAAGTTGAGTCTTCTTTTCAACCGCAGTACTAGAAACAGTTTATGGCTCTATATACACAGCCGTTCGAACTTTATCTACAGTAGTTCTAAAAGTCCTGAGCTTTATAGAAAAAGTAATCAATGGTTTCGACACAGGAGTATTAGACCTTTGTCGAAAGATTTCAGACGGAGCATTAGTAGACTTAATAGTAACTTAAACTTGTATAAACTGAAAAGCAAAAGGAGGACGAGGACAGACTTTGCAGAGTGTCTGGTAGAACTTATGTCTCATATGTTTCGTCGGAGTTTTTAAAGGTCATTTAAACATAGGGAGAATACCTTGAATTTGTCGCAGTTCTTCATGTAGTTTTGGAAAAGTTAGCTTCATAGAAGGTATAGTGGGAAAAACTTCTTGGAACTGTCGAGTACTATTCGCGAATTTTGTAAGAGACGCGTACTTTATAACTATCCCAGGTATGAGGTATTTCCTCTTTAAACCTTACTACGAGATAGGAATCTAAAAACTTCGAAGTTATTTAGTTTCGGTTTCAACTATGACATTTATATAGGGCGCTCCTATAGTAAATTTAGTCGTTTAAAACTTATTGGCGAAAGCTCTGCTAAGTTTTTTACACGTGATAAAACAACCTCGTAAAGATTAGATGCTAGGCTAACTAGACTTAACGTGAACATCCTTGAGTGATCGAGAAAATAAACTGCTCTTGAGTATCAACTGCTGTTTTTACGGTAGGTAAGTAGTTTATTTCTCAGTTATCTGTACGGACATGCTATATGTGATCCCCTAACTCCACGCAGCAGTAGCGAATACCATAACTATTCAAAAAGACACTTTTAGAGGAGTAGCGGTGACTAATGAAATGCTTGTAAAGAGGTTGAAAAGTAATCCAAAACTCTTTTACAGAAACAGAAGTTTTTATTTAGTATATTTTGCATTAGCACATAACGGCCTAGTATCCCTCTTAGACCCTGCTTATCGTCTTCGTTTGGACATGGTTTACACTAGGTTCGAAGAGGGTCAAGAAGATTACTAAAGCTTGAAAGTCGGTTTAGATCTCGCCCTTTCTACATAAGACGTTTTCAGTGCGCACAGAGACTTCGTCAAAAAAGAAGATACTCTCTCGTTTCAAGAAAGTTTCAGTTAAAGTTCGTCAGGGGCGGCTGCACTTATAGTTATTGAAAAGACTCGGTACTGTCATTGTATAAAAATATCATGAGGTAAACCGAGAATTCATCCAATCCACTTGTGAACTATCACCTCCTTTCATCGTTAAGACGCAGTGATTATCTAACAAACTAGACTAAAGGGCTTTTACTAAAGTTTAATAATCTAAATGCTTGCTGTAGAAGCTCTTTGACCCTACTTTTATACCATCTTCATTTCCTTCAGTTAAATCGTAAAAAAAGACAGGTTTCTTGTAGTTTCTATCCGCCTATTAACATAAACAACCATTATTCAAAACATTCAAAAACGCACCGATTTCTTCTTCGCCCTCGTTCAAGAAAATAATCGAGCCGACACAGTTGACTCTTCCATATAGACTAGTTTAACAGTTTAAGCAGTCGTTTTATTACAAAAGAAAACAAATTTTTGAATAAACTTTAATCAAGGTTAAGTAAATATGGTAGAAGATTGAAACTATCGTTCTCTAATTTGAGTGAATTAAATAATAAGTTGTGTAGTAGTAAATCGTTGGCCTTTTGCAGGTAGTTTAGGAATTACCTTAACATACTAAGTCTTTTAACCTCGTCTGCATGAAACAGTTTAAAAAGTCTATTTAATTACTCGAAAAGCTTTCGATCGGTCGACAACCTCCAACAGCCTATTAAAAAAGACTTATATAGGGTATCATTTCAATACCTCACCGGGGAGCTGTTGACATTTTGTAGCCATTTAAGGTTTAACTACAATTCCTTCCCTCAATAGAGTTACAGACTAAACCTAAAATGCCTGCGTTAGGTCGATAGATAGTTGAGGAATATATGAGAATCTGCACGAAGTAGGAAACATTGCCGCCAAAGATTACGACGTTAATGTTAATGGTCATTTAGGGTTATTATAACTATAACCAACCTCGGCGTTTTATTTGAAAGGCAGAATTCCAAAAGTCTGTAATGACAATTTTATAACATCTCTTATGTCTTATAACCTTACGCTCCTTATAAGAAGTTTACCGCTGGCAATTTCCGTCGGCGTCTATTAAGTTATATGCAGTCAAGCAGTTAAAATGGTACTCAACTAAAAAGTAACTAATTAAACTCTCGCAAGTTTCTCAACTCATCGTCTGCATTTGAACTATTATTCATATTGCTGAGACCTCTAAACTAGAATAGACTTATGAACGACTGACAACCTTCTTGTATAAGCAAGTTCCATTCGCTCTGTCAAAGGAGACAGTTAACGAATAGTACGTCGGGGTTTCGGAAGACCTTAAAATCCAAACGTCCAAACATATCCAATAATTAGAAAAGATTCTGTGGGTATAGTCAGTTTTTACAATATTTTTGTATTTCGGAAAGACGCTAGAAAAAAAGACTCATGAGGCACGTTAAGTTATGTAATAACCGGGTAAATGGTTGAAGGGGATTTACCCTTTAGCCTTATTGTCGTCGTTCTCTAAGAAGTTAACCAAGAAGCAGTCTATTATTATTTTATAGTACATGAACACGTTTATACGTACCAGACGAATTTATCCTACCTTGTATCACAAAATTACCATAGCTGTATAGTCCAAGTAAATCAAAATAAAAAAACTACGGTAGTAGTTATCTTTGTTTCAGATATAAGAGAGGTTCAAGTTTCTGATCCCACTCCGCTAGCTTCCGACATCTTGCTGACACGTTAAGCAGCTATATTTAGAGGTGTGGAGACAAAGAGTATCGAGCCCTATTAAGTGGTATAAAACCTAGGTACCAGTTTTTATTAGACTTCAATCCCACCCCAAACTCTTGGGAACCAACCGGTAGAAGAACCGATGTAAGTAACTACTCGTCGCTGGGCAGATAGAGGTTATCTCTCAAGTCAGATAGTTCTTGTCTTCCTCTTGTTTCTAATCGTAATAGATTCTAATCGGTTACCGGGAAAAGTTGACGAAACTGGTTGTACGGTAGTTTGGTAAGTTTAAATTGGCTTCGAAGGAATCACTACTAAAGTCAGTAAAAAAGTTATAAGTATGAGTATCAAAAATTATCCCCTACGGGAAGATTCACGCTTTTCTTGGATAATTTTGCTAAAGACTTTAGAACCTTAAAGAGTCCACACTGCTATAATAACTCGTTTATAAAGTTATTCAAGTTTGGAAGGTACTAACGCCATCGTAAACCACTCTCGAAGTATAAGTAGCTCTAATAAAGAGAATGCTATAAACAATTGAGGAGTCACTATATACTATAAACAGATCAGTTTAGTTGAACAAGTATTGGTGGTTCCTATAGGTATGATAGATATAGTGATAAGTACCTTTTGTGCAGATGAGACCCTGGGTTCTAACTTCGATTTTTAGAATAGCAAAGGCAAAATGGCCTCAAACTCCCGGGTTGTTCATGGTTGCCGGTTAATAACAACTAACGAAAGTTTTGTCTAAGTATTTGCCGCTGTAACGTGAGATTACCCTTTTCTAAGACCCATTAACCTATCGCCATTACCCCTAAAGAATCTCGATGGAGCAACAATTAAACTTGTATCAGAAGACATTCAAACTTTTTCAAGAGAAATCAACTCTTAAATGGTTTTTATAGAAGTTACTCTTCGACACGAAATAAGAATAGCGACTATCATGCCTTGGAGACGAATTGCTAATATAGTTGTTTCAGTTTGTGCAGGTGTAGAAGCGTTTAGCTTATAACCAACTCATTGAAATCGGTTGCGTTACATAGAGAGTTTAACTTGAGGGTACCACTTGGTCTTAATGGGGTTTCAAAAGAAAATGTCTGAACTAGGAGATTTCATCTGTAATTGAATTAGTAAAAGCGCTACTATAGACCGAGTTATGAACCTATATTCACAAAACGTTAGTTTTCCTCTAGTAGTCTACATTCGTACAGTTATTTATGGTGCGATTTAGCTAATTGCTTTCTAAATCCTTCTGGAAAGGATGGTGGTGGAACTATGACTCCTAAAACTCGTCGTTTCTGGTCTTTTAACCCCACCGTCCTTTTGCTATACAGGTTGAGCCCCTATATGCGAAGCGGAGCTACTAGATTTGTCCGTAAGTTGGGAAGATCCTGCCTAACCCTCCGATTTAAGTAAAGTAGATTATTTTGGGTGAGTGGAAAGAAGTAACGAGAATTTTTGCCTCGTAGCACGGTATTTTTAAGTGGTGAAGCGAGTGGTCCTCGCAGACGTGGCTTTTCTAGATGATCTAGGCAAACAAGTCTGTTTAACTAAGAACATTCGAATAAAGGACATTATAACCGTTCTCGCCACTAATTTGAACAAAATGGTTGTGGACCTGATGGAAGTTCATTTTAACCGAACACATGAACGTATCGGGCATGTTGGGAATGATTCAAACTCCGTCATCACCCCCGCCAATTCAATTTCCTACTTCTGACTCGTAGACCTTTAGAACCATAAAACTTGTAAGGCTGAACATTAAGTAGGACTCAGTGTTATTAAAGCAAGCAAAGTTAAACAACATCAAGGTTTAGCAGTGGTGTATCAAAGTTATCAACATATTATGTAAGACAAGATTCACTGAAATTTAGTAAAAGCAAAAGTCGATTCATTCGTCACAATAAACATGGTTCCCGCAGTTATTTTTGGTAACTCCGTGGAACTTAATTCCGTCAACTGAACAAGACATAAAAGCCTTTGTGAAATAATTATTTAAGTTGGGTACGTTCATACAGTGCATTTCTTTACTGTGGTGAACAACGTAAAGGCGGAGGGTCGAAGAACGGTTTGGTAAGTCTCTTAAAGTGTTAACCTAATCGTTCTAGAAAGTTCAGGAGATTTTCGGAACTCCTATGCTAGTACAAATGTAGCAACTTTAGAAGGTACCTACCATGGGTATAAAGTCATTTAGATAAAGAATTGCGACCTCTATTAAGAAAAAATGGCATTAGAGGTGGTCCCAAGTACCAACGCTTCTTAACTTTCAAAAGACTTCGGCAATGTTCCGATAGCCTACTTGGGACAAGACGATTGTTGTTTGAGGAAAGACCGAGGTTTTGTGATAAATCAGAAAGTTCTTGCCTTAGTAGACGATCGCTATAAAGTAGTTCATCTTTTTTTAAAGGGCAGGAGTATCGAACTTAGTCTCCGGGCAGTGAGGTAAGTTTATTTTGTAAGTTTGATAGGGAGTCGAAAACATAAAGGTCAACTTGTAGAAGCCGATATAAAAATAATAGACTGAATCTTATATCGACATTATTGAGAAAGTTCAGATGTAGAACCAGTAATCGTTATAAGTTACGACAAAAATTCCTAAAATAATCGAATATAACTTAAAGTCTGGACAATGCTTGTCCAGAAACTCGTGGATTATACAGAGGTCAAAGACACAAAACTACCCGTAAATCACACTAGTCAAGAGCTGGGTACTTAACGCGGTTATTAACCGTTTAACAACAAAACGGCGTGGGTCAAAGTGGATGGTCATCATGACCGAGGAATAAGAAATTTGTTGATCTTTGATTCTGCCTATCAGCCGCGTAAGGAAAACAGGTTCATTGTCTCGGTTACCGAAGATTCCTAAATAGAAGGTCTGAACGTATTATAACCAGGTATAGATTAAATTGAAAGTAATGAAAAAGATTTCAGAAAAACTGACATTGAAAAAGAACACCTCAAGACGTGGAAAGACGTTCTTCGTATATCGGTGACCGTCGTTCGACGAGTATAGGGTGACGCAGGGAATTTCGGGTCGCCTTTTCTAGTGCATCTCAACGTTTTGATAAAAAGACAAGCTTGTTGGAACTTCGCCTTGCAAGCTACCTATTAACCGCCATATGAAGTTGCTAAAAGAAACGTATACTACCCCGTTAAACCGTCGCGAGTGCATCCTATTAAAGATTAAGTAGAACGCCTTATAGCAGCTTCACGTTGAGGTCTTTTGCTAAGGATTTTCGAGAACTTTCTTAAAATGCCGGTGGCATATAGGGTCCACCTAAGACCCATCGTTTTTCTTCCTTTAGTCCTACTCCTACATGTTGAAGAACACAAAGACCTTATTTTTCAAGAGACAATAGCAGTTCATTGGATAAATTCCGAAGATTTTGTAGCCAACCCCGTTCTAAATTAAGTAGGTTTTGTTAGGTTATAGGAAAAGCATCACGGAGCTGATTTTGTGGAAGGAATTTGCTGTCGAAAGGCCATAGTAGCCATTGTATACATGGATTTATAAGGACATTTAGACATACGAGTACCAATAAATATGCCTGTTTGAATACCGGGCAATATAGGCGTTCTATAAACTAGTATGACCAAAAAGGGCTACTTCAACCTGGAACTTATTCGTGTCCTTTAGAAAACGGACTACATCGAGAATGGTTTAAGTAGTATAAGAAAAGTTGTTTTCCGCATTACTATATCACTCGAACAAGAACTTAACATAATCCCGGGAAAAAGTAGGTTATTACGAATTTGACTTGTATTAGACCAGGACCTCTCCCTCCACAGACACTGTACTAACTGAACTGTAAAAAATCGGAGGGGTTACACTTAAAAAGATAATGACCGAAGTCTTACCGGAGTCTAAAAACCAGGTCATTTCAGTTTTTTGAGTATGTCTTAGGTAGTATGTCCCTTGCCGCATCTGGCATCTATACTTATTATAGTCATTGTATTTCGTTACATGCGCAGTCCCATGCCTATGATTTCACACCAAAAACCAAACTCGGTAGTTGATATCATAACAATAGCCTCTCAAAAAACCGAAGTTCCATTTCAAGTCGCTACAGTAAAGGATGGGTAAGTAGCGACTGCGACATGAAAGGTTATATAAATAGTTAATACCTTTCGTTTAGTCATTATAGTGCAAGGCCTCTTACATGTATATAAAGCCATTTAGAACTAGACTATGGGTATCCATTCAGAGAAAATGGTTGTAGTCATCGCCCCAAGTATGTTCGTTTATAAGATTTTAGCCCCACTCGAAAATATCCGAGTCGCAGTGGGAAAAGACTTTCTTCTTATGATGCTCTTAGTCCGAGCCACTCTTCCAGTCTTTATGAAAGATTCCATAGACGCCAACGATTTAAGTGAAGTAGCTCGTTATCGGTGAGGGGTCGGGACTATCAGAAATGGTTTCTTGGGAGCTGTTTTAACTTCTGTTTGCTCAAAAGTTATCTCGATCTGACCCGGAGTTTGAAGAAGTGACTCAGTAACTTCAGTCGGGTAAACAGTTCATTGTTAAAAAAAAGTACTCATAACTCAGAAGAAAAGAAGAAGAAACGTAAAAGCAAAAGTAAAAGTCACAAACATTAAAAATTATACGAAACTCGGTAAAACATGCGAAGCAAGGTTTCAAATTGTTGCAAGAAGGTAACTAAGAACAACTTCGTGGATACATCGTAGAACACTTTGAAGAGCAAGAAGAAATTCCTTTTACATCGTAATTTTTCTCAAAGTTTTAAAAGAACATATCCTTGACGTTGACAAAATCTTAAATGCCCAAACATGGGTGGTTCTTCTAGTGGTCAAAGACAAACAACACTTTGTAACTAATGGCAATTAAAAAAACGATTGTAGAATCGTTCAACAACTTGCTGACATCAAAAGGGCCATGGGCAAAGTGGCTGATCATTTTGTCCAAGTCAGTAGACATATGTTTGTCTTTAGACAAGGTAATCAGAATTTCTTACTAAGCATTTACGCTTGTTACACGACAAGTAACTAAAAAAAACATATAAATCGAAAAGGAATTCATTATGCCGAGAAGGTTAAAATTACGATAGTAGTTCCAAAAGGTTTCACCCGTGTACAACCCAGTTTTTATTGCTTTAGGAACTCCTTCGTTACAGATTACTGAGCGGCTAACGAACATATTATCCAAGGTTTCGAAACTTAAGAGGTTATCGCGGTCGCTTTGTCAGCCGCCGAAGCCTCTTTTATGACAGCATCTGTCTTCTGACCTAATCAACCAGTCCAAACAACTACGGTAACAAAAACTTATCCTACAGATTGGAAAGCGTGTCGAATTAATTTAGAGAATGTCTATGTTGAGAACACACACGGGGGAACAAGTTACTTTACTTGAACCACAAGTATATTTATGAAAACTGCAAAAACATACTTAGCTAATCAAACCCCTATTCCAACCAGTTTTACCCTTTGAAAACCCGATTTTACACACAGTTTAGGAGAAGCGATCCAAGGAGATTAAGTTATTGTAAGGTCTAAGAGTATGGTTAGTATAAGTTCAATATCTAGAATAACCTTGATAGGAAGACTACTAGAAGCAAATAAGATTGTCAACTATAATTGACCTTTGGTAAACGTCGGAAATGTCAGAGAGGAGACCTACCTTACCAATCAAGCGCGAAAAGATTTTCGCTATTTTCATAACTATTTTGTAGACATCCTCGAAATAGATACAGAAGATATTCATGGGTAGAGGGAAGAAACTGGCGCCATCGCTCTTGTGGTCGAGAGGTAAGTTTGCACGGACCGAACAGTGGTCTCCATATTCATGGTTAGTCATTGAACCGTAGTCAAACAAGTGGATTTACTTAAAAGTGTTACCTCAGTACCGTTGGGTATATAAATGAATCGAGTAACTAATTTTTCCAAAATGGCCTAGGGCGAAAAGGTTACTCGTAATAACCTCAACTTAAAACTTAGAAAGAGGGCTCAACTGCTTCTCTCCTTTGGCAAAATACTCATCCCTGTTTCCAATTACCCATCTTATGAAACAGCACCTATCACACCTGGAATCCCTGCTATTGCGGTGTCTAACTGCGCTGGAATCATGAGTTTAGGACTCCGAGTTATTACTTCATCGATCTAAAAAAAAGATATCACTTTGTAAGACCTTGTGACCCATCAAATCTCTTTAAACGTGTAGAGAATCGAAGCAAGTCAAGCTCCTTCGACATTAGTTAAGGTCTTAGCGGGAGTTTTACCGGGTTGTTACTTAGCGCACTAAAATATATTCACAGCTCGTATAGCAAATTACAAAAAAGAGGGTACAGATTCATATTTCTATTTTGGAAATTACGATCTTTATATTGTTGGACTAAAAGAACAAGAAACCACTCATTTAGGTGTTCAACCATATTTTACAGCCCAACTTACTTCGCACGTTTATGAAGAAATAACACTATATCATTGGATATCATACGATTATCATAAAATTTGTACAGCCTTAGGAAAACACACCTACCTAAAACTTCTTATCACTACTTTACTAGTAAGAGAAATAGATTTATCAGAAGTTAATTACCGTAACGTTGCCCTTTATAACATTAATATGAACGGTTGAAAAGTTAATGTTCTTGCATTAGAAAAAAAAACCTCAGGAAATAGGTTGCACGGTGATAGAGATTTTTTTATACAAACATTTCCTTTTGTACTGGTCACTACCTTGCCGATACATCATATCAAGGACGATTTAACAGATTTAAGAGTCTTCAACTAAGGAACAACGATTTCACCTTCCCGCGAAGTTATCGTAGTCTCCCTTTTCGTCTTAACTTCTCTTAATTGGAAACCAATTGATGCAGATTTAGATTGTTTTAAGATAGGACCCTGT</v>
      </c>
      <c r="P20" s="44">
        <f t="shared" si="8"/>
        <v>3861849</v>
      </c>
      <c r="Q20" s="44">
        <f t="shared" si="9"/>
        <v>3979</v>
      </c>
      <c r="R20" s="44">
        <f t="shared" si="10"/>
        <v>2177</v>
      </c>
      <c r="S20" s="44">
        <f t="shared" si="11"/>
        <v>2276</v>
      </c>
      <c r="T20" s="44">
        <f t="shared" si="12"/>
        <v>3598</v>
      </c>
    </row>
    <row r="21" spans="1:20" ht="15" customHeight="1" x14ac:dyDescent="0.25">
      <c r="A21" s="270"/>
      <c r="B21" s="270"/>
      <c r="C21" s="270"/>
      <c r="D21" s="270"/>
      <c r="E21" s="270"/>
      <c r="H21" s="270"/>
      <c r="J21" s="270"/>
      <c r="K21" s="293"/>
    </row>
    <row r="22" spans="1:20" ht="15" customHeight="1" x14ac:dyDescent="0.25">
      <c r="A22" s="270"/>
      <c r="B22" s="270"/>
      <c r="C22" s="270"/>
      <c r="D22" s="294"/>
      <c r="E22" s="295" t="s">
        <v>273</v>
      </c>
      <c r="F22" s="296" t="s">
        <v>38</v>
      </c>
      <c r="G22" s="295" t="s">
        <v>39</v>
      </c>
      <c r="H22" s="297" t="s">
        <v>40</v>
      </c>
      <c r="I22" s="298" t="s">
        <v>41</v>
      </c>
      <c r="J22" s="299" t="s">
        <v>588</v>
      </c>
      <c r="K22" s="293"/>
    </row>
    <row r="23" spans="1:20" ht="15" customHeight="1" x14ac:dyDescent="0.25">
      <c r="A23" s="270"/>
      <c r="B23" s="270"/>
      <c r="C23" s="270"/>
      <c r="D23" s="300" t="s">
        <v>274</v>
      </c>
      <c r="E23" s="301">
        <f t="shared" ref="E23:J23" si="13">AVERAGE(E6:E20)</f>
        <v>60</v>
      </c>
      <c r="F23" s="301">
        <f t="shared" si="13"/>
        <v>2582297.5733333328</v>
      </c>
      <c r="G23" s="302">
        <f t="shared" si="13"/>
        <v>0.15493785440000002</v>
      </c>
      <c r="H23" s="301">
        <f t="shared" si="13"/>
        <v>8025.8666666666668</v>
      </c>
      <c r="I23" s="49">
        <f t="shared" si="13"/>
        <v>0.40496202641818407</v>
      </c>
      <c r="J23" s="303">
        <f t="shared" si="13"/>
        <v>30</v>
      </c>
      <c r="K23" s="293"/>
    </row>
    <row r="24" spans="1:20" ht="15" customHeight="1" x14ac:dyDescent="0.25">
      <c r="A24" s="270"/>
      <c r="B24" s="270"/>
      <c r="C24" s="270"/>
      <c r="D24" s="300" t="s">
        <v>275</v>
      </c>
      <c r="E24" s="301">
        <f t="shared" ref="E24:J24" si="14">MEDIAN(E6:E20)</f>
        <v>60</v>
      </c>
      <c r="F24" s="301">
        <f t="shared" si="14"/>
        <v>2587931.2000000002</v>
      </c>
      <c r="G24" s="302">
        <f t="shared" si="14"/>
        <v>0.15527587200000001</v>
      </c>
      <c r="H24" s="301">
        <f t="shared" si="14"/>
        <v>8030</v>
      </c>
      <c r="I24" s="49">
        <f t="shared" si="14"/>
        <v>0.40762852404643446</v>
      </c>
      <c r="J24" s="303">
        <f t="shared" si="14"/>
        <v>30</v>
      </c>
      <c r="K24" s="293"/>
    </row>
    <row r="25" spans="1:20" ht="15" customHeight="1" x14ac:dyDescent="0.25">
      <c r="A25" s="270"/>
      <c r="B25" s="270"/>
      <c r="C25" s="270"/>
      <c r="D25" s="300" t="s">
        <v>276</v>
      </c>
      <c r="E25" s="301">
        <f t="shared" ref="E25:J25" si="15">MIN(E6:E20)</f>
        <v>60</v>
      </c>
      <c r="F25" s="301">
        <f t="shared" si="15"/>
        <v>1296658.3999999999</v>
      </c>
      <c r="G25" s="302">
        <f t="shared" si="15"/>
        <v>7.7799504000000005E-2</v>
      </c>
      <c r="H25" s="301">
        <f t="shared" si="15"/>
        <v>4027</v>
      </c>
      <c r="I25" s="49">
        <f t="shared" si="15"/>
        <v>0.35902864259028644</v>
      </c>
      <c r="J25" s="303">
        <f t="shared" si="15"/>
        <v>30</v>
      </c>
      <c r="K25" s="293"/>
    </row>
    <row r="26" spans="1:20" ht="15" customHeight="1" x14ac:dyDescent="0.25">
      <c r="A26" s="270"/>
      <c r="B26" s="270"/>
      <c r="C26" s="270"/>
      <c r="D26" s="300" t="s">
        <v>277</v>
      </c>
      <c r="E26" s="301">
        <f t="shared" ref="E26:J26" si="16">MAX(E6:E20)</f>
        <v>60</v>
      </c>
      <c r="F26" s="301">
        <f t="shared" si="16"/>
        <v>3884152.8</v>
      </c>
      <c r="G26" s="302">
        <f t="shared" si="16"/>
        <v>0.233049168</v>
      </c>
      <c r="H26" s="301">
        <f t="shared" si="16"/>
        <v>12059</v>
      </c>
      <c r="I26" s="49">
        <f t="shared" si="16"/>
        <v>0.4547034003474808</v>
      </c>
      <c r="J26" s="303">
        <f t="shared" si="16"/>
        <v>30</v>
      </c>
      <c r="K26" s="293"/>
    </row>
    <row r="27" spans="1:20" ht="15" customHeight="1" x14ac:dyDescent="0.25">
      <c r="A27" s="270"/>
      <c r="B27" s="270"/>
      <c r="C27" s="270"/>
      <c r="D27" s="304" t="s">
        <v>272</v>
      </c>
      <c r="E27" s="305">
        <f>SUM(E6:E20)</f>
        <v>900</v>
      </c>
      <c r="F27" s="305"/>
      <c r="G27" s="306">
        <f>SUM(G6:G20)</f>
        <v>2.3240678160000003</v>
      </c>
      <c r="H27" s="305"/>
      <c r="I27" s="307"/>
      <c r="J27" s="308"/>
      <c r="K27" s="293"/>
    </row>
  </sheetData>
  <mergeCells count="7">
    <mergeCell ref="F4:K4"/>
    <mergeCell ref="L4:N4"/>
    <mergeCell ref="A4:A5"/>
    <mergeCell ref="B4:B5"/>
    <mergeCell ref="C4:C5"/>
    <mergeCell ref="D4:D5"/>
    <mergeCell ref="E4:E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SIRV-Set 4 overview</vt:lpstr>
      <vt:lpstr>SIRV isoform</vt:lpstr>
      <vt:lpstr>ERCC</vt:lpstr>
      <vt:lpstr>longSIRV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Paul</dc:creator>
  <dc:description/>
  <cp:lastModifiedBy>Tomas Drozd</cp:lastModifiedBy>
  <cp:revision>7</cp:revision>
  <cp:lastPrinted>2020-01-21T15:25:08Z</cp:lastPrinted>
  <dcterms:created xsi:type="dcterms:W3CDTF">2015-11-26T12:47:43Z</dcterms:created>
  <dcterms:modified xsi:type="dcterms:W3CDTF">2021-05-28T12:22:05Z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