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whit\Documents\gradschool\research\database\"/>
    </mc:Choice>
  </mc:AlternateContent>
  <xr:revisionPtr revIDLastSave="0" documentId="13_ncr:1_{0545CFC6-3BE7-4E7D-80BD-13F381ACF27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base" sheetId="11" r:id="rId1"/>
    <sheet name="cita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11" l="1"/>
  <c r="AA16" i="11"/>
  <c r="Z16" i="11"/>
  <c r="AB15" i="11"/>
  <c r="Z15" i="11"/>
  <c r="AB17" i="11"/>
  <c r="AA17" i="11"/>
  <c r="Z17" i="11"/>
  <c r="AA15" i="11"/>
  <c r="Y42" i="11" l="1"/>
  <c r="Y40" i="11"/>
  <c r="Y37" i="11"/>
  <c r="Y35" i="11"/>
  <c r="Y32" i="11"/>
  <c r="Y30" i="11"/>
  <c r="Y28" i="11"/>
  <c r="Y26" i="11"/>
  <c r="AB19" i="11"/>
  <c r="AA19" i="11"/>
  <c r="Z19" i="11"/>
  <c r="AB18" i="11"/>
  <c r="AA18" i="11"/>
  <c r="Z18" i="11"/>
  <c r="AB14" i="11"/>
  <c r="AA14" i="11"/>
  <c r="Z14" i="11"/>
  <c r="AB13" i="11"/>
  <c r="AA13" i="11"/>
  <c r="Z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tc={211C3A4B-5497-46AA-8E7D-5BEDA6DD012A}</author>
  </authors>
  <commentList>
    <comment ref="Z20" authorId="0" shapeId="0" xr:uid="{211C3A4B-5497-46AA-8E7D-5BEDA6DD012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values are from srs_fArea_surfaceWater.ipynb
(in Google Drive under dataAnalysis)</t>
      </text>
    </comment>
  </commentList>
</comments>
</file>

<file path=xl/sharedStrings.xml><?xml version="1.0" encoding="utf-8"?>
<sst xmlns="http://schemas.openxmlformats.org/spreadsheetml/2006/main" count="2274" uniqueCount="367">
  <si>
    <t>location</t>
  </si>
  <si>
    <t>medium</t>
  </si>
  <si>
    <t>units</t>
  </si>
  <si>
    <t>citation</t>
  </si>
  <si>
    <t>Ste Hélène</t>
  </si>
  <si>
    <t>river water</t>
  </si>
  <si>
    <t>lake water</t>
  </si>
  <si>
    <t>seawater</t>
  </si>
  <si>
    <t>Garlieston</t>
  </si>
  <si>
    <t>https://www.acro.eu.org/wp-content/uploads/2021/09/appendice-OSPAR-PR.pdf</t>
  </si>
  <si>
    <t>site</t>
  </si>
  <si>
    <t>LH</t>
  </si>
  <si>
    <t>SFD</t>
  </si>
  <si>
    <t>SFD/LH</t>
  </si>
  <si>
    <t>link</t>
  </si>
  <si>
    <t>i129 data</t>
  </si>
  <si>
    <t>https://www.orano.group/en/group/reference-publications</t>
  </si>
  <si>
    <t>name</t>
  </si>
  <si>
    <t>ocean depth profile, English Channel speciation</t>
  </si>
  <si>
    <t>https://orbit.dtu.dk/en/publications/analysis-of-sup129supi-and-its-application-as-environmental-trace</t>
  </si>
  <si>
    <t>i129: 4 streams, 3 far-ocean locations, 2 near-ocean locations; total beta: rain, 17 streams, groundwater, drinking water</t>
  </si>
  <si>
    <t>Celtic Sea surface water, summarizes other studies of irish sea and UK surface water</t>
  </si>
  <si>
    <t>https://link.springer.com/article/10.1007/s10967-013-2792-4</t>
  </si>
  <si>
    <t>all</t>
  </si>
  <si>
    <t>comparison of river and seawater concentrations: mostly US, 2 european</t>
  </si>
  <si>
    <t>Moran 1999</t>
  </si>
  <si>
    <t>https://inis.iaea.org/collection/NCLCollectionStore/_Public/30/046/30046729.pdf</t>
  </si>
  <si>
    <t>soil, bovine thyroid</t>
  </si>
  <si>
    <t>https://www.sciencedirect.com/science/article/abs/pii/S0003267008019211</t>
  </si>
  <si>
    <t>https://agupubs.onlinelibrary.wiley.com/doi/pdf/10.1029/2001WR000622</t>
  </si>
  <si>
    <t>concentrations in mostly north american rivers + rhine/rhone</t>
  </si>
  <si>
    <t>greenland sea ice, sweden lake water and soil</t>
  </si>
  <si>
    <t>https://www.sciencedirect.com/science/article/pii/S0883292706003064</t>
  </si>
  <si>
    <t>https://pubs.acs.org/doi/10.1021/es001375n</t>
  </si>
  <si>
    <t>precipitation and runoff in sweden and northern italy</t>
  </si>
  <si>
    <t>lake district lake and river water, coastal seawater</t>
  </si>
  <si>
    <t>https://www.sciencedirect.com/science/article/pii/S0883292706003088</t>
  </si>
  <si>
    <t>seaweed and seawater from english channel, irish sea, north of UK, iceland, etc etc lots of seawater</t>
  </si>
  <si>
    <t>https://www.sciencedirect.com/science/article/abs/pii/092479639500024J</t>
  </si>
  <si>
    <t>https://pubs.acs.org/doi/abs/10.1021/es049049l</t>
  </si>
  <si>
    <t>https://www.sciencedirect.com/science/article/pii/S0168583X09011902</t>
  </si>
  <si>
    <t>freshwater &amp; precipitation all over ireland</t>
  </si>
  <si>
    <t>https://pubs.acs.org/doi/10.1021/es070575x</t>
  </si>
  <si>
    <t>english channel and north sea seawater, with ratios and speciation</t>
  </si>
  <si>
    <t>https://www.sciencedirect.com/science/article/pii/S0883292706003076</t>
  </si>
  <si>
    <t>scottish coast seawater (both coasts) and 2 freshwater</t>
  </si>
  <si>
    <t>https://www.sciencedirect.com/science/article/abs/pii/S0048969712000113</t>
  </si>
  <si>
    <t>seawater all over the channel, north sea, couple at SFD/scottish coast</t>
  </si>
  <si>
    <t>uses michel 2012 data + surface currents to interpolate gradient of concentrations</t>
  </si>
  <si>
    <t>https://www.sciencedirect.com/science/article/pii/S0025326X14007929</t>
  </si>
  <si>
    <t>https://www.sciencedirect.com/science/article/abs/pii/S0265931X07000343</t>
  </si>
  <si>
    <t>irish seaweed and seawater all around ireland, with ratios</t>
  </si>
  <si>
    <t>https://www.gov.uk/government/collections/sellafield-ltd-environmental-and-safety-reports</t>
  </si>
  <si>
    <t>i129: 4 coastal seawater locations; total beta (minus 3H): 4 rivers, 2 lakes, 5 tap waters, groundwater chart &amp; map</t>
  </si>
  <si>
    <t>baltic rivers</t>
  </si>
  <si>
    <t>https://www.sciencedirect.com/science/article/abs/pii/S0265931X06000130</t>
  </si>
  <si>
    <t>summarizes global terrestrial surface water concentrations from numerous studies, compared to latitude</t>
  </si>
  <si>
    <t>https://www.sciencedirect.com/science/article/pii/S0168583X15004620</t>
  </si>
  <si>
    <t>https://link.springer.com/article/10.1023/B:JRNC.0000040855.91732.9f</t>
  </si>
  <si>
    <t>rainwater samples in spain</t>
  </si>
  <si>
    <t>https://www.sciencedirect.com/science/article/abs/pii/S0168583X04006184</t>
  </si>
  <si>
    <t>SRS</t>
  </si>
  <si>
    <t>129 and ratios in oregon hot springs, wells, rivers</t>
  </si>
  <si>
    <t>https://www.sciencedirect.com/science/article/pii/S0012821X05002682</t>
  </si>
  <si>
    <t>https://www.sciencedirect.com/science/article/abs/pii/S0168583X04006329</t>
  </si>
  <si>
    <t>denmark/lithuania lake water, greenland seawater and seaweed</t>
  </si>
  <si>
    <t>https://www.sciencedirect.com/science/article/pii/S0168583X07002911</t>
  </si>
  <si>
    <t>https://www.sciencedirect.com/science/article/pii/S0016703703003806</t>
  </si>
  <si>
    <t>https://www.sciencedirect.com/science/article/pii/S0016703799001337</t>
  </si>
  <si>
    <t>california aquifers</t>
  </si>
  <si>
    <t>https://www.sciencedirect.com/science/article/pii/S0883292705000545</t>
  </si>
  <si>
    <t>https://www.sciencedirect.com/science/article/pii/S0168583X12004077</t>
  </si>
  <si>
    <t>northwest canada freshwater i129</t>
  </si>
  <si>
    <t>ontario freshwater i129</t>
  </si>
  <si>
    <t>https://www.degruyter.com/document/doi/10.1524/ract.93.6.363.65641/html</t>
  </si>
  <si>
    <t>ACRO 2005</t>
  </si>
  <si>
    <t>https://www.acro.eu.org/wp-content/uploads/2013/11/riviere05.pdf</t>
  </si>
  <si>
    <t>france aquatic biota and sediments</t>
  </si>
  <si>
    <t>france freshwater and marine aquatic biota and sediment</t>
  </si>
  <si>
    <t>https://www.acro.eu.org/wp-content/uploads/2013/10/lit9924s.pdf</t>
  </si>
  <si>
    <t>ACRO 1999</t>
  </si>
  <si>
    <t>ACRO 1998</t>
  </si>
  <si>
    <t>french terrestrial moss</t>
  </si>
  <si>
    <t>https://www.acro.eu.org/etude-preliminaire-de-la-repartition-de-liode-129-effectuee-en-1998-dans-lenvironnement-de-lusine-de-retraitement-de-la-hague-a-laide-dune-mousse-terrest/</t>
  </si>
  <si>
    <t>ACRO 2006</t>
  </si>
  <si>
    <t>normandy biota and sediment</t>
  </si>
  <si>
    <t>https://www.acro.eu.org/surveillance-citoyenne-de-la-radioactivite-en-normandie/</t>
  </si>
  <si>
    <t>west germany rainwater</t>
  </si>
  <si>
    <t>https://www.sciencedirect.com/science/article/abs/pii/S0265931X98001489</t>
  </si>
  <si>
    <t>many global freshwater measurements &amp; ratios in arctic, europe, india, americas, africa, australia, antarctic, east asia</t>
  </si>
  <si>
    <t>https://www.sciencedirect.com/science/article/pii/S0011916412002615</t>
  </si>
  <si>
    <t>summary of i129 concentrations and ratios in southern hemisphere - surprisingly high in australia</t>
  </si>
  <si>
    <t>https://www.sciencedirect.com/science/article/abs/pii/S0168583X00000859</t>
  </si>
  <si>
    <t>germany water, precipitation, north sea</t>
  </si>
  <si>
    <t>https://citeseerx.ist.psu.edu/document?repid=rep1&amp;type=pdf&amp;doi=d8f5861a8466479b4b47299d7cae70481486918d</t>
  </si>
  <si>
    <t>Tokai</t>
  </si>
  <si>
    <t>https://www.sciencedirect.com/science/article/abs/pii/S0265931X04000165</t>
  </si>
  <si>
    <t>mississippi water</t>
  </si>
  <si>
    <t>https://pubs.acs.org/doi/abs/10.1021/es0109444</t>
  </si>
  <si>
    <t>OPRI 1997</t>
  </si>
  <si>
    <t>mostly biota, but 1 measurement near LH and one at Marcoule</t>
  </si>
  <si>
    <t>central europe and slavic lakes</t>
  </si>
  <si>
    <t>https://www.sciencedirect.com/science/article/abs/pii/S0048969706008916</t>
  </si>
  <si>
    <t>more lakes (europe, russia, africa, south america), and transport modeling with global locations of max deposition</t>
  </si>
  <si>
    <t>https://www.sciencedirect.com/science/article/abs/pii/S0048969710007096</t>
  </si>
  <si>
    <t>https://www.sciencedirect.com/science/article/pii/0168583X94960461</t>
  </si>
  <si>
    <t>https://agupubs.onlinelibrary.wiley.com/doi/abs/10.1029/2009GC002910</t>
  </si>
  <si>
    <t>https://www.sciencedirect.com/science/article/pii/S0265931X23001625</t>
  </si>
  <si>
    <t>Rucklidge 1994</t>
  </si>
  <si>
    <t>ACRO 2021</t>
  </si>
  <si>
    <t>Nez de Jobourg</t>
  </si>
  <si>
    <t>Cap de La Hague</t>
  </si>
  <si>
    <t>Pointe de Jardeheu</t>
  </si>
  <si>
    <t>Anse des Moulinets</t>
  </si>
  <si>
    <t>stream water</t>
  </si>
  <si>
    <t>Moulinets</t>
  </si>
  <si>
    <t>Landes</t>
  </si>
  <si>
    <t>Combes</t>
  </si>
  <si>
    <t>nordic coastal seaweed</t>
  </si>
  <si>
    <t>NON-WATER STUDIES</t>
  </si>
  <si>
    <t>St Bees</t>
  </si>
  <si>
    <t>Sellafield</t>
  </si>
  <si>
    <t>Seascale Neb</t>
  </si>
  <si>
    <t>Drigg Barnscar</t>
  </si>
  <si>
    <t>https://assets.publishing.service.gov.uk/government/uploads/system/uploads/attachment_data/file/658749/Monitoring_Environmental_Discharges_2016_FINAL.pdf</t>
  </si>
  <si>
    <t>Ullswater</t>
  </si>
  <si>
    <t>Derwent Water</t>
  </si>
  <si>
    <t>Buttermere</t>
  </si>
  <si>
    <t>Crummock Water</t>
  </si>
  <si>
    <t>Ennerdale Water</t>
  </si>
  <si>
    <t>Wast Water</t>
  </si>
  <si>
    <t>Coniston Water</t>
  </si>
  <si>
    <t>Loch Ken</t>
  </si>
  <si>
    <t>River Calder</t>
  </si>
  <si>
    <t>River Esk</t>
  </si>
  <si>
    <t>Brook into Wast Water</t>
  </si>
  <si>
    <t>River out of Wast Water</t>
  </si>
  <si>
    <t>Brighouse Bay</t>
  </si>
  <si>
    <t>Parton</t>
  </si>
  <si>
    <t>Millom</t>
  </si>
  <si>
    <t>Heysham</t>
  </si>
  <si>
    <t>Maryport</t>
  </si>
  <si>
    <t>sedminent from irish lakes, some estimated seawater ratios in text</t>
  </si>
  <si>
    <t>Girvan</t>
  </si>
  <si>
    <t>Troon</t>
  </si>
  <si>
    <t>Sannox Bay</t>
  </si>
  <si>
    <t>Sanna Bay</t>
  </si>
  <si>
    <t>Vatersay</t>
  </si>
  <si>
    <t>Pollachar</t>
  </si>
  <si>
    <t>Barra</t>
  </si>
  <si>
    <t>Gruinard Bay</t>
  </si>
  <si>
    <t>Dornoch</t>
  </si>
  <si>
    <t>Aberdour Bay</t>
  </si>
  <si>
    <t>Orkney Mainland NW</t>
  </si>
  <si>
    <t>Orkney Mainland NE</t>
  </si>
  <si>
    <t>South Ronaldsay</t>
  </si>
  <si>
    <t>Clatteringshaws Loch</t>
  </si>
  <si>
    <t>Rowantree Burn</t>
  </si>
  <si>
    <t>English channel surface water</t>
  </si>
  <si>
    <t>https://link.springer.com/article/10.1007/s13131-022-2040-2</t>
  </si>
  <si>
    <t>English Channel</t>
  </si>
  <si>
    <t>precipitation</t>
  </si>
  <si>
    <t>n</t>
  </si>
  <si>
    <t>surface water</t>
  </si>
  <si>
    <t>Waterfoot Stream, Co. Antrim</t>
  </si>
  <si>
    <t>tap water</t>
  </si>
  <si>
    <t>Boyne River, Co. Louth</t>
  </si>
  <si>
    <t>Dublin City</t>
  </si>
  <si>
    <t>Bunclody, Co. Wexford</t>
  </si>
  <si>
    <t>River Lee, Co. Cork</t>
  </si>
  <si>
    <t>River Suir, Co. Tipperary</t>
  </si>
  <si>
    <t>River Shannon, Co. Limerick</t>
  </si>
  <si>
    <t>Dunmore, Co. Galway</t>
  </si>
  <si>
    <t>Balinfield Lake, Co. Westmeath</t>
  </si>
  <si>
    <t>Temonbarry, Co. Longford</t>
  </si>
  <si>
    <t>River Erne, Co. Cavan</t>
  </si>
  <si>
    <t>Lake Gartan, Co. Donegal</t>
  </si>
  <si>
    <t>Cork City</t>
  </si>
  <si>
    <t>Valentia, Co. Kerry</t>
  </si>
  <si>
    <t>Kilkenny City</t>
  </si>
  <si>
    <t>Birr, Co. Offaly</t>
  </si>
  <si>
    <t>Mullingar, Co. Westmeath</t>
  </si>
  <si>
    <t>Belmullet, Co. Mayo</t>
  </si>
  <si>
    <t>Clones, Co. Monaghan</t>
  </si>
  <si>
    <t>Malin Head, Co. Donegal</t>
  </si>
  <si>
    <t>Shannon Airport, Co. Limerick</t>
  </si>
  <si>
    <t>rainwater</t>
  </si>
  <si>
    <t>Celtic Sea 49.70°N 5.30°W</t>
  </si>
  <si>
    <t>Celtic Sea 49.34°N 5.62°W</t>
  </si>
  <si>
    <t>Celtic Sea 48.93°N 6.01°W</t>
  </si>
  <si>
    <t>Celtic Sea 48.52°N 6.45°W</t>
  </si>
  <si>
    <t>Celtic Sea 48.19°N 7.02°W</t>
  </si>
  <si>
    <t>Celtic Sea 47.79°N 7.55°W</t>
  </si>
  <si>
    <t>Belgium/Dutch Coast</t>
  </si>
  <si>
    <t>German Bight</t>
  </si>
  <si>
    <t>North Sea</t>
  </si>
  <si>
    <t>Southeast English Coast</t>
  </si>
  <si>
    <t>Doléan</t>
  </si>
  <si>
    <t>56 00'N, 06 00'E</t>
  </si>
  <si>
    <t>49 52'N, 00 00'E</t>
  </si>
  <si>
    <t>Lossimouth</t>
  </si>
  <si>
    <t>61 20'N, 7 53'W</t>
  </si>
  <si>
    <t>63 50'N, 6 05'W</t>
  </si>
  <si>
    <t>Lowestoft</t>
  </si>
  <si>
    <t>70 23'N, 31 31'E</t>
  </si>
  <si>
    <t>Stamsund</t>
  </si>
  <si>
    <t>73 00'N, 58 00'E</t>
  </si>
  <si>
    <t>Florø</t>
  </si>
  <si>
    <t>FM-2BD</t>
  </si>
  <si>
    <t>FMC-002F</t>
  </si>
  <si>
    <t>FAS-091</t>
  </si>
  <si>
    <t>FM-A7U</t>
  </si>
  <si>
    <t>FAS-093</t>
  </si>
  <si>
    <t>FAS-092</t>
  </si>
  <si>
    <t>FMC-002H</t>
  </si>
  <si>
    <t>FMC-002HD</t>
  </si>
  <si>
    <t>FAS-096</t>
  </si>
  <si>
    <t>FM-2</t>
  </si>
  <si>
    <t>FM-2A</t>
  </si>
  <si>
    <t>FM-2B</t>
  </si>
  <si>
    <t>FM-2D</t>
  </si>
  <si>
    <t>FM-2U</t>
  </si>
  <si>
    <t>FM-A7</t>
  </si>
  <si>
    <t>FM-H1</t>
  </si>
  <si>
    <t>FM-H2</t>
  </si>
  <si>
    <t>https://pypi.org/project/pylenm/</t>
  </si>
  <si>
    <t>surface water, ground water, wetland monitoring, seepline monitoring up to 2015</t>
  </si>
  <si>
    <t>direct communication</t>
  </si>
  <si>
    <t>Ireland</t>
  </si>
  <si>
    <t>Seville</t>
  </si>
  <si>
    <t>Norwegian Coast</t>
  </si>
  <si>
    <t>biota around tokai in japan</t>
  </si>
  <si>
    <t>I-129 WATER STUDIES NOT INCLUDED IN DATABASE</t>
  </si>
  <si>
    <t>La Hague</t>
  </si>
  <si>
    <t>North Channel</t>
  </si>
  <si>
    <t>Reference</t>
  </si>
  <si>
    <t>Seville (Spain)</t>
  </si>
  <si>
    <t>tables and figures give i-129 ratios in surface water near and far from (ex. Victoria Harbour) Hanford</t>
  </si>
  <si>
    <t>https://www.proquest.com/docview/1830476930?pq-origsite=gscholar&amp;fromopenview=true&amp;sourcetype=Dissertations%20&amp;%20Theses</t>
  </si>
  <si>
    <t>HFD</t>
  </si>
  <si>
    <t>https://inis.iaea.org/collection/NCLCollectionStore/_Public/30/047/30047062.pdf</t>
  </si>
  <si>
    <t>European Coast</t>
  </si>
  <si>
    <t>Savannah River F-Area</t>
  </si>
  <si>
    <t>Region</t>
  </si>
  <si>
    <t>coordinates</t>
  </si>
  <si>
    <t>yes</t>
  </si>
  <si>
    <t>Savannah River Fourmile Branch</t>
  </si>
  <si>
    <t>Savannah River Overall</t>
  </si>
  <si>
    <t>n/a</t>
  </si>
  <si>
    <t>Average (Bq/L)</t>
  </si>
  <si>
    <t>Max (Bq/L)</t>
  </si>
  <si>
    <t>Atarashi-Andoh et al., 2007</t>
  </si>
  <si>
    <t>Schnabel et al., 2007</t>
  </si>
  <si>
    <t>He et al., 2014</t>
  </si>
  <si>
    <t>He et al., 2022</t>
  </si>
  <si>
    <t>Hou et al., 2007</t>
  </si>
  <si>
    <t>Keogh et al., 2007</t>
  </si>
  <si>
    <t>Keogh et al., 2010</t>
  </si>
  <si>
    <t>Lopez-Gutierrez et al., 2004</t>
  </si>
  <si>
    <t>Michel et al., 2012</t>
  </si>
  <si>
    <t>Meray et al., 2022</t>
  </si>
  <si>
    <t>Gonzalez-Raymat, 2023</t>
  </si>
  <si>
    <t>La Hague Env Reports 2021-2022</t>
  </si>
  <si>
    <t>average of everything La Hague-related (La Hague, E. Channel, N. Sea, E. Coast):</t>
  </si>
  <si>
    <t>average of everything La Hague-related (La Hague, E. Channel, N. Sea, E. Coast) INCLUDING Orano and EPRI decision limits:</t>
  </si>
  <si>
    <t>MAX of everything La Hague-related EXCEPT orano and OPRI decision limits (La Hague, E. Channel, N. Sea, E. Coast):</t>
  </si>
  <si>
    <t>N of everything La Hague-related EXCEPT orano and OPRI decision limits (La Hague, E. Channel, N. Sea, E. Coast):</t>
  </si>
  <si>
    <t>Sellafield Env Report 2016</t>
  </si>
  <si>
    <t>Sellafield Env Reports 2017-2021</t>
  </si>
  <si>
    <t>average of everything Sellafield-related (Sellafield, N. Channel, Ireland):</t>
  </si>
  <si>
    <t>average of everything Sellafield-related (Sellafield, N. Channel, Ireland) INCLUDING Sellafield detection limits:</t>
  </si>
  <si>
    <t>MAX of everything Sellafield-related EXCEPT detection limits (Sellafield, N. Channel, Ireland):</t>
  </si>
  <si>
    <t>N of everything Sellafield-related EXCEPT detection limits (Sellafield, N. Channel, Ireland):</t>
  </si>
  <si>
    <t>Sellafield/La Hague</t>
  </si>
  <si>
    <t>Raisbeck et al., 1995</t>
  </si>
  <si>
    <t>Anse des Moulinets (coast)</t>
  </si>
  <si>
    <t>Goury (coast)</t>
  </si>
  <si>
    <t>Cushendall (coast)</t>
  </si>
  <si>
    <t>Bangor (coast)</t>
  </si>
  <si>
    <t>Newcastle (coast)</t>
  </si>
  <si>
    <t>Greenore (coast)</t>
  </si>
  <si>
    <t>Balbriggan (coast)</t>
  </si>
  <si>
    <t>Dublin Bay (coast)</t>
  </si>
  <si>
    <t>Kilbaha (coast)</t>
  </si>
  <si>
    <t>Galway Bay (coast)</t>
  </si>
  <si>
    <t>Clew Bay (coast)</t>
  </si>
  <si>
    <t>seepline surface water</t>
  </si>
  <si>
    <t>Bq/L</t>
  </si>
  <si>
    <t>i129 concentration and 129/127 ratios in water and fish near fukushima and chernobyl</t>
  </si>
  <si>
    <t>summary on pg 2 of work on pre- and post-nuclear age 129/127 ratios, and i129 sources</t>
  </si>
  <si>
    <t>review on speciation, summary of 129/127 ratios near La Hague</t>
  </si>
  <si>
    <t>i129 in colorado groundwater</t>
  </si>
  <si>
    <t>summary of global sources, sinks, and breakdown of seawater contribution from various anthropogenic sources</t>
  </si>
  <si>
    <t>precipitation over central europe</t>
  </si>
  <si>
    <t>comprehensive north america freshwater especially western NY</t>
  </si>
  <si>
    <t>Snyder et al., 2004</t>
  </si>
  <si>
    <t>Snyder et al., 2010</t>
  </si>
  <si>
    <t>Teien et al., 2023</t>
  </si>
  <si>
    <t>Aldahan et al., 2006</t>
  </si>
  <si>
    <t>Aldahan et al., 2007</t>
  </si>
  <si>
    <t>Buraglio et al., 2001</t>
  </si>
  <si>
    <t>Hou et al., 2004</t>
  </si>
  <si>
    <t>Hou et al., 2012</t>
  </si>
  <si>
    <t>Michel et al., 2002</t>
  </si>
  <si>
    <t>Persson et al., 2007</t>
  </si>
  <si>
    <t>Reithmeier et al., 2007</t>
  </si>
  <si>
    <t>Villa et al., 2015</t>
  </si>
  <si>
    <t>Herod et al., 2013</t>
  </si>
  <si>
    <t>Hurwitz et al., 2005</t>
  </si>
  <si>
    <t>Oktay et al., 2001</t>
  </si>
  <si>
    <t>Renaud et al., 2005</t>
  </si>
  <si>
    <t>Schwer et al., 2005</t>
  </si>
  <si>
    <t>Chang et al., 2015</t>
  </si>
  <si>
    <t>Frechou et al., 2003</t>
  </si>
  <si>
    <t>Gallagher et al., 2006</t>
  </si>
  <si>
    <t>Muramutsu et al., 2004</t>
  </si>
  <si>
    <t>Gonzalez-Raymat et al., 2023</t>
  </si>
  <si>
    <t>Chen et al., 2015</t>
  </si>
  <si>
    <t>Krupp et al., 1999</t>
  </si>
  <si>
    <t>Rao and Fehn, 1999</t>
  </si>
  <si>
    <t>Fan et al., 2013</t>
  </si>
  <si>
    <t>Fehn et al., 2000</t>
  </si>
  <si>
    <t>Hou et al., 2009</t>
  </si>
  <si>
    <t>Moran et al., 2002</t>
  </si>
  <si>
    <t>Reithmeier et al., 2010</t>
  </si>
  <si>
    <t>Snyder et al., 2003</t>
  </si>
  <si>
    <t>moss downwind from Sellafield</t>
  </si>
  <si>
    <t>notes</t>
  </si>
  <si>
    <t>https://pubs.usgs.gov/publication/sir20195133</t>
  </si>
  <si>
    <t>aquifer concentrations resulting from INL reprocessing discharges</t>
  </si>
  <si>
    <t>Maimer et al., 2019</t>
  </si>
  <si>
    <t>6 measurements west of English Channel, max at eastmost point</t>
  </si>
  <si>
    <t>28 measurements from 2deg E to 6deg W, with peak at eastmost point</t>
  </si>
  <si>
    <t>rainwater presumably left to collect over the dates listed</t>
  </si>
  <si>
    <t>concentration is noted to be "less than" this amount</t>
  </si>
  <si>
    <t>this amount is the "limit of detection": all measurements were lower than this value</t>
  </si>
  <si>
    <t>this amount is the "decision threshold": all quarterly measurements were lower than this value</t>
  </si>
  <si>
    <t>this amount is the "decision threshold": all monthly measurements were lower than this value</t>
  </si>
  <si>
    <t>this amount is the "decision threshold": all weekly measurements were lower than this value</t>
  </si>
  <si>
    <t>English Channel and Southern English Coast</t>
  </si>
  <si>
    <t>might be a typo; it's possible the author accidentally omitted the "&lt;" next to the limit of detection</t>
  </si>
  <si>
    <t>fourmile branch surface \water up to 2023</t>
  </si>
  <si>
    <t>region</t>
  </si>
  <si>
    <t>start_date</t>
  </si>
  <si>
    <t>end_date</t>
  </si>
  <si>
    <t>time_average_value</t>
  </si>
  <si>
    <t>maximum_value</t>
  </si>
  <si>
    <t>minimum_value</t>
  </si>
  <si>
    <t>facility</t>
  </si>
  <si>
    <t>location on map in paper: 1</t>
  </si>
  <si>
    <t>location on map in paper: 2</t>
  </si>
  <si>
    <t>location on map in paper: 3</t>
  </si>
  <si>
    <t>location on map in paper: 4</t>
  </si>
  <si>
    <t>location on map in paper: 5</t>
  </si>
  <si>
    <t>location on map in paper: 6</t>
  </si>
  <si>
    <t>location on map in paper: 7</t>
  </si>
  <si>
    <t>location on map in paper: 8</t>
  </si>
  <si>
    <t>location on map in paper: 9</t>
  </si>
  <si>
    <t>location on map in paper: 10</t>
  </si>
  <si>
    <t>location on map in paper: 11</t>
  </si>
  <si>
    <t>location on map in paper: 12</t>
  </si>
  <si>
    <t>location on map in paper: 13</t>
  </si>
  <si>
    <t>location on map in paper: 14</t>
  </si>
  <si>
    <t>location on map in paper: 15</t>
  </si>
  <si>
    <t>location on map in paper: 16</t>
  </si>
  <si>
    <t>location on map in paper: 53</t>
  </si>
  <si>
    <t>location on map in paper: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</si>
</sst>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11" fontId="0" fillId="0" borderId="0" xfId="0" applyNumberFormat="1"/>
    <xf numFmtId="0" fontId="2" fillId="0" borderId="0" xfId="1"/>
    <xf numFmtId="0" fontId="0" fillId="0" borderId="3" xfId="0" applyBorder="1"/>
    <xf numFmtId="11" fontId="0" fillId="0" borderId="3" xfId="0" applyNumberFormat="1" applyBorder="1"/>
    <xf numFmtId="0" fontId="0" fillId="0" borderId="1" xfId="0" applyBorder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y Whiteaker" id="{C4DCDBB0-F05E-4DC6-ABAF-7F57320FF891}" userId="S::kwhit@mit.edu::1aa9a4fa-47bc-4d53-a76d-640da79d02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20" dT="2024-04-03T19:12:15.96" personId="{C4DCDBB0-F05E-4DC6-ABAF-7F57320FF891}" id="{211C3A4B-5497-46AA-8E7D-5BEDA6DD012A}">
    <text>All these values are from srs_fArea_surfaceWater.ipynb
(in Google Drive under dataAnalysis)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s.acs.org/doi/10.1021/es070575x" TargetMode="External"/><Relationship Id="rId18" Type="http://schemas.openxmlformats.org/officeDocument/2006/relationships/hyperlink" Target="https://www.sciencedirect.com/science/article/abs/pii/092479639500024J" TargetMode="External"/><Relationship Id="rId26" Type="http://schemas.openxmlformats.org/officeDocument/2006/relationships/hyperlink" Target="https://www.sciencedirect.com/science/article/pii/S0168583X15004620" TargetMode="External"/><Relationship Id="rId39" Type="http://schemas.openxmlformats.org/officeDocument/2006/relationships/hyperlink" Target="https://link.springer.com/article/10.1023/B:JRNC.0000040855.91732.9f" TargetMode="External"/><Relationship Id="rId3" Type="http://schemas.openxmlformats.org/officeDocument/2006/relationships/hyperlink" Target="https://www.acro.eu.org/etude-preliminaire-de-la-repartition-de-liode-129-effectuee-en-1998-dans-lenvironnement-de-lusine-de-retraitement-de-la-hague-a-laide-dune-mousse-terrest/" TargetMode="External"/><Relationship Id="rId21" Type="http://schemas.openxmlformats.org/officeDocument/2006/relationships/hyperlink" Target="https://pypi.org/project/pylenm/" TargetMode="External"/><Relationship Id="rId34" Type="http://schemas.openxmlformats.org/officeDocument/2006/relationships/hyperlink" Target="https://www.sciencedirect.com/science/article/abs/pii/S0048969710007096" TargetMode="External"/><Relationship Id="rId42" Type="http://schemas.openxmlformats.org/officeDocument/2006/relationships/hyperlink" Target="https://www.sciencedirect.com/science/article/pii/S0168583X07002911" TargetMode="External"/><Relationship Id="rId47" Type="http://schemas.openxmlformats.org/officeDocument/2006/relationships/hyperlink" Target="https://www.sciencedirect.com/science/article/pii/S0016703799001337" TargetMode="External"/><Relationship Id="rId50" Type="http://schemas.openxmlformats.org/officeDocument/2006/relationships/hyperlink" Target="https://www.sciencedirect.com/science/article/pii/S0011916412002615" TargetMode="External"/><Relationship Id="rId7" Type="http://schemas.openxmlformats.org/officeDocument/2006/relationships/hyperlink" Target="https://www.orano.group/en/group/reference-publications" TargetMode="External"/><Relationship Id="rId12" Type="http://schemas.openxmlformats.org/officeDocument/2006/relationships/hyperlink" Target="https://link.springer.com/article/10.1007/s10967-013-2792-4" TargetMode="External"/><Relationship Id="rId17" Type="http://schemas.openxmlformats.org/officeDocument/2006/relationships/hyperlink" Target="https://www.sciencedirect.com/science/article/abs/pii/S0048969712000113" TargetMode="External"/><Relationship Id="rId25" Type="http://schemas.openxmlformats.org/officeDocument/2006/relationships/hyperlink" Target="https://www.sciencedirect.com/science/article/abs/pii/S0168583X00000859" TargetMode="External"/><Relationship Id="rId33" Type="http://schemas.openxmlformats.org/officeDocument/2006/relationships/hyperlink" Target="https://www.sciencedirect.com/science/article/abs/pii/S0048969706008916" TargetMode="External"/><Relationship Id="rId38" Type="http://schemas.openxmlformats.org/officeDocument/2006/relationships/hyperlink" Target="https://pubs.acs.org/doi/10.1021/es001375n" TargetMode="External"/><Relationship Id="rId46" Type="http://schemas.openxmlformats.org/officeDocument/2006/relationships/hyperlink" Target="https://www.sciencedirect.com/science/article/pii/S0012821X05002682" TargetMode="External"/><Relationship Id="rId2" Type="http://schemas.openxmlformats.org/officeDocument/2006/relationships/hyperlink" Target="https://www.acro.eu.org/wp-content/uploads/2021/09/appendice-OSPAR-PR.pdf" TargetMode="External"/><Relationship Id="rId16" Type="http://schemas.openxmlformats.org/officeDocument/2006/relationships/hyperlink" Target="https://www.sciencedirect.com/science/article/abs/pii/S0168583X04006184" TargetMode="External"/><Relationship Id="rId20" Type="http://schemas.openxmlformats.org/officeDocument/2006/relationships/hyperlink" Target="https://link.springer.com/article/10.1007/s13131-022-2040-2" TargetMode="External"/><Relationship Id="rId29" Type="http://schemas.openxmlformats.org/officeDocument/2006/relationships/hyperlink" Target="https://agupubs.onlinelibrary.wiley.com/doi/pdf/10.1029/2001WR000622" TargetMode="External"/><Relationship Id="rId41" Type="http://schemas.openxmlformats.org/officeDocument/2006/relationships/hyperlink" Target="https://www.sciencedirect.com/science/article/abs/pii/S0265931X98001489" TargetMode="External"/><Relationship Id="rId1" Type="http://schemas.openxmlformats.org/officeDocument/2006/relationships/hyperlink" Target="https://www.sciencedirect.com/science/article/pii/0168583X94960461" TargetMode="External"/><Relationship Id="rId6" Type="http://schemas.openxmlformats.org/officeDocument/2006/relationships/hyperlink" Target="https://www.acro.eu.org/surveillance-citoyenne-de-la-radioactivite-en-normandie/" TargetMode="External"/><Relationship Id="rId11" Type="http://schemas.openxmlformats.org/officeDocument/2006/relationships/hyperlink" Target="https://www.gov.uk/government/collections/sellafield-ltd-environmental-and-safety-reports" TargetMode="External"/><Relationship Id="rId24" Type="http://schemas.openxmlformats.org/officeDocument/2006/relationships/hyperlink" Target="https://pubs.usgs.gov/publication/sir20195133" TargetMode="External"/><Relationship Id="rId32" Type="http://schemas.openxmlformats.org/officeDocument/2006/relationships/hyperlink" Target="https://pubs.acs.org/doi/abs/10.1021/es0109444" TargetMode="External"/><Relationship Id="rId37" Type="http://schemas.openxmlformats.org/officeDocument/2006/relationships/hyperlink" Target="https://www.sciencedirect.com/science/article/abs/pii/S0265931X06000130" TargetMode="External"/><Relationship Id="rId40" Type="http://schemas.openxmlformats.org/officeDocument/2006/relationships/hyperlink" Target="https://orbit.dtu.dk/en/publications/analysis-of-sup129supi-and-its-application-as-environmental-trace" TargetMode="External"/><Relationship Id="rId45" Type="http://schemas.openxmlformats.org/officeDocument/2006/relationships/hyperlink" Target="https://www.sciencedirect.com/science/article/pii/S0168583X12004077" TargetMode="External"/><Relationship Id="rId5" Type="http://schemas.openxmlformats.org/officeDocument/2006/relationships/hyperlink" Target="https://www.acro.eu.org/wp-content/uploads/2013/11/riviere05.pdf" TargetMode="External"/><Relationship Id="rId15" Type="http://schemas.openxmlformats.org/officeDocument/2006/relationships/hyperlink" Target="https://www.sciencedirect.com/science/article/pii/S0168583X09011902" TargetMode="External"/><Relationship Id="rId23" Type="http://schemas.openxmlformats.org/officeDocument/2006/relationships/hyperlink" Target="https://inis.iaea.org/collection/NCLCollectionStore/_Public/30/047/30047062.pdf" TargetMode="External"/><Relationship Id="rId28" Type="http://schemas.openxmlformats.org/officeDocument/2006/relationships/hyperlink" Target="https://inis.iaea.org/collection/NCLCollectionStore/_Public/30/046/30046729.pdf" TargetMode="External"/><Relationship Id="rId36" Type="http://schemas.openxmlformats.org/officeDocument/2006/relationships/hyperlink" Target="https://www.sciencedirect.com/science/article/abs/pii/S0168583X04006329" TargetMode="External"/><Relationship Id="rId49" Type="http://schemas.openxmlformats.org/officeDocument/2006/relationships/hyperlink" Target="https://www.sciencedirect.com/science/article/pii/S0883292705000545" TargetMode="External"/><Relationship Id="rId10" Type="http://schemas.openxmlformats.org/officeDocument/2006/relationships/hyperlink" Target="https://www.sciencedirect.com/science/article/pii/S0883292706003076" TargetMode="External"/><Relationship Id="rId19" Type="http://schemas.openxmlformats.org/officeDocument/2006/relationships/hyperlink" Target="https://www.sciencedirect.com/science/article/abs/pii/S0265931X04000165" TargetMode="External"/><Relationship Id="rId31" Type="http://schemas.openxmlformats.org/officeDocument/2006/relationships/hyperlink" Target="https://citeseerx.ist.psu.edu/document?repid=rep1&amp;type=pdf&amp;doi=d8f5861a8466479b4b47299d7cae70481486918d" TargetMode="External"/><Relationship Id="rId44" Type="http://schemas.openxmlformats.org/officeDocument/2006/relationships/hyperlink" Target="https://www.sciencedirect.com/science/article/pii/S0883292706003064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acro.eu.org/wp-content/uploads/2013/10/lit9924s.pdf" TargetMode="External"/><Relationship Id="rId9" Type="http://schemas.openxmlformats.org/officeDocument/2006/relationships/hyperlink" Target="https://pubs.acs.org/doi/abs/10.1021/es049049l" TargetMode="External"/><Relationship Id="rId14" Type="http://schemas.openxmlformats.org/officeDocument/2006/relationships/hyperlink" Target="https://www.sciencedirect.com/science/article/abs/pii/S0265931X07000343" TargetMode="External"/><Relationship Id="rId22" Type="http://schemas.openxmlformats.org/officeDocument/2006/relationships/hyperlink" Target="https://www.proquest.com/docview/1830476930?pq-origsite=gscholar&amp;fromopenview=true&amp;sourcetype=Dissertations%20&amp;%20Theses" TargetMode="External"/><Relationship Id="rId27" Type="http://schemas.openxmlformats.org/officeDocument/2006/relationships/hyperlink" Target="https://www.sciencedirect.com/science/article/abs/pii/S0003267008019211" TargetMode="External"/><Relationship Id="rId30" Type="http://schemas.openxmlformats.org/officeDocument/2006/relationships/hyperlink" Target="https://www.sciencedirect.com/science/article/pii/S0016703703003806" TargetMode="External"/><Relationship Id="rId35" Type="http://schemas.openxmlformats.org/officeDocument/2006/relationships/hyperlink" Target="https://agupubs.onlinelibrary.wiley.com/doi/abs/10.1029/2009GC002910" TargetMode="External"/><Relationship Id="rId43" Type="http://schemas.openxmlformats.org/officeDocument/2006/relationships/hyperlink" Target="https://www.sciencedirect.com/science/article/pii/S0025326X14007929" TargetMode="External"/><Relationship Id="rId48" Type="http://schemas.openxmlformats.org/officeDocument/2006/relationships/hyperlink" Target="https://www.degruyter.com/document/doi/10.1524/ract.93.6.363.65641/html" TargetMode="External"/><Relationship Id="rId8" Type="http://schemas.openxmlformats.org/officeDocument/2006/relationships/hyperlink" Target="https://www.sciencedirect.com/science/article/pii/S0883292706003088" TargetMode="External"/><Relationship Id="rId51" Type="http://schemas.openxmlformats.org/officeDocument/2006/relationships/hyperlink" Target="https://www.sciencedirect.com/science/article/pii/S0265931X23001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6810-645C-439B-93E5-D765161980A5}">
  <dimension ref="A1:CP331"/>
  <sheetViews>
    <sheetView topLeftCell="A273" zoomScale="46" zoomScaleNormal="11" workbookViewId="0">
      <selection activeCell="N268" sqref="N268"/>
    </sheetView>
  </sheetViews>
  <sheetFormatPr defaultRowHeight="14.5" x14ac:dyDescent="0.35"/>
  <cols>
    <col min="1" max="1" width="14.08984375" bestFit="1" customWidth="1"/>
    <col min="2" max="2" width="6.81640625" bestFit="1" customWidth="1"/>
    <col min="3" max="3" width="31.1796875" bestFit="1" customWidth="1"/>
    <col min="4" max="4" width="10.90625" bestFit="1" customWidth="1"/>
    <col min="5" max="5" width="22.36328125" bestFit="1" customWidth="1"/>
    <col min="6" max="6" width="14.7265625" bestFit="1" customWidth="1"/>
    <col min="7" max="7" width="8.90625" style="2" bestFit="1" customWidth="1"/>
    <col min="8" max="8" width="10.7265625" style="2" bestFit="1" customWidth="1"/>
    <col min="9" max="9" width="9.26953125" style="2" bestFit="1" customWidth="1"/>
    <col min="10" max="10" width="9" bestFit="1" customWidth="1"/>
    <col min="11" max="11" width="5.1796875" bestFit="1" customWidth="1"/>
    <col min="12" max="12" width="5.36328125" bestFit="1" customWidth="1"/>
    <col min="13" max="13" width="30.7265625" bestFit="1" customWidth="1"/>
    <col min="16" max="16" width="8.81640625" bestFit="1" customWidth="1"/>
    <col min="23" max="23" width="10.6328125" customWidth="1"/>
    <col min="24" max="29" width="8.7265625" customWidth="1"/>
    <col min="30" max="30" width="8.7265625" style="2" customWidth="1"/>
    <col min="31" max="31" width="8.7265625" customWidth="1"/>
    <col min="32" max="32" width="15.453125" bestFit="1" customWidth="1"/>
    <col min="33" max="33" width="12" bestFit="1" customWidth="1"/>
    <col min="34" max="34" width="12.1796875" style="2" bestFit="1" customWidth="1"/>
    <col min="35" max="35" width="10.81640625" bestFit="1" customWidth="1"/>
    <col min="36" max="36" width="12.08984375" bestFit="1" customWidth="1"/>
    <col min="37" max="37" width="9.7265625" bestFit="1" customWidth="1"/>
    <col min="38" max="38" width="10.6328125" bestFit="1" customWidth="1"/>
    <col min="39" max="39" width="12.08984375" bestFit="1" customWidth="1"/>
    <col min="40" max="40" width="9.7265625" bestFit="1" customWidth="1"/>
    <col min="41" max="41" width="10.7265625" bestFit="1" customWidth="1"/>
    <col min="42" max="42" width="11.90625" bestFit="1" customWidth="1"/>
    <col min="43" max="43" width="9.26953125" bestFit="1" customWidth="1"/>
    <col min="44" max="44" width="10.81640625" bestFit="1" customWidth="1"/>
    <col min="45" max="45" width="12" bestFit="1" customWidth="1"/>
    <col min="46" max="46" width="9" bestFit="1" customWidth="1"/>
    <col min="47" max="47" width="11.1796875" bestFit="1" customWidth="1"/>
    <col min="48" max="48" width="11.6328125" bestFit="1" customWidth="1"/>
    <col min="49" max="49" width="12.08984375" bestFit="1" customWidth="1"/>
    <col min="50" max="50" width="10.26953125" bestFit="1" customWidth="1"/>
    <col min="51" max="51" width="12.1796875" bestFit="1" customWidth="1"/>
    <col min="52" max="53" width="12.08984375" bestFit="1" customWidth="1"/>
    <col min="54" max="54" width="10.6328125" bestFit="1" customWidth="1"/>
    <col min="55" max="55" width="12.1796875" bestFit="1" customWidth="1"/>
    <col min="56" max="56" width="12.08984375" bestFit="1" customWidth="1"/>
    <col min="57" max="57" width="11.08984375" bestFit="1" customWidth="1"/>
    <col min="58" max="58" width="12.08984375" bestFit="1" customWidth="1"/>
    <col min="59" max="59" width="12.26953125" bestFit="1" customWidth="1"/>
    <col min="60" max="60" width="12.1796875" bestFit="1" customWidth="1"/>
    <col min="61" max="61" width="11.08984375" bestFit="1" customWidth="1"/>
    <col min="62" max="62" width="10.7265625" bestFit="1" customWidth="1"/>
    <col min="63" max="63" width="10.90625" bestFit="1" customWidth="1"/>
    <col min="64" max="64" width="12.1796875" bestFit="1" customWidth="1"/>
    <col min="65" max="65" width="11.08984375" bestFit="1" customWidth="1"/>
    <col min="66" max="66" width="12.08984375" bestFit="1" customWidth="1"/>
    <col min="67" max="67" width="12" bestFit="1" customWidth="1"/>
    <col min="68" max="68" width="12.26953125" bestFit="1" customWidth="1"/>
    <col min="69" max="69" width="10.90625" bestFit="1" customWidth="1"/>
    <col min="70" max="70" width="10.81640625" bestFit="1" customWidth="1"/>
    <col min="71" max="71" width="9.08984375" bestFit="1" customWidth="1"/>
    <col min="72" max="72" width="15.81640625" bestFit="1" customWidth="1"/>
    <col min="73" max="73" width="11.1796875" bestFit="1" customWidth="1"/>
    <col min="74" max="74" width="9.81640625" bestFit="1" customWidth="1"/>
    <col min="75" max="75" width="12.08984375" bestFit="1" customWidth="1"/>
    <col min="76" max="76" width="13.7265625" bestFit="1" customWidth="1"/>
    <col min="77" max="77" width="15.54296875" bestFit="1" customWidth="1"/>
    <col min="78" max="78" width="10.81640625" bestFit="1" customWidth="1"/>
    <col min="79" max="79" width="9.81640625" bestFit="1" customWidth="1"/>
    <col min="81" max="81" width="9" bestFit="1" customWidth="1"/>
    <col min="82" max="82" width="8.81640625" bestFit="1" customWidth="1"/>
    <col min="83" max="83" width="9" bestFit="1" customWidth="1"/>
    <col min="84" max="84" width="13.453125" bestFit="1" customWidth="1"/>
    <col min="85" max="85" width="9.36328125" bestFit="1" customWidth="1"/>
    <col min="86" max="86" width="14.36328125" bestFit="1" customWidth="1"/>
    <col min="87" max="87" width="9.81640625" bestFit="1" customWidth="1"/>
    <col min="88" max="91" width="8.90625" bestFit="1" customWidth="1"/>
    <col min="92" max="93" width="8.81640625" bestFit="1" customWidth="1"/>
    <col min="94" max="94" width="8.90625" bestFit="1" customWidth="1"/>
    <col min="95" max="95" width="13.453125" bestFit="1" customWidth="1"/>
    <col min="96" max="96" width="12.6328125" bestFit="1" customWidth="1"/>
    <col min="97" max="97" width="13.7265625" bestFit="1" customWidth="1"/>
  </cols>
  <sheetData>
    <row r="1" spans="1:28" x14ac:dyDescent="0.35">
      <c r="A1" s="7" t="s">
        <v>342</v>
      </c>
      <c r="B1" s="7" t="s">
        <v>348</v>
      </c>
      <c r="C1" s="7" t="s">
        <v>0</v>
      </c>
      <c r="D1" s="7" t="s">
        <v>244</v>
      </c>
      <c r="E1" s="7" t="s">
        <v>343</v>
      </c>
      <c r="F1" s="1" t="s">
        <v>344</v>
      </c>
      <c r="G1" s="7" t="s">
        <v>1</v>
      </c>
      <c r="H1" s="8" t="s">
        <v>345</v>
      </c>
      <c r="I1" s="8" t="s">
        <v>346</v>
      </c>
      <c r="J1" s="8" t="s">
        <v>347</v>
      </c>
      <c r="K1" s="7" t="s">
        <v>162</v>
      </c>
      <c r="L1" s="7" t="s">
        <v>2</v>
      </c>
      <c r="M1" s="7" t="s">
        <v>3</v>
      </c>
      <c r="N1" s="1" t="s">
        <v>327</v>
      </c>
    </row>
    <row r="2" spans="1:28" x14ac:dyDescent="0.35">
      <c r="A2" s="4" t="s">
        <v>233</v>
      </c>
      <c r="B2" s="4" t="s">
        <v>233</v>
      </c>
      <c r="C2" s="4" t="s">
        <v>113</v>
      </c>
      <c r="D2" s="4"/>
      <c r="E2" s="14">
        <v>35431</v>
      </c>
      <c r="F2" s="13"/>
      <c r="G2" s="4" t="s">
        <v>114</v>
      </c>
      <c r="H2" s="5"/>
      <c r="I2" s="5">
        <v>1.6E-2</v>
      </c>
      <c r="J2" s="5"/>
      <c r="K2" s="4"/>
      <c r="L2" s="4" t="s">
        <v>287</v>
      </c>
      <c r="M2" s="4" t="s">
        <v>99</v>
      </c>
      <c r="N2" t="s">
        <v>334</v>
      </c>
    </row>
    <row r="3" spans="1:28" x14ac:dyDescent="0.35">
      <c r="A3" t="s">
        <v>233</v>
      </c>
      <c r="B3" t="s">
        <v>233</v>
      </c>
      <c r="C3" t="s">
        <v>110</v>
      </c>
      <c r="E3" s="15">
        <v>44197</v>
      </c>
      <c r="F3" s="15">
        <v>44561</v>
      </c>
      <c r="G3" t="s">
        <v>7</v>
      </c>
      <c r="I3" s="2">
        <v>0.09</v>
      </c>
      <c r="J3" s="2"/>
      <c r="K3">
        <v>4</v>
      </c>
      <c r="L3" t="s">
        <v>287</v>
      </c>
      <c r="M3" t="s">
        <v>262</v>
      </c>
      <c r="N3" t="s">
        <v>336</v>
      </c>
    </row>
    <row r="4" spans="1:28" x14ac:dyDescent="0.35">
      <c r="A4" t="s">
        <v>233</v>
      </c>
      <c r="B4" t="s">
        <v>233</v>
      </c>
      <c r="C4" t="s">
        <v>111</v>
      </c>
      <c r="E4" s="15">
        <v>44197</v>
      </c>
      <c r="F4" s="15">
        <v>44561</v>
      </c>
      <c r="G4" t="s">
        <v>7</v>
      </c>
      <c r="I4" s="2">
        <v>0.09</v>
      </c>
      <c r="J4" s="2"/>
      <c r="K4">
        <v>4</v>
      </c>
      <c r="L4" t="s">
        <v>287</v>
      </c>
      <c r="M4" t="s">
        <v>262</v>
      </c>
      <c r="N4" t="s">
        <v>336</v>
      </c>
    </row>
    <row r="5" spans="1:28" x14ac:dyDescent="0.35">
      <c r="A5" t="s">
        <v>233</v>
      </c>
      <c r="B5" t="s">
        <v>233</v>
      </c>
      <c r="C5" t="s">
        <v>112</v>
      </c>
      <c r="E5" s="15">
        <v>44197</v>
      </c>
      <c r="F5" s="15">
        <v>44561</v>
      </c>
      <c r="G5" t="s">
        <v>7</v>
      </c>
      <c r="I5" s="2">
        <v>0.09</v>
      </c>
      <c r="J5" s="2"/>
      <c r="K5">
        <v>4</v>
      </c>
      <c r="L5" t="s">
        <v>287</v>
      </c>
      <c r="M5" t="s">
        <v>262</v>
      </c>
      <c r="N5" t="s">
        <v>336</v>
      </c>
    </row>
    <row r="6" spans="1:28" x14ac:dyDescent="0.35">
      <c r="A6" t="s">
        <v>233</v>
      </c>
      <c r="B6" t="s">
        <v>233</v>
      </c>
      <c r="C6" t="s">
        <v>275</v>
      </c>
      <c r="E6" s="15">
        <v>44197</v>
      </c>
      <c r="F6" s="15">
        <v>44561</v>
      </c>
      <c r="G6" t="s">
        <v>7</v>
      </c>
      <c r="I6" s="2">
        <v>0</v>
      </c>
      <c r="J6" s="2"/>
      <c r="K6">
        <v>4</v>
      </c>
      <c r="L6" t="s">
        <v>287</v>
      </c>
      <c r="M6" t="s">
        <v>262</v>
      </c>
      <c r="N6" t="s">
        <v>336</v>
      </c>
    </row>
    <row r="7" spans="1:28" x14ac:dyDescent="0.35">
      <c r="A7" t="s">
        <v>233</v>
      </c>
      <c r="B7" t="s">
        <v>233</v>
      </c>
      <c r="C7" t="s">
        <v>276</v>
      </c>
      <c r="E7" s="15">
        <v>44197</v>
      </c>
      <c r="F7" s="15">
        <v>44561</v>
      </c>
      <c r="G7" t="s">
        <v>7</v>
      </c>
      <c r="I7" s="2">
        <v>0.01</v>
      </c>
      <c r="J7" s="2"/>
      <c r="K7">
        <v>12</v>
      </c>
      <c r="L7" t="s">
        <v>287</v>
      </c>
      <c r="M7" t="s">
        <v>262</v>
      </c>
      <c r="N7" t="s">
        <v>337</v>
      </c>
    </row>
    <row r="8" spans="1:28" x14ac:dyDescent="0.35">
      <c r="A8" t="s">
        <v>233</v>
      </c>
      <c r="B8" t="s">
        <v>233</v>
      </c>
      <c r="C8" t="s">
        <v>4</v>
      </c>
      <c r="E8" s="15">
        <v>44197</v>
      </c>
      <c r="F8" s="15">
        <v>44561</v>
      </c>
      <c r="G8" t="s">
        <v>114</v>
      </c>
      <c r="I8" s="2">
        <v>0.09</v>
      </c>
      <c r="J8" s="2"/>
      <c r="K8">
        <v>12</v>
      </c>
      <c r="L8" t="s">
        <v>287</v>
      </c>
      <c r="M8" t="s">
        <v>262</v>
      </c>
      <c r="N8" t="s">
        <v>337</v>
      </c>
    </row>
    <row r="9" spans="1:28" x14ac:dyDescent="0.35">
      <c r="A9" t="s">
        <v>233</v>
      </c>
      <c r="B9" t="s">
        <v>233</v>
      </c>
      <c r="C9" t="s">
        <v>115</v>
      </c>
      <c r="E9" s="15">
        <v>44197</v>
      </c>
      <c r="F9" s="15">
        <v>44561</v>
      </c>
      <c r="G9" t="s">
        <v>114</v>
      </c>
      <c r="I9" s="2">
        <v>0.1</v>
      </c>
      <c r="J9" s="2"/>
      <c r="K9">
        <v>52</v>
      </c>
      <c r="L9" t="s">
        <v>287</v>
      </c>
      <c r="M9" t="s">
        <v>262</v>
      </c>
      <c r="N9" t="s">
        <v>338</v>
      </c>
    </row>
    <row r="10" spans="1:28" x14ac:dyDescent="0.35">
      <c r="A10" t="s">
        <v>233</v>
      </c>
      <c r="B10" t="s">
        <v>233</v>
      </c>
      <c r="C10" t="s">
        <v>116</v>
      </c>
      <c r="E10" s="15">
        <v>44197</v>
      </c>
      <c r="F10" s="15">
        <v>44561</v>
      </c>
      <c r="G10" t="s">
        <v>114</v>
      </c>
      <c r="I10" s="2">
        <v>0.09</v>
      </c>
      <c r="J10" s="2"/>
      <c r="K10">
        <v>52</v>
      </c>
      <c r="L10" t="s">
        <v>287</v>
      </c>
      <c r="M10" t="s">
        <v>262</v>
      </c>
      <c r="N10" t="s">
        <v>338</v>
      </c>
    </row>
    <row r="11" spans="1:28" x14ac:dyDescent="0.35">
      <c r="A11" t="s">
        <v>233</v>
      </c>
      <c r="B11" t="s">
        <v>233</v>
      </c>
      <c r="C11" t="s">
        <v>117</v>
      </c>
      <c r="E11" s="15">
        <v>44197</v>
      </c>
      <c r="F11" s="15">
        <v>44561</v>
      </c>
      <c r="G11" t="s">
        <v>114</v>
      </c>
      <c r="I11" s="2">
        <v>0.09</v>
      </c>
      <c r="J11" s="2"/>
      <c r="K11">
        <v>52</v>
      </c>
      <c r="L11" t="s">
        <v>287</v>
      </c>
      <c r="M11" t="s">
        <v>262</v>
      </c>
      <c r="N11" t="s">
        <v>338</v>
      </c>
    </row>
    <row r="12" spans="1:28" x14ac:dyDescent="0.35">
      <c r="A12" t="s">
        <v>233</v>
      </c>
      <c r="B12" t="s">
        <v>233</v>
      </c>
      <c r="C12" t="s">
        <v>110</v>
      </c>
      <c r="E12" s="15">
        <v>44562</v>
      </c>
      <c r="F12" s="15">
        <v>44926</v>
      </c>
      <c r="G12" t="s">
        <v>7</v>
      </c>
      <c r="I12" s="2">
        <v>0.09</v>
      </c>
      <c r="J12" s="2"/>
      <c r="K12">
        <v>4</v>
      </c>
      <c r="L12" t="s">
        <v>287</v>
      </c>
      <c r="M12" t="s">
        <v>262</v>
      </c>
      <c r="N12" t="s">
        <v>336</v>
      </c>
      <c r="Y12" s="12" t="s">
        <v>243</v>
      </c>
      <c r="Z12" s="6" t="s">
        <v>249</v>
      </c>
      <c r="AA12" s="6" t="s">
        <v>250</v>
      </c>
      <c r="AB12" s="6" t="s">
        <v>162</v>
      </c>
    </row>
    <row r="13" spans="1:28" x14ac:dyDescent="0.35">
      <c r="A13" t="s">
        <v>233</v>
      </c>
      <c r="B13" t="s">
        <v>233</v>
      </c>
      <c r="C13" t="s">
        <v>111</v>
      </c>
      <c r="E13" s="15">
        <v>44562</v>
      </c>
      <c r="F13" s="15">
        <v>44926</v>
      </c>
      <c r="G13" t="s">
        <v>7</v>
      </c>
      <c r="I13" s="2">
        <v>0.09</v>
      </c>
      <c r="J13" s="2"/>
      <c r="K13">
        <v>4</v>
      </c>
      <c r="L13" t="s">
        <v>287</v>
      </c>
      <c r="M13" t="s">
        <v>262</v>
      </c>
      <c r="N13" t="s">
        <v>336</v>
      </c>
      <c r="Y13" s="11" t="s">
        <v>160</v>
      </c>
      <c r="Z13" s="2">
        <f>AVERAGE(H98:H103,H104:H131,H132:H137,H261:H268,H280)</f>
        <v>2.3489206759141622E-4</v>
      </c>
      <c r="AA13" s="2">
        <f>MAX(H98:H103,H104:H131,H132:H137,H261:H268,H280)</f>
        <v>8.43E-4</v>
      </c>
      <c r="AB13">
        <f>COUNT(H98:H103,H104:H131,H132:H137,H261:H268,H280)</f>
        <v>49</v>
      </c>
    </row>
    <row r="14" spans="1:28" x14ac:dyDescent="0.35">
      <c r="A14" t="s">
        <v>233</v>
      </c>
      <c r="B14" t="s">
        <v>233</v>
      </c>
      <c r="C14" t="s">
        <v>112</v>
      </c>
      <c r="E14" s="15">
        <v>44562</v>
      </c>
      <c r="F14" s="15">
        <v>44926</v>
      </c>
      <c r="G14" t="s">
        <v>7</v>
      </c>
      <c r="I14" s="2">
        <v>0.09</v>
      </c>
      <c r="J14" s="2"/>
      <c r="K14">
        <v>4</v>
      </c>
      <c r="L14" t="s">
        <v>287</v>
      </c>
      <c r="M14" t="s">
        <v>262</v>
      </c>
      <c r="N14" t="s">
        <v>336</v>
      </c>
      <c r="Y14" s="11" t="s">
        <v>195</v>
      </c>
      <c r="Z14" s="2">
        <f>AVERAGE(H89:H95,H154:H174,H212:H248,H281,H284:H293)</f>
        <v>6.4293571340031088E-5</v>
      </c>
      <c r="AA14" s="2">
        <f>MAX(H89:H95,H154:H174,H212:H248,H281,H284:H293)</f>
        <v>3.8424158857706866E-4</v>
      </c>
      <c r="AB14">
        <f>COUNT(H89:H95,H154:H174,H212:H248,H281,H284:H293)</f>
        <v>76</v>
      </c>
    </row>
    <row r="15" spans="1:28" x14ac:dyDescent="0.35">
      <c r="A15" t="s">
        <v>233</v>
      </c>
      <c r="B15" t="s">
        <v>233</v>
      </c>
      <c r="C15" t="s">
        <v>275</v>
      </c>
      <c r="E15" s="15">
        <v>44562</v>
      </c>
      <c r="F15" s="15">
        <v>44926</v>
      </c>
      <c r="G15" t="s">
        <v>7</v>
      </c>
      <c r="I15" s="2">
        <v>0</v>
      </c>
      <c r="J15" s="2"/>
      <c r="K15">
        <v>4</v>
      </c>
      <c r="L15" t="s">
        <v>287</v>
      </c>
      <c r="M15" t="s">
        <v>262</v>
      </c>
      <c r="N15" t="s">
        <v>336</v>
      </c>
      <c r="Y15" s="11" t="s">
        <v>241</v>
      </c>
      <c r="Z15" s="2">
        <f>AVERAGE(H139:H153,H249:H260,H290:H293,H276:H277)</f>
        <v>2.5907678311337217E-4</v>
      </c>
      <c r="AA15" s="2">
        <f>MAX(H139:H153,H249:H260,H290:H293,H276:H277)</f>
        <v>5.0452712960757234E-4</v>
      </c>
      <c r="AB15">
        <f>COUNT(H139:H153,H249:H260,H290:H293,H276:H277)</f>
        <v>33</v>
      </c>
    </row>
    <row r="16" spans="1:28" x14ac:dyDescent="0.35">
      <c r="A16" t="s">
        <v>233</v>
      </c>
      <c r="B16" t="s">
        <v>233</v>
      </c>
      <c r="C16" t="s">
        <v>276</v>
      </c>
      <c r="E16" s="15">
        <v>44562</v>
      </c>
      <c r="F16" s="15">
        <v>44926</v>
      </c>
      <c r="G16" t="s">
        <v>7</v>
      </c>
      <c r="I16" s="2">
        <v>0.01</v>
      </c>
      <c r="J16" s="2"/>
      <c r="K16">
        <v>12</v>
      </c>
      <c r="L16" t="s">
        <v>287</v>
      </c>
      <c r="M16" t="s">
        <v>262</v>
      </c>
      <c r="N16" t="s">
        <v>337</v>
      </c>
      <c r="Y16" s="11" t="s">
        <v>121</v>
      </c>
      <c r="Z16" s="2">
        <f>AVERAGE(H37:H39,H45:H75,H96:H97,H269:H272)</f>
        <v>2.0011993431376979E-3</v>
      </c>
      <c r="AA16" s="2">
        <f>MAX(H37:H39,H45:H75,H96:H97,H269:H272)</f>
        <v>0.03</v>
      </c>
      <c r="AB16">
        <f>COUNT(H37:H39,H45:H75,H96:H97,H269:H272)</f>
        <v>40</v>
      </c>
    </row>
    <row r="17" spans="1:30" x14ac:dyDescent="0.35">
      <c r="A17" t="s">
        <v>233</v>
      </c>
      <c r="B17" t="s">
        <v>233</v>
      </c>
      <c r="C17" t="s">
        <v>4</v>
      </c>
      <c r="E17" s="15">
        <v>44562</v>
      </c>
      <c r="F17" s="15">
        <v>44926</v>
      </c>
      <c r="G17" t="s">
        <v>114</v>
      </c>
      <c r="I17" s="2">
        <v>0.09</v>
      </c>
      <c r="J17" s="2"/>
      <c r="K17">
        <v>12</v>
      </c>
      <c r="L17" t="s">
        <v>287</v>
      </c>
      <c r="M17" t="s">
        <v>262</v>
      </c>
      <c r="N17" t="s">
        <v>337</v>
      </c>
      <c r="Y17" s="11" t="s">
        <v>234</v>
      </c>
      <c r="Z17" s="2">
        <f>AVERAGE(H76:H88,H273:H275)</f>
        <v>1.010174040980893E-4</v>
      </c>
      <c r="AA17" s="2">
        <f>MAX(H76:H88,H273:H275)</f>
        <v>2.6456106112515026E-4</v>
      </c>
      <c r="AB17">
        <f>COUNT(H76:H88,H273:H275)</f>
        <v>16</v>
      </c>
    </row>
    <row r="18" spans="1:30" x14ac:dyDescent="0.35">
      <c r="A18" t="s">
        <v>233</v>
      </c>
      <c r="B18" t="s">
        <v>233</v>
      </c>
      <c r="C18" t="s">
        <v>115</v>
      </c>
      <c r="E18" s="15">
        <v>44562</v>
      </c>
      <c r="F18" s="15">
        <v>44926</v>
      </c>
      <c r="G18" t="s">
        <v>114</v>
      </c>
      <c r="I18" s="2">
        <v>0.09</v>
      </c>
      <c r="J18" s="2"/>
      <c r="K18">
        <v>52</v>
      </c>
      <c r="L18" t="s">
        <v>287</v>
      </c>
      <c r="M18" t="s">
        <v>262</v>
      </c>
      <c r="N18" t="s">
        <v>338</v>
      </c>
      <c r="Y18" s="11" t="s">
        <v>228</v>
      </c>
      <c r="Z18" s="2">
        <f>AVERAGE(H175:H210)</f>
        <v>5.0819124096608778E-5</v>
      </c>
      <c r="AA18" s="2">
        <f>MAX(H175:H210)</f>
        <v>9.6620516078052988E-4</v>
      </c>
      <c r="AB18">
        <f>COUNT(H175:H210)</f>
        <v>36</v>
      </c>
    </row>
    <row r="19" spans="1:30" x14ac:dyDescent="0.35">
      <c r="A19" t="s">
        <v>233</v>
      </c>
      <c r="B19" t="s">
        <v>233</v>
      </c>
      <c r="C19" t="s">
        <v>116</v>
      </c>
      <c r="E19" s="15">
        <v>44562</v>
      </c>
      <c r="F19" s="15">
        <v>44926</v>
      </c>
      <c r="G19" t="s">
        <v>114</v>
      </c>
      <c r="I19" s="2">
        <v>0.09</v>
      </c>
      <c r="J19" s="2"/>
      <c r="K19">
        <v>52</v>
      </c>
      <c r="L19" t="s">
        <v>287</v>
      </c>
      <c r="M19" t="s">
        <v>262</v>
      </c>
      <c r="N19" t="s">
        <v>338</v>
      </c>
      <c r="Y19" s="11" t="s">
        <v>229</v>
      </c>
      <c r="Z19" s="2">
        <f>H211</f>
        <v>4.2735801650280848E-7</v>
      </c>
      <c r="AA19" s="2">
        <f>I211</f>
        <v>6.175311244988604E-6</v>
      </c>
      <c r="AB19">
        <f>K211</f>
        <v>33</v>
      </c>
    </row>
    <row r="20" spans="1:30" x14ac:dyDescent="0.35">
      <c r="A20" t="s">
        <v>233</v>
      </c>
      <c r="B20" t="s">
        <v>233</v>
      </c>
      <c r="C20" t="s">
        <v>117</v>
      </c>
      <c r="E20" s="15">
        <v>44562</v>
      </c>
      <c r="F20" s="15">
        <v>44926</v>
      </c>
      <c r="G20" t="s">
        <v>114</v>
      </c>
      <c r="I20" s="2">
        <v>0.09</v>
      </c>
      <c r="J20" s="2"/>
      <c r="K20">
        <v>52</v>
      </c>
      <c r="L20" t="s">
        <v>287</v>
      </c>
      <c r="M20" t="s">
        <v>262</v>
      </c>
      <c r="N20" t="s">
        <v>338</v>
      </c>
      <c r="Y20" s="11" t="s">
        <v>242</v>
      </c>
      <c r="Z20">
        <v>7.9549999999999992</v>
      </c>
      <c r="AA20" s="2">
        <v>30.635999999999999</v>
      </c>
      <c r="AB20">
        <v>131</v>
      </c>
    </row>
    <row r="21" spans="1:30" x14ac:dyDescent="0.35">
      <c r="A21" t="s">
        <v>121</v>
      </c>
      <c r="B21" t="s">
        <v>121</v>
      </c>
      <c r="C21" t="s">
        <v>120</v>
      </c>
      <c r="E21" s="15">
        <v>42370</v>
      </c>
      <c r="F21" s="15">
        <v>42735</v>
      </c>
      <c r="G21" t="s">
        <v>7</v>
      </c>
      <c r="I21" s="2">
        <v>0.03</v>
      </c>
      <c r="J21" s="2"/>
      <c r="L21" t="s">
        <v>287</v>
      </c>
      <c r="M21" t="s">
        <v>267</v>
      </c>
      <c r="N21" t="s">
        <v>335</v>
      </c>
      <c r="Y21" s="11" t="s">
        <v>246</v>
      </c>
      <c r="Z21">
        <v>5.0320000000000004E-2</v>
      </c>
      <c r="AA21">
        <v>0.37369999999999998</v>
      </c>
      <c r="AB21">
        <v>1435</v>
      </c>
    </row>
    <row r="22" spans="1:30" x14ac:dyDescent="0.35">
      <c r="A22" t="s">
        <v>121</v>
      </c>
      <c r="B22" t="s">
        <v>121</v>
      </c>
      <c r="C22" t="s">
        <v>121</v>
      </c>
      <c r="E22" s="15">
        <v>42370</v>
      </c>
      <c r="F22" s="15">
        <v>42735</v>
      </c>
      <c r="G22" t="s">
        <v>7</v>
      </c>
      <c r="I22" s="2">
        <v>0.03</v>
      </c>
      <c r="J22" s="2"/>
      <c r="L22" t="s">
        <v>287</v>
      </c>
      <c r="M22" t="s">
        <v>267</v>
      </c>
      <c r="N22" t="s">
        <v>335</v>
      </c>
      <c r="Y22" s="11" t="s">
        <v>247</v>
      </c>
      <c r="Z22">
        <v>0.71039999999999992</v>
      </c>
      <c r="AA22">
        <v>30.635999999999999</v>
      </c>
      <c r="AB22">
        <v>1566</v>
      </c>
    </row>
    <row r="23" spans="1:30" x14ac:dyDescent="0.35">
      <c r="A23" t="s">
        <v>121</v>
      </c>
      <c r="B23" t="s">
        <v>121</v>
      </c>
      <c r="C23" t="s">
        <v>122</v>
      </c>
      <c r="E23" s="15">
        <v>42370</v>
      </c>
      <c r="F23" s="15">
        <v>42735</v>
      </c>
      <c r="G23" t="s">
        <v>7</v>
      </c>
      <c r="I23" s="2">
        <v>0.03</v>
      </c>
      <c r="J23" s="2"/>
      <c r="L23" t="s">
        <v>287</v>
      </c>
      <c r="M23" t="s">
        <v>267</v>
      </c>
      <c r="N23" t="s">
        <v>335</v>
      </c>
    </row>
    <row r="24" spans="1:30" x14ac:dyDescent="0.35">
      <c r="A24" t="s">
        <v>121</v>
      </c>
      <c r="B24" t="s">
        <v>121</v>
      </c>
      <c r="C24" t="s">
        <v>123</v>
      </c>
      <c r="E24" s="15">
        <v>42370</v>
      </c>
      <c r="F24" s="15">
        <v>42735</v>
      </c>
      <c r="G24" t="s">
        <v>7</v>
      </c>
      <c r="I24" s="2">
        <v>0.03</v>
      </c>
      <c r="J24" s="2"/>
      <c r="L24" t="s">
        <v>287</v>
      </c>
      <c r="M24" t="s">
        <v>267</v>
      </c>
      <c r="N24" t="s">
        <v>335</v>
      </c>
    </row>
    <row r="25" spans="1:30" x14ac:dyDescent="0.35">
      <c r="A25" t="s">
        <v>121</v>
      </c>
      <c r="B25" t="s">
        <v>121</v>
      </c>
      <c r="C25" t="s">
        <v>120</v>
      </c>
      <c r="E25" s="15">
        <v>42736</v>
      </c>
      <c r="F25" s="15">
        <v>43100</v>
      </c>
      <c r="G25" t="s">
        <v>7</v>
      </c>
      <c r="I25" s="2">
        <v>0.03</v>
      </c>
      <c r="J25" s="2"/>
      <c r="L25" t="s">
        <v>287</v>
      </c>
      <c r="M25" t="s">
        <v>268</v>
      </c>
      <c r="N25" t="s">
        <v>335</v>
      </c>
      <c r="Y25" s="2" t="s">
        <v>263</v>
      </c>
    </row>
    <row r="26" spans="1:30" x14ac:dyDescent="0.35">
      <c r="A26" t="s">
        <v>121</v>
      </c>
      <c r="B26" t="s">
        <v>121</v>
      </c>
      <c r="C26" t="s">
        <v>121</v>
      </c>
      <c r="E26" s="15">
        <v>42736</v>
      </c>
      <c r="F26" s="15">
        <v>43100</v>
      </c>
      <c r="G26" t="s">
        <v>7</v>
      </c>
      <c r="I26" s="2">
        <v>0.02</v>
      </c>
      <c r="J26" s="2"/>
      <c r="L26" t="s">
        <v>287</v>
      </c>
      <c r="M26" t="s">
        <v>268</v>
      </c>
      <c r="N26" t="s">
        <v>335</v>
      </c>
      <c r="Y26" s="2">
        <f>AVERAGE(H89:H95,H98:H174,H212:H277,H284:H293)</f>
        <v>1.7219806117205373E-4</v>
      </c>
    </row>
    <row r="27" spans="1:30" x14ac:dyDescent="0.35">
      <c r="A27" t="s">
        <v>121</v>
      </c>
      <c r="B27" t="s">
        <v>121</v>
      </c>
      <c r="C27" t="s">
        <v>122</v>
      </c>
      <c r="E27" s="15">
        <v>42736</v>
      </c>
      <c r="F27" s="15">
        <v>43100</v>
      </c>
      <c r="G27" t="s">
        <v>7</v>
      </c>
      <c r="I27" s="2">
        <v>0.02</v>
      </c>
      <c r="J27" s="2"/>
      <c r="L27" t="s">
        <v>287</v>
      </c>
      <c r="M27" t="s">
        <v>268</v>
      </c>
      <c r="N27" t="s">
        <v>335</v>
      </c>
      <c r="Y27" s="2" t="s">
        <v>269</v>
      </c>
    </row>
    <row r="28" spans="1:30" x14ac:dyDescent="0.35">
      <c r="A28" t="s">
        <v>121</v>
      </c>
      <c r="B28" t="s">
        <v>121</v>
      </c>
      <c r="C28" t="s">
        <v>123</v>
      </c>
      <c r="E28" s="15">
        <v>42736</v>
      </c>
      <c r="F28" s="15">
        <v>43100</v>
      </c>
      <c r="G28" t="s">
        <v>7</v>
      </c>
      <c r="I28" s="2">
        <v>0.02</v>
      </c>
      <c r="J28" s="2"/>
      <c r="L28" t="s">
        <v>287</v>
      </c>
      <c r="M28" t="s">
        <v>268</v>
      </c>
      <c r="N28" t="s">
        <v>335</v>
      </c>
      <c r="Y28" s="2">
        <f>AVERAGE(H37:H39,H45:H103,H175:H210,H282:H293,H212:H248)</f>
        <v>5.6600206862581685E-4</v>
      </c>
      <c r="AA28" s="2"/>
    </row>
    <row r="29" spans="1:30" x14ac:dyDescent="0.35">
      <c r="A29" t="s">
        <v>121</v>
      </c>
      <c r="B29" t="s">
        <v>121</v>
      </c>
      <c r="C29" t="s">
        <v>120</v>
      </c>
      <c r="E29" s="15">
        <v>43101</v>
      </c>
      <c r="F29" s="15">
        <v>43465</v>
      </c>
      <c r="G29" t="s">
        <v>7</v>
      </c>
      <c r="I29" s="2">
        <v>0.03</v>
      </c>
      <c r="J29" s="2"/>
      <c r="L29" t="s">
        <v>287</v>
      </c>
      <c r="M29" t="s">
        <v>268</v>
      </c>
      <c r="N29" t="s">
        <v>335</v>
      </c>
      <c r="Y29" s="2" t="s">
        <v>264</v>
      </c>
      <c r="AA29" s="2"/>
    </row>
    <row r="30" spans="1:30" x14ac:dyDescent="0.35">
      <c r="A30" t="s">
        <v>121</v>
      </c>
      <c r="B30" t="s">
        <v>121</v>
      </c>
      <c r="C30" t="s">
        <v>121</v>
      </c>
      <c r="E30" s="15">
        <v>43101</v>
      </c>
      <c r="F30" s="15">
        <v>43465</v>
      </c>
      <c r="G30" t="s">
        <v>7</v>
      </c>
      <c r="I30" s="2">
        <v>0.03</v>
      </c>
      <c r="J30" s="2"/>
      <c r="L30" t="s">
        <v>287</v>
      </c>
      <c r="M30" t="s">
        <v>268</v>
      </c>
      <c r="N30" t="s">
        <v>335</v>
      </c>
      <c r="W30" s="7"/>
      <c r="Y30" s="2">
        <f>AVERAGE(I2:I20,H89:H95,H98:H103,H104:H174,H212:H277,H284:H293)</f>
        <v>7.4500094401537932E-3</v>
      </c>
      <c r="AB30" s="7"/>
      <c r="AC30" s="2"/>
      <c r="AD30"/>
    </row>
    <row r="31" spans="1:30" x14ac:dyDescent="0.35">
      <c r="A31" t="s">
        <v>121</v>
      </c>
      <c r="B31" t="s">
        <v>121</v>
      </c>
      <c r="C31" t="s">
        <v>122</v>
      </c>
      <c r="E31" s="15">
        <v>43101</v>
      </c>
      <c r="F31" s="15">
        <v>43465</v>
      </c>
      <c r="G31" t="s">
        <v>7</v>
      </c>
      <c r="I31" s="2">
        <v>0.03</v>
      </c>
      <c r="J31" s="2"/>
      <c r="L31" t="s">
        <v>287</v>
      </c>
      <c r="M31" t="s">
        <v>268</v>
      </c>
      <c r="N31" t="s">
        <v>335</v>
      </c>
      <c r="Y31" s="2" t="s">
        <v>270</v>
      </c>
      <c r="AB31" s="10"/>
      <c r="AC31" s="2"/>
      <c r="AD31"/>
    </row>
    <row r="32" spans="1:30" x14ac:dyDescent="0.35">
      <c r="A32" t="s">
        <v>121</v>
      </c>
      <c r="B32" t="s">
        <v>121</v>
      </c>
      <c r="C32" t="s">
        <v>123</v>
      </c>
      <c r="E32" s="15">
        <v>43101</v>
      </c>
      <c r="F32" s="15">
        <v>43465</v>
      </c>
      <c r="G32" t="s">
        <v>7</v>
      </c>
      <c r="I32" s="2">
        <v>0.03</v>
      </c>
      <c r="J32" s="2"/>
      <c r="L32" t="s">
        <v>287</v>
      </c>
      <c r="M32" t="s">
        <v>268</v>
      </c>
      <c r="N32" t="s">
        <v>335</v>
      </c>
      <c r="Y32" s="2">
        <f>AVERAGE(I21:I36,H37:H39,I40:I44,H45:H103,H175:H248,H282:H293)</f>
        <v>4.1017913103314312E-3</v>
      </c>
      <c r="AB32" s="7"/>
      <c r="AD32" s="8"/>
    </row>
    <row r="33" spans="1:32" x14ac:dyDescent="0.35">
      <c r="A33" t="s">
        <v>121</v>
      </c>
      <c r="B33" t="s">
        <v>121</v>
      </c>
      <c r="C33" t="s">
        <v>120</v>
      </c>
      <c r="E33" s="15">
        <v>43466</v>
      </c>
      <c r="F33" s="15">
        <v>43830</v>
      </c>
      <c r="G33" t="s">
        <v>7</v>
      </c>
      <c r="I33" s="2">
        <v>0.03</v>
      </c>
      <c r="J33" s="2"/>
      <c r="L33" t="s">
        <v>287</v>
      </c>
      <c r="M33" t="s">
        <v>268</v>
      </c>
      <c r="N33" t="s">
        <v>335</v>
      </c>
      <c r="AC33" s="2"/>
      <c r="AD33"/>
      <c r="AE33" s="2"/>
      <c r="AF33" s="2"/>
    </row>
    <row r="34" spans="1:32" x14ac:dyDescent="0.35">
      <c r="A34" t="s">
        <v>121</v>
      </c>
      <c r="B34" t="s">
        <v>121</v>
      </c>
      <c r="C34" t="s">
        <v>121</v>
      </c>
      <c r="E34" s="15">
        <v>43466</v>
      </c>
      <c r="F34" s="15">
        <v>43830</v>
      </c>
      <c r="G34" t="s">
        <v>7</v>
      </c>
      <c r="I34" s="2">
        <v>0.04</v>
      </c>
      <c r="J34" s="2"/>
      <c r="L34" t="s">
        <v>287</v>
      </c>
      <c r="M34" t="s">
        <v>268</v>
      </c>
      <c r="N34" t="s">
        <v>335</v>
      </c>
      <c r="Y34" s="2" t="s">
        <v>265</v>
      </c>
      <c r="AC34" s="2"/>
      <c r="AD34"/>
      <c r="AE34" s="2"/>
    </row>
    <row r="35" spans="1:32" x14ac:dyDescent="0.35">
      <c r="A35" t="s">
        <v>121</v>
      </c>
      <c r="B35" t="s">
        <v>121</v>
      </c>
      <c r="C35" t="s">
        <v>122</v>
      </c>
      <c r="E35" s="15">
        <v>43466</v>
      </c>
      <c r="F35" s="15">
        <v>43830</v>
      </c>
      <c r="G35" t="s">
        <v>7</v>
      </c>
      <c r="I35" s="2">
        <v>0.03</v>
      </c>
      <c r="J35" s="2"/>
      <c r="L35" t="s">
        <v>287</v>
      </c>
      <c r="M35" t="s">
        <v>268</v>
      </c>
      <c r="N35" t="s">
        <v>335</v>
      </c>
      <c r="Y35" s="2">
        <f>MAX(H89:H95,H98:H174,H212:H277,H284:H293)</f>
        <v>8.8999999999999995E-4</v>
      </c>
      <c r="AC35" s="2"/>
      <c r="AD35"/>
      <c r="AE35" s="2"/>
    </row>
    <row r="36" spans="1:32" x14ac:dyDescent="0.35">
      <c r="A36" t="s">
        <v>121</v>
      </c>
      <c r="B36" t="s">
        <v>121</v>
      </c>
      <c r="C36" t="s">
        <v>123</v>
      </c>
      <c r="E36" s="15">
        <v>43466</v>
      </c>
      <c r="F36" s="15">
        <v>43830</v>
      </c>
      <c r="G36" t="s">
        <v>7</v>
      </c>
      <c r="I36" s="2">
        <v>0.03</v>
      </c>
      <c r="J36" s="2"/>
      <c r="L36" t="s">
        <v>287</v>
      </c>
      <c r="M36" t="s">
        <v>268</v>
      </c>
      <c r="N36" t="s">
        <v>335</v>
      </c>
      <c r="Y36" s="2" t="s">
        <v>271</v>
      </c>
      <c r="AD36"/>
    </row>
    <row r="37" spans="1:32" x14ac:dyDescent="0.35">
      <c r="A37" t="s">
        <v>121</v>
      </c>
      <c r="B37" t="s">
        <v>121</v>
      </c>
      <c r="C37" t="s">
        <v>120</v>
      </c>
      <c r="E37" s="15">
        <v>43831</v>
      </c>
      <c r="F37" s="15">
        <v>44196</v>
      </c>
      <c r="G37" t="s">
        <v>7</v>
      </c>
      <c r="H37" s="2">
        <v>0.02</v>
      </c>
      <c r="J37" s="2"/>
      <c r="L37" t="s">
        <v>287</v>
      </c>
      <c r="M37" t="s">
        <v>268</v>
      </c>
      <c r="N37" t="s">
        <v>340</v>
      </c>
      <c r="W37" s="7"/>
      <c r="Y37" s="2">
        <f>MAX(H37:H39,H45:H103,H175:H210,H282:H293,H212:H248)</f>
        <v>0.03</v>
      </c>
      <c r="AB37" s="10"/>
      <c r="AC37" s="2"/>
      <c r="AD37"/>
    </row>
    <row r="38" spans="1:32" x14ac:dyDescent="0.35">
      <c r="A38" t="s">
        <v>121</v>
      </c>
      <c r="B38" t="s">
        <v>121</v>
      </c>
      <c r="C38" t="s">
        <v>121</v>
      </c>
      <c r="E38" s="15">
        <v>43831</v>
      </c>
      <c r="F38" s="15">
        <v>44196</v>
      </c>
      <c r="G38" t="s">
        <v>7</v>
      </c>
      <c r="H38" s="2">
        <v>0.03</v>
      </c>
      <c r="J38" s="2"/>
      <c r="L38" t="s">
        <v>287</v>
      </c>
      <c r="M38" t="s">
        <v>268</v>
      </c>
      <c r="N38" t="s">
        <v>340</v>
      </c>
      <c r="X38" s="2"/>
      <c r="Y38" s="2"/>
      <c r="AB38" s="7"/>
      <c r="AD38" s="8"/>
    </row>
    <row r="39" spans="1:32" x14ac:dyDescent="0.35">
      <c r="A39" t="s">
        <v>121</v>
      </c>
      <c r="B39" t="s">
        <v>121</v>
      </c>
      <c r="C39" t="s">
        <v>122</v>
      </c>
      <c r="E39" s="15">
        <v>43831</v>
      </c>
      <c r="F39" s="15">
        <v>44196</v>
      </c>
      <c r="G39" t="s">
        <v>7</v>
      </c>
      <c r="H39" s="2">
        <v>0.02</v>
      </c>
      <c r="J39" s="2"/>
      <c r="L39" t="s">
        <v>287</v>
      </c>
      <c r="M39" t="s">
        <v>268</v>
      </c>
      <c r="N39" t="s">
        <v>340</v>
      </c>
      <c r="X39" s="2"/>
      <c r="Y39" s="2" t="s">
        <v>266</v>
      </c>
      <c r="AC39" s="2"/>
      <c r="AD39"/>
      <c r="AE39" s="2"/>
    </row>
    <row r="40" spans="1:32" x14ac:dyDescent="0.35">
      <c r="A40" t="s">
        <v>121</v>
      </c>
      <c r="B40" t="s">
        <v>121</v>
      </c>
      <c r="C40" t="s">
        <v>123</v>
      </c>
      <c r="E40" s="15">
        <v>43831</v>
      </c>
      <c r="F40" s="15">
        <v>44196</v>
      </c>
      <c r="G40" t="s">
        <v>7</v>
      </c>
      <c r="I40" s="2">
        <v>0.03</v>
      </c>
      <c r="J40" s="2"/>
      <c r="L40" t="s">
        <v>287</v>
      </c>
      <c r="M40" t="s">
        <v>268</v>
      </c>
      <c r="N40" t="s">
        <v>335</v>
      </c>
      <c r="X40" s="2"/>
      <c r="Y40">
        <f>COUNT(H89:H95,H98:H174,H212:H277,H284:H293)</f>
        <v>160</v>
      </c>
      <c r="AC40" s="2"/>
      <c r="AD40"/>
      <c r="AE40" s="2"/>
    </row>
    <row r="41" spans="1:32" x14ac:dyDescent="0.35">
      <c r="A41" t="s">
        <v>121</v>
      </c>
      <c r="B41" t="s">
        <v>121</v>
      </c>
      <c r="C41" t="s">
        <v>120</v>
      </c>
      <c r="E41" s="15">
        <v>44197</v>
      </c>
      <c r="F41" s="15">
        <v>44561</v>
      </c>
      <c r="G41" t="s">
        <v>7</v>
      </c>
      <c r="I41" s="2">
        <v>0.03</v>
      </c>
      <c r="J41" s="2"/>
      <c r="L41" t="s">
        <v>287</v>
      </c>
      <c r="M41" t="s">
        <v>268</v>
      </c>
      <c r="N41" t="s">
        <v>335</v>
      </c>
      <c r="Y41" t="s">
        <v>272</v>
      </c>
      <c r="AC41" s="2"/>
      <c r="AD41"/>
      <c r="AE41" s="2"/>
    </row>
    <row r="42" spans="1:32" x14ac:dyDescent="0.35">
      <c r="A42" t="s">
        <v>121</v>
      </c>
      <c r="B42" t="s">
        <v>121</v>
      </c>
      <c r="C42" t="s">
        <v>121</v>
      </c>
      <c r="E42" s="15">
        <v>44197</v>
      </c>
      <c r="F42" s="15">
        <v>44561</v>
      </c>
      <c r="G42" t="s">
        <v>7</v>
      </c>
      <c r="I42" s="2">
        <v>0.03</v>
      </c>
      <c r="J42" s="2"/>
      <c r="L42" t="s">
        <v>287</v>
      </c>
      <c r="M42" t="s">
        <v>268</v>
      </c>
      <c r="N42" t="s">
        <v>335</v>
      </c>
      <c r="Y42">
        <f>COUNT(H37:H39,H45:H103,H175:H210,H282:H293,H212:H248)</f>
        <v>147</v>
      </c>
      <c r="AD42"/>
    </row>
    <row r="43" spans="1:32" x14ac:dyDescent="0.35">
      <c r="A43" t="s">
        <v>121</v>
      </c>
      <c r="B43" t="s">
        <v>121</v>
      </c>
      <c r="C43" t="s">
        <v>122</v>
      </c>
      <c r="E43" s="15">
        <v>44197</v>
      </c>
      <c r="F43" s="15">
        <v>44561</v>
      </c>
      <c r="G43" t="s">
        <v>7</v>
      </c>
      <c r="I43" s="2">
        <v>0.03</v>
      </c>
      <c r="J43" s="2"/>
      <c r="L43" t="s">
        <v>287</v>
      </c>
      <c r="M43" t="s">
        <v>268</v>
      </c>
      <c r="N43" t="s">
        <v>335</v>
      </c>
      <c r="W43" s="7"/>
      <c r="AC43" s="2"/>
      <c r="AD43"/>
    </row>
    <row r="44" spans="1:32" x14ac:dyDescent="0.35">
      <c r="A44" t="s">
        <v>121</v>
      </c>
      <c r="B44" t="s">
        <v>121</v>
      </c>
      <c r="C44" t="s">
        <v>123</v>
      </c>
      <c r="E44" s="15">
        <v>44197</v>
      </c>
      <c r="F44" s="15">
        <v>44561</v>
      </c>
      <c r="G44" t="s">
        <v>7</v>
      </c>
      <c r="I44" s="2">
        <v>0.03</v>
      </c>
      <c r="J44" s="2"/>
      <c r="L44" t="s">
        <v>287</v>
      </c>
      <c r="M44" t="s">
        <v>268</v>
      </c>
      <c r="N44" t="s">
        <v>335</v>
      </c>
      <c r="X44" s="2"/>
      <c r="AD44"/>
    </row>
    <row r="45" spans="1:32" x14ac:dyDescent="0.35">
      <c r="A45" t="s">
        <v>121</v>
      </c>
      <c r="B45" t="s">
        <v>121</v>
      </c>
      <c r="C45" t="s">
        <v>125</v>
      </c>
      <c r="E45" s="15">
        <v>38047</v>
      </c>
      <c r="F45" s="15"/>
      <c r="G45" t="s">
        <v>6</v>
      </c>
      <c r="H45" s="2">
        <v>1.2668135466574654E-5</v>
      </c>
      <c r="J45" s="2"/>
      <c r="K45">
        <v>1</v>
      </c>
      <c r="L45" t="s">
        <v>287</v>
      </c>
      <c r="M45" t="s">
        <v>251</v>
      </c>
      <c r="X45" s="2"/>
      <c r="Y45" s="2"/>
      <c r="AB45" s="7"/>
      <c r="AD45" s="8"/>
    </row>
    <row r="46" spans="1:32" x14ac:dyDescent="0.35">
      <c r="A46" t="s">
        <v>121</v>
      </c>
      <c r="B46" t="s">
        <v>121</v>
      </c>
      <c r="C46" t="s">
        <v>125</v>
      </c>
      <c r="E46" s="15">
        <v>38292</v>
      </c>
      <c r="F46" s="15"/>
      <c r="G46" t="s">
        <v>6</v>
      </c>
      <c r="H46" s="2">
        <v>1.4137919139492156E-5</v>
      </c>
      <c r="J46" s="2"/>
      <c r="K46">
        <v>1</v>
      </c>
      <c r="L46" t="s">
        <v>287</v>
      </c>
      <c r="M46" t="s">
        <v>251</v>
      </c>
      <c r="X46" s="2"/>
      <c r="Y46" s="2"/>
      <c r="AC46" s="2"/>
      <c r="AD46"/>
      <c r="AE46" s="2"/>
      <c r="AF46" s="2"/>
    </row>
    <row r="47" spans="1:32" x14ac:dyDescent="0.35">
      <c r="A47" t="s">
        <v>121</v>
      </c>
      <c r="B47" t="s">
        <v>121</v>
      </c>
      <c r="C47" t="s">
        <v>126</v>
      </c>
      <c r="E47" s="15">
        <v>38047</v>
      </c>
      <c r="F47" s="15"/>
      <c r="G47" t="s">
        <v>6</v>
      </c>
      <c r="H47" s="2">
        <v>1.6657548293065016E-5</v>
      </c>
      <c r="J47" s="2"/>
      <c r="K47">
        <v>1</v>
      </c>
      <c r="L47" t="s">
        <v>287</v>
      </c>
      <c r="M47" t="s">
        <v>251</v>
      </c>
      <c r="Y47" s="2"/>
      <c r="AC47" s="2"/>
      <c r="AD47"/>
      <c r="AE47" s="2"/>
    </row>
    <row r="48" spans="1:32" x14ac:dyDescent="0.35">
      <c r="A48" t="s">
        <v>121</v>
      </c>
      <c r="B48" t="s">
        <v>121</v>
      </c>
      <c r="C48" t="s">
        <v>126</v>
      </c>
      <c r="E48" s="15">
        <v>38292</v>
      </c>
      <c r="F48" s="15"/>
      <c r="G48" t="s">
        <v>6</v>
      </c>
      <c r="H48" s="2">
        <v>2.0436992023424306E-5</v>
      </c>
      <c r="J48" s="2"/>
      <c r="K48">
        <v>1</v>
      </c>
      <c r="L48" t="s">
        <v>287</v>
      </c>
      <c r="M48" t="s">
        <v>251</v>
      </c>
      <c r="AC48" s="2"/>
      <c r="AD48"/>
      <c r="AE48" s="2"/>
    </row>
    <row r="49" spans="1:30" x14ac:dyDescent="0.35">
      <c r="A49" t="s">
        <v>121</v>
      </c>
      <c r="B49" t="s">
        <v>121</v>
      </c>
      <c r="C49" t="s">
        <v>127</v>
      </c>
      <c r="E49" s="15">
        <v>38292</v>
      </c>
      <c r="F49" s="15"/>
      <c r="G49" t="s">
        <v>6</v>
      </c>
      <c r="H49" s="2">
        <v>2.2396703587314309E-5</v>
      </c>
      <c r="J49" s="2"/>
      <c r="K49">
        <v>1</v>
      </c>
      <c r="L49" t="s">
        <v>287</v>
      </c>
      <c r="M49" t="s">
        <v>251</v>
      </c>
      <c r="W49" s="7"/>
      <c r="Y49" s="2"/>
      <c r="AD49"/>
    </row>
    <row r="50" spans="1:30" x14ac:dyDescent="0.35">
      <c r="A50" t="s">
        <v>121</v>
      </c>
      <c r="B50" t="s">
        <v>121</v>
      </c>
      <c r="C50" t="s">
        <v>127</v>
      </c>
      <c r="E50" s="15">
        <v>38473</v>
      </c>
      <c r="F50" s="15"/>
      <c r="G50" t="s">
        <v>6</v>
      </c>
      <c r="H50" s="2">
        <v>3.3175117188709318E-5</v>
      </c>
      <c r="J50" s="2"/>
      <c r="K50">
        <v>1</v>
      </c>
      <c r="L50" t="s">
        <v>287</v>
      </c>
      <c r="M50" t="s">
        <v>251</v>
      </c>
      <c r="X50" s="2"/>
      <c r="Y50" s="2"/>
    </row>
    <row r="51" spans="1:30" x14ac:dyDescent="0.35">
      <c r="A51" t="s">
        <v>121</v>
      </c>
      <c r="B51" t="s">
        <v>121</v>
      </c>
      <c r="C51" t="s">
        <v>128</v>
      </c>
      <c r="E51" s="15">
        <v>38047</v>
      </c>
      <c r="F51" s="15"/>
      <c r="G51" t="s">
        <v>6</v>
      </c>
      <c r="H51" s="2">
        <v>4.0034107662324324E-5</v>
      </c>
      <c r="J51" s="2"/>
      <c r="K51">
        <v>1</v>
      </c>
      <c r="L51" t="s">
        <v>287</v>
      </c>
      <c r="M51" t="s">
        <v>251</v>
      </c>
      <c r="X51" s="2"/>
      <c r="Y51" s="2"/>
      <c r="AB51" s="7"/>
    </row>
    <row r="52" spans="1:30" x14ac:dyDescent="0.35">
      <c r="A52" t="s">
        <v>121</v>
      </c>
      <c r="B52" t="s">
        <v>121</v>
      </c>
      <c r="C52" t="s">
        <v>128</v>
      </c>
      <c r="E52" s="15">
        <v>38292</v>
      </c>
      <c r="F52" s="15"/>
      <c r="G52" t="s">
        <v>6</v>
      </c>
      <c r="H52" s="2">
        <v>4.731303632820148E-5</v>
      </c>
      <c r="J52" s="2"/>
      <c r="K52">
        <v>1</v>
      </c>
      <c r="L52" t="s">
        <v>287</v>
      </c>
      <c r="M52" t="s">
        <v>251</v>
      </c>
      <c r="X52" s="2"/>
      <c r="Y52" s="2"/>
      <c r="AC52" s="2"/>
    </row>
    <row r="53" spans="1:30" x14ac:dyDescent="0.35">
      <c r="A53" t="s">
        <v>121</v>
      </c>
      <c r="B53" t="s">
        <v>121</v>
      </c>
      <c r="C53" t="s">
        <v>128</v>
      </c>
      <c r="E53" s="15">
        <v>38473</v>
      </c>
      <c r="F53" s="15"/>
      <c r="G53" t="s">
        <v>6</v>
      </c>
      <c r="H53" s="2">
        <v>4.0174087059745052E-5</v>
      </c>
      <c r="J53" s="2"/>
      <c r="K53">
        <v>1</v>
      </c>
      <c r="L53" t="s">
        <v>287</v>
      </c>
      <c r="M53" t="s">
        <v>251</v>
      </c>
      <c r="Y53" s="2"/>
      <c r="AC53" s="2"/>
    </row>
    <row r="54" spans="1:30" x14ac:dyDescent="0.35">
      <c r="A54" t="s">
        <v>121</v>
      </c>
      <c r="B54" t="s">
        <v>121</v>
      </c>
      <c r="C54" t="s">
        <v>129</v>
      </c>
      <c r="E54" s="15">
        <v>38292</v>
      </c>
      <c r="F54" s="15"/>
      <c r="G54" t="s">
        <v>6</v>
      </c>
      <c r="H54" s="2">
        <v>6.1310976070272927E-5</v>
      </c>
      <c r="J54" s="2"/>
      <c r="K54">
        <v>1</v>
      </c>
      <c r="L54" t="s">
        <v>287</v>
      </c>
      <c r="M54" t="s">
        <v>251</v>
      </c>
      <c r="AC54" s="2"/>
    </row>
    <row r="55" spans="1:30" x14ac:dyDescent="0.35">
      <c r="A55" t="s">
        <v>121</v>
      </c>
      <c r="B55" t="s">
        <v>121</v>
      </c>
      <c r="C55" t="s">
        <v>129</v>
      </c>
      <c r="E55" s="15">
        <v>38473</v>
      </c>
      <c r="F55" s="15"/>
      <c r="G55" t="s">
        <v>6</v>
      </c>
      <c r="H55" s="2">
        <v>4.8992789097250048E-5</v>
      </c>
      <c r="J55" s="2"/>
      <c r="K55">
        <v>1</v>
      </c>
      <c r="L55" t="s">
        <v>287</v>
      </c>
      <c r="M55" t="s">
        <v>251</v>
      </c>
      <c r="W55" s="7"/>
      <c r="Y55" s="2"/>
    </row>
    <row r="56" spans="1:30" x14ac:dyDescent="0.35">
      <c r="A56" t="s">
        <v>121</v>
      </c>
      <c r="B56" t="s">
        <v>121</v>
      </c>
      <c r="C56" t="s">
        <v>130</v>
      </c>
      <c r="E56" s="15">
        <v>38047</v>
      </c>
      <c r="F56" s="15"/>
      <c r="G56" t="s">
        <v>6</v>
      </c>
      <c r="H56" s="2">
        <v>2.9535652855770744E-5</v>
      </c>
      <c r="J56" s="2"/>
      <c r="K56">
        <v>1</v>
      </c>
      <c r="L56" t="s">
        <v>287</v>
      </c>
      <c r="M56" t="s">
        <v>251</v>
      </c>
      <c r="W56" s="7"/>
      <c r="Y56" s="8"/>
    </row>
    <row r="57" spans="1:30" x14ac:dyDescent="0.35">
      <c r="A57" t="s">
        <v>121</v>
      </c>
      <c r="B57" t="s">
        <v>121</v>
      </c>
      <c r="C57" t="s">
        <v>130</v>
      </c>
      <c r="E57" s="15">
        <v>38292</v>
      </c>
      <c r="F57" s="15"/>
      <c r="G57" t="s">
        <v>6</v>
      </c>
      <c r="H57" s="2">
        <v>4.1853839828793613E-5</v>
      </c>
      <c r="J57" s="2"/>
      <c r="K57">
        <v>1</v>
      </c>
      <c r="L57" t="s">
        <v>287</v>
      </c>
      <c r="M57" t="s">
        <v>251</v>
      </c>
      <c r="V57" s="2"/>
      <c r="X57" s="2"/>
      <c r="Z57" s="2"/>
      <c r="AB57" s="7"/>
    </row>
    <row r="58" spans="1:30" x14ac:dyDescent="0.35">
      <c r="A58" t="s">
        <v>121</v>
      </c>
      <c r="B58" t="s">
        <v>121</v>
      </c>
      <c r="C58" t="s">
        <v>130</v>
      </c>
      <c r="E58" s="15">
        <v>38473</v>
      </c>
      <c r="F58" s="15"/>
      <c r="G58" t="s">
        <v>6</v>
      </c>
      <c r="H58" s="2">
        <v>5.2492274032767911E-5</v>
      </c>
      <c r="J58" s="2"/>
      <c r="K58">
        <v>1</v>
      </c>
      <c r="L58" t="s">
        <v>287</v>
      </c>
      <c r="M58" t="s">
        <v>251</v>
      </c>
      <c r="X58" s="2"/>
      <c r="Z58" s="2"/>
      <c r="AC58" s="2"/>
    </row>
    <row r="59" spans="1:30" x14ac:dyDescent="0.35">
      <c r="A59" t="s">
        <v>121</v>
      </c>
      <c r="B59" t="s">
        <v>121</v>
      </c>
      <c r="C59" t="s">
        <v>130</v>
      </c>
      <c r="E59" s="15">
        <v>38504</v>
      </c>
      <c r="F59" s="15"/>
      <c r="G59" t="s">
        <v>6</v>
      </c>
      <c r="H59" s="2">
        <v>4.7173056930780759E-5</v>
      </c>
      <c r="J59" s="2"/>
      <c r="K59">
        <v>1</v>
      </c>
      <c r="L59" t="s">
        <v>287</v>
      </c>
      <c r="M59" t="s">
        <v>251</v>
      </c>
      <c r="X59" s="2"/>
      <c r="Z59" s="2"/>
      <c r="AC59" s="2"/>
    </row>
    <row r="60" spans="1:30" x14ac:dyDescent="0.35">
      <c r="A60" t="s">
        <v>121</v>
      </c>
      <c r="B60" t="s">
        <v>121</v>
      </c>
      <c r="C60" t="s">
        <v>131</v>
      </c>
      <c r="E60" s="15">
        <v>38292</v>
      </c>
      <c r="F60" s="15"/>
      <c r="G60" t="s">
        <v>6</v>
      </c>
      <c r="H60" s="2">
        <v>3.9474190072641479E-5</v>
      </c>
      <c r="J60" s="2"/>
      <c r="K60">
        <v>1</v>
      </c>
      <c r="L60" t="s">
        <v>287</v>
      </c>
      <c r="M60" t="s">
        <v>251</v>
      </c>
      <c r="AC60" s="2"/>
    </row>
    <row r="61" spans="1:30" x14ac:dyDescent="0.35">
      <c r="A61" t="s">
        <v>121</v>
      </c>
      <c r="B61" t="s">
        <v>121</v>
      </c>
      <c r="C61" t="s">
        <v>132</v>
      </c>
      <c r="E61" s="15">
        <v>38292</v>
      </c>
      <c r="F61" s="15"/>
      <c r="G61" t="s">
        <v>6</v>
      </c>
      <c r="H61" s="2">
        <v>8.1468009298855797E-6</v>
      </c>
      <c r="J61" s="2"/>
      <c r="K61">
        <v>1</v>
      </c>
      <c r="L61" t="s">
        <v>287</v>
      </c>
      <c r="M61" t="s">
        <v>251</v>
      </c>
    </row>
    <row r="62" spans="1:30" x14ac:dyDescent="0.35">
      <c r="A62" t="s">
        <v>121</v>
      </c>
      <c r="B62" t="s">
        <v>121</v>
      </c>
      <c r="C62" t="s">
        <v>133</v>
      </c>
      <c r="E62" s="15">
        <v>38292</v>
      </c>
      <c r="F62" s="15"/>
      <c r="G62" t="s">
        <v>5</v>
      </c>
      <c r="H62" s="2">
        <v>2.9535652855770746E-4</v>
      </c>
      <c r="J62" s="2"/>
      <c r="K62">
        <v>1</v>
      </c>
      <c r="L62" t="s">
        <v>287</v>
      </c>
      <c r="M62" t="s">
        <v>251</v>
      </c>
    </row>
    <row r="63" spans="1:30" x14ac:dyDescent="0.35">
      <c r="A63" t="s">
        <v>121</v>
      </c>
      <c r="B63" t="s">
        <v>121</v>
      </c>
      <c r="C63" t="s">
        <v>133</v>
      </c>
      <c r="E63" s="15">
        <v>38473</v>
      </c>
      <c r="F63" s="15"/>
      <c r="G63" t="s">
        <v>5</v>
      </c>
      <c r="H63" s="2">
        <v>3.3455075983550747E-5</v>
      </c>
      <c r="J63" s="2"/>
      <c r="K63">
        <v>1</v>
      </c>
      <c r="L63" t="s">
        <v>287</v>
      </c>
      <c r="M63" t="s">
        <v>251</v>
      </c>
    </row>
    <row r="64" spans="1:30" x14ac:dyDescent="0.35">
      <c r="A64" t="s">
        <v>121</v>
      </c>
      <c r="B64" t="s">
        <v>121</v>
      </c>
      <c r="C64" t="s">
        <v>134</v>
      </c>
      <c r="E64" s="15">
        <v>38292</v>
      </c>
      <c r="F64" s="15"/>
      <c r="G64" t="s">
        <v>5</v>
      </c>
      <c r="H64" s="2">
        <v>6.3690625826425074E-5</v>
      </c>
      <c r="J64" s="2"/>
      <c r="K64">
        <v>1</v>
      </c>
      <c r="L64" t="s">
        <v>287</v>
      </c>
      <c r="M64" t="s">
        <v>251</v>
      </c>
    </row>
    <row r="65" spans="1:28" x14ac:dyDescent="0.35">
      <c r="A65" t="s">
        <v>121</v>
      </c>
      <c r="B65" t="s">
        <v>121</v>
      </c>
      <c r="C65" t="s">
        <v>134</v>
      </c>
      <c r="E65" s="15">
        <v>38473</v>
      </c>
      <c r="F65" s="15"/>
      <c r="G65" t="s">
        <v>5</v>
      </c>
      <c r="H65" s="2">
        <v>2.3236579971838593E-5</v>
      </c>
      <c r="J65" s="2"/>
      <c r="K65">
        <v>1</v>
      </c>
      <c r="L65" t="s">
        <v>287</v>
      </c>
      <c r="M65" t="s">
        <v>251</v>
      </c>
      <c r="AB65" s="2"/>
    </row>
    <row r="66" spans="1:28" x14ac:dyDescent="0.35">
      <c r="A66" t="s">
        <v>121</v>
      </c>
      <c r="B66" t="s">
        <v>121</v>
      </c>
      <c r="C66" t="s">
        <v>135</v>
      </c>
      <c r="E66" s="15">
        <v>38504</v>
      </c>
      <c r="F66" s="15"/>
      <c r="G66" t="s">
        <v>5</v>
      </c>
      <c r="H66" s="2">
        <v>8.2727823875642224E-5</v>
      </c>
      <c r="J66" s="2"/>
      <c r="K66">
        <v>1</v>
      </c>
      <c r="L66" t="s">
        <v>287</v>
      </c>
      <c r="M66" t="s">
        <v>251</v>
      </c>
      <c r="AB66" s="2"/>
    </row>
    <row r="67" spans="1:28" x14ac:dyDescent="0.35">
      <c r="A67" t="s">
        <v>121</v>
      </c>
      <c r="B67" t="s">
        <v>121</v>
      </c>
      <c r="C67" t="s">
        <v>136</v>
      </c>
      <c r="E67" s="15">
        <v>38504</v>
      </c>
      <c r="F67" s="15"/>
      <c r="G67" t="s">
        <v>5</v>
      </c>
      <c r="H67" s="2">
        <v>4.4373468982366481E-5</v>
      </c>
      <c r="J67" s="2"/>
      <c r="K67">
        <v>1</v>
      </c>
      <c r="L67" t="s">
        <v>287</v>
      </c>
      <c r="M67" t="s">
        <v>251</v>
      </c>
      <c r="AB67" s="2"/>
    </row>
    <row r="68" spans="1:28" x14ac:dyDescent="0.35">
      <c r="A68" t="s">
        <v>121</v>
      </c>
      <c r="B68" t="s">
        <v>121</v>
      </c>
      <c r="C68" t="s">
        <v>137</v>
      </c>
      <c r="E68" s="15">
        <v>38322</v>
      </c>
      <c r="F68" s="15"/>
      <c r="G68" t="s">
        <v>7</v>
      </c>
      <c r="H68" s="2">
        <v>4.6333180546256474E-4</v>
      </c>
      <c r="J68" s="2"/>
      <c r="K68">
        <v>1</v>
      </c>
      <c r="L68" t="s">
        <v>287</v>
      </c>
      <c r="M68" t="s">
        <v>251</v>
      </c>
      <c r="AB68" s="2"/>
    </row>
    <row r="69" spans="1:28" x14ac:dyDescent="0.35">
      <c r="A69" t="s">
        <v>121</v>
      </c>
      <c r="B69" t="s">
        <v>121</v>
      </c>
      <c r="C69" t="s">
        <v>138</v>
      </c>
      <c r="E69" s="15">
        <v>38047</v>
      </c>
      <c r="F69" s="15"/>
      <c r="G69" t="s">
        <v>7</v>
      </c>
      <c r="H69" s="2">
        <v>1.7917362869851448E-3</v>
      </c>
      <c r="J69" s="2"/>
      <c r="K69">
        <v>1</v>
      </c>
      <c r="L69" t="s">
        <v>287</v>
      </c>
      <c r="M69" t="s">
        <v>251</v>
      </c>
      <c r="AB69" s="2"/>
    </row>
    <row r="70" spans="1:28" x14ac:dyDescent="0.35">
      <c r="A70" t="s">
        <v>121</v>
      </c>
      <c r="B70" t="s">
        <v>121</v>
      </c>
      <c r="C70" t="s">
        <v>139</v>
      </c>
      <c r="E70" s="15">
        <v>38504</v>
      </c>
      <c r="F70" s="15"/>
      <c r="G70" t="s">
        <v>7</v>
      </c>
      <c r="H70" s="2">
        <v>1.2248197274312513E-3</v>
      </c>
      <c r="J70" s="2"/>
      <c r="K70">
        <v>1</v>
      </c>
      <c r="L70" t="s">
        <v>287</v>
      </c>
      <c r="M70" t="s">
        <v>251</v>
      </c>
      <c r="AB70" s="2"/>
    </row>
    <row r="71" spans="1:28" x14ac:dyDescent="0.35">
      <c r="A71" t="s">
        <v>121</v>
      </c>
      <c r="B71" t="s">
        <v>121</v>
      </c>
      <c r="C71" t="s">
        <v>140</v>
      </c>
      <c r="E71" s="15">
        <v>38322</v>
      </c>
      <c r="F71" s="15"/>
      <c r="G71" t="s">
        <v>7</v>
      </c>
      <c r="H71" s="2">
        <v>1.4417877934333587E-3</v>
      </c>
      <c r="J71" s="2"/>
      <c r="K71">
        <v>1</v>
      </c>
      <c r="L71" t="s">
        <v>287</v>
      </c>
      <c r="M71" t="s">
        <v>251</v>
      </c>
      <c r="AB71" s="2"/>
    </row>
    <row r="72" spans="1:28" x14ac:dyDescent="0.35">
      <c r="A72" t="s">
        <v>121</v>
      </c>
      <c r="B72" t="s">
        <v>121</v>
      </c>
      <c r="C72" t="s">
        <v>140</v>
      </c>
      <c r="E72" s="15">
        <v>33695</v>
      </c>
      <c r="F72" s="15"/>
      <c r="G72" t="s">
        <v>7</v>
      </c>
      <c r="H72" s="2">
        <v>2.155682720279002E-4</v>
      </c>
      <c r="J72" s="2"/>
      <c r="K72">
        <v>1</v>
      </c>
      <c r="L72" t="s">
        <v>287</v>
      </c>
      <c r="M72" t="s">
        <v>251</v>
      </c>
      <c r="AB72" s="2"/>
    </row>
    <row r="73" spans="1:28" x14ac:dyDescent="0.35">
      <c r="A73" t="s">
        <v>121</v>
      </c>
      <c r="B73" t="s">
        <v>121</v>
      </c>
      <c r="C73" t="s">
        <v>141</v>
      </c>
      <c r="E73" s="15">
        <v>33695</v>
      </c>
      <c r="F73" s="15"/>
      <c r="G73" t="s">
        <v>7</v>
      </c>
      <c r="H73" s="2">
        <v>1.2248197274312511E-4</v>
      </c>
      <c r="J73" s="2"/>
      <c r="K73">
        <v>1</v>
      </c>
      <c r="L73" t="s">
        <v>287</v>
      </c>
      <c r="M73" t="s">
        <v>251</v>
      </c>
    </row>
    <row r="74" spans="1:28" x14ac:dyDescent="0.35">
      <c r="A74" t="s">
        <v>121</v>
      </c>
      <c r="B74" t="s">
        <v>121</v>
      </c>
      <c r="C74" t="s">
        <v>8</v>
      </c>
      <c r="D74" t="s">
        <v>245</v>
      </c>
      <c r="E74" s="15">
        <v>38139</v>
      </c>
      <c r="F74" s="15"/>
      <c r="G74" t="s">
        <v>7</v>
      </c>
      <c r="H74" s="2">
        <v>6.4110564018687226E-4</v>
      </c>
      <c r="J74" s="2"/>
      <c r="K74">
        <v>1</v>
      </c>
      <c r="L74" t="s">
        <v>287</v>
      </c>
      <c r="M74" t="s">
        <v>252</v>
      </c>
      <c r="N74" t="s">
        <v>349</v>
      </c>
      <c r="AB74" s="2"/>
    </row>
    <row r="75" spans="1:28" x14ac:dyDescent="0.35">
      <c r="A75" t="s">
        <v>121</v>
      </c>
      <c r="B75" t="s">
        <v>121</v>
      </c>
      <c r="C75" t="s">
        <v>8</v>
      </c>
      <c r="D75" t="s">
        <v>245</v>
      </c>
      <c r="E75" s="15">
        <v>38353</v>
      </c>
      <c r="F75" s="15"/>
      <c r="G75" t="s">
        <v>7</v>
      </c>
      <c r="H75" s="2">
        <v>6.5370378595473635E-4</v>
      </c>
      <c r="J75" s="2"/>
      <c r="K75">
        <v>1</v>
      </c>
      <c r="L75" t="s">
        <v>287</v>
      </c>
      <c r="M75" t="s">
        <v>252</v>
      </c>
      <c r="N75" t="s">
        <v>349</v>
      </c>
      <c r="AB75" s="2"/>
    </row>
    <row r="76" spans="1:28" x14ac:dyDescent="0.35">
      <c r="A76" t="s">
        <v>234</v>
      </c>
      <c r="B76" t="s">
        <v>121</v>
      </c>
      <c r="C76" t="s">
        <v>143</v>
      </c>
      <c r="D76" t="s">
        <v>245</v>
      </c>
      <c r="E76" s="15">
        <v>38139</v>
      </c>
      <c r="F76" s="15"/>
      <c r="G76" t="s">
        <v>7</v>
      </c>
      <c r="H76" s="2">
        <v>1.5537713113699303E-4</v>
      </c>
      <c r="J76" s="2"/>
      <c r="K76">
        <v>1</v>
      </c>
      <c r="L76" t="s">
        <v>287</v>
      </c>
      <c r="M76" t="s">
        <v>252</v>
      </c>
      <c r="N76" t="s">
        <v>350</v>
      </c>
      <c r="AB76" s="2"/>
    </row>
    <row r="77" spans="1:28" x14ac:dyDescent="0.35">
      <c r="A77" t="s">
        <v>234</v>
      </c>
      <c r="B77" t="s">
        <v>121</v>
      </c>
      <c r="C77" t="s">
        <v>143</v>
      </c>
      <c r="D77" t="s">
        <v>245</v>
      </c>
      <c r="E77" s="15">
        <v>38353</v>
      </c>
      <c r="F77" s="15"/>
      <c r="G77" t="s">
        <v>7</v>
      </c>
      <c r="H77" s="2">
        <v>2.3656518164100738E-4</v>
      </c>
      <c r="J77" s="2"/>
      <c r="K77">
        <v>1</v>
      </c>
      <c r="L77" t="s">
        <v>287</v>
      </c>
      <c r="M77" t="s">
        <v>252</v>
      </c>
      <c r="N77" t="s">
        <v>350</v>
      </c>
      <c r="AB77" s="2"/>
    </row>
    <row r="78" spans="1:28" x14ac:dyDescent="0.35">
      <c r="A78" t="s">
        <v>234</v>
      </c>
      <c r="B78" t="s">
        <v>121</v>
      </c>
      <c r="C78" t="s">
        <v>144</v>
      </c>
      <c r="D78" t="s">
        <v>245</v>
      </c>
      <c r="E78" s="15">
        <v>37834</v>
      </c>
      <c r="F78" s="15"/>
      <c r="G78" t="s">
        <v>7</v>
      </c>
      <c r="H78" s="2">
        <v>1.6377589498223587E-4</v>
      </c>
      <c r="J78" s="2"/>
      <c r="K78">
        <v>1</v>
      </c>
      <c r="L78" t="s">
        <v>287</v>
      </c>
      <c r="M78" t="s">
        <v>252</v>
      </c>
      <c r="N78" t="s">
        <v>351</v>
      </c>
      <c r="AB78" s="2"/>
    </row>
    <row r="79" spans="1:28" x14ac:dyDescent="0.35">
      <c r="A79" t="s">
        <v>234</v>
      </c>
      <c r="B79" t="s">
        <v>121</v>
      </c>
      <c r="C79" t="s">
        <v>144</v>
      </c>
      <c r="D79" t="s">
        <v>245</v>
      </c>
      <c r="E79" s="15">
        <v>38353</v>
      </c>
      <c r="F79" s="15"/>
      <c r="G79" t="s">
        <v>7</v>
      </c>
      <c r="H79" s="2">
        <v>2.6456106112515026E-4</v>
      </c>
      <c r="J79" s="2"/>
      <c r="K79">
        <v>1</v>
      </c>
      <c r="L79" t="s">
        <v>287</v>
      </c>
      <c r="M79" t="s">
        <v>252</v>
      </c>
      <c r="N79" t="s">
        <v>351</v>
      </c>
      <c r="AB79" s="2"/>
    </row>
    <row r="80" spans="1:28" x14ac:dyDescent="0.35">
      <c r="A80" t="s">
        <v>234</v>
      </c>
      <c r="B80" t="s">
        <v>121</v>
      </c>
      <c r="C80" t="s">
        <v>145</v>
      </c>
      <c r="D80" t="s">
        <v>245</v>
      </c>
      <c r="E80" s="15">
        <v>37712</v>
      </c>
      <c r="F80" s="15"/>
      <c r="G80" t="s">
        <v>7</v>
      </c>
      <c r="H80" s="2">
        <v>9.8265536989341524E-5</v>
      </c>
      <c r="J80" s="2"/>
      <c r="K80">
        <v>1</v>
      </c>
      <c r="L80" t="s">
        <v>287</v>
      </c>
      <c r="M80" t="s">
        <v>252</v>
      </c>
      <c r="N80" t="s">
        <v>352</v>
      </c>
    </row>
    <row r="81" spans="1:14" x14ac:dyDescent="0.35">
      <c r="A81" t="s">
        <v>234</v>
      </c>
      <c r="B81" t="s">
        <v>121</v>
      </c>
      <c r="C81" t="s">
        <v>145</v>
      </c>
      <c r="D81" t="s">
        <v>245</v>
      </c>
      <c r="E81" s="15">
        <v>38292</v>
      </c>
      <c r="F81" s="15"/>
      <c r="G81" t="s">
        <v>7</v>
      </c>
      <c r="H81" s="2">
        <v>1.9457136241479307E-4</v>
      </c>
      <c r="J81" s="2"/>
      <c r="K81">
        <v>1</v>
      </c>
      <c r="L81" t="s">
        <v>287</v>
      </c>
      <c r="M81" t="s">
        <v>252</v>
      </c>
      <c r="N81" t="s">
        <v>352</v>
      </c>
    </row>
    <row r="82" spans="1:14" x14ac:dyDescent="0.35">
      <c r="A82" t="s">
        <v>234</v>
      </c>
      <c r="B82" t="s">
        <v>121</v>
      </c>
      <c r="C82" t="s">
        <v>146</v>
      </c>
      <c r="D82" t="s">
        <v>245</v>
      </c>
      <c r="E82" s="15">
        <v>38261</v>
      </c>
      <c r="F82" s="15"/>
      <c r="G82" t="s">
        <v>7</v>
      </c>
      <c r="H82" s="2">
        <v>8.7207164593105089E-5</v>
      </c>
      <c r="J82" s="2"/>
      <c r="K82">
        <v>1</v>
      </c>
      <c r="L82" t="s">
        <v>287</v>
      </c>
      <c r="M82" t="s">
        <v>252</v>
      </c>
      <c r="N82" t="s">
        <v>353</v>
      </c>
    </row>
    <row r="83" spans="1:14" x14ac:dyDescent="0.35">
      <c r="A83" t="s">
        <v>234</v>
      </c>
      <c r="B83" t="s">
        <v>121</v>
      </c>
      <c r="C83" t="s">
        <v>147</v>
      </c>
      <c r="D83" t="s">
        <v>245</v>
      </c>
      <c r="E83" s="15">
        <v>37773</v>
      </c>
      <c r="F83" s="15"/>
      <c r="G83" t="s">
        <v>7</v>
      </c>
      <c r="H83" s="2">
        <v>1.9597115638900022E-5</v>
      </c>
      <c r="J83" s="2"/>
      <c r="K83">
        <v>1</v>
      </c>
      <c r="L83" t="s">
        <v>287</v>
      </c>
      <c r="M83" t="s">
        <v>252</v>
      </c>
      <c r="N83" t="s">
        <v>354</v>
      </c>
    </row>
    <row r="84" spans="1:14" x14ac:dyDescent="0.35">
      <c r="A84" t="s">
        <v>234</v>
      </c>
      <c r="B84" t="s">
        <v>121</v>
      </c>
      <c r="C84" t="s">
        <v>148</v>
      </c>
      <c r="D84" t="s">
        <v>245</v>
      </c>
      <c r="E84" s="15">
        <v>37773</v>
      </c>
      <c r="F84" s="15"/>
      <c r="G84" t="s">
        <v>7</v>
      </c>
      <c r="H84" s="2">
        <v>3.0655488035136464E-5</v>
      </c>
      <c r="J84" s="2"/>
      <c r="K84">
        <v>1</v>
      </c>
      <c r="L84" t="s">
        <v>287</v>
      </c>
      <c r="M84" t="s">
        <v>252</v>
      </c>
      <c r="N84" t="s">
        <v>355</v>
      </c>
    </row>
    <row r="85" spans="1:14" x14ac:dyDescent="0.35">
      <c r="A85" t="s">
        <v>234</v>
      </c>
      <c r="B85" t="s">
        <v>121</v>
      </c>
      <c r="C85" t="s">
        <v>149</v>
      </c>
      <c r="D85" t="s">
        <v>245</v>
      </c>
      <c r="E85" s="15">
        <v>38473</v>
      </c>
      <c r="F85" s="15"/>
      <c r="G85" t="s">
        <v>7</v>
      </c>
      <c r="H85" s="2">
        <v>3.1915302611922888E-5</v>
      </c>
      <c r="J85" s="2"/>
      <c r="K85">
        <v>1</v>
      </c>
      <c r="L85" t="s">
        <v>287</v>
      </c>
      <c r="M85" t="s">
        <v>252</v>
      </c>
      <c r="N85" t="s">
        <v>356</v>
      </c>
    </row>
    <row r="86" spans="1:14" x14ac:dyDescent="0.35">
      <c r="A86" t="s">
        <v>234</v>
      </c>
      <c r="B86" t="s">
        <v>121</v>
      </c>
      <c r="C86" t="s">
        <v>150</v>
      </c>
      <c r="D86" t="s">
        <v>245</v>
      </c>
      <c r="E86" s="15">
        <v>37803</v>
      </c>
      <c r="F86" s="15"/>
      <c r="G86" t="s">
        <v>7</v>
      </c>
      <c r="H86" s="2">
        <v>4.2133798623635049E-5</v>
      </c>
      <c r="J86" s="2"/>
      <c r="K86">
        <v>1</v>
      </c>
      <c r="L86" t="s">
        <v>287</v>
      </c>
      <c r="M86" t="s">
        <v>252</v>
      </c>
      <c r="N86" t="s">
        <v>357</v>
      </c>
    </row>
    <row r="87" spans="1:14" x14ac:dyDescent="0.35">
      <c r="A87" t="s">
        <v>234</v>
      </c>
      <c r="B87" t="s">
        <v>121</v>
      </c>
      <c r="C87" t="s">
        <v>150</v>
      </c>
      <c r="D87" t="s">
        <v>245</v>
      </c>
      <c r="E87" s="15">
        <v>38169</v>
      </c>
      <c r="F87" s="15"/>
      <c r="G87" t="s">
        <v>7</v>
      </c>
      <c r="H87" s="2">
        <v>1.1618289985919296E-5</v>
      </c>
      <c r="J87" s="2"/>
      <c r="K87">
        <v>1</v>
      </c>
      <c r="L87" t="s">
        <v>287</v>
      </c>
      <c r="M87" t="s">
        <v>252</v>
      </c>
      <c r="N87" t="s">
        <v>357</v>
      </c>
    </row>
    <row r="88" spans="1:14" x14ac:dyDescent="0.35">
      <c r="A88" t="s">
        <v>234</v>
      </c>
      <c r="B88" t="s">
        <v>121</v>
      </c>
      <c r="C88" t="s">
        <v>150</v>
      </c>
      <c r="D88" t="s">
        <v>245</v>
      </c>
      <c r="E88" s="15">
        <v>38534</v>
      </c>
      <c r="F88" s="15"/>
      <c r="G88" t="s">
        <v>7</v>
      </c>
      <c r="H88" s="2">
        <v>3.3035137791288604E-5</v>
      </c>
      <c r="J88" s="2"/>
      <c r="K88">
        <v>1</v>
      </c>
      <c r="L88" t="s">
        <v>287</v>
      </c>
      <c r="M88" t="s">
        <v>252</v>
      </c>
      <c r="N88" t="s">
        <v>357</v>
      </c>
    </row>
    <row r="89" spans="1:14" x14ac:dyDescent="0.35">
      <c r="A89" t="s">
        <v>195</v>
      </c>
      <c r="B89" t="s">
        <v>273</v>
      </c>
      <c r="C89" t="s">
        <v>151</v>
      </c>
      <c r="D89" t="s">
        <v>245</v>
      </c>
      <c r="E89" s="15">
        <v>37803</v>
      </c>
      <c r="F89" s="15"/>
      <c r="G89" t="s">
        <v>7</v>
      </c>
      <c r="H89" s="2">
        <v>3.7514478508751469E-5</v>
      </c>
      <c r="J89" s="2"/>
      <c r="K89">
        <v>1</v>
      </c>
      <c r="L89" t="s">
        <v>287</v>
      </c>
      <c r="M89" t="s">
        <v>252</v>
      </c>
      <c r="N89" t="s">
        <v>358</v>
      </c>
    </row>
    <row r="90" spans="1:14" x14ac:dyDescent="0.35">
      <c r="A90" t="s">
        <v>195</v>
      </c>
      <c r="B90" t="s">
        <v>273</v>
      </c>
      <c r="C90" t="s">
        <v>151</v>
      </c>
      <c r="D90" t="s">
        <v>245</v>
      </c>
      <c r="E90" s="15">
        <v>38169</v>
      </c>
      <c r="F90" s="15"/>
      <c r="G90" t="s">
        <v>7</v>
      </c>
      <c r="H90" s="2">
        <v>2.2816641779576449E-5</v>
      </c>
      <c r="J90" s="2"/>
      <c r="K90">
        <v>1</v>
      </c>
      <c r="L90" t="s">
        <v>287</v>
      </c>
      <c r="M90" t="s">
        <v>252</v>
      </c>
      <c r="N90" t="s">
        <v>358</v>
      </c>
    </row>
    <row r="91" spans="1:14" x14ac:dyDescent="0.35">
      <c r="A91" t="s">
        <v>195</v>
      </c>
      <c r="B91" t="s">
        <v>273</v>
      </c>
      <c r="C91" t="s">
        <v>151</v>
      </c>
      <c r="D91" t="s">
        <v>245</v>
      </c>
      <c r="E91" s="15">
        <v>38534</v>
      </c>
      <c r="F91" s="15"/>
      <c r="G91" t="s">
        <v>7</v>
      </c>
      <c r="H91" s="2">
        <v>1.9457136241479304E-5</v>
      </c>
      <c r="J91" s="2"/>
      <c r="K91">
        <v>1</v>
      </c>
      <c r="L91" t="s">
        <v>287</v>
      </c>
      <c r="M91" t="s">
        <v>252</v>
      </c>
      <c r="N91" t="s">
        <v>358</v>
      </c>
    </row>
    <row r="92" spans="1:14" x14ac:dyDescent="0.35">
      <c r="A92" t="s">
        <v>195</v>
      </c>
      <c r="B92" t="s">
        <v>273</v>
      </c>
      <c r="C92" t="s">
        <v>152</v>
      </c>
      <c r="D92" t="s">
        <v>245</v>
      </c>
      <c r="E92" s="15">
        <v>37622</v>
      </c>
      <c r="F92" s="15"/>
      <c r="G92" t="s">
        <v>7</v>
      </c>
      <c r="H92" s="2">
        <v>2.0856930215686453E-5</v>
      </c>
      <c r="J92" s="2"/>
      <c r="K92">
        <v>1</v>
      </c>
      <c r="L92" t="s">
        <v>287</v>
      </c>
      <c r="M92" t="s">
        <v>252</v>
      </c>
      <c r="N92" t="s">
        <v>359</v>
      </c>
    </row>
    <row r="93" spans="1:14" x14ac:dyDescent="0.35">
      <c r="A93" t="s">
        <v>195</v>
      </c>
      <c r="B93" t="s">
        <v>273</v>
      </c>
      <c r="C93" t="s">
        <v>153</v>
      </c>
      <c r="D93" t="s">
        <v>245</v>
      </c>
      <c r="E93" s="15">
        <v>38534</v>
      </c>
      <c r="F93" s="15"/>
      <c r="G93" t="s">
        <v>7</v>
      </c>
      <c r="H93" s="2">
        <v>2.5756209125411455E-5</v>
      </c>
      <c r="J93" s="2"/>
      <c r="K93">
        <v>1</v>
      </c>
      <c r="L93" t="s">
        <v>287</v>
      </c>
      <c r="M93" t="s">
        <v>252</v>
      </c>
      <c r="N93" t="s">
        <v>360</v>
      </c>
    </row>
    <row r="94" spans="1:14" x14ac:dyDescent="0.35">
      <c r="A94" t="s">
        <v>195</v>
      </c>
      <c r="B94" t="s">
        <v>273</v>
      </c>
      <c r="C94" t="s">
        <v>154</v>
      </c>
      <c r="D94" t="s">
        <v>245</v>
      </c>
      <c r="E94" s="15">
        <v>38534</v>
      </c>
      <c r="F94" s="15"/>
      <c r="G94" t="s">
        <v>7</v>
      </c>
      <c r="H94" s="2">
        <v>1.5677692511120015E-5</v>
      </c>
      <c r="J94" s="2"/>
      <c r="K94">
        <v>1</v>
      </c>
      <c r="L94" t="s">
        <v>287</v>
      </c>
      <c r="M94" t="s">
        <v>252</v>
      </c>
      <c r="N94" t="s">
        <v>361</v>
      </c>
    </row>
    <row r="95" spans="1:14" x14ac:dyDescent="0.35">
      <c r="A95" t="s">
        <v>195</v>
      </c>
      <c r="B95" t="s">
        <v>273</v>
      </c>
      <c r="C95" t="s">
        <v>155</v>
      </c>
      <c r="D95" t="s">
        <v>245</v>
      </c>
      <c r="E95" s="15">
        <v>38534</v>
      </c>
      <c r="F95" s="15"/>
      <c r="G95" t="s">
        <v>7</v>
      </c>
      <c r="H95" s="2">
        <v>1.4277898536912871E-5</v>
      </c>
      <c r="J95" s="2"/>
      <c r="K95">
        <v>1</v>
      </c>
      <c r="L95" t="s">
        <v>287</v>
      </c>
      <c r="M95" t="s">
        <v>252</v>
      </c>
      <c r="N95" t="s">
        <v>362</v>
      </c>
    </row>
    <row r="96" spans="1:14" x14ac:dyDescent="0.35">
      <c r="A96" t="s">
        <v>121</v>
      </c>
      <c r="B96" t="s">
        <v>121</v>
      </c>
      <c r="C96" t="s">
        <v>156</v>
      </c>
      <c r="D96" t="s">
        <v>245</v>
      </c>
      <c r="E96" s="15">
        <v>38353</v>
      </c>
      <c r="F96" s="15"/>
      <c r="G96" t="s">
        <v>6</v>
      </c>
      <c r="H96" s="2">
        <v>5.3472129814712906E-6</v>
      </c>
      <c r="J96" s="2"/>
      <c r="K96">
        <v>1</v>
      </c>
      <c r="L96" t="s">
        <v>287</v>
      </c>
      <c r="M96" t="s">
        <v>252</v>
      </c>
      <c r="N96" t="s">
        <v>363</v>
      </c>
    </row>
    <row r="97" spans="1:94" x14ac:dyDescent="0.35">
      <c r="A97" t="s">
        <v>121</v>
      </c>
      <c r="B97" t="s">
        <v>121</v>
      </c>
      <c r="C97" t="s">
        <v>157</v>
      </c>
      <c r="D97" t="s">
        <v>245</v>
      </c>
      <c r="E97" s="15">
        <v>38139</v>
      </c>
      <c r="F97" s="15"/>
      <c r="G97" t="s">
        <v>5</v>
      </c>
      <c r="H97" s="2">
        <v>1.4277898536912871E-5</v>
      </c>
      <c r="J97" s="2"/>
      <c r="K97">
        <v>1</v>
      </c>
      <c r="L97" t="s">
        <v>287</v>
      </c>
      <c r="M97" t="s">
        <v>252</v>
      </c>
      <c r="N97" t="s">
        <v>364</v>
      </c>
    </row>
    <row r="98" spans="1:94" x14ac:dyDescent="0.35">
      <c r="A98" t="s">
        <v>160</v>
      </c>
      <c r="B98" t="s">
        <v>273</v>
      </c>
      <c r="C98" t="s">
        <v>187</v>
      </c>
      <c r="D98" t="s">
        <v>245</v>
      </c>
      <c r="E98" s="15">
        <v>40179</v>
      </c>
      <c r="G98" t="s">
        <v>7</v>
      </c>
      <c r="H98" s="2">
        <v>1.6394681191910787E-5</v>
      </c>
      <c r="J98" s="2"/>
      <c r="K98">
        <v>1</v>
      </c>
      <c r="L98" t="s">
        <v>287</v>
      </c>
      <c r="M98" t="s">
        <v>253</v>
      </c>
      <c r="N98" t="s">
        <v>331</v>
      </c>
      <c r="O98" s="7"/>
    </row>
    <row r="99" spans="1:94" x14ac:dyDescent="0.35">
      <c r="A99" t="s">
        <v>160</v>
      </c>
      <c r="B99" t="s">
        <v>273</v>
      </c>
      <c r="C99" t="s">
        <v>188</v>
      </c>
      <c r="D99" t="s">
        <v>245</v>
      </c>
      <c r="E99" s="15">
        <v>40179</v>
      </c>
      <c r="G99" t="s">
        <v>7</v>
      </c>
      <c r="H99" s="2">
        <v>2.2194712751262894E-6</v>
      </c>
      <c r="J99" s="2"/>
      <c r="K99">
        <v>1</v>
      </c>
      <c r="L99" t="s">
        <v>287</v>
      </c>
      <c r="M99" t="s">
        <v>253</v>
      </c>
    </row>
    <row r="100" spans="1:94" x14ac:dyDescent="0.35">
      <c r="A100" t="s">
        <v>160</v>
      </c>
      <c r="B100" t="s">
        <v>273</v>
      </c>
      <c r="C100" t="s">
        <v>189</v>
      </c>
      <c r="D100" t="s">
        <v>245</v>
      </c>
      <c r="E100" s="15">
        <v>40179</v>
      </c>
      <c r="G100" t="s">
        <v>7</v>
      </c>
      <c r="H100" s="2">
        <v>3.6855825843106589E-6</v>
      </c>
      <c r="J100" s="2"/>
      <c r="K100">
        <v>1</v>
      </c>
      <c r="L100" t="s">
        <v>287</v>
      </c>
      <c r="M100" t="s">
        <v>253</v>
      </c>
    </row>
    <row r="101" spans="1:94" x14ac:dyDescent="0.35">
      <c r="A101" t="s">
        <v>160</v>
      </c>
      <c r="B101" t="s">
        <v>273</v>
      </c>
      <c r="C101" t="s">
        <v>190</v>
      </c>
      <c r="D101" t="s">
        <v>245</v>
      </c>
      <c r="E101" s="15">
        <v>40179</v>
      </c>
      <c r="G101" t="s">
        <v>7</v>
      </c>
      <c r="H101" s="2">
        <v>5.7272160979599526E-7</v>
      </c>
      <c r="J101" s="2"/>
      <c r="K101">
        <v>1</v>
      </c>
      <c r="L101" t="s">
        <v>287</v>
      </c>
      <c r="M101" t="s">
        <v>253</v>
      </c>
    </row>
    <row r="102" spans="1:94" x14ac:dyDescent="0.35">
      <c r="A102" t="s">
        <v>160</v>
      </c>
      <c r="B102" t="s">
        <v>273</v>
      </c>
      <c r="C102" t="s">
        <v>191</v>
      </c>
      <c r="D102" t="s">
        <v>245</v>
      </c>
      <c r="E102" s="15">
        <v>40179</v>
      </c>
      <c r="G102" t="s">
        <v>7</v>
      </c>
      <c r="H102" s="2">
        <v>4.0188533499132186E-7</v>
      </c>
      <c r="J102" s="2"/>
      <c r="K102">
        <v>1</v>
      </c>
      <c r="L102" t="s">
        <v>287</v>
      </c>
      <c r="M102" t="s">
        <v>253</v>
      </c>
    </row>
    <row r="103" spans="1:94" x14ac:dyDescent="0.35">
      <c r="A103" t="s">
        <v>160</v>
      </c>
      <c r="B103" t="s">
        <v>273</v>
      </c>
      <c r="C103" t="s">
        <v>192</v>
      </c>
      <c r="D103" t="s">
        <v>245</v>
      </c>
      <c r="E103" s="15">
        <v>40179</v>
      </c>
      <c r="G103" t="s">
        <v>7</v>
      </c>
      <c r="H103" s="2">
        <v>4.5929752570436778E-7</v>
      </c>
      <c r="J103" s="2"/>
      <c r="K103">
        <v>1</v>
      </c>
      <c r="L103" t="s">
        <v>287</v>
      </c>
      <c r="M103" t="s">
        <v>253</v>
      </c>
      <c r="AA103" s="8"/>
      <c r="AE103" s="8"/>
      <c r="AI103" s="8"/>
      <c r="AM103" s="8"/>
      <c r="AQ103" s="7"/>
      <c r="AU103" s="7"/>
      <c r="AY103" s="7"/>
      <c r="BC103" s="7"/>
      <c r="BD103" s="7"/>
      <c r="BE103" s="7"/>
      <c r="BL103" s="7"/>
      <c r="BT103" s="7"/>
      <c r="CC103" s="7"/>
      <c r="CL103" s="7"/>
      <c r="CP103" s="7"/>
    </row>
    <row r="104" spans="1:94" x14ac:dyDescent="0.35">
      <c r="A104" t="s">
        <v>160</v>
      </c>
      <c r="B104" t="s">
        <v>233</v>
      </c>
      <c r="C104" t="s">
        <v>339</v>
      </c>
      <c r="D104" t="s">
        <v>245</v>
      </c>
      <c r="E104" s="15">
        <v>40481</v>
      </c>
      <c r="F104" s="15"/>
      <c r="G104" t="s">
        <v>7</v>
      </c>
      <c r="H104" s="2">
        <v>8.9077798358639765E-6</v>
      </c>
      <c r="J104" s="2"/>
      <c r="K104">
        <v>1</v>
      </c>
      <c r="L104" t="s">
        <v>287</v>
      </c>
      <c r="M104" t="s">
        <v>254</v>
      </c>
      <c r="N104" t="s">
        <v>332</v>
      </c>
      <c r="AA104" s="2"/>
      <c r="AE104" s="2"/>
      <c r="AI104" s="2"/>
    </row>
    <row r="105" spans="1:94" x14ac:dyDescent="0.35">
      <c r="A105" t="s">
        <v>160</v>
      </c>
      <c r="B105" t="s">
        <v>233</v>
      </c>
      <c r="C105" t="s">
        <v>339</v>
      </c>
      <c r="D105" t="s">
        <v>245</v>
      </c>
      <c r="E105" s="15">
        <v>40481</v>
      </c>
      <c r="G105" t="s">
        <v>7</v>
      </c>
      <c r="H105" s="2">
        <v>7.6352398593115921E-6</v>
      </c>
      <c r="J105" s="2"/>
      <c r="K105">
        <v>1</v>
      </c>
      <c r="L105" t="s">
        <v>287</v>
      </c>
      <c r="M105" t="s">
        <v>254</v>
      </c>
      <c r="AA105" s="2"/>
      <c r="AB105" s="2"/>
      <c r="AC105" s="2"/>
      <c r="AE105" s="2"/>
      <c r="AI105" s="2"/>
      <c r="AJ105" s="2"/>
      <c r="AK105" s="2"/>
      <c r="AN105" s="2"/>
      <c r="AO105" s="2"/>
      <c r="AR105" s="2"/>
      <c r="AS105" s="2"/>
      <c r="AV105" s="2"/>
      <c r="AW105" s="2"/>
      <c r="AZ105" s="2"/>
      <c r="BA105" s="2"/>
      <c r="BD105" s="2"/>
      <c r="BE105" s="2"/>
      <c r="BF105" s="2"/>
      <c r="BH105" s="7"/>
      <c r="BL105" s="2"/>
      <c r="BM105" s="2"/>
      <c r="BN105" s="2"/>
      <c r="BV105" s="2"/>
      <c r="BW105" s="2"/>
      <c r="BY105" s="7"/>
      <c r="CI105" s="2"/>
      <c r="CJ105" s="2"/>
    </row>
    <row r="106" spans="1:94" x14ac:dyDescent="0.35">
      <c r="A106" t="s">
        <v>160</v>
      </c>
      <c r="B106" t="s">
        <v>233</v>
      </c>
      <c r="C106" t="s">
        <v>339</v>
      </c>
      <c r="D106" t="s">
        <v>245</v>
      </c>
      <c r="E106" s="15">
        <v>40481</v>
      </c>
      <c r="G106" t="s">
        <v>7</v>
      </c>
      <c r="H106" s="2">
        <v>6.3626998827598363E-6</v>
      </c>
      <c r="J106" s="2"/>
      <c r="K106">
        <v>1</v>
      </c>
      <c r="L106" t="s">
        <v>287</v>
      </c>
      <c r="M106" t="s">
        <v>254</v>
      </c>
      <c r="AA106" s="2"/>
      <c r="AB106" s="2"/>
      <c r="AC106" s="2"/>
      <c r="AE106" s="2"/>
      <c r="AI106" s="2"/>
      <c r="AJ106" s="2"/>
      <c r="AK106" s="2"/>
      <c r="AN106" s="2"/>
      <c r="AO106" s="2"/>
      <c r="AR106" s="2"/>
      <c r="AS106" s="2"/>
      <c r="AV106" s="2"/>
      <c r="AW106" s="2"/>
      <c r="AZ106" s="2"/>
      <c r="BA106" s="2"/>
      <c r="BD106" s="2"/>
      <c r="BE106" s="2"/>
      <c r="BF106" s="2"/>
      <c r="BL106" s="2"/>
      <c r="BM106" s="2"/>
      <c r="BN106" s="2"/>
      <c r="BP106" s="2"/>
      <c r="BQ106" s="2"/>
      <c r="BR106" s="2"/>
      <c r="BV106" s="2"/>
      <c r="BW106" s="2"/>
      <c r="CI106" s="2"/>
      <c r="CJ106" s="2"/>
    </row>
    <row r="107" spans="1:94" x14ac:dyDescent="0.35">
      <c r="A107" t="s">
        <v>160</v>
      </c>
      <c r="B107" t="s">
        <v>233</v>
      </c>
      <c r="C107" t="s">
        <v>339</v>
      </c>
      <c r="D107" t="s">
        <v>245</v>
      </c>
      <c r="E107" s="15">
        <v>40481</v>
      </c>
      <c r="G107" t="s">
        <v>7</v>
      </c>
      <c r="H107" s="2">
        <v>2.2905719577935139E-5</v>
      </c>
      <c r="J107" s="2"/>
      <c r="K107">
        <v>1</v>
      </c>
      <c r="L107" t="s">
        <v>287</v>
      </c>
      <c r="M107" t="s">
        <v>254</v>
      </c>
      <c r="AA107" s="2"/>
      <c r="AB107" s="2"/>
      <c r="AC107" s="2"/>
      <c r="AE107" s="2"/>
      <c r="AI107" s="2"/>
      <c r="AJ107" s="2"/>
      <c r="AK107" s="2"/>
      <c r="AN107" s="2"/>
      <c r="AO107" s="2"/>
      <c r="AR107" s="2"/>
      <c r="AS107" s="2"/>
      <c r="AV107" s="2"/>
      <c r="AW107" s="2"/>
      <c r="AZ107" s="2"/>
      <c r="BA107" s="2"/>
      <c r="BE107" s="2"/>
      <c r="BF107" s="2"/>
      <c r="BH107" s="2"/>
      <c r="BI107" s="2"/>
      <c r="BJ107" s="2"/>
      <c r="BM107" s="2"/>
      <c r="BN107" s="2"/>
      <c r="BV107" s="2"/>
      <c r="BW107" s="2"/>
      <c r="BY107" s="2"/>
      <c r="BZ107" s="2"/>
      <c r="CA107" s="2"/>
      <c r="CI107" s="2"/>
      <c r="CJ107" s="2"/>
    </row>
    <row r="108" spans="1:94" x14ac:dyDescent="0.35">
      <c r="A108" t="s">
        <v>160</v>
      </c>
      <c r="B108" t="s">
        <v>233</v>
      </c>
      <c r="C108" t="s">
        <v>339</v>
      </c>
      <c r="D108" t="s">
        <v>245</v>
      </c>
      <c r="E108" s="15">
        <v>40481</v>
      </c>
      <c r="G108" t="s">
        <v>7</v>
      </c>
      <c r="H108" s="2">
        <v>3.1813499413798973E-5</v>
      </c>
      <c r="J108" s="2"/>
      <c r="K108">
        <v>1</v>
      </c>
      <c r="L108" t="s">
        <v>287</v>
      </c>
      <c r="M108" t="s">
        <v>254</v>
      </c>
      <c r="AA108" s="2"/>
      <c r="AB108" s="2"/>
      <c r="AC108" s="2"/>
      <c r="AE108" s="2"/>
      <c r="AI108" s="2"/>
      <c r="AJ108" s="2"/>
      <c r="AK108" s="2"/>
      <c r="AN108" s="2"/>
      <c r="AO108" s="2"/>
      <c r="AR108" s="2"/>
      <c r="AS108" s="2"/>
      <c r="AV108" s="2"/>
      <c r="AW108" s="2"/>
      <c r="AZ108" s="2"/>
      <c r="BA108" s="2"/>
      <c r="BE108" s="2"/>
      <c r="BF108" s="2"/>
      <c r="BM108" s="2"/>
      <c r="BN108" s="2"/>
      <c r="BV108" s="2"/>
      <c r="BW108" s="2"/>
      <c r="CI108" s="2"/>
      <c r="CJ108" s="2"/>
    </row>
    <row r="109" spans="1:94" x14ac:dyDescent="0.35">
      <c r="A109" t="s">
        <v>160</v>
      </c>
      <c r="B109" t="s">
        <v>233</v>
      </c>
      <c r="C109" t="s">
        <v>339</v>
      </c>
      <c r="D109" t="s">
        <v>245</v>
      </c>
      <c r="E109" s="15">
        <v>40481</v>
      </c>
      <c r="G109" t="s">
        <v>7</v>
      </c>
      <c r="H109" s="2">
        <v>2.7995879484143165E-5</v>
      </c>
      <c r="J109" s="2"/>
      <c r="K109">
        <v>1</v>
      </c>
      <c r="L109" t="s">
        <v>287</v>
      </c>
      <c r="M109" t="s">
        <v>254</v>
      </c>
      <c r="AA109" s="2"/>
      <c r="AB109" s="2"/>
      <c r="AC109" s="2"/>
      <c r="AE109" s="2"/>
      <c r="AI109" s="2"/>
      <c r="AJ109" s="2"/>
      <c r="AK109" s="2"/>
      <c r="AN109" s="2"/>
      <c r="AO109" s="2"/>
      <c r="AR109" s="2"/>
      <c r="AS109" s="2"/>
      <c r="AV109" s="2"/>
      <c r="AW109" s="2"/>
      <c r="AZ109" s="2"/>
      <c r="BA109" s="2"/>
      <c r="BE109" s="2"/>
      <c r="BF109" s="2"/>
      <c r="BM109" s="2"/>
      <c r="BN109" s="2"/>
      <c r="BV109" s="2"/>
      <c r="BW109" s="2"/>
      <c r="CI109" s="2"/>
      <c r="CJ109" s="2"/>
    </row>
    <row r="110" spans="1:94" x14ac:dyDescent="0.35">
      <c r="A110" t="s">
        <v>160</v>
      </c>
      <c r="B110" t="s">
        <v>233</v>
      </c>
      <c r="C110" t="s">
        <v>339</v>
      </c>
      <c r="D110" t="s">
        <v>245</v>
      </c>
      <c r="E110" s="15">
        <v>40481</v>
      </c>
      <c r="G110" t="s">
        <v>7</v>
      </c>
      <c r="H110" s="2">
        <v>4.8356519108974294E-5</v>
      </c>
      <c r="J110" s="2"/>
      <c r="K110">
        <v>1</v>
      </c>
      <c r="L110" t="s">
        <v>287</v>
      </c>
      <c r="M110" t="s">
        <v>254</v>
      </c>
      <c r="AA110" s="2"/>
      <c r="AB110" s="2"/>
      <c r="AC110" s="2"/>
      <c r="AE110" s="2"/>
      <c r="AI110" s="2"/>
      <c r="AJ110" s="2"/>
      <c r="AK110" s="2"/>
      <c r="AN110" s="2"/>
      <c r="AO110" s="2"/>
      <c r="AR110" s="2"/>
      <c r="AS110" s="2"/>
      <c r="AV110" s="2"/>
      <c r="AW110" s="2"/>
      <c r="AZ110" s="2"/>
      <c r="BA110" s="2"/>
      <c r="BE110" s="2"/>
      <c r="BF110" s="2"/>
      <c r="BM110" s="2"/>
      <c r="BN110" s="2"/>
      <c r="BV110" s="2"/>
      <c r="BW110" s="2"/>
      <c r="CI110" s="2"/>
      <c r="CJ110" s="2"/>
    </row>
    <row r="111" spans="1:94" x14ac:dyDescent="0.35">
      <c r="A111" t="s">
        <v>160</v>
      </c>
      <c r="B111" t="s">
        <v>233</v>
      </c>
      <c r="C111" t="s">
        <v>339</v>
      </c>
      <c r="D111" t="s">
        <v>245</v>
      </c>
      <c r="E111" s="15">
        <v>40481</v>
      </c>
      <c r="G111" t="s">
        <v>7</v>
      </c>
      <c r="H111" s="2">
        <v>1.0180319812415592E-4</v>
      </c>
      <c r="J111" s="2"/>
      <c r="K111">
        <v>1</v>
      </c>
      <c r="L111" t="s">
        <v>287</v>
      </c>
      <c r="M111" t="s">
        <v>254</v>
      </c>
      <c r="AA111" s="2"/>
      <c r="AB111" s="2"/>
      <c r="AC111" s="2"/>
      <c r="AE111" s="2"/>
      <c r="AI111" s="2"/>
      <c r="AJ111" s="2"/>
      <c r="AK111" s="2"/>
      <c r="AR111" s="2"/>
      <c r="AS111" s="2"/>
      <c r="AV111" s="2"/>
      <c r="AW111" s="2"/>
      <c r="AZ111" s="2"/>
      <c r="BA111" s="2"/>
      <c r="BE111" s="2"/>
      <c r="BF111" s="2"/>
      <c r="BH111" s="7"/>
      <c r="BM111" s="2"/>
      <c r="BN111" s="2"/>
      <c r="BV111" s="2"/>
      <c r="BW111" s="2"/>
      <c r="CI111" s="2"/>
      <c r="CJ111" s="2"/>
    </row>
    <row r="112" spans="1:94" x14ac:dyDescent="0.35">
      <c r="A112" t="s">
        <v>160</v>
      </c>
      <c r="B112" t="s">
        <v>233</v>
      </c>
      <c r="C112" t="s">
        <v>339</v>
      </c>
      <c r="D112" t="s">
        <v>245</v>
      </c>
      <c r="E112" s="15">
        <v>40481</v>
      </c>
      <c r="G112" t="s">
        <v>7</v>
      </c>
      <c r="H112" s="2">
        <v>1.0816589800691558E-4</v>
      </c>
      <c r="J112" s="2"/>
      <c r="K112">
        <v>1</v>
      </c>
      <c r="L112" t="s">
        <v>287</v>
      </c>
      <c r="M112" t="s">
        <v>254</v>
      </c>
      <c r="AA112" s="2"/>
      <c r="AB112" s="2"/>
      <c r="AC112" s="2"/>
      <c r="AE112" s="2"/>
      <c r="AI112" s="2"/>
      <c r="AJ112" s="2"/>
      <c r="AK112" s="2"/>
      <c r="AR112" s="2"/>
      <c r="AS112" s="2"/>
      <c r="AV112" s="2"/>
      <c r="AW112" s="2"/>
      <c r="AZ112" s="2"/>
      <c r="BA112" s="2"/>
      <c r="BE112" s="2"/>
      <c r="BF112" s="2"/>
      <c r="BH112" s="7"/>
      <c r="BM112" s="2"/>
      <c r="BN112" s="2"/>
      <c r="BV112" s="2"/>
      <c r="BW112" s="2"/>
      <c r="CI112" s="2"/>
      <c r="CJ112" s="2"/>
    </row>
    <row r="113" spans="1:88" x14ac:dyDescent="0.35">
      <c r="A113" t="s">
        <v>160</v>
      </c>
      <c r="B113" t="s">
        <v>233</v>
      </c>
      <c r="C113" t="s">
        <v>339</v>
      </c>
      <c r="D113" t="s">
        <v>245</v>
      </c>
      <c r="E113" s="15">
        <v>40481</v>
      </c>
      <c r="G113" t="s">
        <v>7</v>
      </c>
      <c r="H113" s="2">
        <v>1.6288511699864901E-4</v>
      </c>
      <c r="J113" s="2"/>
      <c r="K113">
        <v>1</v>
      </c>
      <c r="L113" t="s">
        <v>287</v>
      </c>
      <c r="M113" t="s">
        <v>254</v>
      </c>
      <c r="AA113" s="2"/>
      <c r="AB113" s="2"/>
      <c r="AC113" s="2"/>
      <c r="AE113" s="2"/>
      <c r="AI113" s="2"/>
      <c r="AJ113" s="2"/>
      <c r="AK113" s="2"/>
      <c r="AR113" s="2"/>
      <c r="AS113" s="2"/>
      <c r="AV113" s="2"/>
      <c r="AW113" s="2"/>
      <c r="AZ113" s="2"/>
      <c r="BA113" s="2"/>
      <c r="BE113" s="2"/>
      <c r="BF113" s="2"/>
      <c r="BM113" s="2"/>
      <c r="BN113" s="2"/>
      <c r="BV113" s="2"/>
      <c r="BW113" s="2"/>
      <c r="CI113" s="2"/>
      <c r="CJ113" s="2"/>
    </row>
    <row r="114" spans="1:88" x14ac:dyDescent="0.35">
      <c r="A114" t="s">
        <v>160</v>
      </c>
      <c r="B114" t="s">
        <v>233</v>
      </c>
      <c r="C114" t="s">
        <v>339</v>
      </c>
      <c r="D114" t="s">
        <v>245</v>
      </c>
      <c r="E114" s="15">
        <v>40481</v>
      </c>
      <c r="G114" t="s">
        <v>7</v>
      </c>
      <c r="H114" s="2">
        <v>2.22694495896591E-4</v>
      </c>
      <c r="J114" s="2"/>
      <c r="K114">
        <v>1</v>
      </c>
      <c r="L114" t="s">
        <v>287</v>
      </c>
      <c r="M114" t="s">
        <v>254</v>
      </c>
      <c r="AA114" s="2"/>
      <c r="AB114" s="2"/>
      <c r="AC114" s="2"/>
      <c r="AE114" s="2"/>
      <c r="AI114" s="2"/>
      <c r="AJ114" s="2"/>
      <c r="AK114" s="2"/>
      <c r="AV114" s="2"/>
      <c r="AW114" s="2"/>
      <c r="AZ114" s="2"/>
      <c r="BA114" s="2"/>
      <c r="BE114" s="2"/>
      <c r="BF114" s="2"/>
      <c r="BH114" s="2"/>
      <c r="BI114" s="2"/>
      <c r="BJ114" s="2"/>
      <c r="BM114" s="2"/>
      <c r="BN114" s="2"/>
      <c r="BV114" s="2"/>
      <c r="BW114" s="2"/>
      <c r="CI114" s="2"/>
      <c r="CJ114" s="2"/>
    </row>
    <row r="115" spans="1:88" x14ac:dyDescent="0.35">
      <c r="A115" t="s">
        <v>160</v>
      </c>
      <c r="B115" t="s">
        <v>233</v>
      </c>
      <c r="C115" t="s">
        <v>339</v>
      </c>
      <c r="D115" t="s">
        <v>245</v>
      </c>
      <c r="E115" s="15">
        <v>40481</v>
      </c>
      <c r="G115" t="s">
        <v>7</v>
      </c>
      <c r="H115" s="2">
        <v>2.0487893622486334E-4</v>
      </c>
      <c r="J115" s="2"/>
      <c r="K115">
        <v>1</v>
      </c>
      <c r="L115" t="s">
        <v>287</v>
      </c>
      <c r="M115" t="s">
        <v>254</v>
      </c>
      <c r="AA115" s="2"/>
      <c r="AB115" s="2"/>
      <c r="AC115" s="2"/>
      <c r="AE115" s="2"/>
      <c r="AI115" s="2"/>
      <c r="AJ115" s="2"/>
      <c r="AK115" s="2"/>
      <c r="AV115" s="2"/>
      <c r="AW115" s="2"/>
      <c r="AZ115" s="2"/>
      <c r="BA115" s="2"/>
      <c r="BE115" s="2"/>
      <c r="BF115" s="2"/>
      <c r="BH115" s="7"/>
      <c r="BM115" s="2"/>
      <c r="BN115" s="2"/>
      <c r="BV115" s="2"/>
      <c r="BW115" s="2"/>
      <c r="CI115" s="2"/>
      <c r="CJ115" s="2"/>
    </row>
    <row r="116" spans="1:88" x14ac:dyDescent="0.35">
      <c r="A116" t="s">
        <v>160</v>
      </c>
      <c r="B116" t="s">
        <v>233</v>
      </c>
      <c r="C116" t="s">
        <v>339</v>
      </c>
      <c r="D116" t="s">
        <v>245</v>
      </c>
      <c r="E116" s="15">
        <v>40481</v>
      </c>
      <c r="G116" t="s">
        <v>7</v>
      </c>
      <c r="H116" s="2">
        <v>2.3032973575590204E-4</v>
      </c>
      <c r="J116" s="2"/>
      <c r="K116">
        <v>1</v>
      </c>
      <c r="L116" t="s">
        <v>287</v>
      </c>
      <c r="M116" t="s">
        <v>254</v>
      </c>
      <c r="AA116" s="2"/>
      <c r="AB116" s="2"/>
      <c r="AC116" s="2"/>
      <c r="AE116" s="2"/>
      <c r="AI116" s="2"/>
      <c r="AJ116" s="2"/>
      <c r="AK116" s="2"/>
      <c r="AV116" s="2"/>
      <c r="AW116" s="2"/>
      <c r="AZ116" s="2"/>
      <c r="BA116" s="2"/>
      <c r="BE116" s="2"/>
      <c r="BF116" s="2"/>
      <c r="BM116" s="2"/>
      <c r="BN116" s="2"/>
      <c r="BV116" s="2"/>
      <c r="BW116" s="2"/>
      <c r="CI116" s="2"/>
      <c r="CJ116" s="2"/>
    </row>
    <row r="117" spans="1:88" x14ac:dyDescent="0.35">
      <c r="A117" t="s">
        <v>160</v>
      </c>
      <c r="B117" t="s">
        <v>233</v>
      </c>
      <c r="C117" t="s">
        <v>339</v>
      </c>
      <c r="D117" t="s">
        <v>245</v>
      </c>
      <c r="E117" s="15">
        <v>40481</v>
      </c>
      <c r="G117" t="s">
        <v>7</v>
      </c>
      <c r="H117" s="2">
        <v>2.2014941594348682E-4</v>
      </c>
      <c r="J117" s="2"/>
      <c r="K117">
        <v>1</v>
      </c>
      <c r="L117" t="s">
        <v>287</v>
      </c>
      <c r="M117" t="s">
        <v>254</v>
      </c>
      <c r="AA117" s="2"/>
      <c r="AB117" s="2"/>
      <c r="AC117" s="2"/>
      <c r="AE117" s="2"/>
      <c r="AI117" s="2"/>
      <c r="AJ117" s="2"/>
      <c r="AK117" s="2"/>
      <c r="AV117" s="2"/>
      <c r="AW117" s="2"/>
      <c r="AZ117" s="2"/>
      <c r="BA117" s="2"/>
      <c r="BE117" s="2"/>
      <c r="BF117" s="2"/>
      <c r="BH117" s="2"/>
      <c r="BI117" s="2"/>
      <c r="BJ117" s="2"/>
      <c r="BM117" s="2"/>
      <c r="BN117" s="2"/>
      <c r="BV117" s="2"/>
      <c r="BW117" s="2"/>
      <c r="CI117" s="2"/>
      <c r="CJ117" s="2"/>
    </row>
    <row r="118" spans="1:88" x14ac:dyDescent="0.35">
      <c r="A118" t="s">
        <v>160</v>
      </c>
      <c r="B118" t="s">
        <v>233</v>
      </c>
      <c r="C118" t="s">
        <v>339</v>
      </c>
      <c r="D118" t="s">
        <v>245</v>
      </c>
      <c r="E118" s="15">
        <v>40481</v>
      </c>
      <c r="G118" t="s">
        <v>7</v>
      </c>
      <c r="H118" s="2">
        <v>2.761411749117726E-4</v>
      </c>
      <c r="J118" s="2"/>
      <c r="K118">
        <v>1</v>
      </c>
      <c r="L118" t="s">
        <v>287</v>
      </c>
      <c r="M118" t="s">
        <v>254</v>
      </c>
      <c r="AA118" s="2"/>
      <c r="AB118" s="2"/>
      <c r="AC118" s="2"/>
      <c r="AE118" s="2"/>
      <c r="AI118" s="2"/>
      <c r="AJ118" s="2"/>
      <c r="AK118" s="2"/>
      <c r="AV118" s="2"/>
      <c r="AW118" s="2"/>
      <c r="BE118" s="2"/>
      <c r="BF118" s="2"/>
      <c r="BM118" s="2"/>
      <c r="BN118" s="2"/>
      <c r="BV118" s="2"/>
      <c r="BW118" s="2"/>
      <c r="CI118" s="2"/>
      <c r="CJ118" s="2"/>
    </row>
    <row r="119" spans="1:88" x14ac:dyDescent="0.35">
      <c r="A119" t="s">
        <v>160</v>
      </c>
      <c r="B119" t="s">
        <v>233</v>
      </c>
      <c r="C119" t="s">
        <v>339</v>
      </c>
      <c r="D119" t="s">
        <v>245</v>
      </c>
      <c r="E119" s="15">
        <v>40481</v>
      </c>
      <c r="G119" t="s">
        <v>7</v>
      </c>
      <c r="H119" s="2">
        <v>2.456002154745256E-4</v>
      </c>
      <c r="J119" s="2"/>
      <c r="K119">
        <v>1</v>
      </c>
      <c r="L119" t="s">
        <v>287</v>
      </c>
      <c r="M119" t="s">
        <v>254</v>
      </c>
      <c r="AA119" s="2"/>
      <c r="AB119" s="2"/>
      <c r="AC119" s="2"/>
      <c r="AE119" s="2"/>
      <c r="AI119" s="2"/>
      <c r="AJ119" s="2"/>
      <c r="AK119" s="2"/>
      <c r="BE119" s="2"/>
      <c r="BF119" s="2"/>
      <c r="BM119" s="2"/>
      <c r="BN119" s="2"/>
      <c r="BV119" s="2"/>
      <c r="BW119" s="2"/>
      <c r="CI119" s="2"/>
      <c r="CJ119" s="2"/>
    </row>
    <row r="120" spans="1:88" x14ac:dyDescent="0.35">
      <c r="A120" t="s">
        <v>160</v>
      </c>
      <c r="B120" t="s">
        <v>233</v>
      </c>
      <c r="C120" t="s">
        <v>339</v>
      </c>
      <c r="D120" t="s">
        <v>245</v>
      </c>
      <c r="E120" s="15">
        <v>40481</v>
      </c>
      <c r="G120" t="s">
        <v>7</v>
      </c>
      <c r="H120" s="2">
        <v>2.2651211582624584E-4</v>
      </c>
      <c r="J120" s="2"/>
      <c r="K120">
        <v>1</v>
      </c>
      <c r="L120" t="s">
        <v>287</v>
      </c>
      <c r="M120" t="s">
        <v>254</v>
      </c>
      <c r="AA120" s="2"/>
      <c r="AB120" s="2"/>
      <c r="AC120" s="2"/>
      <c r="AE120" s="2"/>
      <c r="AI120" s="2"/>
      <c r="AJ120" s="2"/>
      <c r="AK120" s="2"/>
      <c r="BE120" s="2"/>
      <c r="BF120" s="2"/>
      <c r="BM120" s="2"/>
      <c r="BN120" s="2"/>
      <c r="BV120" s="2"/>
      <c r="BW120" s="2"/>
      <c r="CI120" s="2"/>
      <c r="CJ120" s="2"/>
    </row>
    <row r="121" spans="1:88" x14ac:dyDescent="0.35">
      <c r="A121" t="s">
        <v>160</v>
      </c>
      <c r="B121" t="s">
        <v>233</v>
      </c>
      <c r="C121" t="s">
        <v>339</v>
      </c>
      <c r="D121" t="s">
        <v>245</v>
      </c>
      <c r="E121" s="15">
        <v>40481</v>
      </c>
      <c r="G121" t="s">
        <v>7</v>
      </c>
      <c r="H121" s="2">
        <v>3.1049975427867451E-4</v>
      </c>
      <c r="J121" s="2"/>
      <c r="K121">
        <v>1</v>
      </c>
      <c r="L121" t="s">
        <v>287</v>
      </c>
      <c r="M121" t="s">
        <v>254</v>
      </c>
      <c r="AA121" s="2"/>
      <c r="AB121" s="2"/>
      <c r="AC121" s="2"/>
      <c r="AE121" s="2"/>
      <c r="AI121" s="2"/>
      <c r="AJ121" s="2"/>
      <c r="AK121" s="2"/>
      <c r="BE121" s="2"/>
      <c r="BF121" s="2"/>
      <c r="BM121" s="2"/>
      <c r="BN121" s="2"/>
      <c r="BV121" s="2"/>
      <c r="BW121" s="2"/>
    </row>
    <row r="122" spans="1:88" x14ac:dyDescent="0.35">
      <c r="A122" t="s">
        <v>160</v>
      </c>
      <c r="B122" t="s">
        <v>233</v>
      </c>
      <c r="C122" t="s">
        <v>339</v>
      </c>
      <c r="D122" t="s">
        <v>245</v>
      </c>
      <c r="E122" s="15">
        <v>40481</v>
      </c>
      <c r="G122" t="s">
        <v>7</v>
      </c>
      <c r="H122" s="2">
        <v>3.5122103352833671E-4</v>
      </c>
      <c r="J122" s="2"/>
      <c r="K122">
        <v>1</v>
      </c>
      <c r="L122" t="s">
        <v>287</v>
      </c>
      <c r="M122" t="s">
        <v>254</v>
      </c>
      <c r="AA122" s="2"/>
      <c r="AB122" s="2"/>
      <c r="AC122" s="2"/>
      <c r="AE122" s="2"/>
      <c r="AI122" s="2"/>
      <c r="AJ122" s="2"/>
      <c r="AK122" s="2"/>
      <c r="BE122" s="2"/>
      <c r="BF122" s="2"/>
      <c r="BM122" s="2"/>
      <c r="BN122" s="2"/>
      <c r="BV122" s="2"/>
      <c r="BW122" s="2"/>
    </row>
    <row r="123" spans="1:88" x14ac:dyDescent="0.35">
      <c r="A123" t="s">
        <v>160</v>
      </c>
      <c r="B123" t="s">
        <v>233</v>
      </c>
      <c r="C123" t="s">
        <v>339</v>
      </c>
      <c r="D123" t="s">
        <v>245</v>
      </c>
      <c r="E123" s="15">
        <v>40481</v>
      </c>
      <c r="G123" t="s">
        <v>7</v>
      </c>
      <c r="H123" s="2">
        <v>3.2958785392695427E-4</v>
      </c>
      <c r="J123" s="2"/>
      <c r="K123">
        <v>1</v>
      </c>
      <c r="L123" t="s">
        <v>287</v>
      </c>
      <c r="M123" t="s">
        <v>254</v>
      </c>
      <c r="AA123" s="2"/>
      <c r="AB123" s="2"/>
      <c r="AC123" s="2"/>
      <c r="AE123" s="2"/>
      <c r="AI123" s="2"/>
      <c r="AJ123" s="2"/>
      <c r="AK123" s="2"/>
      <c r="BE123" s="2"/>
      <c r="BF123" s="2"/>
      <c r="BM123" s="2"/>
      <c r="BN123" s="2"/>
      <c r="BV123" s="2"/>
      <c r="BW123" s="2"/>
    </row>
    <row r="124" spans="1:88" x14ac:dyDescent="0.35">
      <c r="A124" t="s">
        <v>160</v>
      </c>
      <c r="B124" t="s">
        <v>233</v>
      </c>
      <c r="C124" t="s">
        <v>339</v>
      </c>
      <c r="D124" t="s">
        <v>245</v>
      </c>
      <c r="E124" s="15">
        <v>40481</v>
      </c>
      <c r="G124" t="s">
        <v>7</v>
      </c>
      <c r="H124" s="2">
        <v>3.4358579366902572E-4</v>
      </c>
      <c r="J124" s="2"/>
      <c r="K124">
        <v>1</v>
      </c>
      <c r="L124" t="s">
        <v>287</v>
      </c>
      <c r="M124" t="s">
        <v>254</v>
      </c>
      <c r="AA124" s="2"/>
      <c r="AB124" s="2"/>
      <c r="AC124" s="2"/>
      <c r="AE124" s="2"/>
      <c r="AI124" s="2"/>
      <c r="AJ124" s="2"/>
      <c r="AK124" s="2"/>
      <c r="BE124" s="2"/>
      <c r="BF124" s="2"/>
      <c r="BM124" s="2"/>
      <c r="BN124" s="2"/>
      <c r="BV124" s="2"/>
      <c r="BW124" s="2"/>
    </row>
    <row r="125" spans="1:88" x14ac:dyDescent="0.35">
      <c r="A125" t="s">
        <v>160</v>
      </c>
      <c r="B125" t="s">
        <v>233</v>
      </c>
      <c r="C125" t="s">
        <v>339</v>
      </c>
      <c r="D125" t="s">
        <v>245</v>
      </c>
      <c r="E125" s="15">
        <v>40481</v>
      </c>
      <c r="G125" t="s">
        <v>7</v>
      </c>
      <c r="H125" s="2">
        <v>4.1357549237938288E-4</v>
      </c>
      <c r="J125" s="2"/>
      <c r="K125">
        <v>1</v>
      </c>
      <c r="L125" t="s">
        <v>287</v>
      </c>
      <c r="M125" t="s">
        <v>254</v>
      </c>
      <c r="AA125" s="2"/>
      <c r="AB125" s="2"/>
      <c r="AC125" s="2"/>
      <c r="AE125" s="2"/>
      <c r="AI125" s="2"/>
      <c r="AJ125" s="2"/>
      <c r="AK125" s="2"/>
      <c r="BE125" s="2"/>
      <c r="BF125" s="2"/>
      <c r="BM125" s="2"/>
      <c r="BN125" s="2"/>
      <c r="BV125" s="2"/>
      <c r="BW125" s="2"/>
    </row>
    <row r="126" spans="1:88" x14ac:dyDescent="0.35">
      <c r="A126" t="s">
        <v>160</v>
      </c>
      <c r="B126" t="s">
        <v>233</v>
      </c>
      <c r="C126" t="s">
        <v>339</v>
      </c>
      <c r="D126" t="s">
        <v>245</v>
      </c>
      <c r="E126" s="15">
        <v>40481</v>
      </c>
      <c r="G126" t="s">
        <v>7</v>
      </c>
      <c r="H126" s="2">
        <v>4.8992789097250045E-4</v>
      </c>
      <c r="J126" s="2"/>
      <c r="K126">
        <v>1</v>
      </c>
      <c r="L126" t="s">
        <v>287</v>
      </c>
      <c r="M126" t="s">
        <v>254</v>
      </c>
      <c r="AA126" s="2"/>
      <c r="AB126" s="2"/>
      <c r="AC126" s="2"/>
      <c r="AE126" s="2"/>
      <c r="AI126" s="2"/>
      <c r="AJ126" s="2"/>
      <c r="AK126" s="2"/>
      <c r="BE126" s="2"/>
      <c r="BF126" s="2"/>
      <c r="BM126" s="2"/>
      <c r="BN126" s="2"/>
      <c r="BV126" s="2"/>
      <c r="BW126" s="2"/>
    </row>
    <row r="127" spans="1:88" x14ac:dyDescent="0.35">
      <c r="A127" t="s">
        <v>160</v>
      </c>
      <c r="B127" t="s">
        <v>233</v>
      </c>
      <c r="C127" t="s">
        <v>339</v>
      </c>
      <c r="D127" t="s">
        <v>245</v>
      </c>
      <c r="E127" s="15">
        <v>40481</v>
      </c>
      <c r="G127" t="s">
        <v>7</v>
      </c>
      <c r="H127" s="2">
        <v>6.5408554794770175E-4</v>
      </c>
      <c r="J127" s="2"/>
      <c r="K127">
        <v>1</v>
      </c>
      <c r="L127" t="s">
        <v>287</v>
      </c>
      <c r="M127" t="s">
        <v>254</v>
      </c>
      <c r="AA127" s="2"/>
      <c r="AB127" s="2"/>
      <c r="AC127" s="2"/>
      <c r="AE127" s="2"/>
      <c r="AI127" s="2"/>
      <c r="AJ127" s="2"/>
      <c r="AK127" s="2"/>
      <c r="BE127" s="2"/>
      <c r="BF127" s="2"/>
      <c r="BH127" s="7"/>
      <c r="BM127" s="2"/>
      <c r="BN127" s="2"/>
      <c r="BV127" s="2"/>
      <c r="BW127" s="2"/>
    </row>
    <row r="128" spans="1:88" x14ac:dyDescent="0.35">
      <c r="A128" t="s">
        <v>160</v>
      </c>
      <c r="B128" t="s">
        <v>233</v>
      </c>
      <c r="C128" t="s">
        <v>339</v>
      </c>
      <c r="D128" t="s">
        <v>245</v>
      </c>
      <c r="E128" s="15">
        <v>40481</v>
      </c>
      <c r="G128" t="s">
        <v>7</v>
      </c>
      <c r="H128" s="2">
        <v>3.7412675310627273E-4</v>
      </c>
      <c r="J128" s="2"/>
      <c r="K128">
        <v>1</v>
      </c>
      <c r="L128" t="s">
        <v>287</v>
      </c>
      <c r="M128" t="s">
        <v>254</v>
      </c>
      <c r="AA128" s="2"/>
      <c r="AB128" s="2"/>
      <c r="AC128" s="2"/>
      <c r="AE128" s="2"/>
      <c r="AI128" s="2"/>
      <c r="AJ128" s="2"/>
      <c r="AK128" s="2"/>
      <c r="BE128" s="2"/>
      <c r="BF128" s="2"/>
      <c r="BM128" s="2"/>
      <c r="BN128" s="2"/>
      <c r="BV128" s="2"/>
      <c r="BW128" s="2"/>
    </row>
    <row r="129" spans="1:79" x14ac:dyDescent="0.35">
      <c r="A129" t="s">
        <v>160</v>
      </c>
      <c r="B129" t="s">
        <v>233</v>
      </c>
      <c r="C129" t="s">
        <v>339</v>
      </c>
      <c r="D129" t="s">
        <v>245</v>
      </c>
      <c r="E129" s="15">
        <v>40481</v>
      </c>
      <c r="G129" t="s">
        <v>7</v>
      </c>
      <c r="H129" s="2">
        <v>2.5450799531039016E-4</v>
      </c>
      <c r="J129" s="2"/>
      <c r="K129">
        <v>1</v>
      </c>
      <c r="L129" t="s">
        <v>287</v>
      </c>
      <c r="M129" t="s">
        <v>254</v>
      </c>
      <c r="AA129" s="2"/>
      <c r="AB129" s="2"/>
      <c r="AC129" s="2"/>
      <c r="AE129" s="2"/>
      <c r="AI129" s="2"/>
      <c r="BE129" s="2"/>
      <c r="BF129" s="2"/>
      <c r="BH129" s="2"/>
      <c r="BI129" s="2"/>
      <c r="BJ129" s="2"/>
      <c r="BM129" s="2"/>
      <c r="BN129" s="2"/>
      <c r="BV129" s="2"/>
      <c r="BW129" s="2"/>
    </row>
    <row r="130" spans="1:79" x14ac:dyDescent="0.35">
      <c r="A130" t="s">
        <v>160</v>
      </c>
      <c r="B130" t="s">
        <v>233</v>
      </c>
      <c r="C130" t="s">
        <v>339</v>
      </c>
      <c r="D130" t="s">
        <v>245</v>
      </c>
      <c r="E130" s="15">
        <v>40481</v>
      </c>
      <c r="G130" t="s">
        <v>7</v>
      </c>
      <c r="H130" s="2">
        <v>5.8918600914355127E-4</v>
      </c>
      <c r="J130" s="2"/>
      <c r="K130">
        <v>1</v>
      </c>
      <c r="L130" t="s">
        <v>287</v>
      </c>
      <c r="M130" t="s">
        <v>254</v>
      </c>
      <c r="AA130" s="2"/>
      <c r="AB130" s="2"/>
      <c r="AC130" s="2"/>
      <c r="AE130" s="2"/>
      <c r="AI130" s="2"/>
      <c r="BE130" s="2"/>
      <c r="BF130" s="2"/>
      <c r="BM130" s="2"/>
      <c r="BN130" s="2"/>
      <c r="BV130" s="2"/>
      <c r="BW130" s="2"/>
    </row>
    <row r="131" spans="1:79" x14ac:dyDescent="0.35">
      <c r="A131" t="s">
        <v>160</v>
      </c>
      <c r="B131" t="s">
        <v>233</v>
      </c>
      <c r="C131" t="s">
        <v>339</v>
      </c>
      <c r="D131" t="s">
        <v>245</v>
      </c>
      <c r="E131" s="15">
        <v>40481</v>
      </c>
      <c r="G131" t="s">
        <v>7</v>
      </c>
      <c r="H131" s="2">
        <v>4.0339517256696763E-4</v>
      </c>
      <c r="J131" s="2"/>
      <c r="K131">
        <v>1</v>
      </c>
      <c r="L131" t="s">
        <v>287</v>
      </c>
      <c r="M131" t="s">
        <v>254</v>
      </c>
      <c r="AA131" s="2"/>
      <c r="AB131" s="2"/>
      <c r="AC131" s="2"/>
      <c r="AE131" s="2"/>
      <c r="AJ131" s="2"/>
      <c r="BE131" s="2"/>
      <c r="BF131" s="2"/>
      <c r="BM131" s="2"/>
      <c r="BN131" s="2"/>
      <c r="BV131" s="2"/>
      <c r="BW131" s="2"/>
    </row>
    <row r="132" spans="1:79" x14ac:dyDescent="0.35">
      <c r="A132" t="s">
        <v>160</v>
      </c>
      <c r="B132" t="s">
        <v>233</v>
      </c>
      <c r="C132" t="s">
        <v>160</v>
      </c>
      <c r="E132" s="15">
        <v>38565</v>
      </c>
      <c r="G132" t="s">
        <v>7</v>
      </c>
      <c r="H132" s="2">
        <v>3.6407730696077935E-6</v>
      </c>
      <c r="J132" s="2"/>
      <c r="K132">
        <v>1</v>
      </c>
      <c r="L132" t="s">
        <v>287</v>
      </c>
      <c r="M132" t="s">
        <v>255</v>
      </c>
      <c r="N132" t="s">
        <v>349</v>
      </c>
      <c r="AA132" s="2"/>
      <c r="AB132" s="2"/>
      <c r="AC132" s="2"/>
      <c r="AE132" s="2"/>
      <c r="AJ132" s="2"/>
      <c r="BE132" s="2"/>
      <c r="BF132" s="2"/>
      <c r="BM132" s="2"/>
      <c r="BN132" s="2"/>
      <c r="BV132" s="2"/>
      <c r="BW132" s="2"/>
    </row>
    <row r="133" spans="1:79" x14ac:dyDescent="0.35">
      <c r="A133" t="s">
        <v>160</v>
      </c>
      <c r="B133" t="s">
        <v>233</v>
      </c>
      <c r="C133" t="s">
        <v>160</v>
      </c>
      <c r="E133" s="15">
        <v>38565</v>
      </c>
      <c r="G133" t="s">
        <v>7</v>
      </c>
      <c r="H133" s="2">
        <v>1.5543300412556353E-5</v>
      </c>
      <c r="J133" s="2"/>
      <c r="K133">
        <v>1</v>
      </c>
      <c r="L133" t="s">
        <v>287</v>
      </c>
      <c r="M133" t="s">
        <v>255</v>
      </c>
      <c r="N133">
        <v>2</v>
      </c>
      <c r="AB133" s="2"/>
      <c r="AE133" s="2"/>
      <c r="AJ133" s="2"/>
      <c r="BE133" s="2"/>
      <c r="BF133" s="2"/>
      <c r="BM133" s="2"/>
      <c r="BN133" s="2"/>
      <c r="BV133" s="2"/>
      <c r="BW133" s="2"/>
    </row>
    <row r="134" spans="1:79" x14ac:dyDescent="0.35">
      <c r="A134" t="s">
        <v>160</v>
      </c>
      <c r="B134" t="s">
        <v>233</v>
      </c>
      <c r="C134" t="s">
        <v>160</v>
      </c>
      <c r="E134" s="15">
        <v>38565</v>
      </c>
      <c r="G134" t="s">
        <v>7</v>
      </c>
      <c r="H134" s="2">
        <v>1.9940234042774987E-4</v>
      </c>
      <c r="J134" s="2"/>
      <c r="K134">
        <v>1</v>
      </c>
      <c r="L134" t="s">
        <v>287</v>
      </c>
      <c r="M134" t="s">
        <v>255</v>
      </c>
      <c r="N134">
        <v>3</v>
      </c>
      <c r="AE134" s="2"/>
      <c r="AJ134" s="2"/>
      <c r="BE134" s="2"/>
      <c r="BF134" s="2"/>
      <c r="BM134" s="2"/>
      <c r="BN134" s="2"/>
      <c r="BV134" s="2"/>
      <c r="BW134" s="2"/>
    </row>
    <row r="135" spans="1:79" x14ac:dyDescent="0.35">
      <c r="A135" t="s">
        <v>160</v>
      </c>
      <c r="B135" t="s">
        <v>233</v>
      </c>
      <c r="C135" t="s">
        <v>160</v>
      </c>
      <c r="E135" s="15">
        <v>38565</v>
      </c>
      <c r="G135" t="s">
        <v>7</v>
      </c>
      <c r="H135" s="2">
        <v>5.3449349256511341E-4</v>
      </c>
      <c r="J135" s="2"/>
      <c r="K135">
        <v>1</v>
      </c>
      <c r="L135" t="s">
        <v>287</v>
      </c>
      <c r="M135" t="s">
        <v>255</v>
      </c>
      <c r="N135">
        <v>4</v>
      </c>
      <c r="AE135" s="2"/>
      <c r="AJ135" s="2"/>
      <c r="BE135" s="2"/>
      <c r="BF135" s="2"/>
      <c r="BM135" s="2"/>
      <c r="BN135" s="2"/>
      <c r="BV135" s="2"/>
      <c r="BW135" s="2"/>
    </row>
    <row r="136" spans="1:79" x14ac:dyDescent="0.35">
      <c r="A136" t="s">
        <v>160</v>
      </c>
      <c r="B136" t="s">
        <v>233</v>
      </c>
      <c r="C136" t="s">
        <v>160</v>
      </c>
      <c r="E136" s="15">
        <v>38565</v>
      </c>
      <c r="G136" t="s">
        <v>7</v>
      </c>
      <c r="H136" s="2">
        <v>3.6421733669422584E-4</v>
      </c>
      <c r="J136" s="2"/>
      <c r="K136">
        <v>1</v>
      </c>
      <c r="L136" t="s">
        <v>287</v>
      </c>
      <c r="M136" t="s">
        <v>255</v>
      </c>
      <c r="N136">
        <v>5</v>
      </c>
      <c r="AF136" s="2"/>
      <c r="AK136" s="2"/>
      <c r="BE136" s="2"/>
      <c r="BF136" s="2"/>
      <c r="BM136" s="2"/>
      <c r="BN136" s="2"/>
      <c r="BV136" s="2"/>
      <c r="BW136" s="2"/>
    </row>
    <row r="137" spans="1:79" x14ac:dyDescent="0.35">
      <c r="A137" t="s">
        <v>160</v>
      </c>
      <c r="B137" t="s">
        <v>233</v>
      </c>
      <c r="C137" t="s">
        <v>160</v>
      </c>
      <c r="E137" s="15">
        <v>38565</v>
      </c>
      <c r="G137" t="s">
        <v>7</v>
      </c>
      <c r="H137" s="2">
        <v>4.3213175741575575E-4</v>
      </c>
      <c r="J137" s="2"/>
      <c r="K137">
        <v>1</v>
      </c>
      <c r="L137" t="s">
        <v>287</v>
      </c>
      <c r="M137" t="s">
        <v>255</v>
      </c>
      <c r="N137">
        <v>6</v>
      </c>
      <c r="AF137" s="2"/>
      <c r="AK137" s="2"/>
      <c r="BE137" s="2"/>
      <c r="BF137" s="2"/>
      <c r="BM137" s="2"/>
      <c r="BN137" s="2"/>
      <c r="BV137" s="2"/>
      <c r="BW137" s="2"/>
    </row>
    <row r="138" spans="1:79" x14ac:dyDescent="0.35">
      <c r="A138" t="s">
        <v>160</v>
      </c>
      <c r="B138" t="s">
        <v>233</v>
      </c>
      <c r="C138" t="s">
        <v>196</v>
      </c>
      <c r="E138" s="15">
        <v>38565</v>
      </c>
      <c r="G138" t="s">
        <v>7</v>
      </c>
      <c r="H138" s="2">
        <v>2.2152703831228957E-4</v>
      </c>
      <c r="J138" s="2"/>
      <c r="K138">
        <v>1</v>
      </c>
      <c r="L138" t="s">
        <v>287</v>
      </c>
      <c r="M138" t="s">
        <v>255</v>
      </c>
      <c r="N138">
        <v>8</v>
      </c>
      <c r="AF138" s="2"/>
      <c r="AK138" s="2"/>
      <c r="BE138" s="2"/>
      <c r="BF138" s="2"/>
      <c r="BV138" s="2"/>
      <c r="BW138" s="2"/>
    </row>
    <row r="139" spans="1:79" x14ac:dyDescent="0.35">
      <c r="A139" t="s">
        <v>241</v>
      </c>
      <c r="B139" t="s">
        <v>233</v>
      </c>
      <c r="C139" t="s">
        <v>193</v>
      </c>
      <c r="E139" s="15">
        <v>38565</v>
      </c>
      <c r="G139" t="s">
        <v>7</v>
      </c>
      <c r="H139" s="2">
        <v>5.0452712960757234E-4</v>
      </c>
      <c r="J139" s="2"/>
      <c r="K139">
        <v>1</v>
      </c>
      <c r="L139" t="s">
        <v>287</v>
      </c>
      <c r="M139" t="s">
        <v>255</v>
      </c>
      <c r="N139">
        <v>7</v>
      </c>
      <c r="AF139" s="2"/>
      <c r="AK139" s="2"/>
      <c r="BE139" s="2"/>
      <c r="BF139" s="2"/>
      <c r="BV139" s="2"/>
      <c r="BW139" s="2"/>
    </row>
    <row r="140" spans="1:79" x14ac:dyDescent="0.35">
      <c r="A140" t="s">
        <v>241</v>
      </c>
      <c r="B140" t="s">
        <v>233</v>
      </c>
      <c r="C140" t="s">
        <v>193</v>
      </c>
      <c r="E140" s="15">
        <v>38565</v>
      </c>
      <c r="G140" t="s">
        <v>7</v>
      </c>
      <c r="H140" s="2">
        <v>3.3817180627318538E-4</v>
      </c>
      <c r="J140" s="2"/>
      <c r="K140">
        <v>1</v>
      </c>
      <c r="L140" t="s">
        <v>287</v>
      </c>
      <c r="M140" t="s">
        <v>255</v>
      </c>
      <c r="N140">
        <v>9</v>
      </c>
      <c r="AF140" s="2"/>
      <c r="AK140" s="2"/>
      <c r="BE140" s="2"/>
      <c r="BF140" s="2"/>
      <c r="BV140" s="2"/>
      <c r="BW140" s="2"/>
    </row>
    <row r="141" spans="1:79" x14ac:dyDescent="0.35">
      <c r="A141" s="2" t="s">
        <v>241</v>
      </c>
      <c r="B141" t="s">
        <v>233</v>
      </c>
      <c r="C141" t="s">
        <v>193</v>
      </c>
      <c r="E141" s="15">
        <v>38565</v>
      </c>
      <c r="G141" t="s">
        <v>7</v>
      </c>
      <c r="H141" s="2">
        <v>3.9446375911865976E-4</v>
      </c>
      <c r="J141" s="2"/>
      <c r="K141">
        <v>1</v>
      </c>
      <c r="L141" t="s">
        <v>287</v>
      </c>
      <c r="M141" t="s">
        <v>255</v>
      </c>
      <c r="N141">
        <v>10</v>
      </c>
      <c r="AF141" s="2"/>
      <c r="AK141" s="2"/>
      <c r="BE141" s="2"/>
      <c r="BF141" s="2"/>
      <c r="BV141" s="2"/>
      <c r="BW141" s="2"/>
    </row>
    <row r="142" spans="1:79" x14ac:dyDescent="0.35">
      <c r="A142" t="s">
        <v>241</v>
      </c>
      <c r="B142" t="s">
        <v>233</v>
      </c>
      <c r="C142" t="s">
        <v>194</v>
      </c>
      <c r="E142" s="15">
        <v>38565</v>
      </c>
      <c r="G142" t="s">
        <v>7</v>
      </c>
      <c r="H142" s="2">
        <v>3.1086600825112697E-4</v>
      </c>
      <c r="J142" s="2"/>
      <c r="K142">
        <v>1</v>
      </c>
      <c r="L142" t="s">
        <v>287</v>
      </c>
      <c r="M142" t="s">
        <v>255</v>
      </c>
      <c r="N142">
        <v>14</v>
      </c>
      <c r="AF142" s="2"/>
      <c r="AK142" s="2"/>
      <c r="BE142" s="2"/>
      <c r="BF142" s="2"/>
      <c r="BV142" s="2"/>
      <c r="BW142" s="2"/>
      <c r="BY142" s="7"/>
    </row>
    <row r="143" spans="1:79" x14ac:dyDescent="0.35">
      <c r="A143" t="s">
        <v>241</v>
      </c>
      <c r="B143" t="s">
        <v>233</v>
      </c>
      <c r="C143" t="s">
        <v>194</v>
      </c>
      <c r="E143" s="15">
        <v>38565</v>
      </c>
      <c r="G143" t="s">
        <v>7</v>
      </c>
      <c r="H143" s="2">
        <v>3.3817180627318538E-4</v>
      </c>
      <c r="J143" s="2"/>
      <c r="K143">
        <v>1</v>
      </c>
      <c r="L143" t="s">
        <v>287</v>
      </c>
      <c r="M143" t="s">
        <v>255</v>
      </c>
      <c r="N143">
        <v>15</v>
      </c>
      <c r="AF143" s="2"/>
      <c r="AK143" s="2"/>
      <c r="BE143" s="2"/>
      <c r="BF143" s="2"/>
      <c r="BV143" s="2"/>
      <c r="BW143" s="2"/>
    </row>
    <row r="144" spans="1:79" x14ac:dyDescent="0.35">
      <c r="A144" s="2" t="s">
        <v>241</v>
      </c>
      <c r="B144" t="s">
        <v>233</v>
      </c>
      <c r="C144" t="s">
        <v>194</v>
      </c>
      <c r="E144" s="15">
        <v>38565</v>
      </c>
      <c r="G144" t="s">
        <v>7</v>
      </c>
      <c r="H144" s="2">
        <v>3.3719159813906023E-4</v>
      </c>
      <c r="J144" s="2"/>
      <c r="K144">
        <v>1</v>
      </c>
      <c r="L144" t="s">
        <v>287</v>
      </c>
      <c r="M144" t="s">
        <v>255</v>
      </c>
      <c r="N144">
        <v>16</v>
      </c>
      <c r="AF144" s="2"/>
      <c r="AK144" s="2"/>
      <c r="BE144" s="2"/>
      <c r="BF144" s="2"/>
      <c r="BV144" s="2"/>
      <c r="BW144" s="2"/>
      <c r="BY144" s="2"/>
      <c r="BZ144" s="2"/>
      <c r="CA144" s="2"/>
    </row>
    <row r="145" spans="1:79" x14ac:dyDescent="0.35">
      <c r="A145" t="s">
        <v>241</v>
      </c>
      <c r="B145" t="s">
        <v>233</v>
      </c>
      <c r="C145" t="s">
        <v>194</v>
      </c>
      <c r="E145" s="15">
        <v>38565</v>
      </c>
      <c r="G145" t="s">
        <v>7</v>
      </c>
      <c r="H145" s="2">
        <v>2.7879919929188913E-4</v>
      </c>
      <c r="J145" s="2"/>
      <c r="K145">
        <v>1</v>
      </c>
      <c r="L145" t="s">
        <v>287</v>
      </c>
      <c r="M145" t="s">
        <v>255</v>
      </c>
      <c r="N145">
        <v>17</v>
      </c>
      <c r="AF145" s="2"/>
      <c r="AK145" s="2"/>
      <c r="BE145" s="2"/>
      <c r="BF145" s="2"/>
      <c r="BV145" s="2"/>
      <c r="BW145" s="2"/>
    </row>
    <row r="146" spans="1:79" x14ac:dyDescent="0.35">
      <c r="A146" t="s">
        <v>241</v>
      </c>
      <c r="B146" t="s">
        <v>233</v>
      </c>
      <c r="C146" t="s">
        <v>194</v>
      </c>
      <c r="E146" s="15">
        <v>38565</v>
      </c>
      <c r="G146" t="s">
        <v>7</v>
      </c>
      <c r="H146" s="2">
        <v>3.2542910052955817E-4</v>
      </c>
      <c r="J146" s="2"/>
      <c r="K146">
        <v>1</v>
      </c>
      <c r="L146" t="s">
        <v>287</v>
      </c>
      <c r="M146" t="s">
        <v>255</v>
      </c>
      <c r="N146">
        <v>18</v>
      </c>
      <c r="AF146" s="2"/>
      <c r="AK146" s="2"/>
      <c r="BE146" s="2"/>
      <c r="BF146" s="2"/>
      <c r="BV146" s="2"/>
      <c r="BW146" s="2"/>
    </row>
    <row r="147" spans="1:79" x14ac:dyDescent="0.35">
      <c r="A147" t="s">
        <v>241</v>
      </c>
      <c r="B147" t="s">
        <v>233</v>
      </c>
      <c r="C147" t="s">
        <v>194</v>
      </c>
      <c r="E147" s="15">
        <v>38565</v>
      </c>
      <c r="G147" t="s">
        <v>7</v>
      </c>
      <c r="H147" s="2">
        <v>2.1592584897443142E-4</v>
      </c>
      <c r="J147" s="2"/>
      <c r="K147">
        <v>1</v>
      </c>
      <c r="L147" t="s">
        <v>287</v>
      </c>
      <c r="M147" t="s">
        <v>255</v>
      </c>
      <c r="N147">
        <v>19</v>
      </c>
      <c r="AF147" s="2"/>
      <c r="AK147" s="2"/>
      <c r="BE147" s="2"/>
      <c r="BF147" s="2"/>
      <c r="BV147" s="2"/>
      <c r="BW147" s="2"/>
      <c r="BY147" s="7"/>
    </row>
    <row r="148" spans="1:79" x14ac:dyDescent="0.35">
      <c r="A148" t="s">
        <v>241</v>
      </c>
      <c r="B148" t="s">
        <v>233</v>
      </c>
      <c r="C148" t="s">
        <v>194</v>
      </c>
      <c r="E148" s="15">
        <v>38565</v>
      </c>
      <c r="G148" t="s">
        <v>7</v>
      </c>
      <c r="H148" s="2">
        <v>7.2815461392155871E-6</v>
      </c>
      <c r="J148" s="2"/>
      <c r="K148">
        <v>1</v>
      </c>
      <c r="L148" t="s">
        <v>287</v>
      </c>
      <c r="M148" t="s">
        <v>255</v>
      </c>
      <c r="N148">
        <v>20</v>
      </c>
      <c r="AF148" s="2"/>
      <c r="AK148" s="2"/>
      <c r="BV148" s="2"/>
      <c r="BW148" s="2"/>
    </row>
    <row r="149" spans="1:79" x14ac:dyDescent="0.35">
      <c r="A149" t="s">
        <v>241</v>
      </c>
      <c r="B149" t="s">
        <v>233</v>
      </c>
      <c r="C149" t="s">
        <v>194</v>
      </c>
      <c r="E149" s="15">
        <v>38565</v>
      </c>
      <c r="G149" t="s">
        <v>7</v>
      </c>
      <c r="H149" s="2">
        <v>3.5105454175025924E-4</v>
      </c>
      <c r="J149" s="2"/>
      <c r="K149">
        <v>1</v>
      </c>
      <c r="L149" t="s">
        <v>287</v>
      </c>
      <c r="M149" t="s">
        <v>255</v>
      </c>
      <c r="N149">
        <v>21</v>
      </c>
      <c r="AF149" s="2"/>
      <c r="AK149" s="2"/>
      <c r="BV149" s="2"/>
      <c r="BW149" s="2"/>
      <c r="BY149" s="2"/>
      <c r="BZ149" s="2"/>
      <c r="CA149" s="2"/>
    </row>
    <row r="150" spans="1:79" x14ac:dyDescent="0.35">
      <c r="A150" t="s">
        <v>241</v>
      </c>
      <c r="B150" t="s">
        <v>233</v>
      </c>
      <c r="C150" t="s">
        <v>194</v>
      </c>
      <c r="E150" s="15">
        <v>38565</v>
      </c>
      <c r="G150" t="s">
        <v>7</v>
      </c>
      <c r="H150" s="2">
        <v>2.9028163743449829E-4</v>
      </c>
      <c r="J150" s="2"/>
      <c r="K150">
        <v>1</v>
      </c>
      <c r="L150" t="s">
        <v>287</v>
      </c>
      <c r="M150" t="s">
        <v>255</v>
      </c>
      <c r="N150">
        <v>22</v>
      </c>
      <c r="AF150" s="2"/>
      <c r="AK150" s="2"/>
      <c r="BV150" s="2"/>
      <c r="BW150" s="2"/>
    </row>
    <row r="151" spans="1:79" x14ac:dyDescent="0.35">
      <c r="A151" t="s">
        <v>241</v>
      </c>
      <c r="B151" t="s">
        <v>233</v>
      </c>
      <c r="C151" t="s">
        <v>194</v>
      </c>
      <c r="E151" s="15">
        <v>38565</v>
      </c>
      <c r="G151" t="s">
        <v>7</v>
      </c>
      <c r="H151" s="2">
        <v>3.5581555268743862E-4</v>
      </c>
      <c r="J151" s="2"/>
      <c r="K151">
        <v>1</v>
      </c>
      <c r="L151" t="s">
        <v>287</v>
      </c>
      <c r="M151" t="s">
        <v>255</v>
      </c>
      <c r="N151">
        <v>23</v>
      </c>
      <c r="AF151" s="2"/>
      <c r="AK151" s="2"/>
      <c r="BV151" s="2"/>
      <c r="BW151" s="2"/>
    </row>
    <row r="152" spans="1:79" x14ac:dyDescent="0.35">
      <c r="A152" t="s">
        <v>241</v>
      </c>
      <c r="B152" t="s">
        <v>233</v>
      </c>
      <c r="C152" t="s">
        <v>194</v>
      </c>
      <c r="E152" s="15">
        <v>38565</v>
      </c>
      <c r="G152" t="s">
        <v>7</v>
      </c>
      <c r="H152" s="2">
        <v>4.1560824886907426E-4</v>
      </c>
      <c r="J152" s="2"/>
      <c r="K152">
        <v>1</v>
      </c>
      <c r="L152" t="s">
        <v>287</v>
      </c>
      <c r="M152" t="s">
        <v>255</v>
      </c>
      <c r="N152">
        <v>24</v>
      </c>
      <c r="AF152" s="2"/>
      <c r="AK152" s="2"/>
      <c r="BV152" s="2"/>
      <c r="BW152" s="2"/>
    </row>
    <row r="153" spans="1:79" x14ac:dyDescent="0.35">
      <c r="A153" t="s">
        <v>241</v>
      </c>
      <c r="B153" t="s">
        <v>233</v>
      </c>
      <c r="C153" t="s">
        <v>194</v>
      </c>
      <c r="E153" s="15">
        <v>38565</v>
      </c>
      <c r="G153" t="s">
        <v>7</v>
      </c>
      <c r="H153" s="2">
        <v>3.3033014120018402E-4</v>
      </c>
      <c r="J153" s="2"/>
      <c r="K153">
        <v>1</v>
      </c>
      <c r="L153" t="s">
        <v>287</v>
      </c>
      <c r="M153" t="s">
        <v>255</v>
      </c>
      <c r="N153">
        <v>25</v>
      </c>
      <c r="AF153" s="2"/>
      <c r="AK153" s="2"/>
      <c r="BV153" s="2"/>
      <c r="BW153" s="2"/>
    </row>
    <row r="154" spans="1:79" x14ac:dyDescent="0.35">
      <c r="A154" t="s">
        <v>195</v>
      </c>
      <c r="B154" t="s">
        <v>233</v>
      </c>
      <c r="C154" t="s">
        <v>195</v>
      </c>
      <c r="E154" s="15">
        <v>38565</v>
      </c>
      <c r="G154" t="s">
        <v>7</v>
      </c>
      <c r="H154" s="2">
        <v>2.7529845595572776E-4</v>
      </c>
      <c r="J154" s="2"/>
      <c r="K154">
        <v>1</v>
      </c>
      <c r="L154" t="s">
        <v>287</v>
      </c>
      <c r="M154" t="s">
        <v>255</v>
      </c>
      <c r="N154">
        <v>11</v>
      </c>
      <c r="AF154" s="2"/>
      <c r="AK154" s="2"/>
      <c r="BV154" s="2"/>
      <c r="BW154" s="2"/>
      <c r="BY154" s="7"/>
    </row>
    <row r="155" spans="1:79" x14ac:dyDescent="0.35">
      <c r="A155" t="s">
        <v>195</v>
      </c>
      <c r="B155" t="s">
        <v>233</v>
      </c>
      <c r="C155" t="s">
        <v>195</v>
      </c>
      <c r="E155" s="15">
        <v>38565</v>
      </c>
      <c r="G155" t="s">
        <v>7</v>
      </c>
      <c r="H155" s="2">
        <v>2.5233357967050939E-4</v>
      </c>
      <c r="J155" s="2"/>
      <c r="K155">
        <v>1</v>
      </c>
      <c r="L155" t="s">
        <v>287</v>
      </c>
      <c r="M155" t="s">
        <v>255</v>
      </c>
      <c r="N155">
        <v>12</v>
      </c>
      <c r="AF155" s="2"/>
      <c r="AK155" s="2"/>
      <c r="BV155" s="2"/>
      <c r="BW155" s="2"/>
    </row>
    <row r="156" spans="1:79" x14ac:dyDescent="0.35">
      <c r="A156" t="s">
        <v>195</v>
      </c>
      <c r="B156" t="s">
        <v>233</v>
      </c>
      <c r="C156" t="s">
        <v>195</v>
      </c>
      <c r="E156" s="15">
        <v>38565</v>
      </c>
      <c r="G156" t="s">
        <v>7</v>
      </c>
      <c r="H156" s="2">
        <v>1.8763984281824783E-5</v>
      </c>
      <c r="J156" s="2"/>
      <c r="K156">
        <v>1</v>
      </c>
      <c r="L156" t="s">
        <v>287</v>
      </c>
      <c r="M156" t="s">
        <v>255</v>
      </c>
      <c r="N156">
        <v>13</v>
      </c>
      <c r="AK156" s="2"/>
      <c r="BV156" s="2"/>
      <c r="BW156" s="2"/>
      <c r="BY156" s="2"/>
      <c r="BZ156" s="2"/>
      <c r="CA156" s="2"/>
    </row>
    <row r="157" spans="1:79" x14ac:dyDescent="0.35">
      <c r="A157" t="s">
        <v>195</v>
      </c>
      <c r="B157" t="s">
        <v>233</v>
      </c>
      <c r="C157" t="s">
        <v>195</v>
      </c>
      <c r="E157" s="15">
        <v>38565</v>
      </c>
      <c r="G157" t="s">
        <v>7</v>
      </c>
      <c r="H157" s="2">
        <v>2.7893922902533556E-4</v>
      </c>
      <c r="J157" s="2"/>
      <c r="K157">
        <v>1</v>
      </c>
      <c r="L157" t="s">
        <v>287</v>
      </c>
      <c r="M157" t="s">
        <v>255</v>
      </c>
      <c r="N157">
        <v>26</v>
      </c>
      <c r="AK157" s="2"/>
      <c r="BV157" s="2"/>
      <c r="BW157" s="2"/>
    </row>
    <row r="158" spans="1:79" x14ac:dyDescent="0.35">
      <c r="A158" t="s">
        <v>195</v>
      </c>
      <c r="B158" t="s">
        <v>233</v>
      </c>
      <c r="C158" t="s">
        <v>195</v>
      </c>
      <c r="E158" s="15">
        <v>38565</v>
      </c>
      <c r="G158" t="s">
        <v>7</v>
      </c>
      <c r="H158" s="2">
        <v>3.2906987359916598E-5</v>
      </c>
      <c r="J158" s="2"/>
      <c r="K158">
        <v>1</v>
      </c>
      <c r="L158" t="s">
        <v>287</v>
      </c>
      <c r="M158" t="s">
        <v>255</v>
      </c>
      <c r="N158">
        <v>27</v>
      </c>
      <c r="AK158" s="2"/>
      <c r="BV158" s="2"/>
      <c r="BW158" s="2"/>
    </row>
    <row r="159" spans="1:79" x14ac:dyDescent="0.35">
      <c r="A159" t="s">
        <v>195</v>
      </c>
      <c r="B159" t="s">
        <v>233</v>
      </c>
      <c r="C159" t="s">
        <v>195</v>
      </c>
      <c r="E159" s="15">
        <v>38565</v>
      </c>
      <c r="G159" t="s">
        <v>7</v>
      </c>
      <c r="H159" s="2">
        <v>1.7783776147699607E-5</v>
      </c>
      <c r="J159" s="2"/>
      <c r="K159">
        <v>1</v>
      </c>
      <c r="L159" t="s">
        <v>287</v>
      </c>
      <c r="M159" t="s">
        <v>255</v>
      </c>
      <c r="N159">
        <v>28</v>
      </c>
      <c r="AK159" s="2"/>
      <c r="BV159" s="2"/>
      <c r="BW159" s="2"/>
    </row>
    <row r="160" spans="1:79" x14ac:dyDescent="0.35">
      <c r="A160" t="s">
        <v>195</v>
      </c>
      <c r="B160" t="s">
        <v>233</v>
      </c>
      <c r="C160" t="s">
        <v>195</v>
      </c>
      <c r="E160" s="15">
        <v>38565</v>
      </c>
      <c r="G160" t="s">
        <v>7</v>
      </c>
      <c r="H160" s="2">
        <v>3.2402880319509363E-4</v>
      </c>
      <c r="J160" s="2"/>
      <c r="K160">
        <v>1</v>
      </c>
      <c r="L160" t="s">
        <v>287</v>
      </c>
      <c r="M160" t="s">
        <v>255</v>
      </c>
      <c r="N160">
        <v>29</v>
      </c>
      <c r="AK160" s="2"/>
      <c r="BV160" s="2"/>
      <c r="BW160" s="2"/>
    </row>
    <row r="161" spans="1:75" x14ac:dyDescent="0.35">
      <c r="A161" t="s">
        <v>195</v>
      </c>
      <c r="B161" t="s">
        <v>233</v>
      </c>
      <c r="C161" t="s">
        <v>195</v>
      </c>
      <c r="E161" s="15">
        <v>38565</v>
      </c>
      <c r="G161" t="s">
        <v>7</v>
      </c>
      <c r="H161" s="2">
        <v>3.8424158857706866E-4</v>
      </c>
      <c r="J161" s="2"/>
      <c r="K161">
        <v>1</v>
      </c>
      <c r="L161" t="s">
        <v>287</v>
      </c>
      <c r="M161" t="s">
        <v>255</v>
      </c>
      <c r="N161">
        <v>30</v>
      </c>
      <c r="AK161" s="2"/>
      <c r="BV161" s="2"/>
      <c r="BW161" s="2"/>
    </row>
    <row r="162" spans="1:75" x14ac:dyDescent="0.35">
      <c r="A162" t="s">
        <v>195</v>
      </c>
      <c r="B162" t="s">
        <v>233</v>
      </c>
      <c r="C162" t="s">
        <v>195</v>
      </c>
      <c r="E162" s="15">
        <v>38565</v>
      </c>
      <c r="G162" t="s">
        <v>7</v>
      </c>
      <c r="H162" s="2">
        <v>9.494015927669552E-5</v>
      </c>
      <c r="J162" s="2"/>
      <c r="K162">
        <v>1</v>
      </c>
      <c r="L162" t="s">
        <v>287</v>
      </c>
      <c r="M162" t="s">
        <v>255</v>
      </c>
      <c r="N162">
        <v>31</v>
      </c>
      <c r="AK162" s="2"/>
      <c r="BW162" s="2"/>
    </row>
    <row r="163" spans="1:75" x14ac:dyDescent="0.35">
      <c r="A163" t="s">
        <v>195</v>
      </c>
      <c r="B163" t="s">
        <v>233</v>
      </c>
      <c r="C163" t="s">
        <v>195</v>
      </c>
      <c r="E163" s="15">
        <v>38565</v>
      </c>
      <c r="G163" t="s">
        <v>7</v>
      </c>
      <c r="H163" s="2">
        <v>2.4225143886236472E-5</v>
      </c>
      <c r="J163" s="2"/>
      <c r="K163">
        <v>1</v>
      </c>
      <c r="L163" t="s">
        <v>287</v>
      </c>
      <c r="M163" t="s">
        <v>255</v>
      </c>
      <c r="N163">
        <v>32</v>
      </c>
      <c r="AK163" s="2"/>
      <c r="BW163" s="2"/>
    </row>
    <row r="164" spans="1:75" x14ac:dyDescent="0.35">
      <c r="A164" t="s">
        <v>195</v>
      </c>
      <c r="B164" t="s">
        <v>233</v>
      </c>
      <c r="C164" t="s">
        <v>195</v>
      </c>
      <c r="E164" s="15">
        <v>38565</v>
      </c>
      <c r="G164" t="s">
        <v>7</v>
      </c>
      <c r="H164" s="2">
        <v>1.5263240945663442E-5</v>
      </c>
      <c r="J164" s="2"/>
      <c r="K164">
        <v>1</v>
      </c>
      <c r="L164" t="s">
        <v>287</v>
      </c>
      <c r="M164" t="s">
        <v>255</v>
      </c>
      <c r="N164">
        <v>33</v>
      </c>
      <c r="AK164" s="2"/>
    </row>
    <row r="165" spans="1:75" x14ac:dyDescent="0.35">
      <c r="A165" t="s">
        <v>195</v>
      </c>
      <c r="B165" t="s">
        <v>233</v>
      </c>
      <c r="C165" t="s">
        <v>195</v>
      </c>
      <c r="E165" s="15">
        <v>38565</v>
      </c>
      <c r="G165" t="s">
        <v>7</v>
      </c>
      <c r="H165" s="2">
        <v>1.8343895081485422E-5</v>
      </c>
      <c r="J165" s="2"/>
      <c r="K165">
        <v>1</v>
      </c>
      <c r="L165" t="s">
        <v>287</v>
      </c>
      <c r="M165" t="s">
        <v>255</v>
      </c>
      <c r="N165">
        <v>34</v>
      </c>
      <c r="AK165" s="2"/>
    </row>
    <row r="166" spans="1:75" x14ac:dyDescent="0.35">
      <c r="A166" t="s">
        <v>195</v>
      </c>
      <c r="B166" t="s">
        <v>233</v>
      </c>
      <c r="C166" t="s">
        <v>195</v>
      </c>
      <c r="E166" s="15">
        <v>38565</v>
      </c>
      <c r="G166" t="s">
        <v>7</v>
      </c>
      <c r="H166" s="2">
        <v>3.1198624611869865E-4</v>
      </c>
      <c r="J166" s="2"/>
      <c r="K166">
        <v>1</v>
      </c>
      <c r="L166" t="s">
        <v>287</v>
      </c>
      <c r="M166" t="s">
        <v>255</v>
      </c>
      <c r="N166">
        <v>35</v>
      </c>
      <c r="AK166" s="2"/>
    </row>
    <row r="167" spans="1:75" x14ac:dyDescent="0.35">
      <c r="A167" t="s">
        <v>195</v>
      </c>
      <c r="B167" t="s">
        <v>233</v>
      </c>
      <c r="C167" t="s">
        <v>195</v>
      </c>
      <c r="E167" s="15">
        <v>38565</v>
      </c>
      <c r="G167" t="s">
        <v>7</v>
      </c>
      <c r="H167" s="2">
        <v>2.0864430283521588E-4</v>
      </c>
      <c r="J167" s="2"/>
      <c r="K167">
        <v>1</v>
      </c>
      <c r="L167" t="s">
        <v>287</v>
      </c>
      <c r="M167" t="s">
        <v>255</v>
      </c>
      <c r="N167">
        <v>36</v>
      </c>
      <c r="AI167" s="2"/>
    </row>
    <row r="168" spans="1:75" x14ac:dyDescent="0.35">
      <c r="A168" t="s">
        <v>195</v>
      </c>
      <c r="B168" t="s">
        <v>233</v>
      </c>
      <c r="C168" t="s">
        <v>195</v>
      </c>
      <c r="E168" s="15">
        <v>38565</v>
      </c>
      <c r="G168" t="s">
        <v>7</v>
      </c>
      <c r="H168" s="2">
        <v>4.8590317505919397E-5</v>
      </c>
      <c r="J168" s="2"/>
      <c r="K168">
        <v>1</v>
      </c>
      <c r="L168" t="s">
        <v>287</v>
      </c>
      <c r="M168" t="s">
        <v>255</v>
      </c>
      <c r="N168">
        <v>37</v>
      </c>
      <c r="AI168" s="2"/>
    </row>
    <row r="169" spans="1:75" x14ac:dyDescent="0.35">
      <c r="A169" t="s">
        <v>195</v>
      </c>
      <c r="B169" t="s">
        <v>233</v>
      </c>
      <c r="C169" t="s">
        <v>195</v>
      </c>
      <c r="E169" s="15">
        <v>38565</v>
      </c>
      <c r="G169" t="s">
        <v>7</v>
      </c>
      <c r="H169" s="2">
        <v>6.5533915252940288E-5</v>
      </c>
      <c r="J169" s="2"/>
      <c r="K169">
        <v>1</v>
      </c>
      <c r="L169" t="s">
        <v>287</v>
      </c>
      <c r="M169" t="s">
        <v>255</v>
      </c>
      <c r="N169">
        <v>38</v>
      </c>
      <c r="AI169" s="2"/>
    </row>
    <row r="170" spans="1:75" x14ac:dyDescent="0.35">
      <c r="A170" t="s">
        <v>195</v>
      </c>
      <c r="B170" t="s">
        <v>233</v>
      </c>
      <c r="C170" t="s">
        <v>195</v>
      </c>
      <c r="E170" s="15">
        <v>38565</v>
      </c>
      <c r="G170" t="s">
        <v>7</v>
      </c>
      <c r="H170" s="2">
        <v>4.9010406706258752E-5</v>
      </c>
      <c r="J170" s="2"/>
      <c r="K170">
        <v>1</v>
      </c>
      <c r="L170" t="s">
        <v>287</v>
      </c>
      <c r="M170" t="s">
        <v>255</v>
      </c>
      <c r="N170">
        <v>39</v>
      </c>
      <c r="AI170" s="2"/>
    </row>
    <row r="171" spans="1:75" x14ac:dyDescent="0.35">
      <c r="A171" t="s">
        <v>195</v>
      </c>
      <c r="B171" t="s">
        <v>233</v>
      </c>
      <c r="C171" t="s">
        <v>195</v>
      </c>
      <c r="E171" s="15">
        <v>38565</v>
      </c>
      <c r="G171" t="s">
        <v>7</v>
      </c>
      <c r="H171" s="2">
        <v>2.7165768288611995E-5</v>
      </c>
      <c r="J171" s="2"/>
      <c r="K171">
        <v>1</v>
      </c>
      <c r="L171" t="s">
        <v>287</v>
      </c>
      <c r="M171" t="s">
        <v>255</v>
      </c>
      <c r="N171">
        <v>40</v>
      </c>
      <c r="AI171" s="2"/>
    </row>
    <row r="172" spans="1:75" x14ac:dyDescent="0.35">
      <c r="A172" t="s">
        <v>195</v>
      </c>
      <c r="B172" t="s">
        <v>233</v>
      </c>
      <c r="C172" t="s">
        <v>195</v>
      </c>
      <c r="E172" s="15">
        <v>38565</v>
      </c>
      <c r="G172" t="s">
        <v>7</v>
      </c>
      <c r="H172" s="2">
        <v>7.7016353395549473E-5</v>
      </c>
      <c r="J172" s="2"/>
      <c r="K172">
        <v>1</v>
      </c>
      <c r="L172" t="s">
        <v>287</v>
      </c>
      <c r="M172" t="s">
        <v>255</v>
      </c>
      <c r="N172">
        <v>41</v>
      </c>
      <c r="AI172" s="2"/>
    </row>
    <row r="173" spans="1:75" x14ac:dyDescent="0.35">
      <c r="A173" t="s">
        <v>195</v>
      </c>
      <c r="B173" t="s">
        <v>233</v>
      </c>
      <c r="C173" t="s">
        <v>195</v>
      </c>
      <c r="E173" s="15">
        <v>38565</v>
      </c>
      <c r="G173" t="s">
        <v>7</v>
      </c>
      <c r="H173" s="2">
        <v>9.4099980876016825E-5</v>
      </c>
      <c r="J173" s="2"/>
      <c r="K173">
        <v>1</v>
      </c>
      <c r="L173" t="s">
        <v>287</v>
      </c>
      <c r="M173" t="s">
        <v>255</v>
      </c>
      <c r="N173">
        <v>42</v>
      </c>
      <c r="AI173" s="2"/>
    </row>
    <row r="174" spans="1:75" x14ac:dyDescent="0.35">
      <c r="A174" t="s">
        <v>195</v>
      </c>
      <c r="B174" t="s">
        <v>233</v>
      </c>
      <c r="C174" t="s">
        <v>195</v>
      </c>
      <c r="E174" s="15">
        <v>38565</v>
      </c>
      <c r="G174" t="s">
        <v>7</v>
      </c>
      <c r="H174" s="2">
        <v>3.0022374850919653E-4</v>
      </c>
      <c r="J174" s="2"/>
      <c r="K174">
        <v>1</v>
      </c>
      <c r="L174" t="s">
        <v>287</v>
      </c>
      <c r="M174" t="s">
        <v>255</v>
      </c>
      <c r="N174">
        <v>43</v>
      </c>
      <c r="AI174" s="2"/>
    </row>
    <row r="175" spans="1:75" x14ac:dyDescent="0.35">
      <c r="A175" t="s">
        <v>228</v>
      </c>
      <c r="B175" t="s">
        <v>121</v>
      </c>
      <c r="C175" t="s">
        <v>277</v>
      </c>
      <c r="E175" s="15">
        <v>38687</v>
      </c>
      <c r="G175" t="s">
        <v>7</v>
      </c>
      <c r="H175" s="2">
        <v>1.1482438142609195E-4</v>
      </c>
      <c r="J175" s="2"/>
      <c r="K175">
        <v>1</v>
      </c>
      <c r="L175" t="s">
        <v>287</v>
      </c>
      <c r="M175" t="s">
        <v>256</v>
      </c>
      <c r="O175" s="7"/>
      <c r="AI175" s="2"/>
    </row>
    <row r="176" spans="1:75" x14ac:dyDescent="0.35">
      <c r="A176" t="s">
        <v>228</v>
      </c>
      <c r="B176" t="s">
        <v>121</v>
      </c>
      <c r="C176" t="s">
        <v>278</v>
      </c>
      <c r="E176" s="15">
        <v>38687</v>
      </c>
      <c r="G176" t="s">
        <v>7</v>
      </c>
      <c r="H176" s="2">
        <v>1.7783776147699609E-4</v>
      </c>
      <c r="J176" s="2"/>
      <c r="K176">
        <v>1</v>
      </c>
      <c r="L176" t="s">
        <v>287</v>
      </c>
      <c r="M176" t="s">
        <v>256</v>
      </c>
    </row>
    <row r="177" spans="1:13" x14ac:dyDescent="0.35">
      <c r="A177" t="s">
        <v>228</v>
      </c>
      <c r="B177" t="s">
        <v>121</v>
      </c>
      <c r="C177" t="s">
        <v>279</v>
      </c>
      <c r="E177" s="15">
        <v>38687</v>
      </c>
      <c r="G177" t="s">
        <v>7</v>
      </c>
      <c r="H177" s="2">
        <v>9.6620516078052988E-4</v>
      </c>
      <c r="J177" s="2"/>
      <c r="K177">
        <v>1</v>
      </c>
      <c r="L177" t="s">
        <v>287</v>
      </c>
      <c r="M177" t="s">
        <v>256</v>
      </c>
    </row>
    <row r="178" spans="1:13" x14ac:dyDescent="0.35">
      <c r="A178" t="s">
        <v>228</v>
      </c>
      <c r="B178" t="s">
        <v>121</v>
      </c>
      <c r="C178" t="s">
        <v>280</v>
      </c>
      <c r="E178" s="15">
        <v>38687</v>
      </c>
      <c r="G178" t="s">
        <v>7</v>
      </c>
      <c r="H178" s="2">
        <v>1.9184073482164142E-4</v>
      </c>
      <c r="J178" s="2"/>
      <c r="K178">
        <v>1</v>
      </c>
      <c r="L178" t="s">
        <v>287</v>
      </c>
      <c r="M178" t="s">
        <v>256</v>
      </c>
    </row>
    <row r="179" spans="1:13" x14ac:dyDescent="0.35">
      <c r="A179" t="s">
        <v>228</v>
      </c>
      <c r="B179" t="s">
        <v>121</v>
      </c>
      <c r="C179" t="s">
        <v>281</v>
      </c>
      <c r="E179" s="15">
        <v>38687</v>
      </c>
      <c r="G179" t="s">
        <v>7</v>
      </c>
      <c r="H179" s="2">
        <v>1.7083627480467335E-4</v>
      </c>
      <c r="J179" s="2"/>
      <c r="K179">
        <v>1</v>
      </c>
      <c r="L179" t="s">
        <v>287</v>
      </c>
      <c r="M179" t="s">
        <v>256</v>
      </c>
    </row>
    <row r="180" spans="1:13" x14ac:dyDescent="0.35">
      <c r="A180" t="s">
        <v>228</v>
      </c>
      <c r="B180" t="s">
        <v>121</v>
      </c>
      <c r="C180" t="s">
        <v>282</v>
      </c>
      <c r="E180" s="15">
        <v>38687</v>
      </c>
      <c r="G180" t="s">
        <v>7</v>
      </c>
      <c r="H180" s="2">
        <v>9.1019326740194841E-5</v>
      </c>
      <c r="J180" s="2"/>
      <c r="K180">
        <v>1</v>
      </c>
      <c r="L180" t="s">
        <v>287</v>
      </c>
      <c r="M180" t="s">
        <v>256</v>
      </c>
    </row>
    <row r="181" spans="1:13" x14ac:dyDescent="0.35">
      <c r="A181" t="s">
        <v>228</v>
      </c>
      <c r="B181" t="s">
        <v>121</v>
      </c>
      <c r="C181" t="s">
        <v>283</v>
      </c>
      <c r="E181" s="15">
        <v>38687</v>
      </c>
      <c r="G181" t="s">
        <v>7</v>
      </c>
      <c r="H181" s="2">
        <v>6.3013380050904121E-6</v>
      </c>
      <c r="J181" s="2"/>
      <c r="K181">
        <v>1</v>
      </c>
      <c r="L181" t="s">
        <v>287</v>
      </c>
      <c r="M181" t="s">
        <v>256</v>
      </c>
    </row>
    <row r="182" spans="1:13" x14ac:dyDescent="0.35">
      <c r="A182" t="s">
        <v>228</v>
      </c>
      <c r="B182" t="s">
        <v>121</v>
      </c>
      <c r="C182" t="s">
        <v>284</v>
      </c>
      <c r="E182" s="15">
        <v>38687</v>
      </c>
      <c r="G182" t="s">
        <v>7</v>
      </c>
      <c r="H182" s="2">
        <v>6.5813974719833189E-6</v>
      </c>
      <c r="J182" s="2"/>
      <c r="K182">
        <v>1</v>
      </c>
      <c r="L182" t="s">
        <v>287</v>
      </c>
      <c r="M182" t="s">
        <v>256</v>
      </c>
    </row>
    <row r="183" spans="1:13" x14ac:dyDescent="0.35">
      <c r="A183" t="s">
        <v>228</v>
      </c>
      <c r="B183" t="s">
        <v>121</v>
      </c>
      <c r="C183" t="s">
        <v>285</v>
      </c>
      <c r="E183" s="15">
        <v>38687</v>
      </c>
      <c r="G183" t="s">
        <v>7</v>
      </c>
      <c r="H183" s="2">
        <v>4.4809514702865151E-6</v>
      </c>
      <c r="J183" s="2"/>
      <c r="K183">
        <v>1</v>
      </c>
      <c r="L183" t="s">
        <v>287</v>
      </c>
      <c r="M183" t="s">
        <v>256</v>
      </c>
    </row>
    <row r="184" spans="1:13" x14ac:dyDescent="0.35">
      <c r="A184" t="s">
        <v>228</v>
      </c>
      <c r="B184" t="s">
        <v>121</v>
      </c>
      <c r="C184" t="s">
        <v>164</v>
      </c>
      <c r="E184" s="15">
        <v>38687</v>
      </c>
      <c r="F184" s="15"/>
      <c r="G184" t="s">
        <v>114</v>
      </c>
      <c r="H184" s="2">
        <v>1.1762497609502102E-6</v>
      </c>
      <c r="J184" s="2"/>
      <c r="K184">
        <v>1</v>
      </c>
      <c r="L184" t="s">
        <v>287</v>
      </c>
      <c r="M184" t="s">
        <v>257</v>
      </c>
    </row>
    <row r="185" spans="1:13" x14ac:dyDescent="0.35">
      <c r="A185" t="s">
        <v>228</v>
      </c>
      <c r="B185" t="s">
        <v>121</v>
      </c>
      <c r="C185" t="s">
        <v>166</v>
      </c>
      <c r="E185" s="15">
        <v>38687</v>
      </c>
      <c r="F185" s="15"/>
      <c r="G185" t="s">
        <v>5</v>
      </c>
      <c r="H185" s="2">
        <v>4.7610109371794219E-7</v>
      </c>
      <c r="J185" s="2"/>
      <c r="K185">
        <v>1</v>
      </c>
      <c r="L185" t="s">
        <v>287</v>
      </c>
      <c r="M185" t="s">
        <v>257</v>
      </c>
    </row>
    <row r="186" spans="1:13" x14ac:dyDescent="0.35">
      <c r="A186" t="s">
        <v>228</v>
      </c>
      <c r="B186" t="s">
        <v>121</v>
      </c>
      <c r="C186" t="s">
        <v>167</v>
      </c>
      <c r="E186" s="15">
        <v>38687</v>
      </c>
      <c r="F186" s="15"/>
      <c r="G186" t="s">
        <v>163</v>
      </c>
      <c r="H186" s="2">
        <v>1.288273547707373E-6</v>
      </c>
      <c r="J186" s="2"/>
      <c r="K186">
        <v>1</v>
      </c>
      <c r="L186" t="s">
        <v>287</v>
      </c>
      <c r="M186" t="s">
        <v>257</v>
      </c>
    </row>
    <row r="187" spans="1:13" x14ac:dyDescent="0.35">
      <c r="A187" t="s">
        <v>228</v>
      </c>
      <c r="B187" t="s">
        <v>121</v>
      </c>
      <c r="C187" t="s">
        <v>167</v>
      </c>
      <c r="E187" s="15">
        <v>38687</v>
      </c>
      <c r="F187" s="15"/>
      <c r="G187" t="s">
        <v>165</v>
      </c>
      <c r="H187" s="2">
        <v>4.0608622699471544E-7</v>
      </c>
      <c r="J187" s="2"/>
      <c r="K187">
        <v>1</v>
      </c>
      <c r="L187" t="s">
        <v>287</v>
      </c>
      <c r="M187" t="s">
        <v>257</v>
      </c>
    </row>
    <row r="188" spans="1:13" x14ac:dyDescent="0.35">
      <c r="A188" t="s">
        <v>228</v>
      </c>
      <c r="B188" t="s">
        <v>121</v>
      </c>
      <c r="C188" t="s">
        <v>167</v>
      </c>
      <c r="E188" s="15">
        <v>38687</v>
      </c>
      <c r="F188" s="15"/>
      <c r="G188" t="s">
        <v>165</v>
      </c>
      <c r="H188" s="2">
        <v>3.0806541358219789E-7</v>
      </c>
      <c r="J188" s="2"/>
      <c r="K188">
        <v>1</v>
      </c>
      <c r="L188" t="s">
        <v>287</v>
      </c>
      <c r="M188" t="s">
        <v>257</v>
      </c>
    </row>
    <row r="189" spans="1:13" x14ac:dyDescent="0.35">
      <c r="A189" t="s">
        <v>228</v>
      </c>
      <c r="B189" t="s">
        <v>121</v>
      </c>
      <c r="C189" t="s">
        <v>168</v>
      </c>
      <c r="E189" s="15">
        <v>38808</v>
      </c>
      <c r="F189" s="15"/>
      <c r="G189" t="s">
        <v>163</v>
      </c>
      <c r="H189" s="2">
        <v>6.7214272054297729E-7</v>
      </c>
      <c r="J189" s="2"/>
      <c r="K189">
        <v>1</v>
      </c>
      <c r="L189" t="s">
        <v>287</v>
      </c>
      <c r="M189" t="s">
        <v>257</v>
      </c>
    </row>
    <row r="190" spans="1:13" x14ac:dyDescent="0.35">
      <c r="A190" t="s">
        <v>228</v>
      </c>
      <c r="B190" t="s">
        <v>121</v>
      </c>
      <c r="C190" t="s">
        <v>169</v>
      </c>
      <c r="E190" s="15">
        <v>38687</v>
      </c>
      <c r="F190" s="15"/>
      <c r="G190" t="s">
        <v>5</v>
      </c>
      <c r="H190" s="2">
        <v>4.2008920033936079E-7</v>
      </c>
      <c r="J190" s="2"/>
      <c r="K190">
        <v>1</v>
      </c>
      <c r="L190" t="s">
        <v>287</v>
      </c>
      <c r="M190" t="s">
        <v>257</v>
      </c>
    </row>
    <row r="191" spans="1:13" x14ac:dyDescent="0.35">
      <c r="A191" t="s">
        <v>228</v>
      </c>
      <c r="B191" t="s">
        <v>121</v>
      </c>
      <c r="C191" t="s">
        <v>171</v>
      </c>
      <c r="E191" s="15">
        <v>38687</v>
      </c>
      <c r="F191" s="15"/>
      <c r="G191" t="s">
        <v>5</v>
      </c>
      <c r="H191" s="2">
        <v>4.7610109371794219E-7</v>
      </c>
      <c r="J191" s="2"/>
      <c r="K191">
        <v>1</v>
      </c>
      <c r="L191" t="s">
        <v>287</v>
      </c>
      <c r="M191" t="s">
        <v>257</v>
      </c>
    </row>
    <row r="192" spans="1:13" x14ac:dyDescent="0.35">
      <c r="A192" t="s">
        <v>228</v>
      </c>
      <c r="B192" t="s">
        <v>121</v>
      </c>
      <c r="C192" t="s">
        <v>170</v>
      </c>
      <c r="E192" s="15">
        <v>38687</v>
      </c>
      <c r="F192" s="15"/>
      <c r="G192" t="s">
        <v>5</v>
      </c>
      <c r="H192" s="2">
        <v>2.9406244023755255E-7</v>
      </c>
      <c r="J192" s="2"/>
      <c r="K192">
        <v>1</v>
      </c>
      <c r="L192" t="s">
        <v>287</v>
      </c>
      <c r="M192" t="s">
        <v>257</v>
      </c>
    </row>
    <row r="193" spans="1:14" x14ac:dyDescent="0.35">
      <c r="A193" t="s">
        <v>228</v>
      </c>
      <c r="B193" t="s">
        <v>121</v>
      </c>
      <c r="C193" t="s">
        <v>172</v>
      </c>
      <c r="E193" s="15">
        <v>38808</v>
      </c>
      <c r="F193" s="15"/>
      <c r="G193" t="s">
        <v>163</v>
      </c>
      <c r="H193" s="2">
        <v>5.1811001375187829E-7</v>
      </c>
      <c r="J193" s="2"/>
      <c r="K193">
        <v>1</v>
      </c>
      <c r="L193" t="s">
        <v>287</v>
      </c>
      <c r="M193" t="s">
        <v>257</v>
      </c>
    </row>
    <row r="194" spans="1:14" x14ac:dyDescent="0.35">
      <c r="A194" t="s">
        <v>228</v>
      </c>
      <c r="B194" t="s">
        <v>121</v>
      </c>
      <c r="C194" t="s">
        <v>173</v>
      </c>
      <c r="E194" s="15">
        <v>38808</v>
      </c>
      <c r="F194" s="15"/>
      <c r="G194" t="s">
        <v>6</v>
      </c>
      <c r="H194" s="2">
        <v>7.9816948064478549E-7</v>
      </c>
      <c r="J194" s="2"/>
      <c r="K194">
        <v>1</v>
      </c>
      <c r="L194" t="s">
        <v>287</v>
      </c>
      <c r="M194" t="s">
        <v>257</v>
      </c>
    </row>
    <row r="195" spans="1:14" x14ac:dyDescent="0.35">
      <c r="A195" t="s">
        <v>228</v>
      </c>
      <c r="B195" t="s">
        <v>121</v>
      </c>
      <c r="C195" t="s">
        <v>174</v>
      </c>
      <c r="E195" s="15">
        <v>38808</v>
      </c>
      <c r="F195" s="15"/>
      <c r="G195" t="s">
        <v>163</v>
      </c>
      <c r="H195" s="2">
        <v>7.4215758726620409E-7</v>
      </c>
      <c r="J195" s="2"/>
      <c r="K195">
        <v>1</v>
      </c>
      <c r="L195" t="s">
        <v>287</v>
      </c>
      <c r="M195" t="s">
        <v>257</v>
      </c>
    </row>
    <row r="196" spans="1:14" x14ac:dyDescent="0.35">
      <c r="A196" t="s">
        <v>228</v>
      </c>
      <c r="B196" t="s">
        <v>121</v>
      </c>
      <c r="C196" t="s">
        <v>175</v>
      </c>
      <c r="E196" s="15">
        <v>38808</v>
      </c>
      <c r="F196" s="15"/>
      <c r="G196" t="s">
        <v>5</v>
      </c>
      <c r="H196" s="2">
        <v>9.5220218743588438E-7</v>
      </c>
      <c r="J196" s="2"/>
      <c r="K196">
        <v>1</v>
      </c>
      <c r="L196" t="s">
        <v>287</v>
      </c>
      <c r="M196" t="s">
        <v>257</v>
      </c>
    </row>
    <row r="197" spans="1:14" x14ac:dyDescent="0.35">
      <c r="A197" t="s">
        <v>228</v>
      </c>
      <c r="B197" t="s">
        <v>121</v>
      </c>
      <c r="C197" t="s">
        <v>176</v>
      </c>
      <c r="E197" s="15">
        <v>38808</v>
      </c>
      <c r="F197" s="15"/>
      <c r="G197" t="s">
        <v>6</v>
      </c>
      <c r="H197" s="2">
        <v>5.7412190713045969E-7</v>
      </c>
      <c r="J197" s="2"/>
      <c r="K197">
        <v>1</v>
      </c>
      <c r="L197" t="s">
        <v>287</v>
      </c>
      <c r="M197" t="s">
        <v>257</v>
      </c>
    </row>
    <row r="198" spans="1:14" x14ac:dyDescent="0.35">
      <c r="A198" t="s">
        <v>228</v>
      </c>
      <c r="B198" t="s">
        <v>121</v>
      </c>
      <c r="C198" t="s">
        <v>167</v>
      </c>
      <c r="E198" s="15">
        <v>38708</v>
      </c>
      <c r="F198" s="15">
        <v>38714</v>
      </c>
      <c r="G198" t="s">
        <v>161</v>
      </c>
      <c r="H198" s="2">
        <v>1.8763984281824783E-5</v>
      </c>
      <c r="J198" s="2"/>
      <c r="K198">
        <v>1</v>
      </c>
      <c r="L198" t="s">
        <v>287</v>
      </c>
      <c r="M198" t="s">
        <v>257</v>
      </c>
      <c r="N198" t="s">
        <v>333</v>
      </c>
    </row>
    <row r="199" spans="1:14" x14ac:dyDescent="0.35">
      <c r="A199" t="s">
        <v>228</v>
      </c>
      <c r="B199" t="s">
        <v>121</v>
      </c>
      <c r="C199" t="s">
        <v>167</v>
      </c>
      <c r="E199" s="15">
        <v>38763</v>
      </c>
      <c r="F199" s="15">
        <v>38776</v>
      </c>
      <c r="G199" t="s">
        <v>161</v>
      </c>
      <c r="H199" s="2">
        <v>4.2429009234275437E-5</v>
      </c>
      <c r="J199" s="2"/>
      <c r="K199">
        <v>1</v>
      </c>
      <c r="L199" t="s">
        <v>287</v>
      </c>
      <c r="M199" t="s">
        <v>257</v>
      </c>
    </row>
    <row r="200" spans="1:14" x14ac:dyDescent="0.35">
      <c r="A200" t="s">
        <v>228</v>
      </c>
      <c r="B200" t="s">
        <v>121</v>
      </c>
      <c r="C200" t="s">
        <v>167</v>
      </c>
      <c r="E200" s="15">
        <v>38777</v>
      </c>
      <c r="F200" s="15">
        <v>38792</v>
      </c>
      <c r="G200" t="s">
        <v>161</v>
      </c>
      <c r="H200" s="2">
        <v>1.5123211212216991E-5</v>
      </c>
      <c r="J200" s="2"/>
      <c r="K200">
        <v>1</v>
      </c>
      <c r="L200" t="s">
        <v>287</v>
      </c>
      <c r="M200" t="s">
        <v>257</v>
      </c>
    </row>
    <row r="201" spans="1:14" x14ac:dyDescent="0.35">
      <c r="A201" t="s">
        <v>228</v>
      </c>
      <c r="B201" t="s">
        <v>121</v>
      </c>
      <c r="C201" t="s">
        <v>167</v>
      </c>
      <c r="E201" s="15">
        <v>38808</v>
      </c>
      <c r="F201" s="15">
        <v>38827</v>
      </c>
      <c r="G201" t="s">
        <v>161</v>
      </c>
      <c r="H201" s="2">
        <v>5.4611596044116901E-6</v>
      </c>
      <c r="J201" s="2"/>
      <c r="K201">
        <v>1</v>
      </c>
      <c r="L201" t="s">
        <v>287</v>
      </c>
      <c r="M201" t="s">
        <v>257</v>
      </c>
    </row>
    <row r="202" spans="1:14" x14ac:dyDescent="0.35">
      <c r="A202" t="s">
        <v>228</v>
      </c>
      <c r="B202" t="s">
        <v>121</v>
      </c>
      <c r="C202" t="s">
        <v>177</v>
      </c>
      <c r="E202" s="15">
        <v>38821</v>
      </c>
      <c r="F202" s="15">
        <v>38828</v>
      </c>
      <c r="G202" t="s">
        <v>161</v>
      </c>
      <c r="H202" s="2">
        <v>1.8763984281824782E-6</v>
      </c>
      <c r="J202" s="2"/>
      <c r="K202">
        <v>1</v>
      </c>
      <c r="L202" t="s">
        <v>287</v>
      </c>
      <c r="M202" t="s">
        <v>257</v>
      </c>
    </row>
    <row r="203" spans="1:14" x14ac:dyDescent="0.35">
      <c r="A203" t="s">
        <v>228</v>
      </c>
      <c r="B203" t="s">
        <v>121</v>
      </c>
      <c r="C203" t="s">
        <v>178</v>
      </c>
      <c r="E203" s="15">
        <v>38777</v>
      </c>
      <c r="F203" s="15">
        <v>38807</v>
      </c>
      <c r="G203" t="s">
        <v>161</v>
      </c>
      <c r="H203" s="2">
        <v>5.6011893378581439E-7</v>
      </c>
      <c r="J203" s="2"/>
      <c r="K203">
        <v>1</v>
      </c>
      <c r="L203" t="s">
        <v>287</v>
      </c>
      <c r="M203" t="s">
        <v>257</v>
      </c>
    </row>
    <row r="204" spans="1:14" x14ac:dyDescent="0.35">
      <c r="A204" t="s">
        <v>228</v>
      </c>
      <c r="B204" t="s">
        <v>121</v>
      </c>
      <c r="C204" t="s">
        <v>185</v>
      </c>
      <c r="E204" s="15">
        <v>38814</v>
      </c>
      <c r="F204" s="15">
        <v>38821</v>
      </c>
      <c r="G204" t="s">
        <v>161</v>
      </c>
      <c r="H204" s="2">
        <v>8.9619029405730298E-7</v>
      </c>
      <c r="J204" s="2"/>
      <c r="K204">
        <v>1</v>
      </c>
      <c r="L204" t="s">
        <v>287</v>
      </c>
      <c r="M204" t="s">
        <v>257</v>
      </c>
    </row>
    <row r="205" spans="1:14" x14ac:dyDescent="0.35">
      <c r="A205" t="s">
        <v>228</v>
      </c>
      <c r="B205" t="s">
        <v>121</v>
      </c>
      <c r="C205" t="s">
        <v>179</v>
      </c>
      <c r="E205" s="15">
        <v>38823</v>
      </c>
      <c r="F205" s="15">
        <v>38838</v>
      </c>
      <c r="G205" t="s">
        <v>161</v>
      </c>
      <c r="H205" s="2">
        <v>1.2182586809841461E-6</v>
      </c>
      <c r="J205" s="2"/>
      <c r="K205">
        <v>1</v>
      </c>
      <c r="L205" t="s">
        <v>287</v>
      </c>
      <c r="M205" t="s">
        <v>257</v>
      </c>
    </row>
    <row r="206" spans="1:14" x14ac:dyDescent="0.35">
      <c r="A206" t="s">
        <v>228</v>
      </c>
      <c r="B206" t="s">
        <v>121</v>
      </c>
      <c r="C206" t="s">
        <v>180</v>
      </c>
      <c r="E206" s="15">
        <v>38841</v>
      </c>
      <c r="F206" s="15"/>
      <c r="G206" t="s">
        <v>161</v>
      </c>
      <c r="H206" s="2">
        <v>1.3582884144305997E-6</v>
      </c>
      <c r="J206" s="2"/>
      <c r="K206">
        <v>1</v>
      </c>
      <c r="L206" t="s">
        <v>287</v>
      </c>
      <c r="M206" t="s">
        <v>257</v>
      </c>
    </row>
    <row r="207" spans="1:14" x14ac:dyDescent="0.35">
      <c r="A207" t="s">
        <v>228</v>
      </c>
      <c r="B207" t="s">
        <v>121</v>
      </c>
      <c r="C207" t="s">
        <v>181</v>
      </c>
      <c r="E207" s="15">
        <v>38837</v>
      </c>
      <c r="F207" s="15">
        <v>38838</v>
      </c>
      <c r="G207" t="s">
        <v>161</v>
      </c>
      <c r="H207" s="2">
        <v>2.6605649354826185E-7</v>
      </c>
      <c r="J207" s="2"/>
      <c r="K207">
        <v>1</v>
      </c>
      <c r="L207" t="s">
        <v>287</v>
      </c>
      <c r="M207" t="s">
        <v>257</v>
      </c>
    </row>
    <row r="208" spans="1:14" x14ac:dyDescent="0.35">
      <c r="A208" t="s">
        <v>228</v>
      </c>
      <c r="B208" t="s">
        <v>121</v>
      </c>
      <c r="C208" t="s">
        <v>182</v>
      </c>
      <c r="E208" s="15">
        <v>38808</v>
      </c>
      <c r="F208" s="15">
        <v>38828</v>
      </c>
      <c r="G208" t="s">
        <v>161</v>
      </c>
      <c r="H208" s="2">
        <v>6.0212785381975049E-7</v>
      </c>
      <c r="J208" s="2"/>
      <c r="K208">
        <v>1</v>
      </c>
      <c r="L208" t="s">
        <v>287</v>
      </c>
      <c r="M208" t="s">
        <v>257</v>
      </c>
    </row>
    <row r="209" spans="1:14" x14ac:dyDescent="0.35">
      <c r="A209" t="s">
        <v>228</v>
      </c>
      <c r="B209" t="s">
        <v>121</v>
      </c>
      <c r="C209" t="s">
        <v>183</v>
      </c>
      <c r="E209" s="15">
        <v>38828</v>
      </c>
      <c r="F209" s="15">
        <v>38835</v>
      </c>
      <c r="G209" t="s">
        <v>161</v>
      </c>
      <c r="H209" s="2">
        <v>1.092231920882338E-6</v>
      </c>
      <c r="J209" s="2"/>
      <c r="K209">
        <v>1</v>
      </c>
      <c r="L209" t="s">
        <v>287</v>
      </c>
      <c r="M209" t="s">
        <v>257</v>
      </c>
    </row>
    <row r="210" spans="1:14" x14ac:dyDescent="0.35">
      <c r="A210" t="s">
        <v>228</v>
      </c>
      <c r="B210" t="s">
        <v>121</v>
      </c>
      <c r="C210" t="s">
        <v>184</v>
      </c>
      <c r="E210" s="15">
        <v>38808</v>
      </c>
      <c r="F210" s="15">
        <v>38838</v>
      </c>
      <c r="G210" t="s">
        <v>161</v>
      </c>
      <c r="H210" s="2">
        <v>8.1217245398943089E-7</v>
      </c>
      <c r="J210" s="2"/>
      <c r="K210">
        <v>1</v>
      </c>
      <c r="L210" t="s">
        <v>287</v>
      </c>
      <c r="M210" t="s">
        <v>257</v>
      </c>
    </row>
    <row r="211" spans="1:14" x14ac:dyDescent="0.35">
      <c r="A211" t="s">
        <v>235</v>
      </c>
      <c r="B211" t="s">
        <v>248</v>
      </c>
      <c r="C211" t="s">
        <v>236</v>
      </c>
      <c r="D211" t="s">
        <v>245</v>
      </c>
      <c r="E211" s="15">
        <v>35796</v>
      </c>
      <c r="F211" s="15">
        <v>36526</v>
      </c>
      <c r="G211" t="s">
        <v>186</v>
      </c>
      <c r="H211" s="2">
        <v>4.2735801650280848E-7</v>
      </c>
      <c r="I211" s="2">
        <v>6.175311244988604E-6</v>
      </c>
      <c r="J211" s="2">
        <v>3.0806541358219791E-8</v>
      </c>
      <c r="K211">
        <v>33</v>
      </c>
      <c r="L211" t="s">
        <v>287</v>
      </c>
      <c r="M211" t="s">
        <v>258</v>
      </c>
    </row>
    <row r="212" spans="1:14" x14ac:dyDescent="0.35">
      <c r="A212" t="s">
        <v>195</v>
      </c>
      <c r="B212" t="s">
        <v>273</v>
      </c>
      <c r="C212" t="s">
        <v>195</v>
      </c>
      <c r="E212" s="15">
        <v>38565</v>
      </c>
      <c r="G212" t="s">
        <v>7</v>
      </c>
      <c r="H212" s="2">
        <v>1.9999999999999999E-6</v>
      </c>
      <c r="J212" s="2"/>
      <c r="K212">
        <v>1</v>
      </c>
      <c r="L212" t="s">
        <v>287</v>
      </c>
      <c r="M212" t="s">
        <v>259</v>
      </c>
      <c r="N212" t="s">
        <v>365</v>
      </c>
    </row>
    <row r="213" spans="1:14" x14ac:dyDescent="0.35">
      <c r="A213" t="s">
        <v>195</v>
      </c>
      <c r="B213" t="s">
        <v>273</v>
      </c>
      <c r="C213" t="s">
        <v>195</v>
      </c>
      <c r="E213" s="15">
        <v>38565</v>
      </c>
      <c r="G213" t="s">
        <v>7</v>
      </c>
      <c r="H213" s="2">
        <v>3.0000000000000001E-5</v>
      </c>
      <c r="J213" s="2"/>
      <c r="K213">
        <v>1</v>
      </c>
      <c r="L213" t="s">
        <v>287</v>
      </c>
      <c r="M213" t="s">
        <v>259</v>
      </c>
      <c r="N213">
        <v>52</v>
      </c>
    </row>
    <row r="214" spans="1:14" x14ac:dyDescent="0.35">
      <c r="A214" t="s">
        <v>195</v>
      </c>
      <c r="B214" t="s">
        <v>273</v>
      </c>
      <c r="C214" t="s">
        <v>195</v>
      </c>
      <c r="E214" s="15">
        <v>38565</v>
      </c>
      <c r="G214" t="s">
        <v>7</v>
      </c>
      <c r="H214" s="2">
        <v>6.0999999999999999E-5</v>
      </c>
      <c r="J214" s="2"/>
      <c r="K214">
        <v>1</v>
      </c>
      <c r="L214" t="s">
        <v>287</v>
      </c>
      <c r="M214" t="s">
        <v>259</v>
      </c>
      <c r="N214">
        <v>51</v>
      </c>
    </row>
    <row r="215" spans="1:14" x14ac:dyDescent="0.35">
      <c r="A215" t="s">
        <v>195</v>
      </c>
      <c r="B215" t="s">
        <v>273</v>
      </c>
      <c r="C215" t="s">
        <v>195</v>
      </c>
      <c r="E215" s="15">
        <v>38565</v>
      </c>
      <c r="G215" t="s">
        <v>7</v>
      </c>
      <c r="H215" s="2">
        <v>5.0000000000000004E-6</v>
      </c>
      <c r="J215" s="2"/>
      <c r="K215">
        <v>1</v>
      </c>
      <c r="L215" t="s">
        <v>287</v>
      </c>
      <c r="M215" t="s">
        <v>259</v>
      </c>
      <c r="N215">
        <v>46</v>
      </c>
    </row>
    <row r="216" spans="1:14" x14ac:dyDescent="0.35">
      <c r="A216" t="s">
        <v>195</v>
      </c>
      <c r="B216" t="s">
        <v>273</v>
      </c>
      <c r="C216" t="s">
        <v>195</v>
      </c>
      <c r="E216" s="15">
        <v>38565</v>
      </c>
      <c r="G216" t="s">
        <v>7</v>
      </c>
      <c r="H216" s="2">
        <v>1.4E-5</v>
      </c>
      <c r="J216" s="2"/>
      <c r="K216">
        <v>1</v>
      </c>
      <c r="L216" t="s">
        <v>287</v>
      </c>
      <c r="M216" t="s">
        <v>259</v>
      </c>
      <c r="N216">
        <v>47</v>
      </c>
    </row>
    <row r="217" spans="1:14" x14ac:dyDescent="0.35">
      <c r="A217" t="s">
        <v>195</v>
      </c>
      <c r="B217" t="s">
        <v>273</v>
      </c>
      <c r="C217" t="s">
        <v>195</v>
      </c>
      <c r="E217" s="15">
        <v>38565</v>
      </c>
      <c r="G217" t="s">
        <v>7</v>
      </c>
      <c r="H217" s="2">
        <v>1.9000000000000001E-5</v>
      </c>
      <c r="J217" s="2"/>
      <c r="K217">
        <v>1</v>
      </c>
      <c r="L217" t="s">
        <v>287</v>
      </c>
      <c r="M217" t="s">
        <v>259</v>
      </c>
      <c r="N217">
        <v>48</v>
      </c>
    </row>
    <row r="218" spans="1:14" x14ac:dyDescent="0.35">
      <c r="A218" t="s">
        <v>195</v>
      </c>
      <c r="B218" t="s">
        <v>273</v>
      </c>
      <c r="C218" t="s">
        <v>195</v>
      </c>
      <c r="E218" s="15">
        <v>38565</v>
      </c>
      <c r="G218" t="s">
        <v>7</v>
      </c>
      <c r="H218" s="2">
        <v>2.0999999999999999E-5</v>
      </c>
      <c r="J218" s="2"/>
      <c r="K218">
        <v>1</v>
      </c>
      <c r="L218" t="s">
        <v>287</v>
      </c>
      <c r="M218" t="s">
        <v>259</v>
      </c>
      <c r="N218">
        <v>49</v>
      </c>
    </row>
    <row r="219" spans="1:14" x14ac:dyDescent="0.35">
      <c r="A219" t="s">
        <v>195</v>
      </c>
      <c r="B219" t="s">
        <v>273</v>
      </c>
      <c r="C219" t="s">
        <v>195</v>
      </c>
      <c r="E219" s="15">
        <v>38565</v>
      </c>
      <c r="G219" t="s">
        <v>7</v>
      </c>
      <c r="H219" s="2">
        <v>8.8999999999999995E-5</v>
      </c>
      <c r="J219" s="2"/>
      <c r="K219">
        <v>1</v>
      </c>
      <c r="L219" t="s">
        <v>287</v>
      </c>
      <c r="M219" t="s">
        <v>259</v>
      </c>
      <c r="N219">
        <v>50</v>
      </c>
    </row>
    <row r="220" spans="1:14" x14ac:dyDescent="0.35">
      <c r="A220" t="s">
        <v>195</v>
      </c>
      <c r="B220" t="s">
        <v>273</v>
      </c>
      <c r="C220" t="s">
        <v>195</v>
      </c>
      <c r="E220" s="15">
        <v>38565</v>
      </c>
      <c r="G220" t="s">
        <v>7</v>
      </c>
      <c r="H220" s="2">
        <v>1.1E-5</v>
      </c>
      <c r="J220" s="2"/>
      <c r="K220">
        <v>1</v>
      </c>
      <c r="L220" t="s">
        <v>287</v>
      </c>
      <c r="M220" t="s">
        <v>259</v>
      </c>
      <c r="N220">
        <v>45</v>
      </c>
    </row>
    <row r="221" spans="1:14" x14ac:dyDescent="0.35">
      <c r="A221" t="s">
        <v>195</v>
      </c>
      <c r="B221" t="s">
        <v>273</v>
      </c>
      <c r="C221" t="s">
        <v>195</v>
      </c>
      <c r="E221" s="15">
        <v>38565</v>
      </c>
      <c r="G221" t="s">
        <v>7</v>
      </c>
      <c r="H221" s="2">
        <v>1.2E-5</v>
      </c>
      <c r="J221" s="2"/>
      <c r="K221">
        <v>1</v>
      </c>
      <c r="L221" t="s">
        <v>287</v>
      </c>
      <c r="M221" t="s">
        <v>259</v>
      </c>
      <c r="N221">
        <v>44</v>
      </c>
    </row>
    <row r="222" spans="1:14" x14ac:dyDescent="0.35">
      <c r="A222" t="s">
        <v>195</v>
      </c>
      <c r="B222" t="s">
        <v>273</v>
      </c>
      <c r="C222" t="s">
        <v>195</v>
      </c>
      <c r="E222" s="15">
        <v>38565</v>
      </c>
      <c r="G222" t="s">
        <v>7</v>
      </c>
      <c r="H222" s="2">
        <v>5.0000000000000002E-5</v>
      </c>
      <c r="J222" s="2"/>
      <c r="K222">
        <v>1</v>
      </c>
      <c r="L222" t="s">
        <v>287</v>
      </c>
      <c r="M222" t="s">
        <v>259</v>
      </c>
      <c r="N222">
        <v>43</v>
      </c>
    </row>
    <row r="223" spans="1:14" x14ac:dyDescent="0.35">
      <c r="A223" t="s">
        <v>195</v>
      </c>
      <c r="B223" t="s">
        <v>273</v>
      </c>
      <c r="C223" t="s">
        <v>195</v>
      </c>
      <c r="E223" s="15">
        <v>38565</v>
      </c>
      <c r="G223" t="s">
        <v>7</v>
      </c>
      <c r="H223" s="2">
        <v>7.2000000000000002E-5</v>
      </c>
      <c r="J223" s="2"/>
      <c r="K223">
        <v>1</v>
      </c>
      <c r="L223" t="s">
        <v>287</v>
      </c>
      <c r="M223" t="s">
        <v>259</v>
      </c>
      <c r="N223">
        <v>42</v>
      </c>
    </row>
    <row r="224" spans="1:14" x14ac:dyDescent="0.35">
      <c r="A224" t="s">
        <v>195</v>
      </c>
      <c r="B224" t="s">
        <v>273</v>
      </c>
      <c r="C224" t="s">
        <v>195</v>
      </c>
      <c r="E224" s="15">
        <v>38565</v>
      </c>
      <c r="G224" t="s">
        <v>7</v>
      </c>
      <c r="H224" s="2">
        <v>7.1000000000000005E-5</v>
      </c>
      <c r="J224" s="2"/>
      <c r="K224">
        <v>1</v>
      </c>
      <c r="L224" t="s">
        <v>287</v>
      </c>
      <c r="M224" t="s">
        <v>259</v>
      </c>
      <c r="N224">
        <v>41</v>
      </c>
    </row>
    <row r="225" spans="1:14" x14ac:dyDescent="0.35">
      <c r="A225" t="s">
        <v>195</v>
      </c>
      <c r="B225" t="s">
        <v>273</v>
      </c>
      <c r="C225" t="s">
        <v>195</v>
      </c>
      <c r="E225" s="15">
        <v>38565</v>
      </c>
      <c r="G225" t="s">
        <v>7</v>
      </c>
      <c r="H225" s="2">
        <v>1.8E-5</v>
      </c>
      <c r="J225" s="2"/>
      <c r="K225">
        <v>1</v>
      </c>
      <c r="L225" t="s">
        <v>287</v>
      </c>
      <c r="M225" t="s">
        <v>259</v>
      </c>
      <c r="N225">
        <v>34</v>
      </c>
    </row>
    <row r="226" spans="1:14" x14ac:dyDescent="0.35">
      <c r="A226" t="s">
        <v>195</v>
      </c>
      <c r="B226" t="s">
        <v>273</v>
      </c>
      <c r="C226" t="s">
        <v>195</v>
      </c>
      <c r="E226" s="15">
        <v>38565</v>
      </c>
      <c r="G226" t="s">
        <v>7</v>
      </c>
      <c r="H226" s="2">
        <v>1.2999999999999999E-5</v>
      </c>
      <c r="J226" s="2"/>
      <c r="K226">
        <v>1</v>
      </c>
      <c r="L226" t="s">
        <v>287</v>
      </c>
      <c r="M226" t="s">
        <v>259</v>
      </c>
      <c r="N226">
        <v>35</v>
      </c>
    </row>
    <row r="227" spans="1:14" x14ac:dyDescent="0.35">
      <c r="A227" t="s">
        <v>195</v>
      </c>
      <c r="B227" t="s">
        <v>273</v>
      </c>
      <c r="C227" t="s">
        <v>195</v>
      </c>
      <c r="E227" s="15">
        <v>38565</v>
      </c>
      <c r="G227" t="s">
        <v>7</v>
      </c>
      <c r="H227" s="2">
        <v>4.3000000000000002E-5</v>
      </c>
      <c r="J227" s="2"/>
      <c r="K227">
        <v>1</v>
      </c>
      <c r="L227" t="s">
        <v>287</v>
      </c>
      <c r="M227" t="s">
        <v>259</v>
      </c>
      <c r="N227">
        <v>36</v>
      </c>
    </row>
    <row r="228" spans="1:14" x14ac:dyDescent="0.35">
      <c r="A228" t="s">
        <v>195</v>
      </c>
      <c r="B228" t="s">
        <v>273</v>
      </c>
      <c r="C228" t="s">
        <v>195</v>
      </c>
      <c r="E228" s="15">
        <v>38565</v>
      </c>
      <c r="G228" t="s">
        <v>7</v>
      </c>
      <c r="H228" s="2">
        <v>4.6999999999999997E-5</v>
      </c>
      <c r="J228" s="2"/>
      <c r="K228">
        <v>1</v>
      </c>
      <c r="L228" t="s">
        <v>287</v>
      </c>
      <c r="M228" t="s">
        <v>259</v>
      </c>
      <c r="N228">
        <v>37</v>
      </c>
    </row>
    <row r="229" spans="1:14" x14ac:dyDescent="0.35">
      <c r="A229" t="s">
        <v>195</v>
      </c>
      <c r="B229" t="s">
        <v>273</v>
      </c>
      <c r="C229" t="s">
        <v>195</v>
      </c>
      <c r="E229" s="15">
        <v>38565</v>
      </c>
      <c r="G229" t="s">
        <v>7</v>
      </c>
      <c r="H229" s="2">
        <v>4.8000000000000001E-5</v>
      </c>
      <c r="J229" s="2"/>
      <c r="K229">
        <v>1</v>
      </c>
      <c r="L229" t="s">
        <v>287</v>
      </c>
      <c r="M229" t="s">
        <v>259</v>
      </c>
      <c r="N229">
        <v>38</v>
      </c>
    </row>
    <row r="230" spans="1:14" x14ac:dyDescent="0.35">
      <c r="A230" t="s">
        <v>195</v>
      </c>
      <c r="B230" t="s">
        <v>273</v>
      </c>
      <c r="C230" t="s">
        <v>195</v>
      </c>
      <c r="E230" s="15">
        <v>38565</v>
      </c>
      <c r="G230" t="s">
        <v>7</v>
      </c>
      <c r="H230" s="2">
        <v>1.8E-5</v>
      </c>
      <c r="J230" s="2"/>
      <c r="K230">
        <v>1</v>
      </c>
      <c r="L230" t="s">
        <v>287</v>
      </c>
      <c r="M230" t="s">
        <v>259</v>
      </c>
      <c r="N230">
        <v>33</v>
      </c>
    </row>
    <row r="231" spans="1:14" x14ac:dyDescent="0.35">
      <c r="A231" t="s">
        <v>195</v>
      </c>
      <c r="B231" t="s">
        <v>273</v>
      </c>
      <c r="C231" t="s">
        <v>195</v>
      </c>
      <c r="E231" s="15">
        <v>38565</v>
      </c>
      <c r="G231" t="s">
        <v>7</v>
      </c>
      <c r="H231" s="2">
        <v>1.7E-5</v>
      </c>
      <c r="J231" s="2"/>
      <c r="K231">
        <v>1</v>
      </c>
      <c r="L231" t="s">
        <v>287</v>
      </c>
      <c r="M231" t="s">
        <v>259</v>
      </c>
      <c r="N231">
        <v>32</v>
      </c>
    </row>
    <row r="232" spans="1:14" x14ac:dyDescent="0.35">
      <c r="A232" t="s">
        <v>195</v>
      </c>
      <c r="B232" t="s">
        <v>273</v>
      </c>
      <c r="C232" t="s">
        <v>195</v>
      </c>
      <c r="E232" s="15">
        <v>38565</v>
      </c>
      <c r="G232" t="s">
        <v>7</v>
      </c>
      <c r="H232" s="2">
        <v>1.5999999999999999E-5</v>
      </c>
      <c r="J232" s="2"/>
      <c r="K232">
        <v>1</v>
      </c>
      <c r="L232" t="s">
        <v>287</v>
      </c>
      <c r="M232" t="s">
        <v>259</v>
      </c>
      <c r="N232">
        <v>31</v>
      </c>
    </row>
    <row r="233" spans="1:14" x14ac:dyDescent="0.35">
      <c r="A233" t="s">
        <v>195</v>
      </c>
      <c r="B233" t="s">
        <v>273</v>
      </c>
      <c r="C233" t="s">
        <v>195</v>
      </c>
      <c r="E233" s="15">
        <v>38565</v>
      </c>
      <c r="G233" t="s">
        <v>7</v>
      </c>
      <c r="H233" s="2">
        <v>1.7E-5</v>
      </c>
      <c r="J233" s="2"/>
      <c r="K233">
        <v>1</v>
      </c>
      <c r="L233" t="s">
        <v>287</v>
      </c>
      <c r="M233" t="s">
        <v>259</v>
      </c>
      <c r="N233">
        <v>30</v>
      </c>
    </row>
    <row r="234" spans="1:14" x14ac:dyDescent="0.35">
      <c r="A234" t="s">
        <v>195</v>
      </c>
      <c r="B234" t="s">
        <v>273</v>
      </c>
      <c r="C234" t="s">
        <v>195</v>
      </c>
      <c r="E234" s="15">
        <v>38565</v>
      </c>
      <c r="G234" t="s">
        <v>7</v>
      </c>
      <c r="H234" s="2">
        <v>6.0000000000000002E-6</v>
      </c>
      <c r="J234" s="2"/>
      <c r="K234">
        <v>1</v>
      </c>
      <c r="L234" t="s">
        <v>287</v>
      </c>
      <c r="M234" t="s">
        <v>259</v>
      </c>
      <c r="N234">
        <v>29</v>
      </c>
    </row>
    <row r="235" spans="1:14" x14ac:dyDescent="0.35">
      <c r="A235" t="s">
        <v>195</v>
      </c>
      <c r="B235" t="s">
        <v>273</v>
      </c>
      <c r="C235" t="s">
        <v>195</v>
      </c>
      <c r="E235" s="15">
        <v>38565</v>
      </c>
      <c r="G235" t="s">
        <v>7</v>
      </c>
      <c r="H235" s="2">
        <v>1.1E-5</v>
      </c>
      <c r="J235" s="2"/>
      <c r="K235">
        <v>1</v>
      </c>
      <c r="L235" t="s">
        <v>287</v>
      </c>
      <c r="M235" t="s">
        <v>259</v>
      </c>
      <c r="N235">
        <v>802</v>
      </c>
    </row>
    <row r="236" spans="1:14" x14ac:dyDescent="0.35">
      <c r="A236" t="s">
        <v>195</v>
      </c>
      <c r="B236" t="s">
        <v>273</v>
      </c>
      <c r="C236" t="s">
        <v>195</v>
      </c>
      <c r="E236" s="15">
        <v>38565</v>
      </c>
      <c r="G236" t="s">
        <v>7</v>
      </c>
      <c r="H236" s="2">
        <v>4.1E-5</v>
      </c>
      <c r="J236" s="2"/>
      <c r="K236">
        <v>1</v>
      </c>
      <c r="L236" t="s">
        <v>287</v>
      </c>
      <c r="M236" t="s">
        <v>259</v>
      </c>
      <c r="N236">
        <v>28</v>
      </c>
    </row>
    <row r="237" spans="1:14" x14ac:dyDescent="0.35">
      <c r="A237" t="s">
        <v>195</v>
      </c>
      <c r="B237" t="s">
        <v>273</v>
      </c>
      <c r="C237" t="s">
        <v>195</v>
      </c>
      <c r="E237" s="15">
        <v>38565</v>
      </c>
      <c r="G237" t="s">
        <v>7</v>
      </c>
      <c r="H237" s="2">
        <v>1.7899999999999999E-4</v>
      </c>
      <c r="J237" s="2"/>
      <c r="K237">
        <v>1</v>
      </c>
      <c r="L237" t="s">
        <v>287</v>
      </c>
      <c r="M237" t="s">
        <v>259</v>
      </c>
      <c r="N237">
        <v>27</v>
      </c>
    </row>
    <row r="238" spans="1:14" x14ac:dyDescent="0.35">
      <c r="A238" t="s">
        <v>195</v>
      </c>
      <c r="B238" t="s">
        <v>273</v>
      </c>
      <c r="C238" t="s">
        <v>195</v>
      </c>
      <c r="E238" s="15">
        <v>38565</v>
      </c>
      <c r="G238" t="s">
        <v>7</v>
      </c>
      <c r="H238" s="2">
        <v>1.8E-5</v>
      </c>
      <c r="J238" s="2"/>
      <c r="K238">
        <v>1</v>
      </c>
      <c r="L238" t="s">
        <v>287</v>
      </c>
      <c r="M238" t="s">
        <v>259</v>
      </c>
      <c r="N238">
        <v>18</v>
      </c>
    </row>
    <row r="239" spans="1:14" x14ac:dyDescent="0.35">
      <c r="A239" t="s">
        <v>195</v>
      </c>
      <c r="B239" t="s">
        <v>273</v>
      </c>
      <c r="C239" t="s">
        <v>195</v>
      </c>
      <c r="E239" s="15">
        <v>38565</v>
      </c>
      <c r="G239" t="s">
        <v>7</v>
      </c>
      <c r="H239" s="2">
        <v>1.2999999999999999E-5</v>
      </c>
      <c r="J239" s="2"/>
      <c r="K239">
        <v>1</v>
      </c>
      <c r="L239" t="s">
        <v>287</v>
      </c>
      <c r="M239" t="s">
        <v>259</v>
      </c>
      <c r="N239">
        <v>19</v>
      </c>
    </row>
    <row r="240" spans="1:14" x14ac:dyDescent="0.35">
      <c r="A240" t="s">
        <v>195</v>
      </c>
      <c r="B240" t="s">
        <v>273</v>
      </c>
      <c r="C240" t="s">
        <v>195</v>
      </c>
      <c r="E240" s="15">
        <v>38565</v>
      </c>
      <c r="G240" t="s">
        <v>7</v>
      </c>
      <c r="H240" s="2">
        <v>1.2999999999999999E-5</v>
      </c>
      <c r="J240" s="2"/>
      <c r="K240">
        <v>1</v>
      </c>
      <c r="L240" t="s">
        <v>287</v>
      </c>
      <c r="M240" t="s">
        <v>259</v>
      </c>
      <c r="N240">
        <v>20</v>
      </c>
    </row>
    <row r="241" spans="1:14" x14ac:dyDescent="0.35">
      <c r="A241" t="s">
        <v>195</v>
      </c>
      <c r="B241" t="s">
        <v>273</v>
      </c>
      <c r="C241" t="s">
        <v>195</v>
      </c>
      <c r="E241" s="15">
        <v>38565</v>
      </c>
      <c r="G241" t="s">
        <v>7</v>
      </c>
      <c r="H241" s="2">
        <v>1.5E-5</v>
      </c>
      <c r="J241" s="2"/>
      <c r="K241">
        <v>1</v>
      </c>
      <c r="L241" t="s">
        <v>287</v>
      </c>
      <c r="M241" t="s">
        <v>259</v>
      </c>
      <c r="N241">
        <v>21</v>
      </c>
    </row>
    <row r="242" spans="1:14" x14ac:dyDescent="0.35">
      <c r="A242" t="s">
        <v>195</v>
      </c>
      <c r="B242" t="s">
        <v>273</v>
      </c>
      <c r="C242" t="s">
        <v>195</v>
      </c>
      <c r="E242" s="15">
        <v>38565</v>
      </c>
      <c r="G242" t="s">
        <v>7</v>
      </c>
      <c r="H242" s="2">
        <v>7.2999999999999999E-5</v>
      </c>
      <c r="J242" s="2"/>
      <c r="K242">
        <v>1</v>
      </c>
      <c r="L242" t="s">
        <v>287</v>
      </c>
      <c r="M242" t="s">
        <v>259</v>
      </c>
      <c r="N242">
        <v>22</v>
      </c>
    </row>
    <row r="243" spans="1:14" x14ac:dyDescent="0.35">
      <c r="A243" t="s">
        <v>195</v>
      </c>
      <c r="B243" t="s">
        <v>273</v>
      </c>
      <c r="C243" t="s">
        <v>195</v>
      </c>
      <c r="E243" s="15">
        <v>38565</v>
      </c>
      <c r="G243" t="s">
        <v>7</v>
      </c>
      <c r="H243" s="2">
        <v>3.4000000000000002E-4</v>
      </c>
      <c r="J243" s="2"/>
      <c r="K243">
        <v>1</v>
      </c>
      <c r="L243" t="s">
        <v>287</v>
      </c>
      <c r="M243" t="s">
        <v>259</v>
      </c>
      <c r="N243">
        <v>23</v>
      </c>
    </row>
    <row r="244" spans="1:14" x14ac:dyDescent="0.35">
      <c r="A244" t="s">
        <v>195</v>
      </c>
      <c r="B244" t="s">
        <v>273</v>
      </c>
      <c r="C244" t="s">
        <v>195</v>
      </c>
      <c r="E244" s="15">
        <v>38565</v>
      </c>
      <c r="G244" t="s">
        <v>7</v>
      </c>
      <c r="H244" s="2">
        <v>1.5E-5</v>
      </c>
      <c r="J244" s="2"/>
      <c r="K244">
        <v>1</v>
      </c>
      <c r="L244" t="s">
        <v>287</v>
      </c>
      <c r="M244" t="s">
        <v>259</v>
      </c>
      <c r="N244">
        <v>17</v>
      </c>
    </row>
    <row r="245" spans="1:14" x14ac:dyDescent="0.35">
      <c r="A245" t="s">
        <v>195</v>
      </c>
      <c r="B245" t="s">
        <v>273</v>
      </c>
      <c r="C245" t="s">
        <v>195</v>
      </c>
      <c r="E245" s="15">
        <v>38565</v>
      </c>
      <c r="G245" t="s">
        <v>7</v>
      </c>
      <c r="H245" s="2">
        <v>1.2E-5</v>
      </c>
      <c r="J245" s="2"/>
      <c r="K245">
        <v>1</v>
      </c>
      <c r="L245" t="s">
        <v>287</v>
      </c>
      <c r="M245" t="s">
        <v>259</v>
      </c>
      <c r="N245">
        <v>9</v>
      </c>
    </row>
    <row r="246" spans="1:14" x14ac:dyDescent="0.35">
      <c r="A246" t="s">
        <v>195</v>
      </c>
      <c r="B246" t="s">
        <v>273</v>
      </c>
      <c r="C246" t="s">
        <v>195</v>
      </c>
      <c r="E246" s="15">
        <v>38565</v>
      </c>
      <c r="G246" t="s">
        <v>7</v>
      </c>
      <c r="H246" s="2">
        <v>3.0000000000000001E-5</v>
      </c>
      <c r="J246" s="2"/>
      <c r="K246">
        <v>1</v>
      </c>
      <c r="L246" t="s">
        <v>287</v>
      </c>
      <c r="M246" t="s">
        <v>259</v>
      </c>
      <c r="N246">
        <v>8</v>
      </c>
    </row>
    <row r="247" spans="1:14" x14ac:dyDescent="0.35">
      <c r="A247" t="s">
        <v>195</v>
      </c>
      <c r="B247" t="s">
        <v>273</v>
      </c>
      <c r="C247" t="s">
        <v>195</v>
      </c>
      <c r="E247" s="15">
        <v>38565</v>
      </c>
      <c r="G247" t="s">
        <v>7</v>
      </c>
      <c r="H247" s="2">
        <v>2.7099999999999997E-4</v>
      </c>
      <c r="J247" s="2"/>
      <c r="K247">
        <v>1</v>
      </c>
      <c r="L247" t="s">
        <v>287</v>
      </c>
      <c r="M247" t="s">
        <v>259</v>
      </c>
      <c r="N247">
        <v>7</v>
      </c>
    </row>
    <row r="248" spans="1:14" x14ac:dyDescent="0.35">
      <c r="A248" t="s">
        <v>195</v>
      </c>
      <c r="B248" t="s">
        <v>273</v>
      </c>
      <c r="C248" t="s">
        <v>195</v>
      </c>
      <c r="E248" s="15">
        <v>38565</v>
      </c>
      <c r="G248" t="s">
        <v>7</v>
      </c>
      <c r="H248" s="2">
        <v>1.7E-5</v>
      </c>
      <c r="J248" s="2"/>
      <c r="K248">
        <v>1</v>
      </c>
      <c r="L248" t="s">
        <v>287</v>
      </c>
      <c r="M248" t="s">
        <v>259</v>
      </c>
      <c r="N248">
        <v>16</v>
      </c>
    </row>
    <row r="249" spans="1:14" x14ac:dyDescent="0.35">
      <c r="A249" t="s">
        <v>241</v>
      </c>
      <c r="B249" t="s">
        <v>233</v>
      </c>
      <c r="C249" t="s">
        <v>230</v>
      </c>
      <c r="E249" s="15">
        <v>38565</v>
      </c>
      <c r="G249" t="s">
        <v>7</v>
      </c>
      <c r="H249" s="2">
        <v>7.6000000000000004E-5</v>
      </c>
      <c r="J249" s="2"/>
      <c r="K249">
        <v>1</v>
      </c>
      <c r="L249" t="s">
        <v>287</v>
      </c>
      <c r="M249" t="s">
        <v>259</v>
      </c>
      <c r="N249">
        <v>40</v>
      </c>
    </row>
    <row r="250" spans="1:14" x14ac:dyDescent="0.35">
      <c r="A250" t="s">
        <v>241</v>
      </c>
      <c r="B250" t="s">
        <v>233</v>
      </c>
      <c r="C250" t="s">
        <v>230</v>
      </c>
      <c r="E250" s="15">
        <v>38565</v>
      </c>
      <c r="G250" t="s">
        <v>7</v>
      </c>
      <c r="H250" s="2">
        <v>5.8999999999999998E-5</v>
      </c>
      <c r="J250" s="2"/>
      <c r="K250">
        <v>1</v>
      </c>
      <c r="L250" t="s">
        <v>287</v>
      </c>
      <c r="M250" t="s">
        <v>259</v>
      </c>
      <c r="N250">
        <v>39</v>
      </c>
    </row>
    <row r="251" spans="1:14" x14ac:dyDescent="0.35">
      <c r="A251" t="s">
        <v>241</v>
      </c>
      <c r="B251" t="s">
        <v>233</v>
      </c>
      <c r="C251" t="s">
        <v>230</v>
      </c>
      <c r="E251" s="15">
        <v>38565</v>
      </c>
      <c r="G251" t="s">
        <v>7</v>
      </c>
      <c r="H251" s="2">
        <v>2.8299999999999999E-4</v>
      </c>
      <c r="J251" s="2"/>
      <c r="K251">
        <v>1</v>
      </c>
      <c r="L251" t="s">
        <v>287</v>
      </c>
      <c r="M251" t="s">
        <v>259</v>
      </c>
      <c r="N251">
        <v>26</v>
      </c>
    </row>
    <row r="252" spans="1:14" x14ac:dyDescent="0.35">
      <c r="A252" t="s">
        <v>241</v>
      </c>
      <c r="B252" t="s">
        <v>233</v>
      </c>
      <c r="C252" t="s">
        <v>230</v>
      </c>
      <c r="E252" s="15">
        <v>38565</v>
      </c>
      <c r="G252" t="s">
        <v>7</v>
      </c>
      <c r="H252" s="2">
        <v>3.6000000000000002E-4</v>
      </c>
      <c r="J252" s="2"/>
      <c r="K252">
        <v>1</v>
      </c>
      <c r="L252" t="s">
        <v>287</v>
      </c>
      <c r="M252" t="s">
        <v>259</v>
      </c>
      <c r="N252">
        <v>25</v>
      </c>
    </row>
    <row r="253" spans="1:14" x14ac:dyDescent="0.35">
      <c r="A253" t="s">
        <v>241</v>
      </c>
      <c r="B253" t="s">
        <v>233</v>
      </c>
      <c r="C253" t="s">
        <v>230</v>
      </c>
      <c r="E253" s="15">
        <v>38565</v>
      </c>
      <c r="G253" t="s">
        <v>7</v>
      </c>
      <c r="H253" s="2">
        <v>3.59E-4</v>
      </c>
      <c r="J253" s="2"/>
      <c r="K253">
        <v>1</v>
      </c>
      <c r="L253" t="s">
        <v>287</v>
      </c>
      <c r="M253" t="s">
        <v>259</v>
      </c>
      <c r="N253">
        <v>3</v>
      </c>
    </row>
    <row r="254" spans="1:14" x14ac:dyDescent="0.35">
      <c r="A254" t="s">
        <v>241</v>
      </c>
      <c r="B254" t="s">
        <v>233</v>
      </c>
      <c r="C254" t="s">
        <v>193</v>
      </c>
      <c r="E254" s="15">
        <v>38565</v>
      </c>
      <c r="G254" t="s">
        <v>7</v>
      </c>
      <c r="H254" s="2">
        <v>2.0999999999999998E-4</v>
      </c>
      <c r="J254" s="2"/>
      <c r="K254">
        <v>1</v>
      </c>
      <c r="L254" t="s">
        <v>287</v>
      </c>
      <c r="M254" t="s">
        <v>259</v>
      </c>
      <c r="N254">
        <v>10</v>
      </c>
    </row>
    <row r="255" spans="1:14" x14ac:dyDescent="0.35">
      <c r="A255" t="s">
        <v>241</v>
      </c>
      <c r="B255" t="s">
        <v>233</v>
      </c>
      <c r="C255" t="s">
        <v>193</v>
      </c>
      <c r="E255" s="15">
        <v>38565</v>
      </c>
      <c r="G255" t="s">
        <v>7</v>
      </c>
      <c r="H255" s="2">
        <v>3.7100000000000002E-4</v>
      </c>
      <c r="J255" s="2"/>
      <c r="K255">
        <v>1</v>
      </c>
      <c r="L255" t="s">
        <v>287</v>
      </c>
      <c r="M255" t="s">
        <v>259</v>
      </c>
      <c r="N255">
        <v>11</v>
      </c>
    </row>
    <row r="256" spans="1:14" x14ac:dyDescent="0.35">
      <c r="A256" t="s">
        <v>241</v>
      </c>
      <c r="B256" t="s">
        <v>233</v>
      </c>
      <c r="C256" t="s">
        <v>193</v>
      </c>
      <c r="E256" s="15">
        <v>38565</v>
      </c>
      <c r="G256" t="s">
        <v>7</v>
      </c>
      <c r="H256" s="2">
        <v>4.1599999999999997E-4</v>
      </c>
      <c r="J256" s="2"/>
      <c r="K256">
        <v>1</v>
      </c>
      <c r="L256" t="s">
        <v>287</v>
      </c>
      <c r="M256" t="s">
        <v>259</v>
      </c>
      <c r="N256">
        <v>12</v>
      </c>
    </row>
    <row r="257" spans="1:14" x14ac:dyDescent="0.35">
      <c r="A257" t="s">
        <v>241</v>
      </c>
      <c r="B257" t="s">
        <v>233</v>
      </c>
      <c r="C257" t="s">
        <v>193</v>
      </c>
      <c r="E257" s="15">
        <v>38565</v>
      </c>
      <c r="G257" t="s">
        <v>7</v>
      </c>
      <c r="H257" s="2">
        <v>4.6700000000000002E-4</v>
      </c>
      <c r="J257" s="2"/>
      <c r="K257">
        <v>1</v>
      </c>
      <c r="L257" t="s">
        <v>287</v>
      </c>
      <c r="M257" t="s">
        <v>259</v>
      </c>
      <c r="N257">
        <v>13</v>
      </c>
    </row>
    <row r="258" spans="1:14" x14ac:dyDescent="0.35">
      <c r="A258" t="s">
        <v>241</v>
      </c>
      <c r="B258" t="s">
        <v>233</v>
      </c>
      <c r="C258" t="s">
        <v>193</v>
      </c>
      <c r="E258" s="15">
        <v>38565</v>
      </c>
      <c r="G258" t="s">
        <v>7</v>
      </c>
      <c r="H258" s="2">
        <v>2.0499999999999997E-4</v>
      </c>
      <c r="J258" s="2"/>
      <c r="K258">
        <v>1</v>
      </c>
      <c r="L258" t="s">
        <v>287</v>
      </c>
      <c r="M258" t="s">
        <v>259</v>
      </c>
      <c r="N258">
        <v>14</v>
      </c>
    </row>
    <row r="259" spans="1:14" x14ac:dyDescent="0.35">
      <c r="A259" t="s">
        <v>241</v>
      </c>
      <c r="B259" t="s">
        <v>233</v>
      </c>
      <c r="C259" t="s">
        <v>193</v>
      </c>
      <c r="E259" s="15">
        <v>38565</v>
      </c>
      <c r="G259" t="s">
        <v>7</v>
      </c>
      <c r="H259" s="2">
        <v>2.41E-4</v>
      </c>
      <c r="J259" s="2"/>
      <c r="K259">
        <v>1</v>
      </c>
      <c r="L259" t="s">
        <v>287</v>
      </c>
      <c r="M259" t="s">
        <v>259</v>
      </c>
      <c r="N259">
        <v>15</v>
      </c>
    </row>
    <row r="260" spans="1:14" x14ac:dyDescent="0.35">
      <c r="A260" t="s">
        <v>241</v>
      </c>
      <c r="B260" t="s">
        <v>233</v>
      </c>
      <c r="C260" t="s">
        <v>193</v>
      </c>
      <c r="E260" s="15">
        <v>38565</v>
      </c>
      <c r="G260" t="s">
        <v>7</v>
      </c>
      <c r="H260" s="2">
        <v>3.9299999999999996E-4</v>
      </c>
      <c r="J260" s="2"/>
      <c r="K260">
        <v>1</v>
      </c>
      <c r="L260" t="s">
        <v>287</v>
      </c>
      <c r="M260" t="s">
        <v>259</v>
      </c>
      <c r="N260">
        <v>901</v>
      </c>
    </row>
    <row r="261" spans="1:14" x14ac:dyDescent="0.35">
      <c r="A261" t="s">
        <v>160</v>
      </c>
      <c r="B261" t="s">
        <v>233</v>
      </c>
      <c r="C261" t="s">
        <v>160</v>
      </c>
      <c r="E261" s="15">
        <v>38565</v>
      </c>
      <c r="G261" t="s">
        <v>7</v>
      </c>
      <c r="H261" s="2">
        <v>3.5100000000000002E-4</v>
      </c>
      <c r="J261" s="2"/>
      <c r="K261">
        <v>1</v>
      </c>
      <c r="L261" t="s">
        <v>287</v>
      </c>
      <c r="M261" t="s">
        <v>259</v>
      </c>
      <c r="N261">
        <v>902</v>
      </c>
    </row>
    <row r="262" spans="1:14" x14ac:dyDescent="0.35">
      <c r="A262" t="s">
        <v>160</v>
      </c>
      <c r="B262" t="s">
        <v>233</v>
      </c>
      <c r="C262" t="s">
        <v>160</v>
      </c>
      <c r="E262" s="15">
        <v>38565</v>
      </c>
      <c r="G262" t="s">
        <v>7</v>
      </c>
      <c r="H262" s="2">
        <v>5.930000000000001E-4</v>
      </c>
      <c r="J262" s="2"/>
      <c r="K262">
        <v>1</v>
      </c>
      <c r="L262" t="s">
        <v>287</v>
      </c>
      <c r="M262" t="s">
        <v>259</v>
      </c>
      <c r="N262">
        <v>911</v>
      </c>
    </row>
    <row r="263" spans="1:14" x14ac:dyDescent="0.35">
      <c r="A263" t="s">
        <v>160</v>
      </c>
      <c r="B263" t="s">
        <v>233</v>
      </c>
      <c r="C263" t="s">
        <v>160</v>
      </c>
      <c r="E263" s="15">
        <v>38565</v>
      </c>
      <c r="G263" t="s">
        <v>7</v>
      </c>
      <c r="H263" s="2">
        <v>5.1699999999999999E-4</v>
      </c>
      <c r="J263" s="2"/>
      <c r="K263">
        <v>1</v>
      </c>
      <c r="L263" t="s">
        <v>287</v>
      </c>
      <c r="M263" t="s">
        <v>259</v>
      </c>
      <c r="N263">
        <v>903</v>
      </c>
    </row>
    <row r="264" spans="1:14" x14ac:dyDescent="0.35">
      <c r="A264" t="s">
        <v>160</v>
      </c>
      <c r="B264" t="s">
        <v>233</v>
      </c>
      <c r="C264" t="s">
        <v>160</v>
      </c>
      <c r="E264" s="15">
        <v>38565</v>
      </c>
      <c r="G264" t="s">
        <v>7</v>
      </c>
      <c r="H264" s="2">
        <v>8.43E-4</v>
      </c>
      <c r="J264" s="2"/>
      <c r="K264">
        <v>1</v>
      </c>
      <c r="L264" t="s">
        <v>287</v>
      </c>
      <c r="M264" t="s">
        <v>259</v>
      </c>
      <c r="N264">
        <v>910</v>
      </c>
    </row>
    <row r="265" spans="1:14" x14ac:dyDescent="0.35">
      <c r="A265" t="s">
        <v>160</v>
      </c>
      <c r="B265" t="s">
        <v>233</v>
      </c>
      <c r="C265" t="s">
        <v>160</v>
      </c>
      <c r="E265" s="15">
        <v>38565</v>
      </c>
      <c r="G265" t="s">
        <v>7</v>
      </c>
      <c r="H265" s="2">
        <v>1.76E-4</v>
      </c>
      <c r="J265" s="2"/>
      <c r="K265">
        <v>1</v>
      </c>
      <c r="L265" t="s">
        <v>287</v>
      </c>
      <c r="M265" t="s">
        <v>259</v>
      </c>
      <c r="N265">
        <v>904</v>
      </c>
    </row>
    <row r="266" spans="1:14" x14ac:dyDescent="0.35">
      <c r="A266" t="s">
        <v>160</v>
      </c>
      <c r="B266" t="s">
        <v>233</v>
      </c>
      <c r="C266" t="s">
        <v>160</v>
      </c>
      <c r="E266" s="15">
        <v>38565</v>
      </c>
      <c r="G266" t="s">
        <v>7</v>
      </c>
      <c r="H266" s="2">
        <v>4.9799999999999996E-4</v>
      </c>
      <c r="J266" s="2"/>
      <c r="K266">
        <v>1</v>
      </c>
      <c r="L266" t="s">
        <v>287</v>
      </c>
      <c r="M266" t="s">
        <v>259</v>
      </c>
      <c r="N266">
        <v>909</v>
      </c>
    </row>
    <row r="267" spans="1:14" x14ac:dyDescent="0.35">
      <c r="A267" t="s">
        <v>160</v>
      </c>
      <c r="B267" t="s">
        <v>233</v>
      </c>
      <c r="C267" t="s">
        <v>160</v>
      </c>
      <c r="E267" s="15">
        <v>38565</v>
      </c>
      <c r="G267" t="s">
        <v>7</v>
      </c>
      <c r="H267" s="2">
        <v>1.2E-5</v>
      </c>
      <c r="J267" s="2"/>
      <c r="K267">
        <v>1</v>
      </c>
      <c r="L267" t="s">
        <v>287</v>
      </c>
      <c r="M267" t="s">
        <v>259</v>
      </c>
      <c r="N267">
        <v>905</v>
      </c>
    </row>
    <row r="268" spans="1:14" x14ac:dyDescent="0.35">
      <c r="A268" t="s">
        <v>160</v>
      </c>
      <c r="B268" t="s">
        <v>233</v>
      </c>
      <c r="C268" t="s">
        <v>160</v>
      </c>
      <c r="E268" s="15">
        <v>38565</v>
      </c>
      <c r="G268" t="s">
        <v>7</v>
      </c>
      <c r="H268" s="2">
        <v>1.02E-4</v>
      </c>
      <c r="J268" s="2"/>
      <c r="K268">
        <v>1</v>
      </c>
      <c r="L268" t="s">
        <v>287</v>
      </c>
      <c r="M268" t="s">
        <v>259</v>
      </c>
      <c r="N268">
        <v>908</v>
      </c>
    </row>
    <row r="269" spans="1:14" x14ac:dyDescent="0.35">
      <c r="A269" t="s">
        <v>121</v>
      </c>
      <c r="B269" t="s">
        <v>121</v>
      </c>
      <c r="C269" t="s">
        <v>121</v>
      </c>
      <c r="E269" s="15">
        <v>38718</v>
      </c>
      <c r="G269" t="s">
        <v>7</v>
      </c>
      <c r="H269">
        <v>8.0699999999999999E-4</v>
      </c>
      <c r="K269">
        <v>1</v>
      </c>
      <c r="L269" t="s">
        <v>287</v>
      </c>
      <c r="M269" t="s">
        <v>259</v>
      </c>
      <c r="N269" t="s">
        <v>366</v>
      </c>
    </row>
    <row r="270" spans="1:14" x14ac:dyDescent="0.35">
      <c r="A270" t="s">
        <v>121</v>
      </c>
      <c r="B270" t="s">
        <v>121</v>
      </c>
      <c r="C270" t="s">
        <v>121</v>
      </c>
      <c r="E270" s="15">
        <v>38718</v>
      </c>
      <c r="G270" t="s">
        <v>7</v>
      </c>
      <c r="H270">
        <v>2.0900000000000001E-4</v>
      </c>
      <c r="K270">
        <v>1</v>
      </c>
      <c r="L270" t="s">
        <v>287</v>
      </c>
      <c r="M270" t="s">
        <v>259</v>
      </c>
      <c r="N270" t="s">
        <v>366</v>
      </c>
    </row>
    <row r="271" spans="1:14" x14ac:dyDescent="0.35">
      <c r="A271" t="s">
        <v>121</v>
      </c>
      <c r="B271" t="s">
        <v>121</v>
      </c>
      <c r="C271" t="s">
        <v>121</v>
      </c>
      <c r="E271" s="15">
        <v>38718</v>
      </c>
      <c r="G271" t="s">
        <v>7</v>
      </c>
      <c r="H271">
        <v>8.8999999999999995E-4</v>
      </c>
      <c r="K271">
        <v>1</v>
      </c>
      <c r="L271" t="s">
        <v>287</v>
      </c>
      <c r="M271" t="s">
        <v>259</v>
      </c>
      <c r="N271" t="s">
        <v>366</v>
      </c>
    </row>
    <row r="272" spans="1:14" x14ac:dyDescent="0.35">
      <c r="A272" t="s">
        <v>121</v>
      </c>
      <c r="B272" t="s">
        <v>121</v>
      </c>
      <c r="C272" t="s">
        <v>121</v>
      </c>
      <c r="E272" s="15">
        <v>38718</v>
      </c>
      <c r="G272" t="s">
        <v>7</v>
      </c>
      <c r="H272">
        <v>4.4900000000000002E-4</v>
      </c>
      <c r="K272">
        <v>1</v>
      </c>
      <c r="L272" t="s">
        <v>287</v>
      </c>
      <c r="M272" t="s">
        <v>259</v>
      </c>
      <c r="N272" t="s">
        <v>366</v>
      </c>
    </row>
    <row r="273" spans="1:14" x14ac:dyDescent="0.35">
      <c r="A273" t="s">
        <v>234</v>
      </c>
      <c r="B273" t="s">
        <v>121</v>
      </c>
      <c r="C273" t="s">
        <v>234</v>
      </c>
      <c r="E273" s="15">
        <v>38718</v>
      </c>
      <c r="G273" t="s">
        <v>7</v>
      </c>
      <c r="H273">
        <v>7.2000000000000002E-5</v>
      </c>
      <c r="K273">
        <v>1</v>
      </c>
      <c r="L273" t="s">
        <v>287</v>
      </c>
      <c r="M273" t="s">
        <v>259</v>
      </c>
      <c r="N273" t="s">
        <v>366</v>
      </c>
    </row>
    <row r="274" spans="1:14" x14ac:dyDescent="0.35">
      <c r="A274" t="s">
        <v>234</v>
      </c>
      <c r="B274" t="s">
        <v>121</v>
      </c>
      <c r="C274" t="s">
        <v>234</v>
      </c>
      <c r="E274" s="15">
        <v>38718</v>
      </c>
      <c r="G274" t="s">
        <v>7</v>
      </c>
      <c r="H274">
        <v>1.18E-4</v>
      </c>
      <c r="K274">
        <v>1</v>
      </c>
      <c r="L274" t="s">
        <v>287</v>
      </c>
      <c r="M274" t="s">
        <v>259</v>
      </c>
      <c r="N274" t="s">
        <v>366</v>
      </c>
    </row>
    <row r="275" spans="1:14" x14ac:dyDescent="0.35">
      <c r="A275" t="s">
        <v>234</v>
      </c>
      <c r="B275" t="s">
        <v>121</v>
      </c>
      <c r="C275" t="s">
        <v>234</v>
      </c>
      <c r="E275" s="15">
        <v>38718</v>
      </c>
      <c r="G275" t="s">
        <v>7</v>
      </c>
      <c r="H275">
        <v>5.7000000000000003E-5</v>
      </c>
      <c r="K275">
        <v>1</v>
      </c>
      <c r="L275" t="s">
        <v>287</v>
      </c>
      <c r="M275" t="s">
        <v>259</v>
      </c>
      <c r="N275" t="s">
        <v>366</v>
      </c>
    </row>
    <row r="276" spans="1:14" x14ac:dyDescent="0.35">
      <c r="A276" t="s">
        <v>241</v>
      </c>
      <c r="B276" t="s">
        <v>233</v>
      </c>
      <c r="C276" t="s">
        <v>194</v>
      </c>
      <c r="E276" s="15">
        <v>38718</v>
      </c>
      <c r="G276" s="2" t="s">
        <v>7</v>
      </c>
      <c r="H276">
        <v>2.8200000000000002E-4</v>
      </c>
      <c r="K276">
        <v>1</v>
      </c>
      <c r="L276" t="s">
        <v>287</v>
      </c>
      <c r="M276" t="s">
        <v>259</v>
      </c>
      <c r="N276">
        <v>2</v>
      </c>
    </row>
    <row r="277" spans="1:14" x14ac:dyDescent="0.35">
      <c r="A277" t="s">
        <v>241</v>
      </c>
      <c r="B277" t="s">
        <v>233</v>
      </c>
      <c r="C277" t="s">
        <v>194</v>
      </c>
      <c r="E277" s="15">
        <v>38718</v>
      </c>
      <c r="G277" s="2" t="s">
        <v>7</v>
      </c>
      <c r="H277">
        <v>6.9999999999999999E-6</v>
      </c>
      <c r="K277">
        <v>1</v>
      </c>
      <c r="L277" t="s">
        <v>287</v>
      </c>
      <c r="M277" t="s">
        <v>259</v>
      </c>
      <c r="N277">
        <v>1</v>
      </c>
    </row>
    <row r="278" spans="1:14" x14ac:dyDescent="0.35">
      <c r="A278" t="s">
        <v>235</v>
      </c>
      <c r="B278" t="s">
        <v>233</v>
      </c>
      <c r="C278" t="s">
        <v>197</v>
      </c>
      <c r="E278" s="15">
        <v>33482</v>
      </c>
      <c r="G278" t="s">
        <v>7</v>
      </c>
      <c r="H278" s="2">
        <v>9.6452480397917233E-7</v>
      </c>
      <c r="J278" s="2"/>
      <c r="K278">
        <v>1</v>
      </c>
      <c r="L278" t="s">
        <v>287</v>
      </c>
      <c r="M278" t="s">
        <v>274</v>
      </c>
      <c r="N278" t="s">
        <v>349</v>
      </c>
    </row>
    <row r="279" spans="1:14" x14ac:dyDescent="0.35">
      <c r="A279" t="s">
        <v>235</v>
      </c>
      <c r="B279" t="s">
        <v>233</v>
      </c>
      <c r="C279" t="s">
        <v>197</v>
      </c>
      <c r="E279" s="15">
        <v>33482</v>
      </c>
      <c r="G279" t="s">
        <v>7</v>
      </c>
      <c r="H279" s="2">
        <v>4.3238287740440309E-7</v>
      </c>
      <c r="J279" s="2"/>
      <c r="K279">
        <v>1</v>
      </c>
      <c r="L279" t="s">
        <v>287</v>
      </c>
      <c r="M279" t="s">
        <v>274</v>
      </c>
      <c r="N279">
        <v>1</v>
      </c>
    </row>
    <row r="280" spans="1:14" x14ac:dyDescent="0.35">
      <c r="A280" t="s">
        <v>160</v>
      </c>
      <c r="B280" t="s">
        <v>233</v>
      </c>
      <c r="C280" t="s">
        <v>199</v>
      </c>
      <c r="D280" t="s">
        <v>245</v>
      </c>
      <c r="E280" s="15">
        <v>33573</v>
      </c>
      <c r="G280" t="s">
        <v>7</v>
      </c>
      <c r="H280" s="2">
        <v>1.7771173471689422E-4</v>
      </c>
      <c r="J280" s="2"/>
      <c r="K280">
        <v>1</v>
      </c>
      <c r="L280" t="s">
        <v>287</v>
      </c>
      <c r="M280" t="s">
        <v>274</v>
      </c>
      <c r="N280">
        <v>10</v>
      </c>
    </row>
    <row r="281" spans="1:14" x14ac:dyDescent="0.35">
      <c r="A281" t="s">
        <v>195</v>
      </c>
      <c r="B281" t="s">
        <v>233</v>
      </c>
      <c r="C281" t="s">
        <v>203</v>
      </c>
      <c r="E281" s="15">
        <v>33683</v>
      </c>
      <c r="G281" t="s">
        <v>7</v>
      </c>
      <c r="H281" s="2">
        <v>1.3066174427888582E-5</v>
      </c>
      <c r="J281" s="2"/>
      <c r="K281">
        <v>1</v>
      </c>
      <c r="L281" t="s">
        <v>287</v>
      </c>
      <c r="M281" t="s">
        <v>274</v>
      </c>
      <c r="N281">
        <v>12</v>
      </c>
    </row>
    <row r="282" spans="1:14" x14ac:dyDescent="0.35">
      <c r="A282" t="s">
        <v>121</v>
      </c>
      <c r="B282" t="s">
        <v>121</v>
      </c>
      <c r="C282" t="s">
        <v>140</v>
      </c>
      <c r="E282" s="15">
        <v>33699</v>
      </c>
      <c r="G282" t="s">
        <v>7</v>
      </c>
      <c r="H282" s="2">
        <v>2.122804082470421E-4</v>
      </c>
      <c r="J282" s="2"/>
      <c r="K282">
        <v>1</v>
      </c>
      <c r="L282" t="s">
        <v>287</v>
      </c>
      <c r="M282" t="s">
        <v>274</v>
      </c>
      <c r="N282">
        <v>13</v>
      </c>
    </row>
    <row r="283" spans="1:14" x14ac:dyDescent="0.35">
      <c r="A283" t="s">
        <v>121</v>
      </c>
      <c r="B283" t="s">
        <v>121</v>
      </c>
      <c r="C283" t="s">
        <v>141</v>
      </c>
      <c r="E283" s="15">
        <v>33699</v>
      </c>
      <c r="G283" t="s">
        <v>7</v>
      </c>
      <c r="H283" s="2">
        <v>1.2064401714812654E-4</v>
      </c>
      <c r="J283" s="2"/>
      <c r="K283">
        <v>1</v>
      </c>
      <c r="L283" t="s">
        <v>287</v>
      </c>
      <c r="M283" t="s">
        <v>274</v>
      </c>
      <c r="N283">
        <v>14</v>
      </c>
    </row>
    <row r="284" spans="1:14" x14ac:dyDescent="0.35">
      <c r="A284" t="s">
        <v>195</v>
      </c>
      <c r="B284" t="s">
        <v>273</v>
      </c>
      <c r="C284" t="s">
        <v>198</v>
      </c>
      <c r="D284" t="s">
        <v>245</v>
      </c>
      <c r="E284" s="15">
        <v>33569</v>
      </c>
      <c r="G284" t="s">
        <v>7</v>
      </c>
      <c r="H284" s="2">
        <v>1.5871530107754836E-5</v>
      </c>
      <c r="J284" s="2"/>
      <c r="K284">
        <v>1</v>
      </c>
      <c r="L284" t="s">
        <v>287</v>
      </c>
      <c r="M284" t="s">
        <v>274</v>
      </c>
      <c r="N284">
        <v>15</v>
      </c>
    </row>
    <row r="285" spans="1:14" x14ac:dyDescent="0.35">
      <c r="A285" t="s">
        <v>195</v>
      </c>
      <c r="B285" t="s">
        <v>273</v>
      </c>
      <c r="C285" t="s">
        <v>200</v>
      </c>
      <c r="E285" s="15">
        <v>33701</v>
      </c>
      <c r="G285" t="s">
        <v>7</v>
      </c>
      <c r="H285" s="2">
        <v>6.0433098829264129E-6</v>
      </c>
      <c r="J285" s="2"/>
      <c r="K285">
        <v>1</v>
      </c>
      <c r="L285" t="s">
        <v>287</v>
      </c>
      <c r="M285" t="s">
        <v>274</v>
      </c>
      <c r="N285">
        <v>16</v>
      </c>
    </row>
    <row r="286" spans="1:14" x14ac:dyDescent="0.35">
      <c r="A286" t="s">
        <v>195</v>
      </c>
      <c r="B286" t="s">
        <v>273</v>
      </c>
      <c r="C286" t="s">
        <v>201</v>
      </c>
      <c r="D286" t="s">
        <v>245</v>
      </c>
      <c r="E286" s="15">
        <v>33105</v>
      </c>
      <c r="G286" t="s">
        <v>7</v>
      </c>
      <c r="H286" s="2">
        <v>1.1749428167713768E-7</v>
      </c>
      <c r="J286" s="2"/>
      <c r="K286">
        <v>1</v>
      </c>
      <c r="L286" t="s">
        <v>287</v>
      </c>
      <c r="M286" t="s">
        <v>274</v>
      </c>
      <c r="N286">
        <v>17</v>
      </c>
    </row>
    <row r="287" spans="1:14" x14ac:dyDescent="0.35">
      <c r="A287" t="s">
        <v>195</v>
      </c>
      <c r="B287" t="s">
        <v>273</v>
      </c>
      <c r="C287" t="s">
        <v>202</v>
      </c>
      <c r="D287" t="s">
        <v>245</v>
      </c>
      <c r="E287" s="15">
        <v>33104</v>
      </c>
      <c r="G287" t="s">
        <v>7</v>
      </c>
      <c r="H287" s="2">
        <v>3.2148866383037501E-7</v>
      </c>
      <c r="J287" s="2"/>
      <c r="K287">
        <v>1</v>
      </c>
      <c r="L287" t="s">
        <v>287</v>
      </c>
      <c r="M287" t="s">
        <v>274</v>
      </c>
      <c r="N287">
        <v>20</v>
      </c>
    </row>
    <row r="288" spans="1:14" x14ac:dyDescent="0.35">
      <c r="A288" t="s">
        <v>195</v>
      </c>
      <c r="B288" t="s">
        <v>273</v>
      </c>
      <c r="C288" t="s">
        <v>202</v>
      </c>
      <c r="D288" t="s">
        <v>245</v>
      </c>
      <c r="E288" s="15">
        <v>33104</v>
      </c>
      <c r="G288" t="s">
        <v>7</v>
      </c>
      <c r="H288" s="2">
        <v>2.5532461477692561E-7</v>
      </c>
      <c r="J288" s="2"/>
      <c r="K288">
        <v>1</v>
      </c>
      <c r="L288" t="s">
        <v>287</v>
      </c>
      <c r="M288" t="s">
        <v>274</v>
      </c>
      <c r="N288">
        <v>20</v>
      </c>
    </row>
    <row r="289" spans="1:14" x14ac:dyDescent="0.35">
      <c r="A289" t="s">
        <v>195</v>
      </c>
      <c r="B289" t="s">
        <v>273</v>
      </c>
      <c r="C289" t="s">
        <v>202</v>
      </c>
      <c r="D289" t="s">
        <v>245</v>
      </c>
      <c r="E289" s="15">
        <v>33104</v>
      </c>
      <c r="G289" t="s">
        <v>7</v>
      </c>
      <c r="H289" s="2">
        <v>3.2331185095984777E-7</v>
      </c>
      <c r="J289" s="2"/>
      <c r="K289">
        <v>1</v>
      </c>
      <c r="L289" t="s">
        <v>287</v>
      </c>
      <c r="M289" t="s">
        <v>274</v>
      </c>
      <c r="N289">
        <v>20</v>
      </c>
    </row>
    <row r="290" spans="1:14" x14ac:dyDescent="0.35">
      <c r="A290" t="s">
        <v>241</v>
      </c>
      <c r="B290" t="s">
        <v>273</v>
      </c>
      <c r="C290" t="s">
        <v>204</v>
      </c>
      <c r="D290" t="s">
        <v>245</v>
      </c>
      <c r="E290" s="15">
        <v>33855</v>
      </c>
      <c r="G290" t="s">
        <v>7</v>
      </c>
      <c r="H290" s="2">
        <v>3.5006499830057083E-6</v>
      </c>
      <c r="J290" s="2"/>
      <c r="K290">
        <v>1</v>
      </c>
      <c r="L290" t="s">
        <v>287</v>
      </c>
      <c r="M290" t="s">
        <v>274</v>
      </c>
      <c r="N290">
        <v>25</v>
      </c>
    </row>
    <row r="291" spans="1:14" x14ac:dyDescent="0.35">
      <c r="A291" t="s">
        <v>241</v>
      </c>
      <c r="B291" t="s">
        <v>273</v>
      </c>
      <c r="C291" t="s">
        <v>207</v>
      </c>
      <c r="E291" s="15">
        <v>34214</v>
      </c>
      <c r="G291" t="s">
        <v>7</v>
      </c>
      <c r="H291" s="2">
        <v>1.2845823639337244E-5</v>
      </c>
      <c r="J291" s="2"/>
      <c r="K291">
        <v>1</v>
      </c>
      <c r="L291" t="s">
        <v>287</v>
      </c>
      <c r="M291" t="s">
        <v>274</v>
      </c>
      <c r="N291">
        <v>26</v>
      </c>
    </row>
    <row r="292" spans="1:14" x14ac:dyDescent="0.35">
      <c r="A292" t="s">
        <v>241</v>
      </c>
      <c r="B292" t="s">
        <v>273</v>
      </c>
      <c r="C292" t="s">
        <v>205</v>
      </c>
      <c r="E292" s="15">
        <v>34211</v>
      </c>
      <c r="G292" t="s">
        <v>7</v>
      </c>
      <c r="H292" s="2">
        <v>8.0324789231111016E-6</v>
      </c>
      <c r="J292" s="2"/>
      <c r="K292">
        <v>1</v>
      </c>
      <c r="L292" t="s">
        <v>287</v>
      </c>
      <c r="M292" t="s">
        <v>274</v>
      </c>
      <c r="N292">
        <v>27</v>
      </c>
    </row>
    <row r="293" spans="1:14" x14ac:dyDescent="0.35">
      <c r="A293" t="s">
        <v>241</v>
      </c>
      <c r="B293" t="s">
        <v>273</v>
      </c>
      <c r="C293" t="s">
        <v>206</v>
      </c>
      <c r="D293" t="s">
        <v>245</v>
      </c>
      <c r="E293" s="15">
        <v>33840</v>
      </c>
      <c r="G293" t="s">
        <v>7</v>
      </c>
      <c r="H293" s="2">
        <v>2.2369656564915331E-6</v>
      </c>
      <c r="J293" s="2"/>
      <c r="K293">
        <v>1</v>
      </c>
      <c r="L293" t="s">
        <v>287</v>
      </c>
      <c r="M293" t="s">
        <v>274</v>
      </c>
      <c r="N293">
        <v>28</v>
      </c>
    </row>
    <row r="294" spans="1:14" x14ac:dyDescent="0.35">
      <c r="A294" t="s">
        <v>242</v>
      </c>
      <c r="B294" t="s">
        <v>242</v>
      </c>
      <c r="C294" t="s">
        <v>210</v>
      </c>
      <c r="D294" t="s">
        <v>245</v>
      </c>
      <c r="E294" s="15">
        <v>39008</v>
      </c>
      <c r="F294" s="15">
        <v>42311</v>
      </c>
      <c r="G294" t="s">
        <v>286</v>
      </c>
      <c r="H294" s="2">
        <v>10.749980000000001</v>
      </c>
      <c r="I294" s="2">
        <v>30.635999999999999</v>
      </c>
      <c r="J294" s="2">
        <v>1.3653</v>
      </c>
      <c r="K294">
        <v>76</v>
      </c>
      <c r="L294" t="s">
        <v>287</v>
      </c>
      <c r="M294" t="s">
        <v>260</v>
      </c>
    </row>
    <row r="295" spans="1:14" x14ac:dyDescent="0.35">
      <c r="A295" t="s">
        <v>242</v>
      </c>
      <c r="B295" t="s">
        <v>242</v>
      </c>
      <c r="C295" t="s">
        <v>212</v>
      </c>
      <c r="D295" t="s">
        <v>245</v>
      </c>
      <c r="E295" s="15">
        <v>39008</v>
      </c>
      <c r="F295" s="15">
        <v>42311</v>
      </c>
      <c r="G295" t="s">
        <v>286</v>
      </c>
      <c r="H295" s="2">
        <v>6.6396499999999996</v>
      </c>
      <c r="I295" s="2">
        <v>18.425999999999998</v>
      </c>
      <c r="J295" s="2">
        <v>1.9239999999999999</v>
      </c>
      <c r="K295">
        <v>19</v>
      </c>
      <c r="L295" t="s">
        <v>287</v>
      </c>
      <c r="M295" t="s">
        <v>260</v>
      </c>
    </row>
    <row r="296" spans="1:14" x14ac:dyDescent="0.35">
      <c r="A296" t="s">
        <v>242</v>
      </c>
      <c r="B296" t="s">
        <v>242</v>
      </c>
      <c r="C296" t="s">
        <v>213</v>
      </c>
      <c r="D296" t="s">
        <v>245</v>
      </c>
      <c r="E296" s="15">
        <v>39008</v>
      </c>
      <c r="F296" s="15">
        <v>42311</v>
      </c>
      <c r="G296" t="s">
        <v>286</v>
      </c>
      <c r="H296" s="2">
        <v>3.3947499999999997</v>
      </c>
      <c r="I296" s="2">
        <v>7.3999999999999995</v>
      </c>
      <c r="J296" s="2">
        <v>0.629</v>
      </c>
      <c r="K296">
        <v>22</v>
      </c>
      <c r="L296" t="s">
        <v>287</v>
      </c>
      <c r="M296" t="s">
        <v>260</v>
      </c>
    </row>
    <row r="297" spans="1:14" x14ac:dyDescent="0.35">
      <c r="A297" t="s">
        <v>242</v>
      </c>
      <c r="B297" t="s">
        <v>242</v>
      </c>
      <c r="C297" t="s">
        <v>215</v>
      </c>
      <c r="D297" t="s">
        <v>245</v>
      </c>
      <c r="E297" s="15">
        <v>38246</v>
      </c>
      <c r="F297" s="15">
        <v>42162</v>
      </c>
      <c r="G297" t="s">
        <v>163</v>
      </c>
      <c r="H297" s="2">
        <v>2.7379999999999998E-2</v>
      </c>
      <c r="I297" s="2">
        <v>7.6219999999999996E-2</v>
      </c>
      <c r="J297" s="2">
        <v>3.3299999999999996E-3</v>
      </c>
      <c r="K297">
        <v>10</v>
      </c>
      <c r="L297" t="s">
        <v>287</v>
      </c>
      <c r="M297" t="s">
        <v>260</v>
      </c>
    </row>
    <row r="298" spans="1:14" x14ac:dyDescent="0.35">
      <c r="A298" t="s">
        <v>242</v>
      </c>
      <c r="B298" t="s">
        <v>242</v>
      </c>
      <c r="C298" t="s">
        <v>216</v>
      </c>
      <c r="D298" t="s">
        <v>245</v>
      </c>
      <c r="E298" s="15">
        <v>39008</v>
      </c>
      <c r="F298" s="15">
        <v>42311</v>
      </c>
      <c r="G298" t="s">
        <v>286</v>
      </c>
      <c r="H298" s="2">
        <v>1.7397400000000001</v>
      </c>
      <c r="I298" s="2">
        <v>3.6814999999999998</v>
      </c>
      <c r="J298" s="2">
        <v>0.59939999999999993</v>
      </c>
      <c r="K298">
        <v>14</v>
      </c>
      <c r="L298" t="s">
        <v>287</v>
      </c>
      <c r="M298" t="s">
        <v>260</v>
      </c>
    </row>
    <row r="299" spans="1:14" x14ac:dyDescent="0.35">
      <c r="A299" t="s">
        <v>246</v>
      </c>
      <c r="B299" t="s">
        <v>242</v>
      </c>
      <c r="C299" t="s">
        <v>217</v>
      </c>
      <c r="D299" t="s">
        <v>245</v>
      </c>
      <c r="E299" s="15">
        <v>36775</v>
      </c>
      <c r="F299" s="15">
        <v>45065</v>
      </c>
      <c r="G299" t="s">
        <v>163</v>
      </c>
      <c r="H299" s="2">
        <v>1.5280999999999998E-2</v>
      </c>
      <c r="I299" s="2">
        <v>0.11876999999999999</v>
      </c>
      <c r="J299" s="2">
        <v>1.184E-4</v>
      </c>
      <c r="K299">
        <v>309</v>
      </c>
      <c r="L299" t="s">
        <v>287</v>
      </c>
      <c r="M299" t="s">
        <v>261</v>
      </c>
    </row>
    <row r="300" spans="1:14" x14ac:dyDescent="0.35">
      <c r="A300" t="s">
        <v>246</v>
      </c>
      <c r="B300" t="s">
        <v>242</v>
      </c>
      <c r="C300" t="s">
        <v>218</v>
      </c>
      <c r="D300" t="s">
        <v>245</v>
      </c>
      <c r="E300" s="15">
        <v>36774</v>
      </c>
      <c r="F300" s="15">
        <v>44896</v>
      </c>
      <c r="G300" t="s">
        <v>163</v>
      </c>
      <c r="H300" s="2">
        <v>2.3791E-2</v>
      </c>
      <c r="I300" s="2">
        <v>0.11063000000000001</v>
      </c>
      <c r="J300" s="2">
        <v>5.5499999999999994E-4</v>
      </c>
      <c r="K300">
        <v>84</v>
      </c>
      <c r="L300" t="s">
        <v>287</v>
      </c>
      <c r="M300" t="s">
        <v>261</v>
      </c>
    </row>
    <row r="301" spans="1:14" x14ac:dyDescent="0.35">
      <c r="A301" t="s">
        <v>246</v>
      </c>
      <c r="B301" t="s">
        <v>242</v>
      </c>
      <c r="C301" t="s">
        <v>219</v>
      </c>
      <c r="D301" t="s">
        <v>245</v>
      </c>
      <c r="E301" s="15">
        <v>36775</v>
      </c>
      <c r="F301" s="15">
        <v>45065</v>
      </c>
      <c r="G301" t="s">
        <v>163</v>
      </c>
      <c r="H301" s="2">
        <v>3.1671999999999999E-2</v>
      </c>
      <c r="I301" s="2">
        <v>1.147</v>
      </c>
      <c r="J301" s="2">
        <v>3.589E-4</v>
      </c>
      <c r="K301">
        <v>332</v>
      </c>
      <c r="L301" t="s">
        <v>287</v>
      </c>
      <c r="M301" t="s">
        <v>261</v>
      </c>
    </row>
    <row r="302" spans="1:14" x14ac:dyDescent="0.35">
      <c r="A302" t="s">
        <v>246</v>
      </c>
      <c r="B302" t="s">
        <v>242</v>
      </c>
      <c r="C302" t="s">
        <v>208</v>
      </c>
      <c r="D302" t="s">
        <v>245</v>
      </c>
      <c r="E302" s="15">
        <v>36774</v>
      </c>
      <c r="F302" s="15">
        <v>44986</v>
      </c>
      <c r="G302" t="s">
        <v>163</v>
      </c>
      <c r="H302" s="2">
        <v>2.5122999999999999E-2</v>
      </c>
      <c r="I302" s="2">
        <v>0.10767</v>
      </c>
      <c r="J302" s="2">
        <v>1.0508E-3</v>
      </c>
      <c r="K302">
        <v>82</v>
      </c>
      <c r="L302" t="s">
        <v>287</v>
      </c>
      <c r="M302" t="s">
        <v>261</v>
      </c>
    </row>
    <row r="303" spans="1:14" x14ac:dyDescent="0.35">
      <c r="A303" t="s">
        <v>246</v>
      </c>
      <c r="B303" t="s">
        <v>242</v>
      </c>
      <c r="C303" t="s">
        <v>220</v>
      </c>
      <c r="D303" t="s">
        <v>245</v>
      </c>
      <c r="E303" s="15">
        <v>36775</v>
      </c>
      <c r="F303" s="15">
        <v>44802</v>
      </c>
      <c r="G303" t="s">
        <v>163</v>
      </c>
      <c r="H303" s="2">
        <v>5.1910999999999999E-2</v>
      </c>
      <c r="I303" s="2">
        <v>0.33299999999999996</v>
      </c>
      <c r="J303" s="2">
        <v>0</v>
      </c>
      <c r="K303">
        <v>83</v>
      </c>
      <c r="L303" t="s">
        <v>287</v>
      </c>
      <c r="M303" t="s">
        <v>261</v>
      </c>
    </row>
    <row r="304" spans="1:14" x14ac:dyDescent="0.35">
      <c r="A304" t="s">
        <v>246</v>
      </c>
      <c r="B304" t="s">
        <v>242</v>
      </c>
      <c r="C304" t="s">
        <v>221</v>
      </c>
      <c r="D304" t="s">
        <v>245</v>
      </c>
      <c r="E304" s="15">
        <v>36776</v>
      </c>
      <c r="F304" s="15">
        <v>45083</v>
      </c>
      <c r="G304" t="s">
        <v>163</v>
      </c>
      <c r="H304" s="2">
        <v>1.8388999999999999E-2</v>
      </c>
      <c r="I304" s="2">
        <v>0.11322</v>
      </c>
      <c r="J304" s="2">
        <v>1.85E-4</v>
      </c>
      <c r="K304">
        <v>85</v>
      </c>
      <c r="L304" t="s">
        <v>287</v>
      </c>
      <c r="M304" t="s">
        <v>261</v>
      </c>
    </row>
    <row r="305" spans="1:13" x14ac:dyDescent="0.35">
      <c r="A305" t="s">
        <v>246</v>
      </c>
      <c r="B305" t="s">
        <v>242</v>
      </c>
      <c r="C305" t="s">
        <v>222</v>
      </c>
      <c r="D305" t="s">
        <v>245</v>
      </c>
      <c r="E305" s="15">
        <v>36776</v>
      </c>
      <c r="F305" s="15">
        <v>45065</v>
      </c>
      <c r="G305" t="s">
        <v>163</v>
      </c>
      <c r="H305" s="2">
        <v>0.114145</v>
      </c>
      <c r="I305" s="2">
        <v>0.70669999999999999</v>
      </c>
      <c r="J305" s="2">
        <v>4.4770000000000001E-3</v>
      </c>
      <c r="K305">
        <v>310</v>
      </c>
      <c r="L305" t="s">
        <v>287</v>
      </c>
      <c r="M305" t="s">
        <v>261</v>
      </c>
    </row>
    <row r="306" spans="1:13" x14ac:dyDescent="0.35">
      <c r="A306" t="s">
        <v>246</v>
      </c>
      <c r="B306" t="s">
        <v>242</v>
      </c>
      <c r="C306" t="s">
        <v>211</v>
      </c>
      <c r="D306" t="s">
        <v>245</v>
      </c>
      <c r="E306" s="15">
        <v>36775</v>
      </c>
      <c r="F306" s="15">
        <v>44986</v>
      </c>
      <c r="G306" t="s">
        <v>163</v>
      </c>
      <c r="H306" s="2">
        <v>5.2317999999999996E-2</v>
      </c>
      <c r="I306" s="2">
        <v>0.26380999999999999</v>
      </c>
      <c r="J306" s="2">
        <v>2.2680999999999999E-3</v>
      </c>
      <c r="K306">
        <v>82</v>
      </c>
      <c r="L306" t="s">
        <v>287</v>
      </c>
      <c r="M306" t="s">
        <v>261</v>
      </c>
    </row>
    <row r="307" spans="1:13" x14ac:dyDescent="0.35">
      <c r="A307" t="s">
        <v>246</v>
      </c>
      <c r="B307" t="s">
        <v>242</v>
      </c>
      <c r="C307" t="s">
        <v>209</v>
      </c>
      <c r="D307" t="s">
        <v>245</v>
      </c>
      <c r="E307" s="15">
        <v>36776</v>
      </c>
      <c r="F307" s="15">
        <v>45083</v>
      </c>
      <c r="G307" t="s">
        <v>163</v>
      </c>
      <c r="H307" s="2">
        <v>0.14866599999999999</v>
      </c>
      <c r="I307" s="2">
        <v>0.53649999999999998</v>
      </c>
      <c r="J307" s="2">
        <v>1.3763999999999998E-2</v>
      </c>
      <c r="K307">
        <v>85</v>
      </c>
      <c r="L307" t="s">
        <v>287</v>
      </c>
      <c r="M307" t="s">
        <v>261</v>
      </c>
    </row>
    <row r="308" spans="1:13" x14ac:dyDescent="0.35">
      <c r="A308" t="s">
        <v>246</v>
      </c>
      <c r="B308" t="s">
        <v>242</v>
      </c>
      <c r="C308" t="s">
        <v>214</v>
      </c>
      <c r="D308" t="s">
        <v>245</v>
      </c>
      <c r="E308" s="15">
        <v>35235</v>
      </c>
      <c r="F308" s="15">
        <v>44804</v>
      </c>
      <c r="G308" t="s">
        <v>163</v>
      </c>
      <c r="H308" s="2">
        <v>0.87534599999999996</v>
      </c>
      <c r="I308" s="2">
        <v>20.346299999999999</v>
      </c>
      <c r="J308" s="2">
        <v>0</v>
      </c>
      <c r="K308">
        <v>28</v>
      </c>
      <c r="L308" t="s">
        <v>287</v>
      </c>
      <c r="M308" t="s">
        <v>261</v>
      </c>
    </row>
    <row r="309" spans="1:13" x14ac:dyDescent="0.35">
      <c r="A309" t="s">
        <v>246</v>
      </c>
      <c r="B309" t="s">
        <v>242</v>
      </c>
      <c r="C309" t="s">
        <v>223</v>
      </c>
      <c r="D309" t="s">
        <v>245</v>
      </c>
      <c r="E309" s="15">
        <v>37146</v>
      </c>
      <c r="F309" s="15">
        <v>44896</v>
      </c>
      <c r="G309" t="s">
        <v>163</v>
      </c>
      <c r="H309" s="2">
        <v>1.8463E-2</v>
      </c>
      <c r="I309" s="2">
        <v>0.10877999999999999</v>
      </c>
      <c r="J309" s="2">
        <v>2.6824999999999998E-5</v>
      </c>
      <c r="K309">
        <v>80</v>
      </c>
      <c r="L309" t="s">
        <v>287</v>
      </c>
      <c r="M309" t="s">
        <v>261</v>
      </c>
    </row>
    <row r="310" spans="1:13" x14ac:dyDescent="0.35">
      <c r="A310" t="s">
        <v>246</v>
      </c>
      <c r="B310" t="s">
        <v>242</v>
      </c>
      <c r="C310" t="s">
        <v>224</v>
      </c>
      <c r="D310" t="s">
        <v>245</v>
      </c>
      <c r="E310" s="15">
        <v>36970</v>
      </c>
      <c r="F310" s="15">
        <v>44986</v>
      </c>
      <c r="G310" t="s">
        <v>163</v>
      </c>
      <c r="H310" s="2">
        <v>2.0091000000000001E-2</v>
      </c>
      <c r="I310" s="2">
        <v>9.2130000000000004E-2</v>
      </c>
      <c r="J310" s="2">
        <v>2.5345000000000001E-4</v>
      </c>
      <c r="K310">
        <v>81</v>
      </c>
      <c r="L310" t="s">
        <v>287</v>
      </c>
      <c r="M310" t="s">
        <v>261</v>
      </c>
    </row>
    <row r="311" spans="1:13" x14ac:dyDescent="0.35">
      <c r="G311"/>
      <c r="J311" s="2"/>
    </row>
    <row r="312" spans="1:13" x14ac:dyDescent="0.35">
      <c r="G312"/>
      <c r="J312" s="2"/>
    </row>
    <row r="313" spans="1:13" x14ac:dyDescent="0.35">
      <c r="G313"/>
      <c r="J313" s="2"/>
    </row>
    <row r="314" spans="1:13" x14ac:dyDescent="0.35">
      <c r="G314"/>
      <c r="J314" s="2"/>
    </row>
    <row r="322" spans="1:4" x14ac:dyDescent="0.35">
      <c r="A322" s="7"/>
    </row>
    <row r="323" spans="1:4" x14ac:dyDescent="0.35">
      <c r="A323" s="9"/>
    </row>
    <row r="324" spans="1:4" x14ac:dyDescent="0.35">
      <c r="C324" s="7"/>
      <c r="D324" s="7"/>
    </row>
    <row r="325" spans="1:4" x14ac:dyDescent="0.35">
      <c r="C325" s="7"/>
      <c r="D325" s="7"/>
    </row>
    <row r="326" spans="1:4" x14ac:dyDescent="0.35">
      <c r="C326" s="7"/>
      <c r="D326" s="7"/>
    </row>
    <row r="327" spans="1:4" x14ac:dyDescent="0.35">
      <c r="C327" s="7"/>
      <c r="D327" s="7"/>
    </row>
    <row r="328" spans="1:4" x14ac:dyDescent="0.35">
      <c r="C328" s="7"/>
      <c r="D328" s="7"/>
    </row>
    <row r="329" spans="1:4" x14ac:dyDescent="0.35">
      <c r="C329" s="7"/>
      <c r="D329" s="7"/>
    </row>
    <row r="330" spans="1:4" x14ac:dyDescent="0.35">
      <c r="C330" s="7"/>
      <c r="D330" s="7"/>
    </row>
    <row r="331" spans="1:4" x14ac:dyDescent="0.35">
      <c r="C331" s="7"/>
      <c r="D331" s="7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F7E4-B0E8-4D20-B4A4-D9BD1F8343DF}">
  <dimension ref="A1:E62"/>
  <sheetViews>
    <sheetView tabSelected="1" zoomScale="59" workbookViewId="0">
      <selection activeCell="C17" sqref="C17"/>
    </sheetView>
  </sheetViews>
  <sheetFormatPr defaultRowHeight="14.5" x14ac:dyDescent="0.35"/>
  <cols>
    <col min="1" max="1" width="23.6328125" bestFit="1" customWidth="1"/>
    <col min="3" max="3" width="101.26953125" bestFit="1" customWidth="1"/>
  </cols>
  <sheetData>
    <row r="1" spans="1:5" x14ac:dyDescent="0.35">
      <c r="A1" s="1" t="s">
        <v>17</v>
      </c>
      <c r="B1" s="1" t="s">
        <v>10</v>
      </c>
      <c r="C1" s="1" t="s">
        <v>15</v>
      </c>
      <c r="D1" s="1" t="s">
        <v>14</v>
      </c>
      <c r="E1" s="7"/>
    </row>
    <row r="2" spans="1:5" x14ac:dyDescent="0.35">
      <c r="A2" t="s">
        <v>262</v>
      </c>
      <c r="B2" t="s">
        <v>11</v>
      </c>
      <c r="C2" t="s">
        <v>20</v>
      </c>
      <c r="D2" s="3" t="s">
        <v>16</v>
      </c>
    </row>
    <row r="3" spans="1:5" x14ac:dyDescent="0.35">
      <c r="A3" t="s">
        <v>99</v>
      </c>
      <c r="B3" t="s">
        <v>11</v>
      </c>
      <c r="C3" t="s">
        <v>100</v>
      </c>
      <c r="D3" s="3" t="s">
        <v>240</v>
      </c>
    </row>
    <row r="4" spans="1:5" x14ac:dyDescent="0.35">
      <c r="A4" t="s">
        <v>251</v>
      </c>
      <c r="B4" t="s">
        <v>12</v>
      </c>
      <c r="C4" t="s">
        <v>35</v>
      </c>
      <c r="D4" s="3" t="s">
        <v>36</v>
      </c>
    </row>
    <row r="5" spans="1:5" x14ac:dyDescent="0.35">
      <c r="A5" t="s">
        <v>252</v>
      </c>
      <c r="B5" t="s">
        <v>12</v>
      </c>
      <c r="C5" t="s">
        <v>45</v>
      </c>
      <c r="D5" s="3" t="s">
        <v>44</v>
      </c>
    </row>
    <row r="6" spans="1:5" x14ac:dyDescent="0.35">
      <c r="A6" t="s">
        <v>267</v>
      </c>
      <c r="B6" t="s">
        <v>12</v>
      </c>
      <c r="C6" t="s">
        <v>53</v>
      </c>
      <c r="D6" s="3" t="s">
        <v>124</v>
      </c>
    </row>
    <row r="7" spans="1:5" x14ac:dyDescent="0.35">
      <c r="A7" t="s">
        <v>268</v>
      </c>
      <c r="B7" t="s">
        <v>12</v>
      </c>
      <c r="C7" t="s">
        <v>53</v>
      </c>
      <c r="D7" s="3" t="s">
        <v>52</v>
      </c>
    </row>
    <row r="8" spans="1:5" x14ac:dyDescent="0.35">
      <c r="A8" t="s">
        <v>253</v>
      </c>
      <c r="B8" t="s">
        <v>13</v>
      </c>
      <c r="C8" t="s">
        <v>21</v>
      </c>
      <c r="D8" s="3" t="s">
        <v>22</v>
      </c>
    </row>
    <row r="9" spans="1:5" x14ac:dyDescent="0.35">
      <c r="A9" t="s">
        <v>254</v>
      </c>
      <c r="B9" t="s">
        <v>13</v>
      </c>
      <c r="C9" t="s">
        <v>158</v>
      </c>
      <c r="D9" s="3" t="s">
        <v>159</v>
      </c>
    </row>
    <row r="10" spans="1:5" x14ac:dyDescent="0.35">
      <c r="A10" t="s">
        <v>255</v>
      </c>
      <c r="B10" t="s">
        <v>13</v>
      </c>
      <c r="C10" t="s">
        <v>43</v>
      </c>
      <c r="D10" s="3" t="s">
        <v>42</v>
      </c>
    </row>
    <row r="11" spans="1:5" x14ac:dyDescent="0.35">
      <c r="A11" t="s">
        <v>256</v>
      </c>
      <c r="B11" t="s">
        <v>13</v>
      </c>
      <c r="C11" t="s">
        <v>51</v>
      </c>
      <c r="D11" s="3" t="s">
        <v>50</v>
      </c>
    </row>
    <row r="12" spans="1:5" x14ac:dyDescent="0.35">
      <c r="A12" t="s">
        <v>257</v>
      </c>
      <c r="B12" t="s">
        <v>13</v>
      </c>
      <c r="C12" t="s">
        <v>41</v>
      </c>
      <c r="D12" s="3" t="s">
        <v>40</v>
      </c>
    </row>
    <row r="13" spans="1:5" x14ac:dyDescent="0.35">
      <c r="A13" t="s">
        <v>258</v>
      </c>
      <c r="B13" t="s">
        <v>13</v>
      </c>
      <c r="C13" t="s">
        <v>59</v>
      </c>
      <c r="D13" s="3" t="s">
        <v>60</v>
      </c>
    </row>
    <row r="14" spans="1:5" x14ac:dyDescent="0.35">
      <c r="A14" t="s">
        <v>259</v>
      </c>
      <c r="B14" t="s">
        <v>13</v>
      </c>
      <c r="C14" t="s">
        <v>47</v>
      </c>
      <c r="D14" s="3" t="s">
        <v>46</v>
      </c>
    </row>
    <row r="15" spans="1:5" x14ac:dyDescent="0.35">
      <c r="A15" t="s">
        <v>274</v>
      </c>
      <c r="B15" t="s">
        <v>13</v>
      </c>
      <c r="C15" t="s">
        <v>37</v>
      </c>
      <c r="D15" s="3" t="s">
        <v>38</v>
      </c>
    </row>
    <row r="16" spans="1:5" x14ac:dyDescent="0.35">
      <c r="A16" t="s">
        <v>316</v>
      </c>
      <c r="B16" t="s">
        <v>61</v>
      </c>
      <c r="C16" t="s">
        <v>341</v>
      </c>
      <c r="D16" t="s">
        <v>227</v>
      </c>
    </row>
    <row r="17" spans="1:4" x14ac:dyDescent="0.35">
      <c r="A17" t="s">
        <v>260</v>
      </c>
      <c r="B17" t="s">
        <v>61</v>
      </c>
      <c r="C17" t="s">
        <v>226</v>
      </c>
      <c r="D17" s="3" t="s">
        <v>225</v>
      </c>
    </row>
    <row r="21" spans="1:4" x14ac:dyDescent="0.35">
      <c r="A21" s="16" t="s">
        <v>232</v>
      </c>
      <c r="B21" s="16"/>
      <c r="C21" s="16"/>
      <c r="D21" s="16"/>
    </row>
    <row r="22" spans="1:4" x14ac:dyDescent="0.35">
      <c r="A22" t="s">
        <v>317</v>
      </c>
      <c r="B22" t="s">
        <v>23</v>
      </c>
      <c r="C22" t="s">
        <v>56</v>
      </c>
      <c r="D22" s="3" t="s">
        <v>57</v>
      </c>
    </row>
    <row r="23" spans="1:4" x14ac:dyDescent="0.35">
      <c r="A23" t="s">
        <v>320</v>
      </c>
      <c r="B23" t="s">
        <v>23</v>
      </c>
      <c r="C23" t="s">
        <v>289</v>
      </c>
      <c r="D23" s="3" t="s">
        <v>90</v>
      </c>
    </row>
    <row r="24" spans="1:4" x14ac:dyDescent="0.35">
      <c r="A24" t="s">
        <v>321</v>
      </c>
      <c r="B24" t="s">
        <v>23</v>
      </c>
      <c r="C24" t="s">
        <v>91</v>
      </c>
      <c r="D24" s="3" t="s">
        <v>92</v>
      </c>
    </row>
    <row r="25" spans="1:4" x14ac:dyDescent="0.35">
      <c r="A25" t="s">
        <v>322</v>
      </c>
      <c r="B25" t="s">
        <v>23</v>
      </c>
      <c r="C25" t="s">
        <v>290</v>
      </c>
      <c r="D25" s="3" t="s">
        <v>28</v>
      </c>
    </row>
    <row r="26" spans="1:4" x14ac:dyDescent="0.35">
      <c r="A26" t="s">
        <v>25</v>
      </c>
      <c r="B26" t="s">
        <v>23</v>
      </c>
      <c r="C26" t="s">
        <v>24</v>
      </c>
      <c r="D26" s="3" t="s">
        <v>26</v>
      </c>
    </row>
    <row r="27" spans="1:4" x14ac:dyDescent="0.35">
      <c r="A27" t="s">
        <v>323</v>
      </c>
      <c r="B27" t="s">
        <v>23</v>
      </c>
      <c r="C27" t="s">
        <v>30</v>
      </c>
      <c r="D27" s="3" t="s">
        <v>29</v>
      </c>
    </row>
    <row r="28" spans="1:4" x14ac:dyDescent="0.35">
      <c r="A28" t="s">
        <v>324</v>
      </c>
      <c r="B28" t="s">
        <v>23</v>
      </c>
      <c r="C28" t="s">
        <v>103</v>
      </c>
      <c r="D28" s="3" t="s">
        <v>104</v>
      </c>
    </row>
    <row r="29" spans="1:4" x14ac:dyDescent="0.35">
      <c r="A29" t="s">
        <v>325</v>
      </c>
      <c r="B29" t="s">
        <v>23</v>
      </c>
      <c r="C29" t="s">
        <v>291</v>
      </c>
      <c r="D29" s="3" t="s">
        <v>67</v>
      </c>
    </row>
    <row r="30" spans="1:4" x14ac:dyDescent="0.35">
      <c r="A30" t="s">
        <v>295</v>
      </c>
      <c r="B30" t="s">
        <v>23</v>
      </c>
      <c r="C30" t="s">
        <v>89</v>
      </c>
      <c r="D30" s="3" t="s">
        <v>64</v>
      </c>
    </row>
    <row r="31" spans="1:4" x14ac:dyDescent="0.35">
      <c r="A31" t="s">
        <v>296</v>
      </c>
      <c r="B31" t="s">
        <v>23</v>
      </c>
      <c r="C31" t="s">
        <v>292</v>
      </c>
      <c r="D31" s="3" t="s">
        <v>106</v>
      </c>
    </row>
    <row r="32" spans="1:4" x14ac:dyDescent="0.35">
      <c r="A32" t="s">
        <v>297</v>
      </c>
      <c r="B32" t="s">
        <v>23</v>
      </c>
      <c r="C32" t="s">
        <v>288</v>
      </c>
      <c r="D32" s="3" t="s">
        <v>107</v>
      </c>
    </row>
    <row r="33" spans="1:4" x14ac:dyDescent="0.35">
      <c r="A33" t="s">
        <v>298</v>
      </c>
      <c r="B33" t="s">
        <v>13</v>
      </c>
      <c r="C33" t="s">
        <v>54</v>
      </c>
      <c r="D33" s="3" t="s">
        <v>55</v>
      </c>
    </row>
    <row r="34" spans="1:4" x14ac:dyDescent="0.35">
      <c r="A34" t="s">
        <v>299</v>
      </c>
      <c r="B34" t="s">
        <v>13</v>
      </c>
      <c r="C34" t="s">
        <v>31</v>
      </c>
      <c r="D34" s="3" t="s">
        <v>32</v>
      </c>
    </row>
    <row r="35" spans="1:4" x14ac:dyDescent="0.35">
      <c r="A35" t="s">
        <v>300</v>
      </c>
      <c r="B35" t="s">
        <v>13</v>
      </c>
      <c r="C35" t="s">
        <v>34</v>
      </c>
      <c r="D35" s="3" t="s">
        <v>33</v>
      </c>
    </row>
    <row r="36" spans="1:4" x14ac:dyDescent="0.35">
      <c r="A36" t="s">
        <v>301</v>
      </c>
      <c r="B36" t="s">
        <v>13</v>
      </c>
      <c r="C36" t="s">
        <v>65</v>
      </c>
      <c r="D36" s="3" t="s">
        <v>58</v>
      </c>
    </row>
    <row r="37" spans="1:4" x14ac:dyDescent="0.35">
      <c r="A37" t="s">
        <v>302</v>
      </c>
      <c r="B37" t="s">
        <v>13</v>
      </c>
      <c r="C37" t="s">
        <v>18</v>
      </c>
      <c r="D37" s="3" t="s">
        <v>19</v>
      </c>
    </row>
    <row r="38" spans="1:4" x14ac:dyDescent="0.35">
      <c r="A38" t="s">
        <v>318</v>
      </c>
      <c r="B38" t="s">
        <v>13</v>
      </c>
      <c r="C38" t="s">
        <v>87</v>
      </c>
      <c r="D38" s="3" t="s">
        <v>88</v>
      </c>
    </row>
    <row r="39" spans="1:4" x14ac:dyDescent="0.35">
      <c r="A39" t="s">
        <v>303</v>
      </c>
      <c r="B39" t="s">
        <v>13</v>
      </c>
      <c r="C39" t="s">
        <v>93</v>
      </c>
      <c r="D39" s="3" t="s">
        <v>94</v>
      </c>
    </row>
    <row r="40" spans="1:4" x14ac:dyDescent="0.35">
      <c r="A40" t="s">
        <v>304</v>
      </c>
      <c r="B40" t="s">
        <v>13</v>
      </c>
      <c r="C40" t="s">
        <v>293</v>
      </c>
      <c r="D40" s="3" t="s">
        <v>66</v>
      </c>
    </row>
    <row r="41" spans="1:4" x14ac:dyDescent="0.35">
      <c r="A41" t="s">
        <v>305</v>
      </c>
      <c r="B41" t="s">
        <v>13</v>
      </c>
      <c r="C41" t="s">
        <v>101</v>
      </c>
      <c r="D41" s="3" t="s">
        <v>102</v>
      </c>
    </row>
    <row r="42" spans="1:4" x14ac:dyDescent="0.35">
      <c r="A42" t="s">
        <v>306</v>
      </c>
      <c r="B42" t="s">
        <v>13</v>
      </c>
      <c r="C42" t="s">
        <v>48</v>
      </c>
      <c r="D42" s="3" t="s">
        <v>49</v>
      </c>
    </row>
    <row r="43" spans="1:4" x14ac:dyDescent="0.35">
      <c r="A43" t="s">
        <v>307</v>
      </c>
      <c r="B43" t="s">
        <v>61</v>
      </c>
      <c r="C43" t="s">
        <v>72</v>
      </c>
      <c r="D43" s="3" t="s">
        <v>71</v>
      </c>
    </row>
    <row r="44" spans="1:4" x14ac:dyDescent="0.35">
      <c r="A44" t="s">
        <v>308</v>
      </c>
      <c r="B44" t="s">
        <v>61</v>
      </c>
      <c r="C44" t="s">
        <v>62</v>
      </c>
      <c r="D44" s="3" t="s">
        <v>63</v>
      </c>
    </row>
    <row r="45" spans="1:4" x14ac:dyDescent="0.35">
      <c r="A45" t="s">
        <v>309</v>
      </c>
      <c r="B45" t="s">
        <v>61</v>
      </c>
      <c r="C45" t="s">
        <v>97</v>
      </c>
      <c r="D45" s="3" t="s">
        <v>98</v>
      </c>
    </row>
    <row r="46" spans="1:4" x14ac:dyDescent="0.35">
      <c r="A46" t="s">
        <v>319</v>
      </c>
      <c r="B46" t="s">
        <v>61</v>
      </c>
      <c r="C46" t="s">
        <v>294</v>
      </c>
      <c r="D46" s="3" t="s">
        <v>68</v>
      </c>
    </row>
    <row r="47" spans="1:4" x14ac:dyDescent="0.35">
      <c r="A47" t="s">
        <v>310</v>
      </c>
      <c r="B47" t="s">
        <v>61</v>
      </c>
      <c r="C47" t="s">
        <v>73</v>
      </c>
      <c r="D47" s="3" t="s">
        <v>74</v>
      </c>
    </row>
    <row r="48" spans="1:4" x14ac:dyDescent="0.35">
      <c r="A48" t="s">
        <v>311</v>
      </c>
      <c r="B48" t="s">
        <v>61</v>
      </c>
      <c r="C48" t="s">
        <v>69</v>
      </c>
      <c r="D48" s="3" t="s">
        <v>70</v>
      </c>
    </row>
    <row r="49" spans="1:4" x14ac:dyDescent="0.35">
      <c r="A49" t="s">
        <v>312</v>
      </c>
      <c r="B49" t="s">
        <v>239</v>
      </c>
      <c r="C49" t="s">
        <v>237</v>
      </c>
      <c r="D49" s="3" t="s">
        <v>238</v>
      </c>
    </row>
    <row r="50" spans="1:4" x14ac:dyDescent="0.35">
      <c r="A50" t="s">
        <v>330</v>
      </c>
      <c r="C50" t="s">
        <v>329</v>
      </c>
      <c r="D50" s="3" t="s">
        <v>328</v>
      </c>
    </row>
    <row r="53" spans="1:4" x14ac:dyDescent="0.35">
      <c r="A53" s="16" t="s">
        <v>119</v>
      </c>
      <c r="B53" s="16"/>
      <c r="C53" s="16"/>
      <c r="D53" s="16"/>
    </row>
    <row r="54" spans="1:4" x14ac:dyDescent="0.35">
      <c r="A54" t="s">
        <v>313</v>
      </c>
      <c r="B54" t="s">
        <v>11</v>
      </c>
      <c r="C54" t="s">
        <v>27</v>
      </c>
    </row>
    <row r="55" spans="1:4" x14ac:dyDescent="0.35">
      <c r="A55" t="s">
        <v>109</v>
      </c>
      <c r="B55" t="s">
        <v>11</v>
      </c>
      <c r="C55" t="s">
        <v>118</v>
      </c>
      <c r="D55" s="3" t="s">
        <v>9</v>
      </c>
    </row>
    <row r="56" spans="1:4" x14ac:dyDescent="0.35">
      <c r="A56" t="s">
        <v>81</v>
      </c>
      <c r="B56" t="s">
        <v>11</v>
      </c>
      <c r="C56" t="s">
        <v>82</v>
      </c>
      <c r="D56" s="3" t="s">
        <v>83</v>
      </c>
    </row>
    <row r="57" spans="1:4" x14ac:dyDescent="0.35">
      <c r="A57" t="s">
        <v>80</v>
      </c>
      <c r="B57" t="s">
        <v>11</v>
      </c>
      <c r="C57" t="s">
        <v>78</v>
      </c>
      <c r="D57" s="3" t="s">
        <v>79</v>
      </c>
    </row>
    <row r="58" spans="1:4" x14ac:dyDescent="0.35">
      <c r="A58" t="s">
        <v>75</v>
      </c>
      <c r="B58" t="s">
        <v>11</v>
      </c>
      <c r="C58" t="s">
        <v>77</v>
      </c>
      <c r="D58" s="3" t="s">
        <v>76</v>
      </c>
    </row>
    <row r="59" spans="1:4" x14ac:dyDescent="0.35">
      <c r="A59" t="s">
        <v>84</v>
      </c>
      <c r="B59" t="s">
        <v>11</v>
      </c>
      <c r="C59" t="s">
        <v>85</v>
      </c>
      <c r="D59" s="3" t="s">
        <v>86</v>
      </c>
    </row>
    <row r="60" spans="1:4" x14ac:dyDescent="0.35">
      <c r="A60" t="s">
        <v>108</v>
      </c>
      <c r="B60" t="s">
        <v>12</v>
      </c>
      <c r="C60" t="s">
        <v>326</v>
      </c>
      <c r="D60" s="3" t="s">
        <v>105</v>
      </c>
    </row>
    <row r="61" spans="1:4" x14ac:dyDescent="0.35">
      <c r="A61" t="s">
        <v>314</v>
      </c>
      <c r="B61" t="s">
        <v>12</v>
      </c>
      <c r="C61" t="s">
        <v>142</v>
      </c>
      <c r="D61" s="3" t="s">
        <v>39</v>
      </c>
    </row>
    <row r="62" spans="1:4" x14ac:dyDescent="0.35">
      <c r="A62" t="s">
        <v>315</v>
      </c>
      <c r="B62" t="s">
        <v>95</v>
      </c>
      <c r="C62" t="s">
        <v>231</v>
      </c>
      <c r="D62" s="3" t="s">
        <v>96</v>
      </c>
    </row>
  </sheetData>
  <sortState xmlns:xlrd2="http://schemas.microsoft.com/office/spreadsheetml/2017/richdata2" ref="A2:D17">
    <sortCondition ref="B2:B17"/>
    <sortCondition ref="A2:A17"/>
  </sortState>
  <mergeCells count="2">
    <mergeCell ref="A53:D53"/>
    <mergeCell ref="A21:D21"/>
  </mergeCells>
  <hyperlinks>
    <hyperlink ref="D60" r:id="rId1" xr:uid="{1ACD2A50-37D3-442F-AEA3-6E9004C89EA2}"/>
    <hyperlink ref="D55" r:id="rId2" xr:uid="{45E3C637-B690-46AB-9B29-B62F192141B5}"/>
    <hyperlink ref="D56" r:id="rId3" xr:uid="{0D91FCBA-71BE-47CB-8CB8-B60A73183989}"/>
    <hyperlink ref="D57" r:id="rId4" xr:uid="{9DF50283-93FD-49A2-B49E-E4FFE1375AA7}"/>
    <hyperlink ref="D58" r:id="rId5" xr:uid="{4A0732BA-DC3B-4232-8D95-C09302224811}"/>
    <hyperlink ref="D59" r:id="rId6" xr:uid="{BE2BA295-50DF-4DEC-9B67-CA44A7D72739}"/>
    <hyperlink ref="D2" r:id="rId7" xr:uid="{F4C6A03C-3AC1-44DF-958D-E86BBD0E2A3D}"/>
    <hyperlink ref="D4" r:id="rId8" xr:uid="{259658A2-D838-42DF-9A75-C8E5FF7C4DE8}"/>
    <hyperlink ref="D61" r:id="rId9" xr:uid="{73366178-D6F5-4794-8731-AF9592EEF079}"/>
    <hyperlink ref="D5" r:id="rId10" xr:uid="{F2FE9E2E-D7EB-4D2D-9663-CB910200EF8B}"/>
    <hyperlink ref="D7" r:id="rId11" xr:uid="{E42E67EF-D729-4ECB-8842-C18C3A4F7A8C}"/>
    <hyperlink ref="D8" r:id="rId12" xr:uid="{C98051CD-8BC4-47D6-A6CA-845A8D740935}"/>
    <hyperlink ref="D10" r:id="rId13" xr:uid="{9D6102D9-0D0B-467C-861A-53D330E0E7B3}"/>
    <hyperlink ref="D11" r:id="rId14" xr:uid="{A562E7A8-154D-4C26-9315-A0EC6358D15E}"/>
    <hyperlink ref="D12" r:id="rId15" xr:uid="{BAF8A377-250F-41E5-9798-E6ECCFCEEDB8}"/>
    <hyperlink ref="D13" r:id="rId16" xr:uid="{400BC795-3BC1-4531-A74E-4528E7723D7A}"/>
    <hyperlink ref="D14" r:id="rId17" xr:uid="{5F67AC15-DE94-407D-BD71-25AF438744B0}"/>
    <hyperlink ref="D15" r:id="rId18" xr:uid="{21882613-2E82-46FC-97EF-D482C636C75D}"/>
    <hyperlink ref="D62" r:id="rId19" xr:uid="{8C6E62A2-9D95-4720-A49B-CBBC2458B2E1}"/>
    <hyperlink ref="D9" r:id="rId20" xr:uid="{B5DC157A-5C24-44F5-8949-64F29A9E3C59}"/>
    <hyperlink ref="D17" r:id="rId21" xr:uid="{BEFA1720-7AD0-4FE0-8052-F3DF1FC99FC8}"/>
    <hyperlink ref="D49" r:id="rId22" xr:uid="{EF162B8D-4DDE-49A7-9596-FD26DF4BB60B}"/>
    <hyperlink ref="D3" r:id="rId23" xr:uid="{9785DCCD-8088-42AC-97D5-532F9431D50D}"/>
    <hyperlink ref="D50" r:id="rId24" xr:uid="{7B7770B1-E4B6-4470-8EAB-6B5E8EB7A464}"/>
    <hyperlink ref="D24" r:id="rId25" xr:uid="{67F97FE3-1DC0-4A83-B7DF-2A2B78532536}"/>
    <hyperlink ref="D22" r:id="rId26" xr:uid="{1155C9F4-1355-456C-9021-98FE60BFCD95}"/>
    <hyperlink ref="D25" r:id="rId27" xr:uid="{9E9FA98F-3C1C-4075-A854-ED7D15958238}"/>
    <hyperlink ref="D26" r:id="rId28" xr:uid="{29EE06B0-4447-4C20-9F66-B520C2AD4AC0}"/>
    <hyperlink ref="D27" r:id="rId29" xr:uid="{1C342695-4B05-4708-A1A6-41FF9CBC1970}"/>
    <hyperlink ref="D29" r:id="rId30" xr:uid="{6E903B60-FABD-4D1F-B298-F412B8C8037B}"/>
    <hyperlink ref="D39" r:id="rId31" xr:uid="{F0225730-9847-4B01-968C-F48540DBF26C}"/>
    <hyperlink ref="D45" r:id="rId32" xr:uid="{228765A3-8276-4A08-AB96-87D42640187D}"/>
    <hyperlink ref="D41" r:id="rId33" xr:uid="{7144B5CE-AE58-4160-B289-A8B527BBC660}"/>
    <hyperlink ref="D28" r:id="rId34" xr:uid="{1E21E8B7-CF8E-4063-A14C-9575A4B47D45}"/>
    <hyperlink ref="D31" r:id="rId35" xr:uid="{11B0A810-1E9E-450D-8976-BAEE77AF6711}"/>
    <hyperlink ref="D30" r:id="rId36" xr:uid="{0A5A22D3-B245-43F0-9FF3-BF1578704EA5}"/>
    <hyperlink ref="D33" r:id="rId37" xr:uid="{AD7ED559-5CC7-45E2-9B24-2E0F43569FBC}"/>
    <hyperlink ref="D35" r:id="rId38" xr:uid="{17813B34-618F-4EA9-8877-C0C8C5C04E14}"/>
    <hyperlink ref="D36" r:id="rId39" xr:uid="{9E8D77C5-AE0E-4CF8-931C-B75173F59BE4}"/>
    <hyperlink ref="D37" r:id="rId40" xr:uid="{14CCC4F7-67A3-4D0E-835B-D100B14E0F27}"/>
    <hyperlink ref="D38" r:id="rId41" xr:uid="{76526E78-F995-407E-A5AA-77D4CA39DD9D}"/>
    <hyperlink ref="D40" r:id="rId42" xr:uid="{455E33C9-454E-42D9-BEB4-97DFFBF5F1E6}"/>
    <hyperlink ref="D42" r:id="rId43" xr:uid="{E9FEF6A2-429B-4438-976A-49FF05088D2D}"/>
    <hyperlink ref="D34" r:id="rId44" xr:uid="{2CD02DED-2EA4-4149-B525-6DBA5FC70846}"/>
    <hyperlink ref="D43" r:id="rId45" xr:uid="{7DDF4565-4D42-481B-8554-AD172642FF50}"/>
    <hyperlink ref="D44" r:id="rId46" xr:uid="{262C1296-01AB-4FB7-BB45-254BDB57E3C7}"/>
    <hyperlink ref="D46" r:id="rId47" xr:uid="{681B9092-D977-413A-9B5A-EC9B78F360B5}"/>
    <hyperlink ref="D47" r:id="rId48" xr:uid="{9B676121-8D47-4275-B333-A63112B1160A}"/>
    <hyperlink ref="D48" r:id="rId49" xr:uid="{06E1FAA9-21FA-451F-A887-07DBDD8C9475}"/>
    <hyperlink ref="D23" r:id="rId50" xr:uid="{9A0601AB-6A4E-48B6-953A-5531BC9F934E}"/>
    <hyperlink ref="D32" r:id="rId51" xr:uid="{451432A1-0A50-44EC-9269-F41F579782A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Whiteaker</dc:creator>
  <cp:lastModifiedBy>Kay Whiteaker</cp:lastModifiedBy>
  <dcterms:created xsi:type="dcterms:W3CDTF">2015-06-05T18:17:20Z</dcterms:created>
  <dcterms:modified xsi:type="dcterms:W3CDTF">2024-05-21T18:29:59Z</dcterms:modified>
</cp:coreProperties>
</file>