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1"/>
  <workbookPr/>
  <mc:AlternateContent xmlns:mc="http://schemas.openxmlformats.org/markup-compatibility/2006">
    <mc:Choice Requires="x15">
      <x15ac:absPath xmlns:x15ac="http://schemas.microsoft.com/office/spreadsheetml/2010/11/ac" url="/Users/harukowainwright/Documents/Projects/kay/kwhit_research/dataAnalysis/Release_Concentrations/"/>
    </mc:Choice>
  </mc:AlternateContent>
  <xr:revisionPtr revIDLastSave="0" documentId="13_ncr:1_{79FDE3CF-444A-C64E-83DC-E32C9D561050}" xr6:coauthVersionLast="47" xr6:coauthVersionMax="47" xr10:uidLastSave="{00000000-0000-0000-0000-000000000000}"/>
  <bookViews>
    <workbookView xWindow="0" yWindow="760" windowWidth="17280" windowHeight="17160" xr2:uid="{00000000-000D-0000-FFFF-FFFF00000000}"/>
  </bookViews>
  <sheets>
    <sheet name="database_pCi" sheetId="9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8" i="9" l="1"/>
  <c r="W18" i="9" s="1"/>
  <c r="R18" i="9"/>
  <c r="V18" i="9" s="1"/>
  <c r="W17" i="9"/>
  <c r="V17" i="9"/>
  <c r="S17" i="9"/>
  <c r="R17" i="9"/>
  <c r="AH17" i="9"/>
  <c r="AI17" i="9"/>
  <c r="AH18" i="9"/>
  <c r="AI18" i="9"/>
  <c r="V8" i="9"/>
  <c r="Q40" i="9" l="1"/>
  <c r="Q35" i="9"/>
  <c r="Q26" i="9"/>
  <c r="Q38" i="9"/>
  <c r="Q33" i="9"/>
  <c r="Q24" i="9"/>
  <c r="Q30" i="9"/>
  <c r="Q28" i="9"/>
  <c r="T16" i="9"/>
  <c r="S16" i="9"/>
  <c r="W16" i="9" s="1"/>
  <c r="R16" i="9"/>
  <c r="V16" i="9" s="1"/>
  <c r="T15" i="9"/>
  <c r="S15" i="9"/>
  <c r="W15" i="9" s="1"/>
  <c r="R15" i="9"/>
  <c r="V15" i="9" s="1"/>
  <c r="T14" i="9"/>
  <c r="S14" i="9"/>
  <c r="W14" i="9" s="1"/>
  <c r="R14" i="9"/>
  <c r="V14" i="9" s="1"/>
  <c r="T13" i="9"/>
  <c r="S13" i="9"/>
  <c r="W13" i="9" s="1"/>
  <c r="R13" i="9"/>
  <c r="V13" i="9" s="1"/>
  <c r="T12" i="9"/>
  <c r="S12" i="9"/>
  <c r="W12" i="9" s="1"/>
  <c r="R12" i="9"/>
  <c r="V12" i="9" s="1"/>
  <c r="T11" i="9"/>
  <c r="S11" i="9"/>
  <c r="W11" i="9" s="1"/>
  <c r="R11" i="9"/>
  <c r="V11" i="9" s="1"/>
  <c r="T10" i="9"/>
  <c r="S10" i="9"/>
  <c r="W10" i="9" s="1"/>
  <c r="R10" i="9"/>
  <c r="V10" i="9" s="1"/>
  <c r="AG15" i="9" l="1"/>
  <c r="AC15" i="9"/>
  <c r="AE15" i="9"/>
  <c r="AH15" i="9"/>
  <c r="AI15" i="9"/>
  <c r="AD15" i="9"/>
  <c r="AI12" i="9"/>
  <c r="AC12" i="9"/>
  <c r="AD12" i="9"/>
  <c r="AE12" i="9"/>
  <c r="AG12" i="9"/>
  <c r="AH12" i="9"/>
  <c r="AI10" i="9"/>
  <c r="AG10" i="9"/>
  <c r="AD10" i="9"/>
  <c r="AC10" i="9"/>
  <c r="AE10" i="9"/>
  <c r="AH10" i="9"/>
  <c r="AC14" i="9"/>
  <c r="AD14" i="9"/>
  <c r="AI14" i="9"/>
  <c r="AE14" i="9"/>
  <c r="AH14" i="9"/>
  <c r="AG14" i="9"/>
  <c r="AG13" i="9"/>
  <c r="AI13" i="9"/>
  <c r="AH13" i="9"/>
  <c r="AC13" i="9"/>
  <c r="AD13" i="9"/>
  <c r="AE13" i="9"/>
  <c r="AG16" i="9"/>
  <c r="AH16" i="9"/>
  <c r="AC16" i="9"/>
  <c r="AI16" i="9"/>
  <c r="AD16" i="9"/>
  <c r="AE16" i="9"/>
  <c r="AE11" i="9"/>
  <c r="AC11" i="9"/>
  <c r="AD11" i="9"/>
  <c r="AG11" i="9"/>
  <c r="AH11" i="9"/>
  <c r="AI11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tc={FD26B956-9812-410C-A793-AB10BCBE60CB}</author>
    <author>tc={6ADFCF8C-382D-4BD0-BB33-1CC372E908AB}</author>
  </authors>
  <commentList>
    <comment ref="Q9" authorId="0" shapeId="0" xr:uid="{FD26B956-9812-410C-A793-AB10BCBE60CB}">
      <text>
        <t>[Threaded comment]
Your version of Excel allows you to read this threaded comment; however, any edits to it will get removed if the file is opened in a newer version of Excel. Learn more: https://go.microsoft.com/fwlink/?linkid=870924
Comment:
    is it worth splitting European coast into north/south (and defining where I split them in-text)?</t>
      </text>
    </comment>
    <comment ref="A266" authorId="1" shapeId="0" xr:uid="{6ADFCF8C-382D-4BD0-BB33-1CC372E908AB}">
      <text>
        <t>[Threaded comment]
Your version of Excel allows you to read this threaded comment; however, any edits to it will get removed if the file is opened in a newer version of Excel. Learn more: https://go.microsoft.com/fwlink/?linkid=870924
Comment:
    Remove Doléan from LH category - it's too far. Maybe put it into "reference" category alongside Spain because it doesn't really fit into any other category</t>
      </text>
    </comment>
  </commentList>
</comments>
</file>

<file path=xl/sharedStrings.xml><?xml version="1.0" encoding="utf-8"?>
<sst xmlns="http://schemas.openxmlformats.org/spreadsheetml/2006/main" count="2526" uniqueCount="188">
  <si>
    <t>location</t>
  </si>
  <si>
    <t>date</t>
  </si>
  <si>
    <t>medium</t>
  </si>
  <si>
    <t>units</t>
  </si>
  <si>
    <t>citation</t>
  </si>
  <si>
    <t>Ste Hélène</t>
  </si>
  <si>
    <t>river water</t>
  </si>
  <si>
    <t>lake water</t>
  </si>
  <si>
    <t>Atarashi-Andoh 2007</t>
  </si>
  <si>
    <t>seawater</t>
  </si>
  <si>
    <t>Garlieston</t>
  </si>
  <si>
    <t>Schnabel 2007</t>
  </si>
  <si>
    <t>site</t>
  </si>
  <si>
    <t>LH</t>
  </si>
  <si>
    <t>SFD</t>
  </si>
  <si>
    <t>SFD/LH</t>
  </si>
  <si>
    <t>He 2014</t>
  </si>
  <si>
    <t>LH Env Reports 2021-2022</t>
  </si>
  <si>
    <t>Lopez-Gutierrez 2004</t>
  </si>
  <si>
    <t>SRS</t>
  </si>
  <si>
    <t>SFD Env Reports 2017-2021</t>
  </si>
  <si>
    <t>OPRI 1997</t>
  </si>
  <si>
    <t>Hou 2007</t>
  </si>
  <si>
    <t>Keogh 2007</t>
  </si>
  <si>
    <t>Keogh 2010</t>
  </si>
  <si>
    <t>Michel 2012</t>
  </si>
  <si>
    <t>Raisbeck 1995</t>
  </si>
  <si>
    <t>Nez de Jobourg</t>
  </si>
  <si>
    <t>Cap de La Hague</t>
  </si>
  <si>
    <t>Pointe de Jardeheu</t>
  </si>
  <si>
    <t>Anse des Moulinets</t>
  </si>
  <si>
    <t>Goury</t>
  </si>
  <si>
    <t>stream water</t>
  </si>
  <si>
    <t>Moulinets</t>
  </si>
  <si>
    <t>Landes</t>
  </si>
  <si>
    <t>Combes</t>
  </si>
  <si>
    <t>St Bees</t>
  </si>
  <si>
    <t>Sellafield</t>
  </si>
  <si>
    <t>Seascale Neb</t>
  </si>
  <si>
    <t>Drigg Barnscar</t>
  </si>
  <si>
    <t>SFD Env Report 2016</t>
  </si>
  <si>
    <t>Ullswater</t>
  </si>
  <si>
    <t>Derwent Water</t>
  </si>
  <si>
    <t>Buttermere</t>
  </si>
  <si>
    <t>Crummock Water</t>
  </si>
  <si>
    <t>Ennerdale Water</t>
  </si>
  <si>
    <t>Wast Water</t>
  </si>
  <si>
    <t>Coniston Water</t>
  </si>
  <si>
    <t>Loch Ken</t>
  </si>
  <si>
    <t>River Calder</t>
  </si>
  <si>
    <t>River Esk</t>
  </si>
  <si>
    <t>Brook into Wast Water</t>
  </si>
  <si>
    <t>River out of Wast Water</t>
  </si>
  <si>
    <t>Brighouse Bay</t>
  </si>
  <si>
    <t>Parton</t>
  </si>
  <si>
    <t>Millom</t>
  </si>
  <si>
    <t>Heysham</t>
  </si>
  <si>
    <t>Maryport</t>
  </si>
  <si>
    <t>Girvan</t>
  </si>
  <si>
    <t>Troon</t>
  </si>
  <si>
    <t>Sannox Bay</t>
  </si>
  <si>
    <t>Sanna Bay</t>
  </si>
  <si>
    <t>Vatersay</t>
  </si>
  <si>
    <t>Pollachar</t>
  </si>
  <si>
    <t>Barra</t>
  </si>
  <si>
    <t>Gruinard Bay</t>
  </si>
  <si>
    <t>Dornoch</t>
  </si>
  <si>
    <t>Aberdour Bay</t>
  </si>
  <si>
    <t>Orkney Mainland NW</t>
  </si>
  <si>
    <t>Orkney Mainland NE</t>
  </si>
  <si>
    <t>South Ronaldsay</t>
  </si>
  <si>
    <t>Clatteringshaws Loch</t>
  </si>
  <si>
    <t>Rowantree Burn</t>
  </si>
  <si>
    <t>He 2022</t>
  </si>
  <si>
    <t>English Channel</t>
  </si>
  <si>
    <t>Dec-05 - Apr-06</t>
  </si>
  <si>
    <t>precipitation</t>
  </si>
  <si>
    <t>max value</t>
  </si>
  <si>
    <t>min value</t>
  </si>
  <si>
    <t>avg value</t>
  </si>
  <si>
    <t>n</t>
  </si>
  <si>
    <t>Dec-05 - Apr-07</t>
  </si>
  <si>
    <t>Dec-05 - Apr-08</t>
  </si>
  <si>
    <t>Dec-05 - Apr-09</t>
  </si>
  <si>
    <t>Dec-05 - Apr-10</t>
  </si>
  <si>
    <t>Dec-05 - Apr-11</t>
  </si>
  <si>
    <t>Dec-05 - Apr-12</t>
  </si>
  <si>
    <t>Dec-05 - Apr-13</t>
  </si>
  <si>
    <t>Dec-05 - Apr-14</t>
  </si>
  <si>
    <t>Dec-05 - Apr-15</t>
  </si>
  <si>
    <t>Dec-05 - Apr-16</t>
  </si>
  <si>
    <t>Dec-05 - Apr-17</t>
  </si>
  <si>
    <t>Dec-05 - Apr-18</t>
  </si>
  <si>
    <t>seawater (far)</t>
  </si>
  <si>
    <t>seawater (coast)</t>
  </si>
  <si>
    <t>surface water</t>
  </si>
  <si>
    <t>Cushendall</t>
  </si>
  <si>
    <t>Bangor</t>
  </si>
  <si>
    <t>Newcastle</t>
  </si>
  <si>
    <t>Greenore</t>
  </si>
  <si>
    <t>Balbriggan</t>
  </si>
  <si>
    <t>Dublin Bay</t>
  </si>
  <si>
    <t>Kilbaha</t>
  </si>
  <si>
    <t>Clew Bay</t>
  </si>
  <si>
    <t>Galway Bay</t>
  </si>
  <si>
    <t>Waterfoot Stream, Co. Antrim</t>
  </si>
  <si>
    <t>tap water</t>
  </si>
  <si>
    <t>Boyne River, Co. Louth</t>
  </si>
  <si>
    <t>Dublin City</t>
  </si>
  <si>
    <t>Bunclody, Co. Wexford</t>
  </si>
  <si>
    <t>River Lee, Co. Cork</t>
  </si>
  <si>
    <t>River Suir, Co. Tipperary</t>
  </si>
  <si>
    <t>River Shannon, Co. Limerick</t>
  </si>
  <si>
    <t>Dunmore, Co. Galway</t>
  </si>
  <si>
    <t>Balinfield Lake, Co. Westmeath</t>
  </si>
  <si>
    <t>Temonbarry, Co. Longford</t>
  </si>
  <si>
    <t>River Erne, Co. Cavan</t>
  </si>
  <si>
    <t>Lake Gartan, Co. Donegal</t>
  </si>
  <si>
    <t>Cork City</t>
  </si>
  <si>
    <t>Valentia, Co. Kerry</t>
  </si>
  <si>
    <t>Kilkenny City</t>
  </si>
  <si>
    <t>Birr, Co. Offaly</t>
  </si>
  <si>
    <t>Mullingar, Co. Westmeath</t>
  </si>
  <si>
    <t>Belmullet, Co. Mayo</t>
  </si>
  <si>
    <t>Clones, Co. Monaghan</t>
  </si>
  <si>
    <t>Malin Head, Co. Donegal</t>
  </si>
  <si>
    <t>Shannon Airport, Co. Limerick</t>
  </si>
  <si>
    <t>rainwater</t>
  </si>
  <si>
    <t>Celtic Sea 49.70°N 5.30°W</t>
  </si>
  <si>
    <t>Celtic Sea 49.34°N 5.62°W</t>
  </si>
  <si>
    <t>Celtic Sea 48.93°N 6.01°W</t>
  </si>
  <si>
    <t>Celtic Sea 48.52°N 6.45°W</t>
  </si>
  <si>
    <t>Celtic Sea 48.19°N 7.02°W</t>
  </si>
  <si>
    <t>Celtic Sea 47.79°N 7.55°W</t>
  </si>
  <si>
    <t>Belgium/Dutch Coast</t>
  </si>
  <si>
    <t>German Bight</t>
  </si>
  <si>
    <t>North Sea</t>
  </si>
  <si>
    <t>Southeast English Coast</t>
  </si>
  <si>
    <t>Jan-98 - Jan-00</t>
  </si>
  <si>
    <t>English Channel and Southern Coast</t>
  </si>
  <si>
    <t>Central European Coast</t>
  </si>
  <si>
    <t>Doléan</t>
  </si>
  <si>
    <t>56 00'N, 06 00'E</t>
  </si>
  <si>
    <t>49 52'N, 00 00'E</t>
  </si>
  <si>
    <t>Lossimouth</t>
  </si>
  <si>
    <t>61 20'N, 7 53'W</t>
  </si>
  <si>
    <t>63 50'N, 6 05'W</t>
  </si>
  <si>
    <t>Lowestoft</t>
  </si>
  <si>
    <t>70 23'N, 31 31'E</t>
  </si>
  <si>
    <t>Stamsund</t>
  </si>
  <si>
    <t>73 00'N, 58 00'E</t>
  </si>
  <si>
    <t>Florø</t>
  </si>
  <si>
    <t>FMC-002F</t>
  </si>
  <si>
    <t>pCi/L</t>
  </si>
  <si>
    <t>Gonzalez-Raymat 2023</t>
  </si>
  <si>
    <t>Ireland</t>
  </si>
  <si>
    <t>Seville</t>
  </si>
  <si>
    <t>category</t>
  </si>
  <si>
    <t>Norwegian Coast</t>
  </si>
  <si>
    <t>La Hague</t>
  </si>
  <si>
    <t>North Channel</t>
  </si>
  <si>
    <t>Reference</t>
  </si>
  <si>
    <t>Seville (Spain)</t>
  </si>
  <si>
    <t>average of everything SFD-related EXCEPT detection limits (SFD, N. Channel, Ireland):</t>
  </si>
  <si>
    <t>MAX of everything SFD-related EXCEPT detection limits (SFD, N. Channel, Ireland):</t>
  </si>
  <si>
    <t>N of everything SFD-related EXCEPT detection limits (SFD, N. Channel, Ireland):</t>
  </si>
  <si>
    <t>average of everything LH-related EXCEPT orano and OPRI decision limits (LH, E. Channel, N. Sea, E. Coast):</t>
  </si>
  <si>
    <t>MAX of everything LH-related EXCEPT orano and OPRI decision limits (LH, E. Channel, N. Sea, E. Coast):</t>
  </si>
  <si>
    <t>N of everything LH-related EXCEPT orano and OPRI decision limits (LH, E. Channel, N. Sea, E. Coast):</t>
  </si>
  <si>
    <t>European Coast</t>
  </si>
  <si>
    <t>Savannah River F-Area</t>
  </si>
  <si>
    <t>Region</t>
  </si>
  <si>
    <t>Average (pCi/L)</t>
  </si>
  <si>
    <t>Max (pCi/L)</t>
  </si>
  <si>
    <t>coordinates</t>
  </si>
  <si>
    <t>yes</t>
  </si>
  <si>
    <t>Savannah River Fourmile Branch</t>
  </si>
  <si>
    <t>average of everything LH-related (LH, E. Channel, N. Sea, E. Coast) INCLUDING Orano and EPRI decision limits:</t>
  </si>
  <si>
    <t>average of everything SFD-related (SFD, N. Channel, Ireland) INCLUDING Sellafield detection limits:</t>
  </si>
  <si>
    <t>n/a</t>
  </si>
  <si>
    <t>av, ng/L</t>
  </si>
  <si>
    <t>max, ng/L</t>
  </si>
  <si>
    <t>n*av srs</t>
  </si>
  <si>
    <t>n*av la</t>
  </si>
  <si>
    <t>n*av se</t>
  </si>
  <si>
    <t>ng/pCi</t>
  </si>
  <si>
    <t>pCi --&gt; ng</t>
  </si>
  <si>
    <t>FM-6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</si>
</sst>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i/>
      <sz val="11"/>
      <color theme="1"/>
      <name val="Times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/>
    <xf numFmtId="11" fontId="0" fillId="0" borderId="0" xfId="0" applyNumberFormat="1"/>
    <xf numFmtId="0" fontId="0" fillId="0" borderId="3" xfId="0" applyBorder="1"/>
    <xf numFmtId="11" fontId="0" fillId="0" borderId="3" xfId="0" applyNumberFormat="1" applyBorder="1"/>
    <xf numFmtId="11" fontId="0" fillId="0" borderId="2" xfId="0" applyNumberFormat="1" applyBorder="1"/>
    <xf numFmtId="0" fontId="0" fillId="0" borderId="1" xfId="0" applyBorder="1"/>
    <xf numFmtId="0" fontId="1" fillId="0" borderId="0" xfId="0" applyFont="1"/>
    <xf numFmtId="11" fontId="1" fillId="0" borderId="1" xfId="0" applyNumberFormat="1" applyFont="1" applyBorder="1"/>
    <xf numFmtId="11" fontId="1" fillId="0" borderId="0" xfId="0" applyNumberFormat="1" applyFont="1"/>
    <xf numFmtId="11" fontId="0" fillId="0" borderId="1" xfId="0" applyNumberFormat="1" applyBorder="1"/>
    <xf numFmtId="0" fontId="2" fillId="0" borderId="0" xfId="0" applyFont="1"/>
    <xf numFmtId="0" fontId="0" fillId="0" borderId="4" xfId="0" applyBorder="1"/>
    <xf numFmtId="0" fontId="0" fillId="0" borderId="5" xfId="0" applyBorder="1"/>
    <xf numFmtId="0" fontId="0" fillId="0" borderId="0" xfId="0" applyAlignment="1">
      <alignment horizontal="left"/>
    </xf>
    <xf numFmtId="0" fontId="0" fillId="0" borderId="3" xfId="0" applyBorder="1" applyAlignment="1">
      <alignment horizontal="left"/>
    </xf>
    <xf numFmtId="17" fontId="0" fillId="0" borderId="3" xfId="0" applyNumberFormat="1" applyBorder="1" applyAlignment="1">
      <alignment horizontal="left"/>
    </xf>
    <xf numFmtId="17" fontId="0" fillId="0" borderId="0" xfId="0" applyNumberFormat="1" applyAlignment="1">
      <alignment horizontal="left"/>
    </xf>
    <xf numFmtId="17" fontId="0" fillId="0" borderId="1" xfId="0" applyNumberFormat="1" applyBorder="1" applyAlignment="1">
      <alignment horizontal="left"/>
    </xf>
    <xf numFmtId="0" fontId="3" fillId="0" borderId="0" xfId="0" applyFont="1"/>
    <xf numFmtId="15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Kay Whiteaker" id="{6FBC4BCB-5A79-43D0-8BAA-BA5F374E8DE9}" userId="S::kwhit@MIT.EDU::1aa9a4fa-47bc-4d53-a76d-640da79d02e7" providerId="AD"/>
  <person displayName="Kay Whiteaker" id="{C4DCDBB0-F05E-4DC6-ABAF-7F57320FF891}" userId="S::kwhit@mit.edu::1aa9a4fa-47bc-4d53-a76d-640da79d02e7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Q9" dT="2024-02-02T21:14:08.07" personId="{6FBC4BCB-5A79-43D0-8BAA-BA5F374E8DE9}" id="{FD26B956-9812-410C-A793-AB10BCBE60CB}">
    <text>is it worth splitting European coast into north/south (and defining where I split them in-text)?</text>
  </threadedComment>
  <threadedComment ref="A266" dT="2023-12-20T23:14:01.52" personId="{C4DCDBB0-F05E-4DC6-ABAF-7F57320FF891}" id="{6ADFCF8C-382D-4BD0-BB33-1CC372E908AB}">
    <text>Remove Doléan from LH category - it's too far. Maybe put it into "reference" category alongside Spain because it doesn't really fit into any other category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6F203-319B-4E64-9229-58E6D245C4E5}">
  <dimension ref="A1:CO382"/>
  <sheetViews>
    <sheetView tabSelected="1" zoomScaleNormal="11" workbookViewId="0">
      <selection activeCell="H15" sqref="H15"/>
    </sheetView>
  </sheetViews>
  <sheetFormatPr baseColWidth="10" defaultColWidth="8.83203125" defaultRowHeight="15" x14ac:dyDescent="0.2"/>
  <cols>
    <col min="1" max="1" width="14.1640625" bestFit="1" customWidth="1"/>
    <col min="2" max="2" width="6.83203125" bestFit="1" customWidth="1"/>
    <col min="3" max="3" width="31.1640625" bestFit="1" customWidth="1"/>
    <col min="4" max="4" width="10.83203125" bestFit="1" customWidth="1"/>
    <col min="5" max="5" width="22.33203125" bestFit="1" customWidth="1"/>
    <col min="6" max="6" width="14.6640625" bestFit="1" customWidth="1"/>
    <col min="7" max="7" width="8.83203125" style="2" bestFit="1" customWidth="1"/>
    <col min="8" max="8" width="9.5" style="2" bestFit="1" customWidth="1"/>
    <col min="9" max="9" width="9.1640625" style="2" bestFit="1" customWidth="1"/>
    <col min="10" max="10" width="3.83203125" bestFit="1" customWidth="1"/>
    <col min="11" max="11" width="5.1640625" bestFit="1" customWidth="1"/>
    <col min="12" max="12" width="23.6640625" bestFit="1" customWidth="1"/>
    <col min="13" max="13" width="9.1640625" bestFit="1" customWidth="1"/>
    <col min="16" max="16" width="8.83203125" bestFit="1" customWidth="1"/>
    <col min="17" max="17" width="23" customWidth="1"/>
    <col min="18" max="18" width="9.83203125" bestFit="1" customWidth="1"/>
    <col min="22" max="22" width="10.6640625" customWidth="1"/>
    <col min="23" max="28" width="8.6640625" customWidth="1"/>
    <col min="29" max="29" width="8.6640625" style="2" customWidth="1"/>
    <col min="30" max="30" width="8.6640625" customWidth="1"/>
    <col min="31" max="31" width="15.5" bestFit="1" customWidth="1"/>
    <col min="32" max="32" width="5.1640625" customWidth="1"/>
    <col min="33" max="33" width="12.1640625" style="2" bestFit="1" customWidth="1"/>
    <col min="34" max="34" width="10.83203125" bestFit="1" customWidth="1"/>
    <col min="35" max="35" width="12.1640625" bestFit="1" customWidth="1"/>
    <col min="36" max="36" width="9.6640625" bestFit="1" customWidth="1"/>
    <col min="37" max="37" width="10.6640625" bestFit="1" customWidth="1"/>
    <col min="38" max="38" width="12.1640625" bestFit="1" customWidth="1"/>
    <col min="39" max="39" width="9.6640625" bestFit="1" customWidth="1"/>
    <col min="40" max="40" width="10.6640625" bestFit="1" customWidth="1"/>
    <col min="41" max="41" width="11.83203125" bestFit="1" customWidth="1"/>
    <col min="42" max="42" width="9.33203125" bestFit="1" customWidth="1"/>
    <col min="43" max="43" width="10.83203125" bestFit="1" customWidth="1"/>
    <col min="44" max="44" width="12" bestFit="1" customWidth="1"/>
    <col min="45" max="45" width="9" bestFit="1" customWidth="1"/>
    <col min="46" max="46" width="11.1640625" bestFit="1" customWidth="1"/>
    <col min="47" max="47" width="11.6640625" bestFit="1" customWidth="1"/>
    <col min="48" max="48" width="12.1640625" bestFit="1" customWidth="1"/>
    <col min="49" max="49" width="10.33203125" bestFit="1" customWidth="1"/>
    <col min="50" max="52" width="12.1640625" bestFit="1" customWidth="1"/>
    <col min="53" max="53" width="10.6640625" bestFit="1" customWidth="1"/>
    <col min="54" max="55" width="12.1640625" bestFit="1" customWidth="1"/>
    <col min="56" max="56" width="11.1640625" bestFit="1" customWidth="1"/>
    <col min="57" max="57" width="12.1640625" bestFit="1" customWidth="1"/>
    <col min="58" max="58" width="12.33203125" bestFit="1" customWidth="1"/>
    <col min="59" max="59" width="12.1640625" bestFit="1" customWidth="1"/>
    <col min="60" max="60" width="11.1640625" bestFit="1" customWidth="1"/>
    <col min="61" max="61" width="10.6640625" bestFit="1" customWidth="1"/>
    <col min="62" max="62" width="10.83203125" bestFit="1" customWidth="1"/>
    <col min="63" max="63" width="12.1640625" bestFit="1" customWidth="1"/>
    <col min="64" max="64" width="11.1640625" bestFit="1" customWidth="1"/>
    <col min="65" max="65" width="12.1640625" bestFit="1" customWidth="1"/>
    <col min="66" max="66" width="12" bestFit="1" customWidth="1"/>
    <col min="67" max="67" width="12.33203125" bestFit="1" customWidth="1"/>
    <col min="68" max="69" width="10.83203125" bestFit="1" customWidth="1"/>
    <col min="70" max="70" width="9.1640625" bestFit="1" customWidth="1"/>
    <col min="71" max="71" width="15.83203125" bestFit="1" customWidth="1"/>
    <col min="72" max="72" width="11.1640625" bestFit="1" customWidth="1"/>
    <col min="73" max="73" width="9.83203125" bestFit="1" customWidth="1"/>
    <col min="74" max="74" width="12.1640625" bestFit="1" customWidth="1"/>
    <col min="75" max="75" width="13.6640625" bestFit="1" customWidth="1"/>
    <col min="76" max="76" width="15.5" bestFit="1" customWidth="1"/>
    <col min="77" max="77" width="10.83203125" bestFit="1" customWidth="1"/>
    <col min="78" max="78" width="9.83203125" bestFit="1" customWidth="1"/>
    <col min="80" max="80" width="9" bestFit="1" customWidth="1"/>
    <col min="81" max="81" width="8.83203125" bestFit="1" customWidth="1"/>
    <col min="82" max="82" width="9" bestFit="1" customWidth="1"/>
    <col min="83" max="83" width="13.5" bestFit="1" customWidth="1"/>
    <col min="84" max="84" width="9.33203125" bestFit="1" customWidth="1"/>
    <col min="85" max="85" width="14.33203125" bestFit="1" customWidth="1"/>
    <col min="86" max="86" width="9.83203125" bestFit="1" customWidth="1"/>
    <col min="87" max="93" width="8.83203125" bestFit="1" customWidth="1"/>
    <col min="94" max="94" width="13.5" bestFit="1" customWidth="1"/>
    <col min="95" max="95" width="12.6640625" bestFit="1" customWidth="1"/>
    <col min="96" max="96" width="13.6640625" bestFit="1" customWidth="1"/>
  </cols>
  <sheetData>
    <row r="1" spans="1:35" x14ac:dyDescent="0.2">
      <c r="A1" s="1" t="s">
        <v>157</v>
      </c>
      <c r="B1" s="1" t="s">
        <v>12</v>
      </c>
      <c r="C1" s="1" t="s">
        <v>0</v>
      </c>
      <c r="D1" s="1" t="s">
        <v>174</v>
      </c>
      <c r="E1" s="1" t="s">
        <v>1</v>
      </c>
      <c r="F1" s="1" t="s">
        <v>2</v>
      </c>
      <c r="G1" s="8" t="s">
        <v>79</v>
      </c>
      <c r="H1" s="8" t="s">
        <v>77</v>
      </c>
      <c r="I1" s="8" t="s">
        <v>78</v>
      </c>
      <c r="J1" s="1" t="s">
        <v>80</v>
      </c>
      <c r="K1" s="1" t="s">
        <v>3</v>
      </c>
      <c r="L1" s="1" t="s">
        <v>4</v>
      </c>
      <c r="M1" s="7"/>
    </row>
    <row r="2" spans="1:35" x14ac:dyDescent="0.2">
      <c r="A2" t="s">
        <v>13</v>
      </c>
      <c r="B2" t="s">
        <v>13</v>
      </c>
      <c r="C2" t="s">
        <v>30</v>
      </c>
      <c r="E2" s="14">
        <v>1997</v>
      </c>
      <c r="F2" t="s">
        <v>32</v>
      </c>
      <c r="H2" s="2">
        <v>0.43243243243243246</v>
      </c>
      <c r="K2" t="s">
        <v>153</v>
      </c>
      <c r="L2" t="s">
        <v>21</v>
      </c>
    </row>
    <row r="3" spans="1:35" x14ac:dyDescent="0.2">
      <c r="A3" s="3" t="s">
        <v>13</v>
      </c>
      <c r="B3" s="3" t="s">
        <v>13</v>
      </c>
      <c r="C3" s="3" t="s">
        <v>27</v>
      </c>
      <c r="D3" s="3"/>
      <c r="E3" s="15">
        <v>2021</v>
      </c>
      <c r="F3" s="3" t="s">
        <v>93</v>
      </c>
      <c r="G3" s="4"/>
      <c r="H3" s="4">
        <v>2.4324324324324325</v>
      </c>
      <c r="I3" s="4"/>
      <c r="J3" s="3">
        <v>4</v>
      </c>
      <c r="K3" s="3" t="s">
        <v>153</v>
      </c>
      <c r="L3" s="3" t="s">
        <v>17</v>
      </c>
    </row>
    <row r="4" spans="1:35" x14ac:dyDescent="0.2">
      <c r="A4" t="s">
        <v>13</v>
      </c>
      <c r="B4" t="s">
        <v>13</v>
      </c>
      <c r="C4" t="s">
        <v>28</v>
      </c>
      <c r="E4" s="14">
        <v>2021</v>
      </c>
      <c r="F4" t="s">
        <v>93</v>
      </c>
      <c r="H4" s="2">
        <v>2.4324324324324325</v>
      </c>
      <c r="J4">
        <v>4</v>
      </c>
      <c r="K4" t="s">
        <v>153</v>
      </c>
      <c r="L4" t="s">
        <v>17</v>
      </c>
    </row>
    <row r="5" spans="1:35" x14ac:dyDescent="0.2">
      <c r="A5" t="s">
        <v>13</v>
      </c>
      <c r="B5" t="s">
        <v>13</v>
      </c>
      <c r="C5" t="s">
        <v>29</v>
      </c>
      <c r="E5" s="14">
        <v>2021</v>
      </c>
      <c r="F5" t="s">
        <v>93</v>
      </c>
      <c r="H5" s="2">
        <v>2.4324324324324325</v>
      </c>
      <c r="J5">
        <v>4</v>
      </c>
      <c r="K5" t="s">
        <v>153</v>
      </c>
      <c r="L5" t="s">
        <v>17</v>
      </c>
    </row>
    <row r="6" spans="1:35" x14ac:dyDescent="0.2">
      <c r="A6" t="s">
        <v>13</v>
      </c>
      <c r="B6" t="s">
        <v>13</v>
      </c>
      <c r="C6" t="s">
        <v>30</v>
      </c>
      <c r="E6" s="14">
        <v>2021</v>
      </c>
      <c r="F6" t="s">
        <v>94</v>
      </c>
      <c r="H6" s="2">
        <v>0</v>
      </c>
      <c r="J6">
        <v>4</v>
      </c>
      <c r="K6" t="s">
        <v>153</v>
      </c>
      <c r="L6" t="s">
        <v>17</v>
      </c>
    </row>
    <row r="7" spans="1:35" x14ac:dyDescent="0.2">
      <c r="A7" t="s">
        <v>13</v>
      </c>
      <c r="B7" t="s">
        <v>13</v>
      </c>
      <c r="C7" t="s">
        <v>31</v>
      </c>
      <c r="E7" s="14">
        <v>2021</v>
      </c>
      <c r="F7" t="s">
        <v>94</v>
      </c>
      <c r="H7" s="2">
        <v>0.27027027027027029</v>
      </c>
      <c r="J7">
        <v>12</v>
      </c>
      <c r="K7" t="s">
        <v>153</v>
      </c>
      <c r="L7" t="s">
        <v>17</v>
      </c>
    </row>
    <row r="8" spans="1:35" x14ac:dyDescent="0.2">
      <c r="A8" t="s">
        <v>13</v>
      </c>
      <c r="B8" t="s">
        <v>13</v>
      </c>
      <c r="C8" t="s">
        <v>35</v>
      </c>
      <c r="E8" s="14">
        <v>2021</v>
      </c>
      <c r="F8" t="s">
        <v>32</v>
      </c>
      <c r="H8" s="2">
        <v>2.4324324324324325</v>
      </c>
      <c r="J8">
        <v>52</v>
      </c>
      <c r="K8" t="s">
        <v>153</v>
      </c>
      <c r="L8" t="s">
        <v>17</v>
      </c>
      <c r="U8" t="s">
        <v>186</v>
      </c>
      <c r="V8">
        <f>LN(2)/(15700000*31540000)</f>
        <v>1.3997939742071442E-15</v>
      </c>
      <c r="W8" t="s">
        <v>185</v>
      </c>
    </row>
    <row r="9" spans="1:35" x14ac:dyDescent="0.2">
      <c r="A9" s="3" t="s">
        <v>13</v>
      </c>
      <c r="B9" s="3" t="s">
        <v>13</v>
      </c>
      <c r="C9" s="3" t="s">
        <v>27</v>
      </c>
      <c r="D9" s="3"/>
      <c r="E9" s="15">
        <v>2022</v>
      </c>
      <c r="F9" s="3" t="s">
        <v>93</v>
      </c>
      <c r="G9" s="4"/>
      <c r="H9" s="4">
        <v>2.4324324324324325</v>
      </c>
      <c r="I9" s="4"/>
      <c r="J9" s="3">
        <v>4</v>
      </c>
      <c r="K9" s="3" t="s">
        <v>153</v>
      </c>
      <c r="L9" s="3" t="s">
        <v>17</v>
      </c>
      <c r="Q9" s="13" t="s">
        <v>171</v>
      </c>
      <c r="R9" s="6" t="s">
        <v>172</v>
      </c>
      <c r="S9" s="6" t="s">
        <v>173</v>
      </c>
      <c r="T9" s="6" t="s">
        <v>80</v>
      </c>
      <c r="V9" t="s">
        <v>180</v>
      </c>
      <c r="W9" t="s">
        <v>181</v>
      </c>
      <c r="Y9" t="s">
        <v>159</v>
      </c>
      <c r="Z9" t="s">
        <v>37</v>
      </c>
      <c r="AA9" t="s">
        <v>19</v>
      </c>
      <c r="AC9" s="2" t="s">
        <v>183</v>
      </c>
      <c r="AD9" t="s">
        <v>184</v>
      </c>
      <c r="AE9" t="s">
        <v>182</v>
      </c>
      <c r="AG9" s="2" t="s">
        <v>80</v>
      </c>
    </row>
    <row r="10" spans="1:35" x14ac:dyDescent="0.2">
      <c r="A10" t="s">
        <v>13</v>
      </c>
      <c r="B10" t="s">
        <v>13</v>
      </c>
      <c r="C10" t="s">
        <v>28</v>
      </c>
      <c r="E10" s="14">
        <v>2022</v>
      </c>
      <c r="F10" t="s">
        <v>93</v>
      </c>
      <c r="H10" s="2">
        <v>2.4324324324324325</v>
      </c>
      <c r="J10">
        <v>4</v>
      </c>
      <c r="K10" t="s">
        <v>153</v>
      </c>
      <c r="L10" t="s">
        <v>17</v>
      </c>
      <c r="Q10" s="12" t="s">
        <v>74</v>
      </c>
      <c r="R10" s="2">
        <f>AVERAGE(G95:G100,G101:G128,G129:G134,G258:G265,G268)</f>
        <v>6.3484342592274659E-3</v>
      </c>
      <c r="S10" s="2">
        <f>MAX(G95:G100,G101:G128,G129:G134,G258:G265,G268)</f>
        <v>2.2783783783783786E-2</v>
      </c>
      <c r="T10">
        <f>COUNT(G95:G100,G101:G128,G129:G134,G258:G265,G268)</f>
        <v>49</v>
      </c>
      <c r="V10" s="2">
        <f>R10/1000000000000*37000000000/$V$8/6.02E+23*128.904984*1000000000</f>
        <v>3.5931673862433927E-2</v>
      </c>
      <c r="W10" s="2">
        <f>S10/1000000000000*37000000000/$V$8/6.02E+23*128.904984*1000000000</f>
        <v>0.12895455081403828</v>
      </c>
      <c r="Y10">
        <v>1</v>
      </c>
      <c r="AC10" s="2">
        <f>$T10*$R10*Y10</f>
        <v>0.31107327870214585</v>
      </c>
      <c r="AD10" s="2">
        <f t="shared" ref="AD10:AE10" si="0">$T10*$R10*Z10</f>
        <v>0</v>
      </c>
      <c r="AE10" s="2">
        <f t="shared" si="0"/>
        <v>0</v>
      </c>
      <c r="AG10" s="2">
        <f>$T10*Y10</f>
        <v>49</v>
      </c>
      <c r="AH10" s="2">
        <f t="shared" ref="AH10:AI10" si="1">$T10*Z10</f>
        <v>0</v>
      </c>
      <c r="AI10" s="2">
        <f t="shared" si="1"/>
        <v>0</v>
      </c>
    </row>
    <row r="11" spans="1:35" x14ac:dyDescent="0.2">
      <c r="A11" t="s">
        <v>13</v>
      </c>
      <c r="B11" t="s">
        <v>13</v>
      </c>
      <c r="C11" t="s">
        <v>29</v>
      </c>
      <c r="E11" s="14">
        <v>2022</v>
      </c>
      <c r="F11" t="s">
        <v>93</v>
      </c>
      <c r="H11" s="2">
        <v>2.4324324324324325</v>
      </c>
      <c r="J11">
        <v>4</v>
      </c>
      <c r="K11" t="s">
        <v>153</v>
      </c>
      <c r="L11" t="s">
        <v>17</v>
      </c>
      <c r="Q11" s="12" t="s">
        <v>136</v>
      </c>
      <c r="R11" s="2">
        <f>AVERAGE(G86:G92,G151:G171,G209:G245,G269,G272:G281)</f>
        <v>1.737664090271111E-3</v>
      </c>
      <c r="S11" s="2">
        <f>MAX(G86:G92,G151:G171,G209:G245,G269,G272:G281)</f>
        <v>1.0384907799380234E-2</v>
      </c>
      <c r="T11">
        <f>COUNT(G86:G92,G151:G171,G209:G245,G269,G272:G281)</f>
        <v>76</v>
      </c>
      <c r="V11" s="2">
        <f t="shared" ref="V11:W20" si="2">R11/1000000000000*37000000000/$V$8/6.02E+23*128.904984*1000000000</f>
        <v>9.8350517347378826E-3</v>
      </c>
      <c r="W11" s="2">
        <f t="shared" si="2"/>
        <v>5.8777819049855747E-2</v>
      </c>
      <c r="Y11">
        <v>1</v>
      </c>
      <c r="Z11">
        <v>1</v>
      </c>
      <c r="AC11" s="2">
        <f t="shared" ref="AC11:AC18" si="3">$T11*$R11*Y11</f>
        <v>0.13206247086060444</v>
      </c>
      <c r="AD11" s="2">
        <f>$T11*$R11*Z11</f>
        <v>0.13206247086060444</v>
      </c>
      <c r="AE11" s="2">
        <f t="shared" ref="AE11:AE18" si="4">$T11*$R11*AA11</f>
        <v>0</v>
      </c>
      <c r="AG11" s="2">
        <f t="shared" ref="AG11:AG18" si="5">$T11*Y11</f>
        <v>76</v>
      </c>
      <c r="AH11" s="2">
        <f t="shared" ref="AH11:AH18" si="6">$T11*Z11</f>
        <v>76</v>
      </c>
      <c r="AI11" s="2">
        <f t="shared" ref="AI11:AI18" si="7">$T11*AA11</f>
        <v>0</v>
      </c>
    </row>
    <row r="12" spans="1:35" x14ac:dyDescent="0.2">
      <c r="A12" t="s">
        <v>13</v>
      </c>
      <c r="B12" t="s">
        <v>13</v>
      </c>
      <c r="C12" t="s">
        <v>30</v>
      </c>
      <c r="E12" s="14">
        <v>2022</v>
      </c>
      <c r="F12" t="s">
        <v>94</v>
      </c>
      <c r="H12" s="2">
        <v>0</v>
      </c>
      <c r="J12">
        <v>4</v>
      </c>
      <c r="K12" t="s">
        <v>153</v>
      </c>
      <c r="L12" t="s">
        <v>17</v>
      </c>
      <c r="Q12" s="12" t="s">
        <v>169</v>
      </c>
      <c r="R12" s="2">
        <f>AVERAGE(G136:G150,G246:G257,G278:G281)</f>
        <v>7.201860368562585E-3</v>
      </c>
      <c r="S12" s="2">
        <f>MAX(G136:G150,G246:G257,G278:G281)</f>
        <v>1.3635868367772227E-2</v>
      </c>
      <c r="T12">
        <f>COUNT(G136:G150,G246:G257,G278:G281)</f>
        <v>31</v>
      </c>
      <c r="V12" s="2">
        <f t="shared" si="2"/>
        <v>4.0762003259283808E-2</v>
      </c>
      <c r="W12" s="2">
        <f t="shared" si="2"/>
        <v>7.7178018234923568E-2</v>
      </c>
      <c r="Y12">
        <v>1</v>
      </c>
      <c r="Z12">
        <v>1</v>
      </c>
      <c r="AC12" s="2">
        <f t="shared" si="3"/>
        <v>0.22325767142544015</v>
      </c>
      <c r="AD12" s="2">
        <f t="shared" ref="AD12:AD18" si="8">$T12*$R12*Z12</f>
        <v>0.22325767142544015</v>
      </c>
      <c r="AE12" s="2">
        <f t="shared" si="4"/>
        <v>0</v>
      </c>
      <c r="AG12" s="2">
        <f t="shared" si="5"/>
        <v>31</v>
      </c>
      <c r="AH12" s="2">
        <f t="shared" si="6"/>
        <v>31</v>
      </c>
      <c r="AI12" s="2">
        <f t="shared" si="7"/>
        <v>0</v>
      </c>
    </row>
    <row r="13" spans="1:35" x14ac:dyDescent="0.2">
      <c r="A13" t="s">
        <v>13</v>
      </c>
      <c r="B13" t="s">
        <v>13</v>
      </c>
      <c r="C13" t="s">
        <v>31</v>
      </c>
      <c r="E13" s="14">
        <v>2022</v>
      </c>
      <c r="F13" t="s">
        <v>94</v>
      </c>
      <c r="H13" s="2">
        <v>0.27027027027027029</v>
      </c>
      <c r="J13">
        <v>12</v>
      </c>
      <c r="K13" t="s">
        <v>153</v>
      </c>
      <c r="L13" t="s">
        <v>17</v>
      </c>
      <c r="Q13" s="12" t="s">
        <v>37</v>
      </c>
      <c r="R13" s="2">
        <f>AVERAGE(G34:G36,G42:G85,G93:G94)</f>
        <v>4.3608522995630054E-2</v>
      </c>
      <c r="S13" s="2">
        <f>MAX(G34:G36,G42:G85,G93:G94)</f>
        <v>0.81081081081081086</v>
      </c>
      <c r="T13">
        <f>COUNT(G34:G36,G42:G85,G93:G94)</f>
        <v>49</v>
      </c>
      <c r="V13" s="2">
        <f t="shared" si="2"/>
        <v>0.24682105254912204</v>
      </c>
      <c r="W13" s="2">
        <f t="shared" si="2"/>
        <v>4.5891299222077677</v>
      </c>
      <c r="Z13">
        <v>1</v>
      </c>
      <c r="AC13" s="2">
        <f t="shared" si="3"/>
        <v>0</v>
      </c>
      <c r="AD13" s="2">
        <f t="shared" si="8"/>
        <v>2.1368176267858727</v>
      </c>
      <c r="AE13" s="2">
        <f t="shared" si="4"/>
        <v>0</v>
      </c>
      <c r="AG13" s="2">
        <f t="shared" si="5"/>
        <v>0</v>
      </c>
      <c r="AH13" s="2">
        <f t="shared" si="6"/>
        <v>49</v>
      </c>
      <c r="AI13" s="2">
        <f t="shared" si="7"/>
        <v>0</v>
      </c>
    </row>
    <row r="14" spans="1:35" x14ac:dyDescent="0.2">
      <c r="A14" t="s">
        <v>13</v>
      </c>
      <c r="B14" t="s">
        <v>13</v>
      </c>
      <c r="C14" t="s">
        <v>5</v>
      </c>
      <c r="E14" s="14">
        <v>2022</v>
      </c>
      <c r="F14" t="s">
        <v>32</v>
      </c>
      <c r="H14" s="2">
        <v>2.4324324324324325</v>
      </c>
      <c r="J14">
        <v>12</v>
      </c>
      <c r="K14" t="s">
        <v>153</v>
      </c>
      <c r="L14" t="s">
        <v>17</v>
      </c>
      <c r="Q14" s="12" t="s">
        <v>160</v>
      </c>
      <c r="R14" s="2">
        <f>AVERAGE(G73:G85)</f>
        <v>2.8467327766516183E-3</v>
      </c>
      <c r="S14" s="2">
        <f>MAX(G73:G85)</f>
        <v>7.1502989493283861E-3</v>
      </c>
      <c r="T14">
        <f>COUNT(G73:G85)</f>
        <v>13</v>
      </c>
      <c r="V14" s="2">
        <f t="shared" si="2"/>
        <v>1.6112299431229233E-2</v>
      </c>
      <c r="W14" s="2">
        <f t="shared" si="2"/>
        <v>4.0470169395348837E-2</v>
      </c>
      <c r="Z14">
        <v>1</v>
      </c>
      <c r="AC14" s="2">
        <f t="shared" si="3"/>
        <v>0</v>
      </c>
      <c r="AD14" s="2">
        <f t="shared" si="8"/>
        <v>3.7007526096471038E-2</v>
      </c>
      <c r="AE14" s="2">
        <f t="shared" si="4"/>
        <v>0</v>
      </c>
      <c r="AG14" s="2">
        <f t="shared" si="5"/>
        <v>0</v>
      </c>
      <c r="AH14" s="2">
        <f t="shared" si="6"/>
        <v>13</v>
      </c>
      <c r="AI14" s="2">
        <f t="shared" si="7"/>
        <v>0</v>
      </c>
    </row>
    <row r="15" spans="1:35" x14ac:dyDescent="0.2">
      <c r="A15" t="s">
        <v>13</v>
      </c>
      <c r="B15" t="s">
        <v>13</v>
      </c>
      <c r="C15" t="s">
        <v>33</v>
      </c>
      <c r="E15" s="14">
        <v>2022</v>
      </c>
      <c r="F15" t="s">
        <v>32</v>
      </c>
      <c r="H15" s="2">
        <v>2.4324324324324325</v>
      </c>
      <c r="J15">
        <v>52</v>
      </c>
      <c r="K15" t="s">
        <v>153</v>
      </c>
      <c r="L15" t="s">
        <v>17</v>
      </c>
      <c r="Q15" s="12" t="s">
        <v>155</v>
      </c>
      <c r="R15" s="2">
        <f>AVERAGE(G172:G207)</f>
        <v>1.3734898404488864E-3</v>
      </c>
      <c r="S15" s="2">
        <f>MAX(G172:G207)</f>
        <v>2.6113652994068377E-2</v>
      </c>
      <c r="T15">
        <f>COUNT(G172:G207)</f>
        <v>36</v>
      </c>
      <c r="V15" s="2">
        <f t="shared" si="2"/>
        <v>7.7738521004045739E-3</v>
      </c>
      <c r="W15" s="2">
        <f t="shared" si="2"/>
        <v>0.14780136714431658</v>
      </c>
      <c r="Z15">
        <v>1</v>
      </c>
      <c r="AC15" s="2">
        <f t="shared" si="3"/>
        <v>0</v>
      </c>
      <c r="AD15" s="2">
        <f t="shared" si="8"/>
        <v>4.9445634256159908E-2</v>
      </c>
      <c r="AE15" s="2">
        <f t="shared" si="4"/>
        <v>0</v>
      </c>
      <c r="AG15" s="2">
        <f t="shared" si="5"/>
        <v>0</v>
      </c>
      <c r="AH15" s="2">
        <f t="shared" si="6"/>
        <v>36</v>
      </c>
      <c r="AI15" s="2">
        <f t="shared" si="7"/>
        <v>0</v>
      </c>
    </row>
    <row r="16" spans="1:35" x14ac:dyDescent="0.2">
      <c r="A16" t="s">
        <v>13</v>
      </c>
      <c r="B16" t="s">
        <v>13</v>
      </c>
      <c r="C16" t="s">
        <v>34</v>
      </c>
      <c r="E16" s="14">
        <v>2022</v>
      </c>
      <c r="F16" t="s">
        <v>32</v>
      </c>
      <c r="H16" s="2">
        <v>2.4324324324324325</v>
      </c>
      <c r="J16">
        <v>52</v>
      </c>
      <c r="K16" t="s">
        <v>153</v>
      </c>
      <c r="L16" t="s">
        <v>17</v>
      </c>
      <c r="Q16" s="12" t="s">
        <v>156</v>
      </c>
      <c r="R16" s="2">
        <f>G208</f>
        <v>1.1550216662238068E-5</v>
      </c>
      <c r="S16" s="2">
        <f>H208</f>
        <v>1.6690030391861092E-4</v>
      </c>
      <c r="T16">
        <f>J208</f>
        <v>33</v>
      </c>
      <c r="V16" s="2">
        <f t="shared" si="2"/>
        <v>6.5373382034279983E-5</v>
      </c>
      <c r="W16" s="2">
        <f t="shared" si="2"/>
        <v>9.4464352044411023E-4</v>
      </c>
      <c r="AC16" s="2">
        <f t="shared" si="3"/>
        <v>0</v>
      </c>
      <c r="AD16" s="2">
        <f t="shared" si="8"/>
        <v>0</v>
      </c>
      <c r="AE16" s="2">
        <f t="shared" si="4"/>
        <v>0</v>
      </c>
      <c r="AG16" s="2">
        <f t="shared" si="5"/>
        <v>0</v>
      </c>
      <c r="AH16" s="2">
        <f t="shared" si="6"/>
        <v>0</v>
      </c>
      <c r="AI16" s="2">
        <f t="shared" si="7"/>
        <v>0</v>
      </c>
    </row>
    <row r="17" spans="1:35" x14ac:dyDescent="0.2">
      <c r="A17" t="s">
        <v>13</v>
      </c>
      <c r="B17" t="s">
        <v>13</v>
      </c>
      <c r="C17" t="s">
        <v>35</v>
      </c>
      <c r="E17" s="14">
        <v>2022</v>
      </c>
      <c r="F17" t="s">
        <v>32</v>
      </c>
      <c r="H17" s="2">
        <v>2.4324324324324325</v>
      </c>
      <c r="J17">
        <v>52</v>
      </c>
      <c r="K17" t="s">
        <v>153</v>
      </c>
      <c r="L17" t="s">
        <v>17</v>
      </c>
      <c r="Q17" s="12" t="s">
        <v>170</v>
      </c>
      <c r="R17">
        <f>AVERAGE(G298:G382)</f>
        <v>3.9546983529411763</v>
      </c>
      <c r="S17">
        <f>MAX(G298:G382)</f>
        <v>14.5</v>
      </c>
      <c r="T17">
        <v>131</v>
      </c>
      <c r="V17" s="2">
        <f>R17/1000000000000*37000000000/$V$8/6.02E+23*128.904984*1000000000</f>
        <v>22.383303605238687</v>
      </c>
      <c r="W17" s="2">
        <f>S17/1000000000000*37000000000/$V$8/6.02E+23*128.904984*1000000000</f>
        <v>82.068940108815568</v>
      </c>
      <c r="AA17">
        <v>1</v>
      </c>
      <c r="AD17" s="2"/>
      <c r="AE17" s="2"/>
      <c r="AH17" s="2">
        <f t="shared" si="6"/>
        <v>0</v>
      </c>
      <c r="AI17" s="2">
        <f t="shared" si="7"/>
        <v>131</v>
      </c>
    </row>
    <row r="18" spans="1:35" x14ac:dyDescent="0.2">
      <c r="A18" s="3" t="s">
        <v>14</v>
      </c>
      <c r="B18" s="3" t="s">
        <v>14</v>
      </c>
      <c r="C18" s="3" t="s">
        <v>36</v>
      </c>
      <c r="D18" s="3"/>
      <c r="E18" s="15">
        <v>2016</v>
      </c>
      <c r="F18" s="3" t="s">
        <v>9</v>
      </c>
      <c r="G18" s="4"/>
      <c r="H18" s="4">
        <v>0.81081081081081086</v>
      </c>
      <c r="I18" s="4"/>
      <c r="J18" s="3"/>
      <c r="K18" s="3" t="s">
        <v>153</v>
      </c>
      <c r="L18" s="3" t="s">
        <v>40</v>
      </c>
      <c r="Q18" s="12" t="s">
        <v>176</v>
      </c>
      <c r="R18">
        <f>AVERAGE(G282:G297)</f>
        <v>0.81865625000000009</v>
      </c>
      <c r="S18">
        <f>MAX(G282:G297)</f>
        <v>2.39</v>
      </c>
      <c r="T18">
        <v>1435</v>
      </c>
      <c r="V18" s="2">
        <f>R18/1000000000000*37000000000/$V$8/6.02E+23*128.904984*1000000000</f>
        <v>4.6335345345487982</v>
      </c>
      <c r="W18" s="2">
        <f>S18/1000000000000*37000000000/$V$8/6.02E+23*128.904984*1000000000</f>
        <v>13.527225300694431</v>
      </c>
      <c r="AA18">
        <v>1</v>
      </c>
      <c r="AD18" s="2"/>
      <c r="AE18" s="2"/>
      <c r="AH18" s="2">
        <f t="shared" si="6"/>
        <v>0</v>
      </c>
      <c r="AI18" s="2">
        <f t="shared" si="7"/>
        <v>1435</v>
      </c>
    </row>
    <row r="19" spans="1:35" x14ac:dyDescent="0.2">
      <c r="A19" t="s">
        <v>14</v>
      </c>
      <c r="B19" t="s">
        <v>14</v>
      </c>
      <c r="C19" t="s">
        <v>37</v>
      </c>
      <c r="E19" s="14">
        <v>2016</v>
      </c>
      <c r="F19" t="s">
        <v>9</v>
      </c>
      <c r="H19" s="2">
        <v>0.81081081081081086</v>
      </c>
      <c r="K19" t="s">
        <v>153</v>
      </c>
      <c r="L19" t="s">
        <v>40</v>
      </c>
      <c r="Q19" s="12"/>
      <c r="V19" s="2"/>
      <c r="W19" s="2"/>
    </row>
    <row r="20" spans="1:35" x14ac:dyDescent="0.2">
      <c r="A20" t="s">
        <v>14</v>
      </c>
      <c r="B20" t="s">
        <v>14</v>
      </c>
      <c r="C20" t="s">
        <v>38</v>
      </c>
      <c r="E20" s="14">
        <v>2016</v>
      </c>
      <c r="F20" t="s">
        <v>9</v>
      </c>
      <c r="H20" s="2">
        <v>0.81081081081081086</v>
      </c>
      <c r="K20" t="s">
        <v>153</v>
      </c>
      <c r="L20" t="s">
        <v>40</v>
      </c>
      <c r="R20" s="19"/>
      <c r="V20" s="2"/>
    </row>
    <row r="21" spans="1:35" x14ac:dyDescent="0.2">
      <c r="A21" t="s">
        <v>14</v>
      </c>
      <c r="B21" t="s">
        <v>14</v>
      </c>
      <c r="C21" t="s">
        <v>39</v>
      </c>
      <c r="E21" s="14">
        <v>2016</v>
      </c>
      <c r="F21" t="s">
        <v>9</v>
      </c>
      <c r="H21" s="2">
        <v>0.81081081081081086</v>
      </c>
      <c r="K21" t="s">
        <v>153</v>
      </c>
      <c r="L21" t="s">
        <v>40</v>
      </c>
      <c r="AD21" s="2"/>
      <c r="AE21" s="2"/>
    </row>
    <row r="22" spans="1:35" x14ac:dyDescent="0.2">
      <c r="A22" s="3" t="s">
        <v>14</v>
      </c>
      <c r="B22" s="3" t="s">
        <v>14</v>
      </c>
      <c r="C22" s="3" t="s">
        <v>36</v>
      </c>
      <c r="D22" s="3"/>
      <c r="E22" s="15">
        <v>2017</v>
      </c>
      <c r="F22" s="3" t="s">
        <v>9</v>
      </c>
      <c r="G22" s="4"/>
      <c r="H22" s="4">
        <v>0.81081081081081086</v>
      </c>
      <c r="I22" s="4"/>
      <c r="J22" s="3"/>
      <c r="K22" s="3" t="s">
        <v>153</v>
      </c>
      <c r="L22" s="3" t="s">
        <v>20</v>
      </c>
    </row>
    <row r="23" spans="1:35" x14ac:dyDescent="0.2">
      <c r="A23" t="s">
        <v>14</v>
      </c>
      <c r="B23" t="s">
        <v>14</v>
      </c>
      <c r="C23" t="s">
        <v>37</v>
      </c>
      <c r="E23" s="14">
        <v>2017</v>
      </c>
      <c r="F23" t="s">
        <v>9</v>
      </c>
      <c r="H23" s="2">
        <v>0.54054054054054057</v>
      </c>
      <c r="K23" t="s">
        <v>153</v>
      </c>
      <c r="L23" t="s">
        <v>20</v>
      </c>
      <c r="Q23" s="2" t="s">
        <v>166</v>
      </c>
    </row>
    <row r="24" spans="1:35" x14ac:dyDescent="0.2">
      <c r="A24" t="s">
        <v>14</v>
      </c>
      <c r="B24" t="s">
        <v>14</v>
      </c>
      <c r="C24" t="s">
        <v>38</v>
      </c>
      <c r="E24" s="14">
        <v>2017</v>
      </c>
      <c r="F24" t="s">
        <v>9</v>
      </c>
      <c r="H24" s="2">
        <v>0.54054054054054057</v>
      </c>
      <c r="K24" t="s">
        <v>153</v>
      </c>
      <c r="L24" t="s">
        <v>20</v>
      </c>
      <c r="Q24" s="2">
        <f>AVERAGE(G86:G92,G95:G171,G209:G269,G272:G281)</f>
        <v>4.3335422152318689E-3</v>
      </c>
    </row>
    <row r="25" spans="1:35" x14ac:dyDescent="0.2">
      <c r="A25" t="s">
        <v>14</v>
      </c>
      <c r="B25" t="s">
        <v>14</v>
      </c>
      <c r="C25" t="s">
        <v>39</v>
      </c>
      <c r="E25" s="14">
        <v>2017</v>
      </c>
      <c r="F25" t="s">
        <v>9</v>
      </c>
      <c r="H25" s="2">
        <v>0.54054054054054057</v>
      </c>
      <c r="K25" t="s">
        <v>153</v>
      </c>
      <c r="L25" t="s">
        <v>20</v>
      </c>
      <c r="Q25" s="2" t="s">
        <v>163</v>
      </c>
      <c r="X25" s="2"/>
      <c r="Z25" s="2"/>
    </row>
    <row r="26" spans="1:35" x14ac:dyDescent="0.2">
      <c r="A26" s="3" t="s">
        <v>14</v>
      </c>
      <c r="B26" s="3" t="s">
        <v>14</v>
      </c>
      <c r="C26" s="3" t="s">
        <v>36</v>
      </c>
      <c r="D26" s="3"/>
      <c r="E26" s="15">
        <v>2018</v>
      </c>
      <c r="F26" s="3" t="s">
        <v>9</v>
      </c>
      <c r="G26" s="4"/>
      <c r="H26" s="4">
        <v>0.81081081081081086</v>
      </c>
      <c r="I26" s="4"/>
      <c r="J26" s="3"/>
      <c r="K26" s="3" t="s">
        <v>153</v>
      </c>
      <c r="L26" s="3" t="s">
        <v>20</v>
      </c>
      <c r="Q26" s="2">
        <f>AVERAGE(G34:G36,G42:G100,G172:G207,G270:G281,G209:G245)</f>
        <v>1.5297353206103162E-2</v>
      </c>
      <c r="X26" s="2"/>
      <c r="Z26" s="2"/>
    </row>
    <row r="27" spans="1:35" x14ac:dyDescent="0.2">
      <c r="A27" t="s">
        <v>14</v>
      </c>
      <c r="B27" t="s">
        <v>14</v>
      </c>
      <c r="C27" t="s">
        <v>37</v>
      </c>
      <c r="E27" s="14">
        <v>2018</v>
      </c>
      <c r="F27" t="s">
        <v>9</v>
      </c>
      <c r="H27" s="2">
        <v>0.81081081081081086</v>
      </c>
      <c r="K27" t="s">
        <v>153</v>
      </c>
      <c r="L27" t="s">
        <v>20</v>
      </c>
      <c r="Q27" s="2" t="s">
        <v>177</v>
      </c>
      <c r="V27" s="7"/>
      <c r="AA27" s="7"/>
      <c r="AB27" s="2"/>
      <c r="AC27"/>
    </row>
    <row r="28" spans="1:35" x14ac:dyDescent="0.2">
      <c r="A28" t="s">
        <v>14</v>
      </c>
      <c r="B28" t="s">
        <v>14</v>
      </c>
      <c r="C28" t="s">
        <v>38</v>
      </c>
      <c r="E28" s="14">
        <v>2018</v>
      </c>
      <c r="F28" t="s">
        <v>9</v>
      </c>
      <c r="H28" s="2">
        <v>0.81081081081081086</v>
      </c>
      <c r="K28" t="s">
        <v>153</v>
      </c>
      <c r="L28" t="s">
        <v>20</v>
      </c>
      <c r="Q28" s="2">
        <f>AVERAGE(H2:H17,G86:G92,G95:G100,G101:G171,G209:G269,G272:G281)</f>
        <v>0.16609022674322027</v>
      </c>
      <c r="AA28" s="11"/>
      <c r="AB28" s="2"/>
      <c r="AC28"/>
    </row>
    <row r="29" spans="1:35" x14ac:dyDescent="0.2">
      <c r="A29" t="s">
        <v>14</v>
      </c>
      <c r="B29" t="s">
        <v>14</v>
      </c>
      <c r="C29" t="s">
        <v>39</v>
      </c>
      <c r="E29" s="14">
        <v>2018</v>
      </c>
      <c r="F29" t="s">
        <v>9</v>
      </c>
      <c r="H29" s="2">
        <v>0.81081081081081086</v>
      </c>
      <c r="K29" t="s">
        <v>153</v>
      </c>
      <c r="L29" t="s">
        <v>20</v>
      </c>
      <c r="Q29" s="2" t="s">
        <v>178</v>
      </c>
      <c r="AA29" s="7"/>
      <c r="AC29" s="9"/>
    </row>
    <row r="30" spans="1:35" x14ac:dyDescent="0.2">
      <c r="A30" s="3" t="s">
        <v>14</v>
      </c>
      <c r="B30" s="3" t="s">
        <v>14</v>
      </c>
      <c r="C30" s="3" t="s">
        <v>36</v>
      </c>
      <c r="D30" s="3"/>
      <c r="E30" s="15">
        <v>2019</v>
      </c>
      <c r="F30" s="3" t="s">
        <v>9</v>
      </c>
      <c r="G30" s="4"/>
      <c r="H30" s="4">
        <v>0.81081081081081086</v>
      </c>
      <c r="I30" s="4"/>
      <c r="J30" s="3"/>
      <c r="K30" s="3" t="s">
        <v>153</v>
      </c>
      <c r="L30" s="3" t="s">
        <v>20</v>
      </c>
      <c r="Q30" s="2">
        <f>AVERAGE(H18:H33,G34:G36,H37:H41,G42:G100,G172:G245,G270:G281)</f>
        <v>0.11085922460355228</v>
      </c>
      <c r="AB30" s="2"/>
      <c r="AC30"/>
      <c r="AD30" s="2"/>
      <c r="AE30" s="2"/>
    </row>
    <row r="31" spans="1:35" x14ac:dyDescent="0.2">
      <c r="A31" t="s">
        <v>14</v>
      </c>
      <c r="B31" t="s">
        <v>14</v>
      </c>
      <c r="C31" t="s">
        <v>37</v>
      </c>
      <c r="E31" s="14">
        <v>2019</v>
      </c>
      <c r="F31" t="s">
        <v>9</v>
      </c>
      <c r="H31" s="2">
        <v>1.0810810810810811</v>
      </c>
      <c r="K31" t="s">
        <v>153</v>
      </c>
      <c r="L31" t="s">
        <v>20</v>
      </c>
      <c r="AB31" s="2"/>
      <c r="AC31"/>
      <c r="AD31" s="2"/>
    </row>
    <row r="32" spans="1:35" x14ac:dyDescent="0.2">
      <c r="A32" t="s">
        <v>14</v>
      </c>
      <c r="B32" t="s">
        <v>14</v>
      </c>
      <c r="C32" t="s">
        <v>38</v>
      </c>
      <c r="E32" s="14">
        <v>2019</v>
      </c>
      <c r="F32" t="s">
        <v>9</v>
      </c>
      <c r="H32" s="2">
        <v>0.81081081081081086</v>
      </c>
      <c r="K32" t="s">
        <v>153</v>
      </c>
      <c r="L32" t="s">
        <v>20</v>
      </c>
      <c r="Q32" s="2" t="s">
        <v>167</v>
      </c>
      <c r="AB32" s="2"/>
      <c r="AC32"/>
      <c r="AD32" s="2"/>
    </row>
    <row r="33" spans="1:31" x14ac:dyDescent="0.2">
      <c r="A33" t="s">
        <v>14</v>
      </c>
      <c r="B33" t="s">
        <v>14</v>
      </c>
      <c r="C33" t="s">
        <v>39</v>
      </c>
      <c r="E33" s="14">
        <v>2019</v>
      </c>
      <c r="F33" t="s">
        <v>9</v>
      </c>
      <c r="H33" s="2">
        <v>0.81081081081081086</v>
      </c>
      <c r="K33" t="s">
        <v>153</v>
      </c>
      <c r="L33" t="s">
        <v>20</v>
      </c>
      <c r="Q33" s="2">
        <f>MAX(G86:G92,G95:G171,G209:G269,G272:G281)</f>
        <v>2.2783783783783786E-2</v>
      </c>
      <c r="AC33"/>
    </row>
    <row r="34" spans="1:31" x14ac:dyDescent="0.2">
      <c r="A34" s="3" t="s">
        <v>14</v>
      </c>
      <c r="B34" s="3" t="s">
        <v>14</v>
      </c>
      <c r="C34" s="3" t="s">
        <v>36</v>
      </c>
      <c r="D34" s="3"/>
      <c r="E34" s="15">
        <v>2020</v>
      </c>
      <c r="F34" s="3" t="s">
        <v>9</v>
      </c>
      <c r="G34" s="4">
        <v>0.54054054054054057</v>
      </c>
      <c r="H34" s="4"/>
      <c r="I34" s="4"/>
      <c r="J34" s="3"/>
      <c r="K34" s="3" t="s">
        <v>153</v>
      </c>
      <c r="L34" s="3" t="s">
        <v>20</v>
      </c>
      <c r="Q34" s="2" t="s">
        <v>164</v>
      </c>
      <c r="V34" s="7"/>
      <c r="X34" s="2"/>
      <c r="AA34" s="11"/>
      <c r="AB34" s="2"/>
      <c r="AC34"/>
    </row>
    <row r="35" spans="1:31" x14ac:dyDescent="0.2">
      <c r="A35" t="s">
        <v>14</v>
      </c>
      <c r="B35" t="s">
        <v>14</v>
      </c>
      <c r="C35" t="s">
        <v>37</v>
      </c>
      <c r="E35" s="14">
        <v>2020</v>
      </c>
      <c r="F35" t="s">
        <v>9</v>
      </c>
      <c r="G35" s="2">
        <v>0.81081081081081086</v>
      </c>
      <c r="K35" t="s">
        <v>153</v>
      </c>
      <c r="L35" t="s">
        <v>20</v>
      </c>
      <c r="Q35" s="2">
        <f>MAX(G34:G36,G42:G100,G172:G207,G270:G281,G209:G245)</f>
        <v>0.81081081081081086</v>
      </c>
      <c r="W35" s="2"/>
      <c r="X35" s="2"/>
      <c r="AA35" s="7"/>
      <c r="AC35" s="9"/>
    </row>
    <row r="36" spans="1:31" x14ac:dyDescent="0.2">
      <c r="A36" t="s">
        <v>14</v>
      </c>
      <c r="B36" t="s">
        <v>14</v>
      </c>
      <c r="C36" t="s">
        <v>38</v>
      </c>
      <c r="E36" s="14">
        <v>2020</v>
      </c>
      <c r="F36" t="s">
        <v>9</v>
      </c>
      <c r="G36" s="2">
        <v>0.54054054054054057</v>
      </c>
      <c r="K36" t="s">
        <v>153</v>
      </c>
      <c r="L36" t="s">
        <v>20</v>
      </c>
      <c r="Q36" s="2"/>
      <c r="W36" s="2"/>
      <c r="X36" s="2"/>
      <c r="AB36" s="2"/>
      <c r="AC36"/>
      <c r="AD36" s="2"/>
    </row>
    <row r="37" spans="1:31" x14ac:dyDescent="0.2">
      <c r="A37" t="s">
        <v>14</v>
      </c>
      <c r="B37" t="s">
        <v>14</v>
      </c>
      <c r="C37" t="s">
        <v>39</v>
      </c>
      <c r="E37" s="14">
        <v>2020</v>
      </c>
      <c r="F37" t="s">
        <v>9</v>
      </c>
      <c r="H37" s="2">
        <v>0.81081081081081086</v>
      </c>
      <c r="K37" t="s">
        <v>153</v>
      </c>
      <c r="L37" t="s">
        <v>20</v>
      </c>
      <c r="Q37" s="2" t="s">
        <v>168</v>
      </c>
      <c r="W37" s="2"/>
      <c r="X37" s="2"/>
      <c r="AB37" s="2"/>
      <c r="AC37"/>
      <c r="AD37" s="2"/>
    </row>
    <row r="38" spans="1:31" x14ac:dyDescent="0.2">
      <c r="A38" s="3" t="s">
        <v>14</v>
      </c>
      <c r="B38" s="3" t="s">
        <v>14</v>
      </c>
      <c r="C38" s="3" t="s">
        <v>36</v>
      </c>
      <c r="D38" s="3"/>
      <c r="E38" s="15">
        <v>2021</v>
      </c>
      <c r="F38" s="3" t="s">
        <v>9</v>
      </c>
      <c r="G38" s="4"/>
      <c r="H38" s="4">
        <v>0.81081081081081086</v>
      </c>
      <c r="I38" s="4"/>
      <c r="J38" s="3"/>
      <c r="K38" s="3" t="s">
        <v>153</v>
      </c>
      <c r="L38" s="3" t="s">
        <v>20</v>
      </c>
      <c r="Q38">
        <f>COUNT(G86:G92,G95:G171,G209:G269,G272:G281)</f>
        <v>155</v>
      </c>
      <c r="X38" s="2"/>
      <c r="AB38" s="2"/>
      <c r="AC38"/>
      <c r="AD38" s="2"/>
    </row>
    <row r="39" spans="1:31" x14ac:dyDescent="0.2">
      <c r="A39" t="s">
        <v>14</v>
      </c>
      <c r="B39" t="s">
        <v>14</v>
      </c>
      <c r="C39" t="s">
        <v>37</v>
      </c>
      <c r="E39" s="14">
        <v>2021</v>
      </c>
      <c r="F39" t="s">
        <v>9</v>
      </c>
      <c r="H39" s="2">
        <v>0.81081081081081086</v>
      </c>
      <c r="K39" t="s">
        <v>153</v>
      </c>
      <c r="L39" t="s">
        <v>20</v>
      </c>
      <c r="Q39" t="s">
        <v>165</v>
      </c>
      <c r="AC39"/>
    </row>
    <row r="40" spans="1:31" x14ac:dyDescent="0.2">
      <c r="A40" t="s">
        <v>14</v>
      </c>
      <c r="B40" t="s">
        <v>14</v>
      </c>
      <c r="C40" t="s">
        <v>38</v>
      </c>
      <c r="E40" s="14">
        <v>2021</v>
      </c>
      <c r="F40" t="s">
        <v>9</v>
      </c>
      <c r="H40" s="2">
        <v>0.81081081081081086</v>
      </c>
      <c r="K40" t="s">
        <v>153</v>
      </c>
      <c r="L40" t="s">
        <v>20</v>
      </c>
      <c r="Q40">
        <f>COUNT(G34:G36,G42:G100,G172:G207,G270:G281,G209:G245)</f>
        <v>147</v>
      </c>
      <c r="V40" s="7"/>
      <c r="X40" s="2"/>
      <c r="AB40" s="2"/>
      <c r="AC40"/>
    </row>
    <row r="41" spans="1:31" x14ac:dyDescent="0.2">
      <c r="A41" t="s">
        <v>14</v>
      </c>
      <c r="B41" t="s">
        <v>14</v>
      </c>
      <c r="C41" t="s">
        <v>39</v>
      </c>
      <c r="E41" s="14">
        <v>2021</v>
      </c>
      <c r="F41" t="s">
        <v>9</v>
      </c>
      <c r="H41" s="2">
        <v>0.81081081081081086</v>
      </c>
      <c r="K41" t="s">
        <v>153</v>
      </c>
      <c r="L41" t="s">
        <v>20</v>
      </c>
      <c r="W41" s="2"/>
      <c r="X41" s="2"/>
      <c r="AC41"/>
    </row>
    <row r="42" spans="1:31" x14ac:dyDescent="0.2">
      <c r="A42" s="3" t="s">
        <v>14</v>
      </c>
      <c r="B42" s="3" t="s">
        <v>14</v>
      </c>
      <c r="C42" s="3" t="s">
        <v>41</v>
      </c>
      <c r="D42" s="3"/>
      <c r="E42" s="16">
        <v>38047</v>
      </c>
      <c r="F42" s="3" t="s">
        <v>7</v>
      </c>
      <c r="G42" s="4">
        <v>3.4238203963715284E-4</v>
      </c>
      <c r="H42" s="4"/>
      <c r="I42" s="4"/>
      <c r="J42" s="3">
        <v>1</v>
      </c>
      <c r="K42" s="3" t="s">
        <v>153</v>
      </c>
      <c r="L42" s="3" t="s">
        <v>8</v>
      </c>
      <c r="W42" s="2"/>
      <c r="X42" s="2"/>
      <c r="AA42" s="7"/>
      <c r="AC42" s="9"/>
    </row>
    <row r="43" spans="1:31" x14ac:dyDescent="0.2">
      <c r="A43" t="s">
        <v>14</v>
      </c>
      <c r="B43" t="s">
        <v>14</v>
      </c>
      <c r="C43" t="s">
        <v>41</v>
      </c>
      <c r="E43" s="17">
        <v>38292</v>
      </c>
      <c r="F43" t="s">
        <v>7</v>
      </c>
      <c r="G43" s="2">
        <v>3.8210592268897724E-4</v>
      </c>
      <c r="J43">
        <v>1</v>
      </c>
      <c r="K43" t="s">
        <v>153</v>
      </c>
      <c r="L43" t="s">
        <v>8</v>
      </c>
      <c r="W43" s="2"/>
      <c r="X43" s="2"/>
      <c r="AB43" s="2"/>
      <c r="AC43"/>
      <c r="AD43" s="2"/>
      <c r="AE43" s="2"/>
    </row>
    <row r="44" spans="1:31" x14ac:dyDescent="0.2">
      <c r="A44" t="s">
        <v>14</v>
      </c>
      <c r="B44" t="s">
        <v>14</v>
      </c>
      <c r="C44" t="s">
        <v>42</v>
      </c>
      <c r="E44" s="17">
        <v>38047</v>
      </c>
      <c r="F44" t="s">
        <v>7</v>
      </c>
      <c r="G44" s="2">
        <v>4.5020400792067616E-4</v>
      </c>
      <c r="J44">
        <v>1</v>
      </c>
      <c r="K44" t="s">
        <v>153</v>
      </c>
      <c r="L44" t="s">
        <v>8</v>
      </c>
      <c r="X44" s="2"/>
      <c r="AB44" s="2"/>
      <c r="AC44"/>
      <c r="AD44" s="2"/>
    </row>
    <row r="45" spans="1:31" x14ac:dyDescent="0.2">
      <c r="A45" t="s">
        <v>14</v>
      </c>
      <c r="B45" t="s">
        <v>14</v>
      </c>
      <c r="C45" t="s">
        <v>42</v>
      </c>
      <c r="E45" s="17">
        <v>38292</v>
      </c>
      <c r="F45" t="s">
        <v>7</v>
      </c>
      <c r="G45" s="2">
        <v>5.5235113576822454E-4</v>
      </c>
      <c r="J45">
        <v>1</v>
      </c>
      <c r="K45" t="s">
        <v>153</v>
      </c>
      <c r="L45" t="s">
        <v>8</v>
      </c>
      <c r="AB45" s="2"/>
      <c r="AC45"/>
      <c r="AD45" s="2"/>
    </row>
    <row r="46" spans="1:31" x14ac:dyDescent="0.2">
      <c r="A46" t="s">
        <v>14</v>
      </c>
      <c r="B46" t="s">
        <v>14</v>
      </c>
      <c r="C46" t="s">
        <v>43</v>
      </c>
      <c r="E46" s="17">
        <v>38292</v>
      </c>
      <c r="F46" t="s">
        <v>7</v>
      </c>
      <c r="G46" s="2">
        <v>6.05316313170657E-4</v>
      </c>
      <c r="J46">
        <v>1</v>
      </c>
      <c r="K46" t="s">
        <v>153</v>
      </c>
      <c r="L46" t="s">
        <v>8</v>
      </c>
      <c r="V46" s="7"/>
      <c r="X46" s="2"/>
      <c r="AC46"/>
    </row>
    <row r="47" spans="1:31" x14ac:dyDescent="0.2">
      <c r="A47" t="s">
        <v>14</v>
      </c>
      <c r="B47" t="s">
        <v>14</v>
      </c>
      <c r="C47" t="s">
        <v>43</v>
      </c>
      <c r="E47" s="17">
        <v>38473</v>
      </c>
      <c r="F47" t="s">
        <v>7</v>
      </c>
      <c r="G47" s="2">
        <v>8.9662478888403562E-4</v>
      </c>
      <c r="J47">
        <v>1</v>
      </c>
      <c r="K47" t="s">
        <v>153</v>
      </c>
      <c r="L47" t="s">
        <v>8</v>
      </c>
      <c r="W47" s="2"/>
      <c r="X47" s="2"/>
    </row>
    <row r="48" spans="1:31" x14ac:dyDescent="0.2">
      <c r="A48" t="s">
        <v>14</v>
      </c>
      <c r="B48" t="s">
        <v>14</v>
      </c>
      <c r="C48" t="s">
        <v>44</v>
      </c>
      <c r="E48" s="17">
        <v>38047</v>
      </c>
      <c r="F48" t="s">
        <v>7</v>
      </c>
      <c r="G48" s="2">
        <v>1.0820029097925493E-3</v>
      </c>
      <c r="J48">
        <v>1</v>
      </c>
      <c r="K48" t="s">
        <v>153</v>
      </c>
      <c r="L48" t="s">
        <v>8</v>
      </c>
      <c r="W48" s="2"/>
      <c r="X48" s="2"/>
      <c r="AA48" s="7"/>
    </row>
    <row r="49" spans="1:28" x14ac:dyDescent="0.2">
      <c r="A49" t="s">
        <v>14</v>
      </c>
      <c r="B49" t="s">
        <v>14</v>
      </c>
      <c r="C49" t="s">
        <v>44</v>
      </c>
      <c r="E49" s="17">
        <v>38292</v>
      </c>
      <c r="F49" t="s">
        <v>7</v>
      </c>
      <c r="G49" s="2">
        <v>1.278730711573013E-3</v>
      </c>
      <c r="J49">
        <v>1</v>
      </c>
      <c r="K49" t="s">
        <v>153</v>
      </c>
      <c r="L49" t="s">
        <v>8</v>
      </c>
      <c r="W49" s="2"/>
      <c r="X49" s="2"/>
      <c r="AB49" s="2"/>
    </row>
    <row r="50" spans="1:28" x14ac:dyDescent="0.2">
      <c r="A50" t="s">
        <v>14</v>
      </c>
      <c r="B50" t="s">
        <v>14</v>
      </c>
      <c r="C50" t="s">
        <v>44</v>
      </c>
      <c r="E50" s="17">
        <v>38473</v>
      </c>
      <c r="F50" t="s">
        <v>7</v>
      </c>
      <c r="G50" s="2">
        <v>1.0857861367498662E-3</v>
      </c>
      <c r="J50">
        <v>1</v>
      </c>
      <c r="K50" t="s">
        <v>153</v>
      </c>
      <c r="L50" t="s">
        <v>8</v>
      </c>
      <c r="X50" s="2"/>
      <c r="AB50" s="2"/>
    </row>
    <row r="51" spans="1:28" x14ac:dyDescent="0.2">
      <c r="A51" t="s">
        <v>14</v>
      </c>
      <c r="B51" t="s">
        <v>14</v>
      </c>
      <c r="C51" t="s">
        <v>45</v>
      </c>
      <c r="E51" s="17">
        <v>38292</v>
      </c>
      <c r="F51" t="s">
        <v>7</v>
      </c>
      <c r="G51" s="2">
        <v>1.6570534073046738E-3</v>
      </c>
      <c r="J51">
        <v>1</v>
      </c>
      <c r="K51" t="s">
        <v>153</v>
      </c>
      <c r="L51" t="s">
        <v>8</v>
      </c>
      <c r="AB51" s="2"/>
    </row>
    <row r="52" spans="1:28" x14ac:dyDescent="0.2">
      <c r="A52" t="s">
        <v>14</v>
      </c>
      <c r="B52" t="s">
        <v>14</v>
      </c>
      <c r="C52" t="s">
        <v>45</v>
      </c>
      <c r="E52" s="17">
        <v>38473</v>
      </c>
      <c r="F52" t="s">
        <v>7</v>
      </c>
      <c r="G52" s="2">
        <v>1.3241294350608121E-3</v>
      </c>
      <c r="J52">
        <v>1</v>
      </c>
      <c r="K52" t="s">
        <v>153</v>
      </c>
      <c r="L52" t="s">
        <v>8</v>
      </c>
      <c r="V52" s="7"/>
      <c r="X52" s="2"/>
    </row>
    <row r="53" spans="1:28" x14ac:dyDescent="0.2">
      <c r="A53" t="s">
        <v>14</v>
      </c>
      <c r="B53" t="s">
        <v>14</v>
      </c>
      <c r="C53" t="s">
        <v>46</v>
      </c>
      <c r="E53" s="17">
        <v>38047</v>
      </c>
      <c r="F53" t="s">
        <v>7</v>
      </c>
      <c r="G53" s="2">
        <v>7.9826088799380389E-4</v>
      </c>
      <c r="J53">
        <v>1</v>
      </c>
      <c r="K53" t="s">
        <v>153</v>
      </c>
      <c r="L53" t="s">
        <v>8</v>
      </c>
      <c r="V53" s="7"/>
      <c r="X53" s="9"/>
    </row>
    <row r="54" spans="1:28" x14ac:dyDescent="0.2">
      <c r="A54" t="s">
        <v>14</v>
      </c>
      <c r="B54" t="s">
        <v>14</v>
      </c>
      <c r="C54" t="s">
        <v>46</v>
      </c>
      <c r="E54" s="17">
        <v>38292</v>
      </c>
      <c r="F54" t="s">
        <v>7</v>
      </c>
      <c r="G54" s="2">
        <v>1.1311848602376653E-3</v>
      </c>
      <c r="J54">
        <v>1</v>
      </c>
      <c r="K54" t="s">
        <v>153</v>
      </c>
      <c r="L54" t="s">
        <v>8</v>
      </c>
      <c r="U54" s="2"/>
      <c r="W54" s="2"/>
      <c r="Y54" s="2"/>
      <c r="AA54" s="7"/>
    </row>
    <row r="55" spans="1:28" x14ac:dyDescent="0.2">
      <c r="A55" t="s">
        <v>14</v>
      </c>
      <c r="B55" t="s">
        <v>14</v>
      </c>
      <c r="C55" t="s">
        <v>46</v>
      </c>
      <c r="E55" s="17">
        <v>38473</v>
      </c>
      <c r="F55" t="s">
        <v>7</v>
      </c>
      <c r="G55" s="2">
        <v>1.4187101089937273E-3</v>
      </c>
      <c r="J55">
        <v>1</v>
      </c>
      <c r="K55" t="s">
        <v>153</v>
      </c>
      <c r="L55" t="s">
        <v>8</v>
      </c>
      <c r="W55" s="2"/>
      <c r="Y55" s="2"/>
      <c r="AB55" s="2"/>
    </row>
    <row r="56" spans="1:28" x14ac:dyDescent="0.2">
      <c r="A56" t="s">
        <v>14</v>
      </c>
      <c r="B56" t="s">
        <v>14</v>
      </c>
      <c r="C56" t="s">
        <v>46</v>
      </c>
      <c r="E56" s="17">
        <v>38504</v>
      </c>
      <c r="F56" t="s">
        <v>7</v>
      </c>
      <c r="G56" s="2">
        <v>1.2749474846156963E-3</v>
      </c>
      <c r="J56">
        <v>1</v>
      </c>
      <c r="K56" t="s">
        <v>153</v>
      </c>
      <c r="L56" t="s">
        <v>8</v>
      </c>
      <c r="W56" s="2"/>
      <c r="Y56" s="2"/>
      <c r="AB56" s="2"/>
    </row>
    <row r="57" spans="1:28" x14ac:dyDescent="0.2">
      <c r="A57" t="s">
        <v>14</v>
      </c>
      <c r="B57" t="s">
        <v>14</v>
      </c>
      <c r="C57" t="s">
        <v>47</v>
      </c>
      <c r="E57" s="17">
        <v>38292</v>
      </c>
      <c r="F57" t="s">
        <v>7</v>
      </c>
      <c r="G57" s="2">
        <v>1.0668700019632832E-3</v>
      </c>
      <c r="J57">
        <v>1</v>
      </c>
      <c r="K57" t="s">
        <v>153</v>
      </c>
      <c r="L57" t="s">
        <v>8</v>
      </c>
      <c r="AB57" s="2"/>
    </row>
    <row r="58" spans="1:28" x14ac:dyDescent="0.2">
      <c r="A58" t="s">
        <v>14</v>
      </c>
      <c r="B58" t="s">
        <v>14</v>
      </c>
      <c r="C58" t="s">
        <v>48</v>
      </c>
      <c r="E58" s="17">
        <v>38292</v>
      </c>
      <c r="F58" t="s">
        <v>7</v>
      </c>
      <c r="G58" s="2">
        <v>2.2018380891582648E-4</v>
      </c>
      <c r="J58">
        <v>1</v>
      </c>
      <c r="K58" t="s">
        <v>153</v>
      </c>
      <c r="L58" t="s">
        <v>8</v>
      </c>
    </row>
    <row r="59" spans="1:28" x14ac:dyDescent="0.2">
      <c r="A59" t="s">
        <v>14</v>
      </c>
      <c r="B59" t="s">
        <v>14</v>
      </c>
      <c r="C59" t="s">
        <v>49</v>
      </c>
      <c r="E59" s="17">
        <v>38292</v>
      </c>
      <c r="F59" t="s">
        <v>6</v>
      </c>
      <c r="G59" s="2">
        <v>7.9826088799380395E-3</v>
      </c>
      <c r="J59">
        <v>1</v>
      </c>
      <c r="K59" t="s">
        <v>153</v>
      </c>
      <c r="L59" t="s">
        <v>8</v>
      </c>
    </row>
    <row r="60" spans="1:28" x14ac:dyDescent="0.2">
      <c r="A60" t="s">
        <v>14</v>
      </c>
      <c r="B60" t="s">
        <v>14</v>
      </c>
      <c r="C60" t="s">
        <v>49</v>
      </c>
      <c r="E60" s="17">
        <v>38473</v>
      </c>
      <c r="F60" t="s">
        <v>6</v>
      </c>
      <c r="G60" s="2">
        <v>9.0419124279866891E-4</v>
      </c>
      <c r="J60">
        <v>1</v>
      </c>
      <c r="K60" t="s">
        <v>153</v>
      </c>
      <c r="L60" t="s">
        <v>8</v>
      </c>
    </row>
    <row r="61" spans="1:28" x14ac:dyDescent="0.2">
      <c r="A61" t="s">
        <v>14</v>
      </c>
      <c r="B61" t="s">
        <v>14</v>
      </c>
      <c r="C61" t="s">
        <v>50</v>
      </c>
      <c r="E61" s="17">
        <v>38292</v>
      </c>
      <c r="F61" t="s">
        <v>6</v>
      </c>
      <c r="G61" s="2">
        <v>1.7213682655790562E-3</v>
      </c>
      <c r="J61">
        <v>1</v>
      </c>
      <c r="K61" t="s">
        <v>153</v>
      </c>
      <c r="L61" t="s">
        <v>8</v>
      </c>
    </row>
    <row r="62" spans="1:28" x14ac:dyDescent="0.2">
      <c r="A62" t="s">
        <v>14</v>
      </c>
      <c r="B62" t="s">
        <v>14</v>
      </c>
      <c r="C62" t="s">
        <v>50</v>
      </c>
      <c r="E62" s="17">
        <v>38473</v>
      </c>
      <c r="F62" t="s">
        <v>6</v>
      </c>
      <c r="G62" s="2">
        <v>6.2801567491455664E-4</v>
      </c>
      <c r="J62">
        <v>1</v>
      </c>
      <c r="K62" t="s">
        <v>153</v>
      </c>
      <c r="L62" t="s">
        <v>8</v>
      </c>
      <c r="AA62" s="2"/>
    </row>
    <row r="63" spans="1:28" x14ac:dyDescent="0.2">
      <c r="A63" t="s">
        <v>14</v>
      </c>
      <c r="B63" t="s">
        <v>14</v>
      </c>
      <c r="C63" t="s">
        <v>51</v>
      </c>
      <c r="E63" s="17">
        <v>38504</v>
      </c>
      <c r="F63" t="s">
        <v>6</v>
      </c>
      <c r="G63" s="2">
        <v>2.2358871317741144E-3</v>
      </c>
      <c r="J63">
        <v>1</v>
      </c>
      <c r="K63" t="s">
        <v>153</v>
      </c>
      <c r="L63" t="s">
        <v>8</v>
      </c>
      <c r="AA63" s="2"/>
    </row>
    <row r="64" spans="1:28" x14ac:dyDescent="0.2">
      <c r="A64" t="s">
        <v>14</v>
      </c>
      <c r="B64" t="s">
        <v>14</v>
      </c>
      <c r="C64" t="s">
        <v>52</v>
      </c>
      <c r="E64" s="17">
        <v>38504</v>
      </c>
      <c r="F64" t="s">
        <v>6</v>
      </c>
      <c r="G64" s="2">
        <v>1.1992829454693643E-3</v>
      </c>
      <c r="J64">
        <v>1</v>
      </c>
      <c r="K64" t="s">
        <v>153</v>
      </c>
      <c r="L64" t="s">
        <v>8</v>
      </c>
      <c r="AA64" s="2"/>
    </row>
    <row r="65" spans="1:27" x14ac:dyDescent="0.2">
      <c r="A65" t="s">
        <v>14</v>
      </c>
      <c r="B65" t="s">
        <v>14</v>
      </c>
      <c r="C65" t="s">
        <v>53</v>
      </c>
      <c r="E65" s="17">
        <v>38322</v>
      </c>
      <c r="F65" t="s">
        <v>9</v>
      </c>
      <c r="G65" s="2">
        <v>1.2522481228717967E-2</v>
      </c>
      <c r="J65">
        <v>1</v>
      </c>
      <c r="K65" t="s">
        <v>153</v>
      </c>
      <c r="L65" t="s">
        <v>8</v>
      </c>
      <c r="AA65" s="2"/>
    </row>
    <row r="66" spans="1:27" x14ac:dyDescent="0.2">
      <c r="A66" t="s">
        <v>14</v>
      </c>
      <c r="B66" t="s">
        <v>14</v>
      </c>
      <c r="C66" t="s">
        <v>54</v>
      </c>
      <c r="E66" s="17">
        <v>38047</v>
      </c>
      <c r="F66" t="s">
        <v>9</v>
      </c>
      <c r="G66" s="2">
        <v>4.8425305053652563E-2</v>
      </c>
      <c r="J66">
        <v>1</v>
      </c>
      <c r="K66" t="s">
        <v>153</v>
      </c>
      <c r="L66" t="s">
        <v>8</v>
      </c>
      <c r="AA66" s="2"/>
    </row>
    <row r="67" spans="1:27" x14ac:dyDescent="0.2">
      <c r="A67" t="s">
        <v>14</v>
      </c>
      <c r="B67" t="s">
        <v>14</v>
      </c>
      <c r="C67" t="s">
        <v>55</v>
      </c>
      <c r="E67" s="17">
        <v>38504</v>
      </c>
      <c r="F67" t="s">
        <v>9</v>
      </c>
      <c r="G67" s="2">
        <v>3.3103235876520309E-2</v>
      </c>
      <c r="J67">
        <v>1</v>
      </c>
      <c r="K67" t="s">
        <v>153</v>
      </c>
      <c r="L67" t="s">
        <v>8</v>
      </c>
      <c r="AA67" s="2"/>
    </row>
    <row r="68" spans="1:27" x14ac:dyDescent="0.2">
      <c r="A68" t="s">
        <v>14</v>
      </c>
      <c r="B68" t="s">
        <v>14</v>
      </c>
      <c r="C68" t="s">
        <v>56</v>
      </c>
      <c r="E68" s="17">
        <v>38322</v>
      </c>
      <c r="F68" t="s">
        <v>9</v>
      </c>
      <c r="G68" s="2">
        <v>3.8967237660361045E-2</v>
      </c>
      <c r="J68">
        <v>1</v>
      </c>
      <c r="K68" t="s">
        <v>153</v>
      </c>
      <c r="L68" t="s">
        <v>8</v>
      </c>
      <c r="AA68" s="2"/>
    </row>
    <row r="69" spans="1:27" x14ac:dyDescent="0.2">
      <c r="A69" t="s">
        <v>14</v>
      </c>
      <c r="B69" t="s">
        <v>14</v>
      </c>
      <c r="C69" t="s">
        <v>56</v>
      </c>
      <c r="E69" s="17">
        <v>33695</v>
      </c>
      <c r="F69" t="s">
        <v>9</v>
      </c>
      <c r="G69" s="2">
        <v>5.8261695142675729E-3</v>
      </c>
      <c r="J69">
        <v>1</v>
      </c>
      <c r="K69" t="s">
        <v>153</v>
      </c>
      <c r="L69" t="s">
        <v>8</v>
      </c>
      <c r="AA69" s="2"/>
    </row>
    <row r="70" spans="1:27" x14ac:dyDescent="0.2">
      <c r="A70" t="s">
        <v>14</v>
      </c>
      <c r="B70" t="s">
        <v>14</v>
      </c>
      <c r="C70" t="s">
        <v>57</v>
      </c>
      <c r="E70" s="17">
        <v>33695</v>
      </c>
      <c r="F70" t="s">
        <v>9</v>
      </c>
      <c r="G70" s="2">
        <v>3.3103235876520303E-3</v>
      </c>
      <c r="J70">
        <v>1</v>
      </c>
      <c r="K70" t="s">
        <v>153</v>
      </c>
      <c r="L70" t="s">
        <v>8</v>
      </c>
    </row>
    <row r="71" spans="1:27" x14ac:dyDescent="0.2">
      <c r="A71" s="3" t="s">
        <v>14</v>
      </c>
      <c r="B71" s="3" t="s">
        <v>14</v>
      </c>
      <c r="C71" s="3" t="s">
        <v>10</v>
      </c>
      <c r="D71" s="3" t="s">
        <v>175</v>
      </c>
      <c r="E71" s="16">
        <v>38139</v>
      </c>
      <c r="F71" s="3" t="s">
        <v>9</v>
      </c>
      <c r="G71" s="4">
        <v>1.732717946451006E-2</v>
      </c>
      <c r="H71" s="4"/>
      <c r="I71" s="4"/>
      <c r="J71" s="3">
        <v>1</v>
      </c>
      <c r="K71" s="3" t="s">
        <v>153</v>
      </c>
      <c r="L71" s="3" t="s">
        <v>11</v>
      </c>
      <c r="AA71" s="2"/>
    </row>
    <row r="72" spans="1:27" x14ac:dyDescent="0.2">
      <c r="A72" t="s">
        <v>14</v>
      </c>
      <c r="B72" t="s">
        <v>14</v>
      </c>
      <c r="C72" t="s">
        <v>10</v>
      </c>
      <c r="D72" t="s">
        <v>175</v>
      </c>
      <c r="E72" s="17">
        <v>38353</v>
      </c>
      <c r="F72" t="s">
        <v>9</v>
      </c>
      <c r="G72" s="2">
        <v>1.766766989066855E-2</v>
      </c>
      <c r="J72">
        <v>1</v>
      </c>
      <c r="K72" t="s">
        <v>153</v>
      </c>
      <c r="L72" t="s">
        <v>11</v>
      </c>
      <c r="AA72" s="2"/>
    </row>
    <row r="73" spans="1:27" x14ac:dyDescent="0.2">
      <c r="A73" t="s">
        <v>160</v>
      </c>
      <c r="B73" t="s">
        <v>14</v>
      </c>
      <c r="C73" t="s">
        <v>58</v>
      </c>
      <c r="D73" t="s">
        <v>175</v>
      </c>
      <c r="E73" s="17">
        <v>38139</v>
      </c>
      <c r="F73" t="s">
        <v>9</v>
      </c>
      <c r="G73" s="2">
        <v>4.1993819226214335E-3</v>
      </c>
      <c r="J73">
        <v>1</v>
      </c>
      <c r="K73" t="s">
        <v>153</v>
      </c>
      <c r="L73" t="s">
        <v>11</v>
      </c>
      <c r="AA73" s="2"/>
    </row>
    <row r="74" spans="1:27" x14ac:dyDescent="0.2">
      <c r="A74" t="s">
        <v>160</v>
      </c>
      <c r="B74" t="s">
        <v>14</v>
      </c>
      <c r="C74" t="s">
        <v>58</v>
      </c>
      <c r="D74" t="s">
        <v>175</v>
      </c>
      <c r="E74" s="17">
        <v>38353</v>
      </c>
      <c r="F74" t="s">
        <v>9</v>
      </c>
      <c r="G74" s="2">
        <v>6.3936535578650649E-3</v>
      </c>
      <c r="J74">
        <v>1</v>
      </c>
      <c r="K74" t="s">
        <v>153</v>
      </c>
      <c r="L74" t="s">
        <v>11</v>
      </c>
      <c r="AA74" s="2"/>
    </row>
    <row r="75" spans="1:27" x14ac:dyDescent="0.2">
      <c r="A75" t="s">
        <v>160</v>
      </c>
      <c r="B75" t="s">
        <v>14</v>
      </c>
      <c r="C75" t="s">
        <v>59</v>
      </c>
      <c r="D75" t="s">
        <v>175</v>
      </c>
      <c r="E75" s="17">
        <v>37834</v>
      </c>
      <c r="F75" t="s">
        <v>9</v>
      </c>
      <c r="G75" s="2">
        <v>4.4263755400604293E-3</v>
      </c>
      <c r="J75">
        <v>1</v>
      </c>
      <c r="K75" t="s">
        <v>153</v>
      </c>
      <c r="L75" t="s">
        <v>11</v>
      </c>
      <c r="AA75" s="2"/>
    </row>
    <row r="76" spans="1:27" x14ac:dyDescent="0.2">
      <c r="A76" t="s">
        <v>160</v>
      </c>
      <c r="B76" t="s">
        <v>14</v>
      </c>
      <c r="C76" t="s">
        <v>59</v>
      </c>
      <c r="D76" t="s">
        <v>175</v>
      </c>
      <c r="E76" s="17">
        <v>38353</v>
      </c>
      <c r="F76" t="s">
        <v>9</v>
      </c>
      <c r="G76" s="2">
        <v>7.1502989493283861E-3</v>
      </c>
      <c r="J76">
        <v>1</v>
      </c>
      <c r="K76" t="s">
        <v>153</v>
      </c>
      <c r="L76" t="s">
        <v>11</v>
      </c>
      <c r="AA76" s="2"/>
    </row>
    <row r="77" spans="1:27" x14ac:dyDescent="0.2">
      <c r="A77" t="s">
        <v>160</v>
      </c>
      <c r="B77" t="s">
        <v>14</v>
      </c>
      <c r="C77" t="s">
        <v>60</v>
      </c>
      <c r="D77" t="s">
        <v>175</v>
      </c>
      <c r="E77" s="17">
        <v>37712</v>
      </c>
      <c r="F77" t="s">
        <v>9</v>
      </c>
      <c r="G77" s="2">
        <v>2.6558253240362576E-3</v>
      </c>
      <c r="J77">
        <v>1</v>
      </c>
      <c r="K77" t="s">
        <v>153</v>
      </c>
      <c r="L77" t="s">
        <v>11</v>
      </c>
    </row>
    <row r="78" spans="1:27" x14ac:dyDescent="0.2">
      <c r="A78" t="s">
        <v>160</v>
      </c>
      <c r="B78" t="s">
        <v>14</v>
      </c>
      <c r="C78" t="s">
        <v>60</v>
      </c>
      <c r="D78" t="s">
        <v>175</v>
      </c>
      <c r="E78" s="17">
        <v>38292</v>
      </c>
      <c r="F78" t="s">
        <v>9</v>
      </c>
      <c r="G78" s="2">
        <v>5.2586854706700836E-3</v>
      </c>
      <c r="J78">
        <v>1</v>
      </c>
      <c r="K78" t="s">
        <v>153</v>
      </c>
      <c r="L78" t="s">
        <v>11</v>
      </c>
    </row>
    <row r="79" spans="1:27" x14ac:dyDescent="0.2">
      <c r="A79" t="s">
        <v>160</v>
      </c>
      <c r="B79" t="s">
        <v>14</v>
      </c>
      <c r="C79" t="s">
        <v>61</v>
      </c>
      <c r="D79" t="s">
        <v>175</v>
      </c>
      <c r="E79" s="17">
        <v>38261</v>
      </c>
      <c r="F79" t="s">
        <v>9</v>
      </c>
      <c r="G79" s="2">
        <v>2.3569503944082457E-3</v>
      </c>
      <c r="J79">
        <v>1</v>
      </c>
      <c r="K79" t="s">
        <v>153</v>
      </c>
      <c r="L79" t="s">
        <v>11</v>
      </c>
    </row>
    <row r="80" spans="1:27" x14ac:dyDescent="0.2">
      <c r="A80" t="s">
        <v>160</v>
      </c>
      <c r="B80" t="s">
        <v>14</v>
      </c>
      <c r="C80" t="s">
        <v>62</v>
      </c>
      <c r="D80" t="s">
        <v>175</v>
      </c>
      <c r="E80" s="17">
        <v>37773</v>
      </c>
      <c r="F80" t="s">
        <v>9</v>
      </c>
      <c r="G80" s="2">
        <v>5.296517740243249E-4</v>
      </c>
      <c r="J80">
        <v>1</v>
      </c>
      <c r="K80" t="s">
        <v>153</v>
      </c>
      <c r="L80" t="s">
        <v>11</v>
      </c>
    </row>
    <row r="81" spans="1:15" x14ac:dyDescent="0.2">
      <c r="A81" t="s">
        <v>160</v>
      </c>
      <c r="B81" t="s">
        <v>14</v>
      </c>
      <c r="C81" t="s">
        <v>63</v>
      </c>
      <c r="D81" t="s">
        <v>175</v>
      </c>
      <c r="E81" s="17">
        <v>37773</v>
      </c>
      <c r="F81" t="s">
        <v>9</v>
      </c>
      <c r="G81" s="2">
        <v>8.2852670365233692E-4</v>
      </c>
      <c r="J81">
        <v>1</v>
      </c>
      <c r="K81" t="s">
        <v>153</v>
      </c>
      <c r="L81" t="s">
        <v>11</v>
      </c>
    </row>
    <row r="82" spans="1:15" x14ac:dyDescent="0.2">
      <c r="A82" t="s">
        <v>160</v>
      </c>
      <c r="B82" t="s">
        <v>14</v>
      </c>
      <c r="C82" t="s">
        <v>64</v>
      </c>
      <c r="D82" t="s">
        <v>175</v>
      </c>
      <c r="E82" s="17">
        <v>38473</v>
      </c>
      <c r="F82" t="s">
        <v>9</v>
      </c>
      <c r="G82" s="2">
        <v>8.6257574626818622E-4</v>
      </c>
      <c r="J82">
        <v>1</v>
      </c>
      <c r="K82" t="s">
        <v>153</v>
      </c>
      <c r="L82" t="s">
        <v>11</v>
      </c>
    </row>
    <row r="83" spans="1:15" x14ac:dyDescent="0.2">
      <c r="A83" t="s">
        <v>160</v>
      </c>
      <c r="B83" t="s">
        <v>14</v>
      </c>
      <c r="C83" t="s">
        <v>65</v>
      </c>
      <c r="D83" t="s">
        <v>175</v>
      </c>
      <c r="E83" s="17">
        <v>37803</v>
      </c>
      <c r="F83" t="s">
        <v>9</v>
      </c>
      <c r="G83" s="2">
        <v>1.1387513141522987E-3</v>
      </c>
      <c r="J83">
        <v>1</v>
      </c>
      <c r="K83" t="s">
        <v>153</v>
      </c>
      <c r="L83" t="s">
        <v>11</v>
      </c>
    </row>
    <row r="84" spans="1:15" x14ac:dyDescent="0.2">
      <c r="A84" t="s">
        <v>160</v>
      </c>
      <c r="B84" t="s">
        <v>14</v>
      </c>
      <c r="C84" t="s">
        <v>65</v>
      </c>
      <c r="D84" t="s">
        <v>175</v>
      </c>
      <c r="E84" s="17">
        <v>38169</v>
      </c>
      <c r="F84" t="s">
        <v>9</v>
      </c>
      <c r="G84" s="2">
        <v>3.1400783745727832E-4</v>
      </c>
      <c r="J84">
        <v>1</v>
      </c>
      <c r="K84" t="s">
        <v>153</v>
      </c>
      <c r="L84" t="s">
        <v>11</v>
      </c>
    </row>
    <row r="85" spans="1:15" x14ac:dyDescent="0.2">
      <c r="A85" t="s">
        <v>160</v>
      </c>
      <c r="B85" t="s">
        <v>14</v>
      </c>
      <c r="C85" t="s">
        <v>65</v>
      </c>
      <c r="D85" t="s">
        <v>175</v>
      </c>
      <c r="E85" s="17">
        <v>38534</v>
      </c>
      <c r="F85" t="s">
        <v>9</v>
      </c>
      <c r="G85" s="2">
        <v>8.9284156192671904E-4</v>
      </c>
      <c r="J85">
        <v>1</v>
      </c>
      <c r="K85" t="s">
        <v>153</v>
      </c>
      <c r="L85" t="s">
        <v>11</v>
      </c>
    </row>
    <row r="86" spans="1:15" x14ac:dyDescent="0.2">
      <c r="A86" t="s">
        <v>136</v>
      </c>
      <c r="B86" t="s">
        <v>15</v>
      </c>
      <c r="C86" t="s">
        <v>66</v>
      </c>
      <c r="D86" t="s">
        <v>175</v>
      </c>
      <c r="E86" s="17">
        <v>37803</v>
      </c>
      <c r="F86" t="s">
        <v>9</v>
      </c>
      <c r="G86" s="2">
        <v>1.0139048245608505E-3</v>
      </c>
      <c r="J86">
        <v>1</v>
      </c>
      <c r="K86" t="s">
        <v>153</v>
      </c>
      <c r="L86" t="s">
        <v>11</v>
      </c>
    </row>
    <row r="87" spans="1:15" x14ac:dyDescent="0.2">
      <c r="A87" t="s">
        <v>136</v>
      </c>
      <c r="B87" t="s">
        <v>15</v>
      </c>
      <c r="C87" t="s">
        <v>66</v>
      </c>
      <c r="D87" t="s">
        <v>175</v>
      </c>
      <c r="E87" s="17">
        <v>38169</v>
      </c>
      <c r="F87" t="s">
        <v>9</v>
      </c>
      <c r="G87" s="2">
        <v>6.1666599404260676E-4</v>
      </c>
      <c r="J87">
        <v>1</v>
      </c>
      <c r="K87" t="s">
        <v>153</v>
      </c>
      <c r="L87" t="s">
        <v>11</v>
      </c>
    </row>
    <row r="88" spans="1:15" x14ac:dyDescent="0.2">
      <c r="A88" t="s">
        <v>136</v>
      </c>
      <c r="B88" t="s">
        <v>15</v>
      </c>
      <c r="C88" t="s">
        <v>66</v>
      </c>
      <c r="D88" t="s">
        <v>175</v>
      </c>
      <c r="E88" s="17">
        <v>38534</v>
      </c>
      <c r="F88" t="s">
        <v>9</v>
      </c>
      <c r="G88" s="2">
        <v>5.258685470670082E-4</v>
      </c>
      <c r="J88">
        <v>1</v>
      </c>
      <c r="K88" t="s">
        <v>153</v>
      </c>
      <c r="L88" t="s">
        <v>11</v>
      </c>
    </row>
    <row r="89" spans="1:15" x14ac:dyDescent="0.2">
      <c r="A89" t="s">
        <v>136</v>
      </c>
      <c r="B89" t="s">
        <v>15</v>
      </c>
      <c r="C89" t="s">
        <v>67</v>
      </c>
      <c r="D89" t="s">
        <v>175</v>
      </c>
      <c r="E89" s="17">
        <v>37622</v>
      </c>
      <c r="F89" t="s">
        <v>9</v>
      </c>
      <c r="G89" s="2">
        <v>5.6370081664017442E-4</v>
      </c>
      <c r="J89">
        <v>1</v>
      </c>
      <c r="K89" t="s">
        <v>153</v>
      </c>
      <c r="L89" t="s">
        <v>11</v>
      </c>
    </row>
    <row r="90" spans="1:15" x14ac:dyDescent="0.2">
      <c r="A90" t="s">
        <v>136</v>
      </c>
      <c r="B90" t="s">
        <v>15</v>
      </c>
      <c r="C90" t="s">
        <v>68</v>
      </c>
      <c r="D90" t="s">
        <v>175</v>
      </c>
      <c r="E90" s="17">
        <v>38534</v>
      </c>
      <c r="F90" t="s">
        <v>9</v>
      </c>
      <c r="G90" s="2">
        <v>6.9611376014625556E-4</v>
      </c>
      <c r="J90">
        <v>1</v>
      </c>
      <c r="K90" t="s">
        <v>153</v>
      </c>
      <c r="L90" t="s">
        <v>11</v>
      </c>
    </row>
    <row r="91" spans="1:15" x14ac:dyDescent="0.2">
      <c r="A91" t="s">
        <v>136</v>
      </c>
      <c r="B91" t="s">
        <v>15</v>
      </c>
      <c r="C91" t="s">
        <v>69</v>
      </c>
      <c r="D91" t="s">
        <v>175</v>
      </c>
      <c r="E91" s="17">
        <v>38534</v>
      </c>
      <c r="F91" t="s">
        <v>9</v>
      </c>
      <c r="G91" s="2">
        <v>4.2372141921945988E-4</v>
      </c>
      <c r="J91">
        <v>1</v>
      </c>
      <c r="K91" t="s">
        <v>153</v>
      </c>
      <c r="L91" t="s">
        <v>11</v>
      </c>
    </row>
    <row r="92" spans="1:15" x14ac:dyDescent="0.2">
      <c r="A92" t="s">
        <v>136</v>
      </c>
      <c r="B92" t="s">
        <v>15</v>
      </c>
      <c r="C92" t="s">
        <v>70</v>
      </c>
      <c r="D92" t="s">
        <v>175</v>
      </c>
      <c r="E92" s="17">
        <v>38534</v>
      </c>
      <c r="F92" t="s">
        <v>9</v>
      </c>
      <c r="G92" s="2">
        <v>3.8588914964629383E-4</v>
      </c>
      <c r="J92">
        <v>1</v>
      </c>
      <c r="K92" t="s">
        <v>153</v>
      </c>
      <c r="L92" t="s">
        <v>11</v>
      </c>
    </row>
    <row r="93" spans="1:15" x14ac:dyDescent="0.2">
      <c r="A93" t="s">
        <v>14</v>
      </c>
      <c r="B93" t="s">
        <v>14</v>
      </c>
      <c r="C93" t="s">
        <v>71</v>
      </c>
      <c r="D93" t="s">
        <v>175</v>
      </c>
      <c r="E93" s="17">
        <v>38353</v>
      </c>
      <c r="F93" t="s">
        <v>7</v>
      </c>
      <c r="G93" s="2">
        <v>1.4451926976949436E-4</v>
      </c>
      <c r="J93">
        <v>1</v>
      </c>
      <c r="K93" t="s">
        <v>153</v>
      </c>
      <c r="L93" t="s">
        <v>11</v>
      </c>
    </row>
    <row r="94" spans="1:15" x14ac:dyDescent="0.2">
      <c r="A94" t="s">
        <v>14</v>
      </c>
      <c r="B94" t="s">
        <v>14</v>
      </c>
      <c r="C94" t="s">
        <v>72</v>
      </c>
      <c r="D94" t="s">
        <v>175</v>
      </c>
      <c r="E94" s="17">
        <v>38139</v>
      </c>
      <c r="F94" t="s">
        <v>6</v>
      </c>
      <c r="G94" s="2">
        <v>3.8588914964629383E-4</v>
      </c>
      <c r="J94">
        <v>1</v>
      </c>
      <c r="K94" t="s">
        <v>153</v>
      </c>
      <c r="L94" t="s">
        <v>11</v>
      </c>
    </row>
    <row r="95" spans="1:15" x14ac:dyDescent="0.2">
      <c r="A95" s="3" t="s">
        <v>74</v>
      </c>
      <c r="B95" s="3" t="s">
        <v>15</v>
      </c>
      <c r="C95" s="3" t="s">
        <v>128</v>
      </c>
      <c r="D95" s="3" t="s">
        <v>175</v>
      </c>
      <c r="E95" s="15">
        <v>2010</v>
      </c>
      <c r="F95" s="3" t="s">
        <v>9</v>
      </c>
      <c r="G95" s="4">
        <v>4.4309949167326451E-4</v>
      </c>
      <c r="H95" s="4"/>
      <c r="I95" s="4"/>
      <c r="J95" s="3">
        <v>1</v>
      </c>
      <c r="K95" s="3" t="s">
        <v>153</v>
      </c>
      <c r="L95" s="3" t="s">
        <v>16</v>
      </c>
      <c r="O95" s="7"/>
    </row>
    <row r="96" spans="1:15" x14ac:dyDescent="0.2">
      <c r="A96" t="s">
        <v>74</v>
      </c>
      <c r="B96" t="s">
        <v>15</v>
      </c>
      <c r="C96" t="s">
        <v>129</v>
      </c>
      <c r="D96" t="s">
        <v>175</v>
      </c>
      <c r="E96" s="14">
        <v>2010</v>
      </c>
      <c r="F96" t="s">
        <v>9</v>
      </c>
      <c r="G96" s="2">
        <v>5.9985710138548364E-5</v>
      </c>
      <c r="J96">
        <v>1</v>
      </c>
      <c r="K96" t="s">
        <v>153</v>
      </c>
      <c r="L96" t="s">
        <v>16</v>
      </c>
    </row>
    <row r="97" spans="1:93" x14ac:dyDescent="0.2">
      <c r="A97" t="s">
        <v>74</v>
      </c>
      <c r="B97" t="s">
        <v>15</v>
      </c>
      <c r="C97" t="s">
        <v>130</v>
      </c>
      <c r="D97" t="s">
        <v>175</v>
      </c>
      <c r="E97" s="14">
        <v>2010</v>
      </c>
      <c r="F97" t="s">
        <v>9</v>
      </c>
      <c r="G97" s="2">
        <v>9.96103401165043E-5</v>
      </c>
      <c r="J97">
        <v>1</v>
      </c>
      <c r="K97" t="s">
        <v>153</v>
      </c>
      <c r="L97" t="s">
        <v>16</v>
      </c>
    </row>
    <row r="98" spans="1:93" x14ac:dyDescent="0.2">
      <c r="A98" t="s">
        <v>74</v>
      </c>
      <c r="B98" t="s">
        <v>15</v>
      </c>
      <c r="C98" t="s">
        <v>131</v>
      </c>
      <c r="D98" t="s">
        <v>175</v>
      </c>
      <c r="E98" s="14">
        <v>2010</v>
      </c>
      <c r="F98" t="s">
        <v>9</v>
      </c>
      <c r="G98" s="2">
        <v>1.5478962426918793E-5</v>
      </c>
      <c r="J98">
        <v>1</v>
      </c>
      <c r="K98" t="s">
        <v>153</v>
      </c>
      <c r="L98" t="s">
        <v>16</v>
      </c>
    </row>
    <row r="99" spans="1:93" x14ac:dyDescent="0.2">
      <c r="A99" t="s">
        <v>74</v>
      </c>
      <c r="B99" t="s">
        <v>15</v>
      </c>
      <c r="C99" t="s">
        <v>132</v>
      </c>
      <c r="D99" t="s">
        <v>175</v>
      </c>
      <c r="E99" s="14">
        <v>2010</v>
      </c>
      <c r="F99" t="s">
        <v>9</v>
      </c>
      <c r="G99" s="2">
        <v>1.0861765810576267E-5</v>
      </c>
      <c r="J99">
        <v>1</v>
      </c>
      <c r="K99" t="s">
        <v>153</v>
      </c>
      <c r="L99" t="s">
        <v>16</v>
      </c>
    </row>
    <row r="100" spans="1:93" x14ac:dyDescent="0.2">
      <c r="A100" t="s">
        <v>74</v>
      </c>
      <c r="B100" t="s">
        <v>15</v>
      </c>
      <c r="C100" t="s">
        <v>133</v>
      </c>
      <c r="D100" t="s">
        <v>175</v>
      </c>
      <c r="E100" s="14">
        <v>2010</v>
      </c>
      <c r="F100" t="s">
        <v>9</v>
      </c>
      <c r="G100" s="2">
        <v>1.2413446640658589E-5</v>
      </c>
      <c r="J100">
        <v>1</v>
      </c>
      <c r="K100" t="s">
        <v>153</v>
      </c>
      <c r="L100" t="s">
        <v>16</v>
      </c>
      <c r="Z100" s="9"/>
      <c r="AD100" s="9"/>
      <c r="AH100" s="9"/>
      <c r="AL100" s="9"/>
      <c r="AP100" s="7"/>
      <c r="AT100" s="7"/>
      <c r="AX100" s="7"/>
      <c r="BB100" s="7"/>
      <c r="BC100" s="7"/>
      <c r="BD100" s="7"/>
      <c r="BK100" s="7"/>
      <c r="BS100" s="7"/>
      <c r="CB100" s="7"/>
      <c r="CK100" s="7"/>
      <c r="CO100" s="7"/>
    </row>
    <row r="101" spans="1:93" x14ac:dyDescent="0.2">
      <c r="A101" s="3" t="s">
        <v>74</v>
      </c>
      <c r="B101" s="3" t="s">
        <v>13</v>
      </c>
      <c r="C101" s="3" t="s">
        <v>139</v>
      </c>
      <c r="D101" s="3" t="s">
        <v>175</v>
      </c>
      <c r="E101" s="16">
        <v>40481</v>
      </c>
      <c r="F101" s="3" t="s">
        <v>9</v>
      </c>
      <c r="G101" s="4">
        <v>2.4075080637470209E-4</v>
      </c>
      <c r="H101" s="4"/>
      <c r="I101" s="4"/>
      <c r="J101" s="3">
        <v>1</v>
      </c>
      <c r="K101" s="3" t="s">
        <v>153</v>
      </c>
      <c r="L101" s="3" t="s">
        <v>73</v>
      </c>
      <c r="Z101" s="2"/>
      <c r="AD101" s="2"/>
      <c r="AH101" s="2"/>
    </row>
    <row r="102" spans="1:93" x14ac:dyDescent="0.2">
      <c r="A102" t="s">
        <v>74</v>
      </c>
      <c r="B102" t="s">
        <v>13</v>
      </c>
      <c r="C102" t="s">
        <v>139</v>
      </c>
      <c r="D102" t="s">
        <v>175</v>
      </c>
      <c r="E102" s="17">
        <v>40481</v>
      </c>
      <c r="F102" t="s">
        <v>9</v>
      </c>
      <c r="G102" s="2">
        <v>2.0635783403544846E-4</v>
      </c>
      <c r="J102">
        <v>1</v>
      </c>
      <c r="K102" t="s">
        <v>153</v>
      </c>
      <c r="L102" t="s">
        <v>73</v>
      </c>
      <c r="Z102" s="2"/>
      <c r="AA102" s="2"/>
      <c r="AB102" s="2"/>
      <c r="AD102" s="2"/>
      <c r="AH102" s="2"/>
      <c r="AI102" s="2"/>
      <c r="AJ102" s="2"/>
      <c r="AM102" s="2"/>
      <c r="AN102" s="2"/>
      <c r="AQ102" s="2"/>
      <c r="AR102" s="2"/>
      <c r="AU102" s="2"/>
      <c r="AV102" s="2"/>
      <c r="AY102" s="2"/>
      <c r="AZ102" s="2"/>
      <c r="BC102" s="2"/>
      <c r="BD102" s="2"/>
      <c r="BE102" s="2"/>
      <c r="BG102" s="7"/>
      <c r="BK102" s="2"/>
      <c r="BL102" s="2"/>
      <c r="BM102" s="2"/>
      <c r="BU102" s="2"/>
      <c r="BV102" s="2"/>
      <c r="BX102" s="7"/>
      <c r="CH102" s="2"/>
      <c r="CI102" s="2"/>
    </row>
    <row r="103" spans="1:93" x14ac:dyDescent="0.2">
      <c r="A103" t="s">
        <v>74</v>
      </c>
      <c r="B103" t="s">
        <v>13</v>
      </c>
      <c r="C103" t="s">
        <v>139</v>
      </c>
      <c r="D103" t="s">
        <v>175</v>
      </c>
      <c r="E103" s="17">
        <v>40481</v>
      </c>
      <c r="F103" t="s">
        <v>9</v>
      </c>
      <c r="G103" s="2">
        <v>1.7196486169621179E-4</v>
      </c>
      <c r="J103">
        <v>1</v>
      </c>
      <c r="K103" t="s">
        <v>153</v>
      </c>
      <c r="L103" t="s">
        <v>73</v>
      </c>
      <c r="Z103" s="2"/>
      <c r="AA103" s="2"/>
      <c r="AB103" s="2"/>
      <c r="AD103" s="2"/>
      <c r="AH103" s="2"/>
      <c r="AI103" s="2"/>
      <c r="AJ103" s="2"/>
      <c r="AM103" s="2"/>
      <c r="AN103" s="2"/>
      <c r="AQ103" s="2"/>
      <c r="AR103" s="2"/>
      <c r="AU103" s="2"/>
      <c r="AV103" s="2"/>
      <c r="AY103" s="2"/>
      <c r="AZ103" s="2"/>
      <c r="BC103" s="2"/>
      <c r="BD103" s="2"/>
      <c r="BE103" s="2"/>
      <c r="BK103" s="2"/>
      <c r="BL103" s="2"/>
      <c r="BM103" s="2"/>
      <c r="BO103" s="2"/>
      <c r="BP103" s="2"/>
      <c r="BQ103" s="2"/>
      <c r="BU103" s="2"/>
      <c r="BV103" s="2"/>
      <c r="CH103" s="2"/>
      <c r="CI103" s="2"/>
    </row>
    <row r="104" spans="1:93" x14ac:dyDescent="0.2">
      <c r="A104" t="s">
        <v>74</v>
      </c>
      <c r="B104" t="s">
        <v>13</v>
      </c>
      <c r="C104" t="s">
        <v>139</v>
      </c>
      <c r="D104" t="s">
        <v>175</v>
      </c>
      <c r="E104" s="17">
        <v>40481</v>
      </c>
      <c r="F104" t="s">
        <v>9</v>
      </c>
      <c r="G104" s="2">
        <v>6.1907350210635512E-4</v>
      </c>
      <c r="J104">
        <v>1</v>
      </c>
      <c r="K104" t="s">
        <v>153</v>
      </c>
      <c r="L104" t="s">
        <v>73</v>
      </c>
      <c r="Z104" s="2"/>
      <c r="AA104" s="2"/>
      <c r="AB104" s="2"/>
      <c r="AD104" s="2"/>
      <c r="AH104" s="2"/>
      <c r="AI104" s="2"/>
      <c r="AJ104" s="2"/>
      <c r="AM104" s="2"/>
      <c r="AN104" s="2"/>
      <c r="AQ104" s="2"/>
      <c r="AR104" s="2"/>
      <c r="AU104" s="2"/>
      <c r="AV104" s="2"/>
      <c r="AY104" s="2"/>
      <c r="AZ104" s="2"/>
      <c r="BD104" s="2"/>
      <c r="BE104" s="2"/>
      <c r="BG104" s="2"/>
      <c r="BH104" s="2"/>
      <c r="BI104" s="2"/>
      <c r="BL104" s="2"/>
      <c r="BM104" s="2"/>
      <c r="BU104" s="2"/>
      <c r="BV104" s="2"/>
      <c r="BX104" s="2"/>
      <c r="BY104" s="2"/>
      <c r="BZ104" s="2"/>
      <c r="CH104" s="2"/>
      <c r="CI104" s="2"/>
    </row>
    <row r="105" spans="1:93" x14ac:dyDescent="0.2">
      <c r="A105" t="s">
        <v>74</v>
      </c>
      <c r="B105" t="s">
        <v>13</v>
      </c>
      <c r="C105" t="s">
        <v>139</v>
      </c>
      <c r="D105" t="s">
        <v>175</v>
      </c>
      <c r="E105" s="17">
        <v>40481</v>
      </c>
      <c r="F105" t="s">
        <v>9</v>
      </c>
      <c r="G105" s="2">
        <v>8.5982430848105334E-4</v>
      </c>
      <c r="J105">
        <v>1</v>
      </c>
      <c r="K105" t="s">
        <v>153</v>
      </c>
      <c r="L105" t="s">
        <v>73</v>
      </c>
      <c r="Z105" s="2"/>
      <c r="AA105" s="2"/>
      <c r="AB105" s="2"/>
      <c r="AD105" s="2"/>
      <c r="AH105" s="2"/>
      <c r="AI105" s="2"/>
      <c r="AJ105" s="2"/>
      <c r="AM105" s="2"/>
      <c r="AN105" s="2"/>
      <c r="AQ105" s="2"/>
      <c r="AR105" s="2"/>
      <c r="AU105" s="2"/>
      <c r="AV105" s="2"/>
      <c r="AY105" s="2"/>
      <c r="AZ105" s="2"/>
      <c r="BD105" s="2"/>
      <c r="BE105" s="2"/>
      <c r="BL105" s="2"/>
      <c r="BM105" s="2"/>
      <c r="BU105" s="2"/>
      <c r="BV105" s="2"/>
      <c r="CH105" s="2"/>
      <c r="CI105" s="2"/>
    </row>
    <row r="106" spans="1:93" x14ac:dyDescent="0.2">
      <c r="A106" t="s">
        <v>74</v>
      </c>
      <c r="B106" t="s">
        <v>13</v>
      </c>
      <c r="C106" t="s">
        <v>139</v>
      </c>
      <c r="D106" t="s">
        <v>175</v>
      </c>
      <c r="E106" s="17">
        <v>40481</v>
      </c>
      <c r="F106" t="s">
        <v>9</v>
      </c>
      <c r="G106" s="2">
        <v>7.5664539146332878E-4</v>
      </c>
      <c r="J106">
        <v>1</v>
      </c>
      <c r="K106" t="s">
        <v>153</v>
      </c>
      <c r="L106" t="s">
        <v>73</v>
      </c>
      <c r="Z106" s="2"/>
      <c r="AA106" s="2"/>
      <c r="AB106" s="2"/>
      <c r="AD106" s="2"/>
      <c r="AH106" s="2"/>
      <c r="AI106" s="2"/>
      <c r="AJ106" s="2"/>
      <c r="AM106" s="2"/>
      <c r="AN106" s="2"/>
      <c r="AQ106" s="2"/>
      <c r="AR106" s="2"/>
      <c r="AU106" s="2"/>
      <c r="AV106" s="2"/>
      <c r="AY106" s="2"/>
      <c r="AZ106" s="2"/>
      <c r="BD106" s="2"/>
      <c r="BE106" s="2"/>
      <c r="BL106" s="2"/>
      <c r="BM106" s="2"/>
      <c r="BU106" s="2"/>
      <c r="BV106" s="2"/>
      <c r="CH106" s="2"/>
      <c r="CI106" s="2"/>
    </row>
    <row r="107" spans="1:93" x14ac:dyDescent="0.2">
      <c r="A107" t="s">
        <v>74</v>
      </c>
      <c r="B107" t="s">
        <v>13</v>
      </c>
      <c r="C107" t="s">
        <v>139</v>
      </c>
      <c r="D107" t="s">
        <v>175</v>
      </c>
      <c r="E107" s="17">
        <v>40481</v>
      </c>
      <c r="F107" t="s">
        <v>9</v>
      </c>
      <c r="G107" s="2">
        <v>1.3069329488911972E-3</v>
      </c>
      <c r="J107">
        <v>1</v>
      </c>
      <c r="K107" t="s">
        <v>153</v>
      </c>
      <c r="L107" t="s">
        <v>73</v>
      </c>
      <c r="Z107" s="2"/>
      <c r="AA107" s="2"/>
      <c r="AB107" s="2"/>
      <c r="AD107" s="2"/>
      <c r="AH107" s="2"/>
      <c r="AI107" s="2"/>
      <c r="AJ107" s="2"/>
      <c r="AM107" s="2"/>
      <c r="AN107" s="2"/>
      <c r="AQ107" s="2"/>
      <c r="AR107" s="2"/>
      <c r="AU107" s="2"/>
      <c r="AV107" s="2"/>
      <c r="AY107" s="2"/>
      <c r="AZ107" s="2"/>
      <c r="BD107" s="2"/>
      <c r="BE107" s="2"/>
      <c r="BL107" s="2"/>
      <c r="BM107" s="2"/>
      <c r="BU107" s="2"/>
      <c r="BV107" s="2"/>
      <c r="CH107" s="2"/>
      <c r="CI107" s="2"/>
    </row>
    <row r="108" spans="1:93" x14ac:dyDescent="0.2">
      <c r="A108" t="s">
        <v>74</v>
      </c>
      <c r="B108" t="s">
        <v>13</v>
      </c>
      <c r="C108" t="s">
        <v>139</v>
      </c>
      <c r="D108" t="s">
        <v>175</v>
      </c>
      <c r="E108" s="17">
        <v>40481</v>
      </c>
      <c r="F108" t="s">
        <v>9</v>
      </c>
      <c r="G108" s="2">
        <v>2.7514377871393492E-3</v>
      </c>
      <c r="J108">
        <v>1</v>
      </c>
      <c r="K108" t="s">
        <v>153</v>
      </c>
      <c r="L108" t="s">
        <v>73</v>
      </c>
      <c r="Z108" s="2"/>
      <c r="AA108" s="2"/>
      <c r="AB108" s="2"/>
      <c r="AD108" s="2"/>
      <c r="AH108" s="2"/>
      <c r="AI108" s="2"/>
      <c r="AJ108" s="2"/>
      <c r="AQ108" s="2"/>
      <c r="AR108" s="2"/>
      <c r="AU108" s="2"/>
      <c r="AV108" s="2"/>
      <c r="AY108" s="2"/>
      <c r="AZ108" s="2"/>
      <c r="BD108" s="2"/>
      <c r="BE108" s="2"/>
      <c r="BG108" s="7"/>
      <c r="BL108" s="2"/>
      <c r="BM108" s="2"/>
      <c r="BU108" s="2"/>
      <c r="BV108" s="2"/>
      <c r="CH108" s="2"/>
      <c r="CI108" s="2"/>
    </row>
    <row r="109" spans="1:93" x14ac:dyDescent="0.2">
      <c r="A109" t="s">
        <v>74</v>
      </c>
      <c r="B109" t="s">
        <v>13</v>
      </c>
      <c r="C109" t="s">
        <v>139</v>
      </c>
      <c r="D109" t="s">
        <v>175</v>
      </c>
      <c r="E109" s="17">
        <v>40481</v>
      </c>
      <c r="F109" t="s">
        <v>9</v>
      </c>
      <c r="G109" s="2">
        <v>2.9234026488355563E-3</v>
      </c>
      <c r="J109">
        <v>1</v>
      </c>
      <c r="K109" t="s">
        <v>153</v>
      </c>
      <c r="L109" t="s">
        <v>73</v>
      </c>
      <c r="Z109" s="2"/>
      <c r="AA109" s="2"/>
      <c r="AB109" s="2"/>
      <c r="AD109" s="2"/>
      <c r="AH109" s="2"/>
      <c r="AI109" s="2"/>
      <c r="AJ109" s="2"/>
      <c r="AQ109" s="2"/>
      <c r="AR109" s="2"/>
      <c r="AU109" s="2"/>
      <c r="AV109" s="2"/>
      <c r="AY109" s="2"/>
      <c r="AZ109" s="2"/>
      <c r="BD109" s="2"/>
      <c r="BE109" s="2"/>
      <c r="BG109" s="7"/>
      <c r="BL109" s="2"/>
      <c r="BM109" s="2"/>
      <c r="BU109" s="2"/>
      <c r="BV109" s="2"/>
      <c r="CH109" s="2"/>
      <c r="CI109" s="2"/>
    </row>
    <row r="110" spans="1:93" x14ac:dyDescent="0.2">
      <c r="A110" t="s">
        <v>74</v>
      </c>
      <c r="B110" t="s">
        <v>13</v>
      </c>
      <c r="C110" t="s">
        <v>139</v>
      </c>
      <c r="D110" t="s">
        <v>175</v>
      </c>
      <c r="E110" s="17">
        <v>40481</v>
      </c>
      <c r="F110" t="s">
        <v>9</v>
      </c>
      <c r="G110" s="2">
        <v>4.4023004594229464E-3</v>
      </c>
      <c r="J110">
        <v>1</v>
      </c>
      <c r="K110" t="s">
        <v>153</v>
      </c>
      <c r="L110" t="s">
        <v>73</v>
      </c>
      <c r="Z110" s="2"/>
      <c r="AA110" s="2"/>
      <c r="AB110" s="2"/>
      <c r="AD110" s="2"/>
      <c r="AH110" s="2"/>
      <c r="AI110" s="2"/>
      <c r="AJ110" s="2"/>
      <c r="AQ110" s="2"/>
      <c r="AR110" s="2"/>
      <c r="AU110" s="2"/>
      <c r="AV110" s="2"/>
      <c r="AY110" s="2"/>
      <c r="AZ110" s="2"/>
      <c r="BD110" s="2"/>
      <c r="BE110" s="2"/>
      <c r="BL110" s="2"/>
      <c r="BM110" s="2"/>
      <c r="BU110" s="2"/>
      <c r="BV110" s="2"/>
      <c r="CH110" s="2"/>
      <c r="CI110" s="2"/>
    </row>
    <row r="111" spans="1:93" x14ac:dyDescent="0.2">
      <c r="A111" t="s">
        <v>74</v>
      </c>
      <c r="B111" t="s">
        <v>13</v>
      </c>
      <c r="C111" t="s">
        <v>139</v>
      </c>
      <c r="D111" t="s">
        <v>175</v>
      </c>
      <c r="E111" s="17">
        <v>40481</v>
      </c>
      <c r="F111" t="s">
        <v>9</v>
      </c>
      <c r="G111" s="2">
        <v>6.0187701593673246E-3</v>
      </c>
      <c r="J111">
        <v>1</v>
      </c>
      <c r="K111" t="s">
        <v>153</v>
      </c>
      <c r="L111" t="s">
        <v>73</v>
      </c>
      <c r="Z111" s="2"/>
      <c r="AA111" s="2"/>
      <c r="AB111" s="2"/>
      <c r="AD111" s="2"/>
      <c r="AH111" s="2"/>
      <c r="AI111" s="2"/>
      <c r="AJ111" s="2"/>
      <c r="AU111" s="2"/>
      <c r="AV111" s="2"/>
      <c r="AY111" s="2"/>
      <c r="AZ111" s="2"/>
      <c r="BD111" s="2"/>
      <c r="BE111" s="2"/>
      <c r="BG111" s="2"/>
      <c r="BH111" s="2"/>
      <c r="BI111" s="2"/>
      <c r="BL111" s="2"/>
      <c r="BM111" s="2"/>
      <c r="BU111" s="2"/>
      <c r="BV111" s="2"/>
      <c r="CH111" s="2"/>
      <c r="CI111" s="2"/>
    </row>
    <row r="112" spans="1:93" x14ac:dyDescent="0.2">
      <c r="A112" t="s">
        <v>74</v>
      </c>
      <c r="B112" t="s">
        <v>13</v>
      </c>
      <c r="C112" t="s">
        <v>139</v>
      </c>
      <c r="D112" t="s">
        <v>175</v>
      </c>
      <c r="E112" s="17">
        <v>40481</v>
      </c>
      <c r="F112" t="s">
        <v>9</v>
      </c>
      <c r="G112" s="2">
        <v>5.5372685466179286E-3</v>
      </c>
      <c r="J112">
        <v>1</v>
      </c>
      <c r="K112" t="s">
        <v>153</v>
      </c>
      <c r="L112" t="s">
        <v>73</v>
      </c>
      <c r="Z112" s="2"/>
      <c r="AA112" s="2"/>
      <c r="AB112" s="2"/>
      <c r="AD112" s="2"/>
      <c r="AH112" s="2"/>
      <c r="AI112" s="2"/>
      <c r="AJ112" s="2"/>
      <c r="AU112" s="2"/>
      <c r="AV112" s="2"/>
      <c r="AY112" s="2"/>
      <c r="AZ112" s="2"/>
      <c r="BD112" s="2"/>
      <c r="BE112" s="2"/>
      <c r="BG112" s="7"/>
      <c r="BL112" s="2"/>
      <c r="BM112" s="2"/>
      <c r="BU112" s="2"/>
      <c r="BV112" s="2"/>
      <c r="CH112" s="2"/>
      <c r="CI112" s="2"/>
    </row>
    <row r="113" spans="1:87" x14ac:dyDescent="0.2">
      <c r="A113" t="s">
        <v>74</v>
      </c>
      <c r="B113" t="s">
        <v>13</v>
      </c>
      <c r="C113" t="s">
        <v>139</v>
      </c>
      <c r="D113" t="s">
        <v>175</v>
      </c>
      <c r="E113" s="17">
        <v>40481</v>
      </c>
      <c r="F113" t="s">
        <v>9</v>
      </c>
      <c r="G113" s="2">
        <v>6.2251279934027581E-3</v>
      </c>
      <c r="J113">
        <v>1</v>
      </c>
      <c r="K113" t="s">
        <v>153</v>
      </c>
      <c r="L113" t="s">
        <v>73</v>
      </c>
      <c r="Z113" s="2"/>
      <c r="AA113" s="2"/>
      <c r="AB113" s="2"/>
      <c r="AD113" s="2"/>
      <c r="AH113" s="2"/>
      <c r="AI113" s="2"/>
      <c r="AJ113" s="2"/>
      <c r="AU113" s="2"/>
      <c r="AV113" s="2"/>
      <c r="AY113" s="2"/>
      <c r="AZ113" s="2"/>
      <c r="BD113" s="2"/>
      <c r="BE113" s="2"/>
      <c r="BL113" s="2"/>
      <c r="BM113" s="2"/>
      <c r="BU113" s="2"/>
      <c r="BV113" s="2"/>
      <c r="CH113" s="2"/>
      <c r="CI113" s="2"/>
    </row>
    <row r="114" spans="1:87" x14ac:dyDescent="0.2">
      <c r="A114" t="s">
        <v>74</v>
      </c>
      <c r="B114" t="s">
        <v>13</v>
      </c>
      <c r="C114" t="s">
        <v>139</v>
      </c>
      <c r="D114" t="s">
        <v>175</v>
      </c>
      <c r="E114" s="17">
        <v>40481</v>
      </c>
      <c r="F114" t="s">
        <v>9</v>
      </c>
      <c r="G114" s="2">
        <v>5.9499842146888329E-3</v>
      </c>
      <c r="J114">
        <v>1</v>
      </c>
      <c r="K114" t="s">
        <v>153</v>
      </c>
      <c r="L114" t="s">
        <v>73</v>
      </c>
      <c r="Z114" s="2"/>
      <c r="AA114" s="2"/>
      <c r="AB114" s="2"/>
      <c r="AD114" s="2"/>
      <c r="AH114" s="2"/>
      <c r="AI114" s="2"/>
      <c r="AJ114" s="2"/>
      <c r="AU114" s="2"/>
      <c r="AV114" s="2"/>
      <c r="AY114" s="2"/>
      <c r="AZ114" s="2"/>
      <c r="BD114" s="2"/>
      <c r="BE114" s="2"/>
      <c r="BG114" s="2"/>
      <c r="BH114" s="2"/>
      <c r="BI114" s="2"/>
      <c r="BL114" s="2"/>
      <c r="BM114" s="2"/>
      <c r="BU114" s="2"/>
      <c r="BV114" s="2"/>
      <c r="CH114" s="2"/>
      <c r="CI114" s="2"/>
    </row>
    <row r="115" spans="1:87" x14ac:dyDescent="0.2">
      <c r="A115" t="s">
        <v>74</v>
      </c>
      <c r="B115" t="s">
        <v>13</v>
      </c>
      <c r="C115" t="s">
        <v>139</v>
      </c>
      <c r="D115" t="s">
        <v>175</v>
      </c>
      <c r="E115" s="17">
        <v>40481</v>
      </c>
      <c r="F115" t="s">
        <v>9</v>
      </c>
      <c r="G115" s="2">
        <v>7.4632749976154761E-3</v>
      </c>
      <c r="J115">
        <v>1</v>
      </c>
      <c r="K115" t="s">
        <v>153</v>
      </c>
      <c r="L115" t="s">
        <v>73</v>
      </c>
      <c r="Z115" s="2"/>
      <c r="AA115" s="2"/>
      <c r="AB115" s="2"/>
      <c r="AD115" s="2"/>
      <c r="AH115" s="2"/>
      <c r="AI115" s="2"/>
      <c r="AJ115" s="2"/>
      <c r="AU115" s="2"/>
      <c r="AV115" s="2"/>
      <c r="BD115" s="2"/>
      <c r="BE115" s="2"/>
      <c r="BL115" s="2"/>
      <c r="BM115" s="2"/>
      <c r="BU115" s="2"/>
      <c r="BV115" s="2"/>
      <c r="CH115" s="2"/>
      <c r="CI115" s="2"/>
    </row>
    <row r="116" spans="1:87" x14ac:dyDescent="0.2">
      <c r="A116" t="s">
        <v>74</v>
      </c>
      <c r="B116" t="s">
        <v>13</v>
      </c>
      <c r="C116" t="s">
        <v>139</v>
      </c>
      <c r="D116" t="s">
        <v>175</v>
      </c>
      <c r="E116" s="17">
        <v>40481</v>
      </c>
      <c r="F116" t="s">
        <v>9</v>
      </c>
      <c r="G116" s="2">
        <v>6.6378436614736649E-3</v>
      </c>
      <c r="J116">
        <v>1</v>
      </c>
      <c r="K116" t="s">
        <v>153</v>
      </c>
      <c r="L116" t="s">
        <v>73</v>
      </c>
      <c r="Z116" s="2"/>
      <c r="AA116" s="2"/>
      <c r="AB116" s="2"/>
      <c r="AD116" s="2"/>
      <c r="AH116" s="2"/>
      <c r="AI116" s="2"/>
      <c r="AJ116" s="2"/>
      <c r="BD116" s="2"/>
      <c r="BE116" s="2"/>
      <c r="BL116" s="2"/>
      <c r="BM116" s="2"/>
      <c r="BU116" s="2"/>
      <c r="BV116" s="2"/>
      <c r="CH116" s="2"/>
      <c r="CI116" s="2"/>
    </row>
    <row r="117" spans="1:87" x14ac:dyDescent="0.2">
      <c r="A117" t="s">
        <v>74</v>
      </c>
      <c r="B117" t="s">
        <v>13</v>
      </c>
      <c r="C117" t="s">
        <v>139</v>
      </c>
      <c r="D117" t="s">
        <v>175</v>
      </c>
      <c r="E117" s="17">
        <v>40481</v>
      </c>
      <c r="F117" t="s">
        <v>9</v>
      </c>
      <c r="G117" s="2">
        <v>6.1219490763850231E-3</v>
      </c>
      <c r="J117">
        <v>1</v>
      </c>
      <c r="K117" t="s">
        <v>153</v>
      </c>
      <c r="L117" t="s">
        <v>73</v>
      </c>
      <c r="Z117" s="2"/>
      <c r="AA117" s="2"/>
      <c r="AB117" s="2"/>
      <c r="AD117" s="2"/>
      <c r="AH117" s="2"/>
      <c r="AI117" s="2"/>
      <c r="AJ117" s="2"/>
      <c r="BD117" s="2"/>
      <c r="BE117" s="2"/>
      <c r="BL117" s="2"/>
      <c r="BM117" s="2"/>
      <c r="BU117" s="2"/>
      <c r="BV117" s="2"/>
      <c r="CH117" s="2"/>
      <c r="CI117" s="2"/>
    </row>
    <row r="118" spans="1:87" x14ac:dyDescent="0.2">
      <c r="A118" t="s">
        <v>74</v>
      </c>
      <c r="B118" t="s">
        <v>13</v>
      </c>
      <c r="C118" t="s">
        <v>139</v>
      </c>
      <c r="D118" t="s">
        <v>175</v>
      </c>
      <c r="E118" s="17">
        <v>40481</v>
      </c>
      <c r="F118" t="s">
        <v>9</v>
      </c>
      <c r="G118" s="2">
        <v>8.3918852507749876E-3</v>
      </c>
      <c r="J118">
        <v>1</v>
      </c>
      <c r="K118" t="s">
        <v>153</v>
      </c>
      <c r="L118" t="s">
        <v>73</v>
      </c>
      <c r="Z118" s="2"/>
      <c r="AA118" s="2"/>
      <c r="AB118" s="2"/>
      <c r="AD118" s="2"/>
      <c r="AH118" s="2"/>
      <c r="AI118" s="2"/>
      <c r="AJ118" s="2"/>
      <c r="BD118" s="2"/>
      <c r="BE118" s="2"/>
      <c r="BL118" s="2"/>
      <c r="BM118" s="2"/>
      <c r="BU118" s="2"/>
      <c r="BV118" s="2"/>
    </row>
    <row r="119" spans="1:87" x14ac:dyDescent="0.2">
      <c r="A119" t="s">
        <v>74</v>
      </c>
      <c r="B119" t="s">
        <v>13</v>
      </c>
      <c r="C119" t="s">
        <v>139</v>
      </c>
      <c r="D119" t="s">
        <v>175</v>
      </c>
      <c r="E119" s="17">
        <v>40481</v>
      </c>
      <c r="F119" t="s">
        <v>9</v>
      </c>
      <c r="G119" s="2">
        <v>9.4924603656307231E-3</v>
      </c>
      <c r="J119">
        <v>1</v>
      </c>
      <c r="K119" t="s">
        <v>153</v>
      </c>
      <c r="L119" t="s">
        <v>73</v>
      </c>
      <c r="Z119" s="2"/>
      <c r="AA119" s="2"/>
      <c r="AB119" s="2"/>
      <c r="AD119" s="2"/>
      <c r="AH119" s="2"/>
      <c r="AI119" s="2"/>
      <c r="AJ119" s="2"/>
      <c r="BD119" s="2"/>
      <c r="BE119" s="2"/>
      <c r="BL119" s="2"/>
      <c r="BM119" s="2"/>
      <c r="BU119" s="2"/>
      <c r="BV119" s="2"/>
    </row>
    <row r="120" spans="1:87" x14ac:dyDescent="0.2">
      <c r="A120" t="s">
        <v>74</v>
      </c>
      <c r="B120" t="s">
        <v>13</v>
      </c>
      <c r="C120" t="s">
        <v>139</v>
      </c>
      <c r="D120" t="s">
        <v>175</v>
      </c>
      <c r="E120" s="17">
        <v>40481</v>
      </c>
      <c r="F120" t="s">
        <v>9</v>
      </c>
      <c r="G120" s="2">
        <v>8.9077798358636294E-3</v>
      </c>
      <c r="J120">
        <v>1</v>
      </c>
      <c r="K120" t="s">
        <v>153</v>
      </c>
      <c r="L120" t="s">
        <v>73</v>
      </c>
      <c r="Z120" s="2"/>
      <c r="AA120" s="2"/>
      <c r="AB120" s="2"/>
      <c r="AD120" s="2"/>
      <c r="AH120" s="2"/>
      <c r="AI120" s="2"/>
      <c r="AJ120" s="2"/>
      <c r="BD120" s="2"/>
      <c r="BE120" s="2"/>
      <c r="BL120" s="2"/>
      <c r="BM120" s="2"/>
      <c r="BU120" s="2"/>
      <c r="BV120" s="2"/>
    </row>
    <row r="121" spans="1:87" x14ac:dyDescent="0.2">
      <c r="A121" t="s">
        <v>74</v>
      </c>
      <c r="B121" t="s">
        <v>13</v>
      </c>
      <c r="C121" t="s">
        <v>139</v>
      </c>
      <c r="D121" t="s">
        <v>175</v>
      </c>
      <c r="E121" s="17">
        <v>40481</v>
      </c>
      <c r="F121" t="s">
        <v>9</v>
      </c>
      <c r="G121" s="2">
        <v>9.2861025315952896E-3</v>
      </c>
      <c r="J121">
        <v>1</v>
      </c>
      <c r="K121" t="s">
        <v>153</v>
      </c>
      <c r="L121" t="s">
        <v>73</v>
      </c>
      <c r="Z121" s="2"/>
      <c r="AA121" s="2"/>
      <c r="AB121" s="2"/>
      <c r="AD121" s="2"/>
      <c r="AH121" s="2"/>
      <c r="AI121" s="2"/>
      <c r="AJ121" s="2"/>
      <c r="BD121" s="2"/>
      <c r="BE121" s="2"/>
      <c r="BL121" s="2"/>
      <c r="BM121" s="2"/>
      <c r="BU121" s="2"/>
      <c r="BV121" s="2"/>
    </row>
    <row r="122" spans="1:87" x14ac:dyDescent="0.2">
      <c r="A122" t="s">
        <v>74</v>
      </c>
      <c r="B122" t="s">
        <v>13</v>
      </c>
      <c r="C122" t="s">
        <v>139</v>
      </c>
      <c r="D122" t="s">
        <v>175</v>
      </c>
      <c r="E122" s="17">
        <v>40481</v>
      </c>
      <c r="F122" t="s">
        <v>9</v>
      </c>
      <c r="G122" s="2">
        <v>1.1177716010253592E-2</v>
      </c>
      <c r="J122">
        <v>1</v>
      </c>
      <c r="K122" t="s">
        <v>153</v>
      </c>
      <c r="L122" t="s">
        <v>73</v>
      </c>
      <c r="Z122" s="2"/>
      <c r="AA122" s="2"/>
      <c r="AB122" s="2"/>
      <c r="AD122" s="2"/>
      <c r="AH122" s="2"/>
      <c r="AI122" s="2"/>
      <c r="AJ122" s="2"/>
      <c r="BD122" s="2"/>
      <c r="BE122" s="2"/>
      <c r="BL122" s="2"/>
      <c r="BM122" s="2"/>
      <c r="BU122" s="2"/>
      <c r="BV122" s="2"/>
    </row>
    <row r="123" spans="1:87" x14ac:dyDescent="0.2">
      <c r="A123" t="s">
        <v>74</v>
      </c>
      <c r="B123" t="s">
        <v>13</v>
      </c>
      <c r="C123" t="s">
        <v>139</v>
      </c>
      <c r="D123" t="s">
        <v>175</v>
      </c>
      <c r="E123" s="17">
        <v>40481</v>
      </c>
      <c r="F123" t="s">
        <v>9</v>
      </c>
      <c r="G123" s="2">
        <v>1.3241294350608121E-2</v>
      </c>
      <c r="J123">
        <v>1</v>
      </c>
      <c r="K123" t="s">
        <v>153</v>
      </c>
      <c r="L123" t="s">
        <v>73</v>
      </c>
      <c r="Z123" s="2"/>
      <c r="AA123" s="2"/>
      <c r="AB123" s="2"/>
      <c r="AD123" s="2"/>
      <c r="AH123" s="2"/>
      <c r="AI123" s="2"/>
      <c r="AJ123" s="2"/>
      <c r="BD123" s="2"/>
      <c r="BE123" s="2"/>
      <c r="BL123" s="2"/>
      <c r="BM123" s="2"/>
      <c r="BU123" s="2"/>
      <c r="BV123" s="2"/>
    </row>
    <row r="124" spans="1:87" x14ac:dyDescent="0.2">
      <c r="A124" t="s">
        <v>74</v>
      </c>
      <c r="B124" t="s">
        <v>13</v>
      </c>
      <c r="C124" t="s">
        <v>139</v>
      </c>
      <c r="D124" t="s">
        <v>175</v>
      </c>
      <c r="E124" s="17">
        <v>40481</v>
      </c>
      <c r="F124" t="s">
        <v>9</v>
      </c>
      <c r="G124" s="2">
        <v>1.7677987782370317E-2</v>
      </c>
      <c r="J124">
        <v>1</v>
      </c>
      <c r="K124" t="s">
        <v>153</v>
      </c>
      <c r="L124" t="s">
        <v>73</v>
      </c>
      <c r="Z124" s="2"/>
      <c r="AA124" s="2"/>
      <c r="AB124" s="2"/>
      <c r="AD124" s="2"/>
      <c r="AH124" s="2"/>
      <c r="AI124" s="2"/>
      <c r="AJ124" s="2"/>
      <c r="BD124" s="2"/>
      <c r="BE124" s="2"/>
      <c r="BG124" s="7"/>
      <c r="BL124" s="2"/>
      <c r="BM124" s="2"/>
      <c r="BU124" s="2"/>
      <c r="BV124" s="2"/>
    </row>
    <row r="125" spans="1:87" x14ac:dyDescent="0.2">
      <c r="A125" t="s">
        <v>74</v>
      </c>
      <c r="B125" t="s">
        <v>13</v>
      </c>
      <c r="C125" t="s">
        <v>139</v>
      </c>
      <c r="D125" t="s">
        <v>175</v>
      </c>
      <c r="E125" s="17">
        <v>40481</v>
      </c>
      <c r="F125" t="s">
        <v>9</v>
      </c>
      <c r="G125" s="2">
        <v>1.0111533867737102E-2</v>
      </c>
      <c r="J125">
        <v>1</v>
      </c>
      <c r="K125" t="s">
        <v>153</v>
      </c>
      <c r="L125" t="s">
        <v>73</v>
      </c>
      <c r="Z125" s="2"/>
      <c r="AA125" s="2"/>
      <c r="AB125" s="2"/>
      <c r="AD125" s="2"/>
      <c r="AH125" s="2"/>
      <c r="AI125" s="2"/>
      <c r="AJ125" s="2"/>
      <c r="BD125" s="2"/>
      <c r="BE125" s="2"/>
      <c r="BL125" s="2"/>
      <c r="BM125" s="2"/>
      <c r="BU125" s="2"/>
      <c r="BV125" s="2"/>
    </row>
    <row r="126" spans="1:87" x14ac:dyDescent="0.2">
      <c r="A126" t="s">
        <v>74</v>
      </c>
      <c r="B126" t="s">
        <v>13</v>
      </c>
      <c r="C126" t="s">
        <v>139</v>
      </c>
      <c r="D126" t="s">
        <v>175</v>
      </c>
      <c r="E126" s="17">
        <v>40481</v>
      </c>
      <c r="F126" t="s">
        <v>9</v>
      </c>
      <c r="G126" s="2">
        <v>6.8785944678483833E-3</v>
      </c>
      <c r="J126">
        <v>1</v>
      </c>
      <c r="K126" t="s">
        <v>153</v>
      </c>
      <c r="L126" t="s">
        <v>73</v>
      </c>
      <c r="Z126" s="2"/>
      <c r="AA126" s="2"/>
      <c r="AB126" s="2"/>
      <c r="AD126" s="2"/>
      <c r="AH126" s="2"/>
      <c r="BD126" s="2"/>
      <c r="BE126" s="2"/>
      <c r="BG126" s="2"/>
      <c r="BH126" s="2"/>
      <c r="BI126" s="2"/>
      <c r="BL126" s="2"/>
      <c r="BM126" s="2"/>
      <c r="BU126" s="2"/>
      <c r="BV126" s="2"/>
    </row>
    <row r="127" spans="1:87" x14ac:dyDescent="0.2">
      <c r="A127" t="s">
        <v>74</v>
      </c>
      <c r="B127" t="s">
        <v>13</v>
      </c>
      <c r="C127" t="s">
        <v>139</v>
      </c>
      <c r="D127" t="s">
        <v>175</v>
      </c>
      <c r="E127" s="17">
        <v>40481</v>
      </c>
      <c r="F127" t="s">
        <v>9</v>
      </c>
      <c r="G127" s="2">
        <v>1.5923946193068955E-2</v>
      </c>
      <c r="J127">
        <v>1</v>
      </c>
      <c r="K127" t="s">
        <v>153</v>
      </c>
      <c r="L127" t="s">
        <v>73</v>
      </c>
      <c r="Z127" s="2"/>
      <c r="AA127" s="2"/>
      <c r="AB127" s="2"/>
      <c r="AD127" s="2"/>
      <c r="AH127" s="2"/>
      <c r="BD127" s="2"/>
      <c r="BE127" s="2"/>
      <c r="BL127" s="2"/>
      <c r="BM127" s="2"/>
      <c r="BU127" s="2"/>
      <c r="BV127" s="2"/>
    </row>
    <row r="128" spans="1:87" x14ac:dyDescent="0.2">
      <c r="A128" t="s">
        <v>74</v>
      </c>
      <c r="B128" t="s">
        <v>13</v>
      </c>
      <c r="C128" t="s">
        <v>139</v>
      </c>
      <c r="D128" t="s">
        <v>175</v>
      </c>
      <c r="E128" s="17">
        <v>40481</v>
      </c>
      <c r="F128" t="s">
        <v>9</v>
      </c>
      <c r="G128" s="2">
        <v>1.0902572231539667E-2</v>
      </c>
      <c r="J128">
        <v>1</v>
      </c>
      <c r="K128" t="s">
        <v>153</v>
      </c>
      <c r="L128" t="s">
        <v>73</v>
      </c>
      <c r="Z128" s="2"/>
      <c r="AA128" s="2"/>
      <c r="AB128" s="2"/>
      <c r="AD128" s="2"/>
      <c r="AI128" s="2"/>
      <c r="BD128" s="2"/>
      <c r="BE128" s="2"/>
      <c r="BL128" s="2"/>
      <c r="BM128" s="2"/>
      <c r="BU128" s="2"/>
      <c r="BV128" s="2"/>
    </row>
    <row r="129" spans="1:78" x14ac:dyDescent="0.2">
      <c r="A129" s="3" t="s">
        <v>74</v>
      </c>
      <c r="B129" s="3" t="s">
        <v>13</v>
      </c>
      <c r="C129" s="3" t="s">
        <v>74</v>
      </c>
      <c r="D129" s="3"/>
      <c r="E129" s="16">
        <v>38565</v>
      </c>
      <c r="F129" s="3" t="s">
        <v>9</v>
      </c>
      <c r="G129" s="4">
        <v>9.8399272151561992E-5</v>
      </c>
      <c r="H129" s="4"/>
      <c r="I129" s="4"/>
      <c r="J129" s="3">
        <v>1</v>
      </c>
      <c r="K129" s="3" t="s">
        <v>153</v>
      </c>
      <c r="L129" s="3" t="s">
        <v>22</v>
      </c>
      <c r="Z129" s="2"/>
      <c r="AA129" s="2"/>
      <c r="AB129" s="2"/>
      <c r="AD129" s="2"/>
      <c r="AI129" s="2"/>
      <c r="BD129" s="2"/>
      <c r="BE129" s="2"/>
      <c r="BL129" s="2"/>
      <c r="BM129" s="2"/>
      <c r="BU129" s="2"/>
      <c r="BV129" s="2"/>
    </row>
    <row r="130" spans="1:78" x14ac:dyDescent="0.2">
      <c r="A130" t="s">
        <v>74</v>
      </c>
      <c r="B130" t="s">
        <v>13</v>
      </c>
      <c r="C130" t="s">
        <v>74</v>
      </c>
      <c r="E130" s="17">
        <v>38565</v>
      </c>
      <c r="F130" t="s">
        <v>9</v>
      </c>
      <c r="G130" s="2">
        <v>4.2008920033936089E-4</v>
      </c>
      <c r="J130">
        <v>1</v>
      </c>
      <c r="K130" t="s">
        <v>153</v>
      </c>
      <c r="L130" t="s">
        <v>22</v>
      </c>
      <c r="AA130" s="2"/>
      <c r="AD130" s="2"/>
      <c r="AI130" s="2"/>
      <c r="BD130" s="2"/>
      <c r="BE130" s="2"/>
      <c r="BL130" s="2"/>
      <c r="BM130" s="2"/>
      <c r="BU130" s="2"/>
      <c r="BV130" s="2"/>
    </row>
    <row r="131" spans="1:78" x14ac:dyDescent="0.2">
      <c r="A131" t="s">
        <v>74</v>
      </c>
      <c r="B131" t="s">
        <v>13</v>
      </c>
      <c r="C131" t="s">
        <v>74</v>
      </c>
      <c r="E131" s="17">
        <v>38565</v>
      </c>
      <c r="F131" t="s">
        <v>9</v>
      </c>
      <c r="G131" s="2">
        <v>5.3892524439932404E-3</v>
      </c>
      <c r="J131">
        <v>1</v>
      </c>
      <c r="K131" t="s">
        <v>153</v>
      </c>
      <c r="L131" t="s">
        <v>22</v>
      </c>
      <c r="AD131" s="2"/>
      <c r="AI131" s="2"/>
      <c r="BD131" s="2"/>
      <c r="BE131" s="2"/>
      <c r="BL131" s="2"/>
      <c r="BM131" s="2"/>
      <c r="BU131" s="2"/>
      <c r="BV131" s="2"/>
    </row>
    <row r="132" spans="1:78" x14ac:dyDescent="0.2">
      <c r="A132" t="s">
        <v>74</v>
      </c>
      <c r="B132" t="s">
        <v>13</v>
      </c>
      <c r="C132" t="s">
        <v>74</v>
      </c>
      <c r="E132" s="17">
        <v>38565</v>
      </c>
      <c r="F132" t="s">
        <v>9</v>
      </c>
      <c r="G132" s="2">
        <v>1.4445770069327389E-2</v>
      </c>
      <c r="J132">
        <v>1</v>
      </c>
      <c r="K132" t="s">
        <v>153</v>
      </c>
      <c r="L132" t="s">
        <v>22</v>
      </c>
      <c r="AD132" s="2"/>
      <c r="AI132" s="2"/>
      <c r="BD132" s="2"/>
      <c r="BE132" s="2"/>
      <c r="BL132" s="2"/>
      <c r="BM132" s="2"/>
      <c r="BU132" s="2"/>
      <c r="BV132" s="2"/>
    </row>
    <row r="133" spans="1:78" x14ac:dyDescent="0.2">
      <c r="A133" t="s">
        <v>74</v>
      </c>
      <c r="B133" t="s">
        <v>13</v>
      </c>
      <c r="C133" t="s">
        <v>74</v>
      </c>
      <c r="E133" s="17">
        <v>38565</v>
      </c>
      <c r="F133" t="s">
        <v>9</v>
      </c>
      <c r="G133" s="2">
        <v>9.8437118025466452E-3</v>
      </c>
      <c r="J133">
        <v>1</v>
      </c>
      <c r="K133" t="s">
        <v>153</v>
      </c>
      <c r="L133" t="s">
        <v>22</v>
      </c>
      <c r="AE133" s="2"/>
      <c r="AJ133" s="2"/>
      <c r="BD133" s="2"/>
      <c r="BE133" s="2"/>
      <c r="BL133" s="2"/>
      <c r="BM133" s="2"/>
      <c r="BU133" s="2"/>
      <c r="BV133" s="2"/>
    </row>
    <row r="134" spans="1:78" x14ac:dyDescent="0.2">
      <c r="A134" t="s">
        <v>74</v>
      </c>
      <c r="B134" t="s">
        <v>13</v>
      </c>
      <c r="C134" t="s">
        <v>74</v>
      </c>
      <c r="E134" s="17">
        <v>38565</v>
      </c>
      <c r="F134" t="s">
        <v>9</v>
      </c>
      <c r="G134" s="2">
        <v>1.1679236686912318E-2</v>
      </c>
      <c r="J134">
        <v>1</v>
      </c>
      <c r="K134" t="s">
        <v>153</v>
      </c>
      <c r="L134" t="s">
        <v>22</v>
      </c>
      <c r="AE134" s="2"/>
      <c r="AJ134" s="2"/>
      <c r="BD134" s="2"/>
      <c r="BE134" s="2"/>
      <c r="BL134" s="2"/>
      <c r="BM134" s="2"/>
      <c r="BU134" s="2"/>
      <c r="BV134" s="2"/>
    </row>
    <row r="135" spans="1:78" x14ac:dyDescent="0.2">
      <c r="A135" s="6" t="s">
        <v>74</v>
      </c>
      <c r="B135" s="6" t="s">
        <v>13</v>
      </c>
      <c r="C135" s="6" t="s">
        <v>137</v>
      </c>
      <c r="D135" s="6"/>
      <c r="E135" s="18">
        <v>38565</v>
      </c>
      <c r="F135" s="6" t="s">
        <v>9</v>
      </c>
      <c r="G135" s="10">
        <v>5.9872172516835026E-3</v>
      </c>
      <c r="H135" s="10"/>
      <c r="I135" s="10"/>
      <c r="J135" s="6">
        <v>1</v>
      </c>
      <c r="K135" s="6" t="s">
        <v>153</v>
      </c>
      <c r="L135" s="6" t="s">
        <v>22</v>
      </c>
      <c r="AE135" s="2"/>
      <c r="AJ135" s="2"/>
      <c r="BD135" s="2"/>
      <c r="BE135" s="2"/>
      <c r="BU135" s="2"/>
      <c r="BV135" s="2"/>
    </row>
    <row r="136" spans="1:78" x14ac:dyDescent="0.2">
      <c r="A136" t="s">
        <v>169</v>
      </c>
      <c r="B136" t="s">
        <v>13</v>
      </c>
      <c r="C136" t="s">
        <v>134</v>
      </c>
      <c r="E136" s="17">
        <v>38565</v>
      </c>
      <c r="F136" t="s">
        <v>9</v>
      </c>
      <c r="G136" s="2">
        <v>1.3635868367772227E-2</v>
      </c>
      <c r="J136">
        <v>1</v>
      </c>
      <c r="K136" t="s">
        <v>153</v>
      </c>
      <c r="L136" t="s">
        <v>22</v>
      </c>
      <c r="AE136" s="2"/>
      <c r="AJ136" s="2"/>
      <c r="BD136" s="2"/>
      <c r="BE136" s="2"/>
      <c r="BU136" s="2"/>
      <c r="BV136" s="2"/>
    </row>
    <row r="137" spans="1:78" x14ac:dyDescent="0.2">
      <c r="A137" t="s">
        <v>169</v>
      </c>
      <c r="B137" t="s">
        <v>13</v>
      </c>
      <c r="C137" t="s">
        <v>134</v>
      </c>
      <c r="E137" s="17">
        <v>38565</v>
      </c>
      <c r="F137" t="s">
        <v>9</v>
      </c>
      <c r="G137" s="2">
        <v>9.1397785479239296E-3</v>
      </c>
      <c r="J137">
        <v>1</v>
      </c>
      <c r="K137" t="s">
        <v>153</v>
      </c>
      <c r="L137" t="s">
        <v>22</v>
      </c>
      <c r="AE137" s="2"/>
      <c r="AJ137" s="2"/>
      <c r="BD137" s="2"/>
      <c r="BE137" s="2"/>
      <c r="BU137" s="2"/>
      <c r="BV137" s="2"/>
    </row>
    <row r="138" spans="1:78" x14ac:dyDescent="0.2">
      <c r="A138" s="10" t="s">
        <v>169</v>
      </c>
      <c r="B138" s="6" t="s">
        <v>13</v>
      </c>
      <c r="C138" s="6" t="s">
        <v>134</v>
      </c>
      <c r="D138" s="6"/>
      <c r="E138" s="18">
        <v>38565</v>
      </c>
      <c r="F138" s="6" t="s">
        <v>9</v>
      </c>
      <c r="G138" s="10">
        <v>1.0661182678882697E-2</v>
      </c>
      <c r="H138" s="10"/>
      <c r="I138" s="10"/>
      <c r="J138" s="6">
        <v>1</v>
      </c>
      <c r="K138" s="6" t="s">
        <v>153</v>
      </c>
      <c r="L138" s="6" t="s">
        <v>22</v>
      </c>
      <c r="AE138" s="2"/>
      <c r="AJ138" s="2"/>
      <c r="BD138" s="2"/>
      <c r="BE138" s="2"/>
      <c r="BU138" s="2"/>
      <c r="BV138" s="2"/>
    </row>
    <row r="139" spans="1:78" x14ac:dyDescent="0.2">
      <c r="A139" t="s">
        <v>169</v>
      </c>
      <c r="B139" t="s">
        <v>13</v>
      </c>
      <c r="C139" t="s">
        <v>135</v>
      </c>
      <c r="E139" s="17">
        <v>38565</v>
      </c>
      <c r="F139" t="s">
        <v>9</v>
      </c>
      <c r="G139" s="2">
        <v>8.4017840067872156E-3</v>
      </c>
      <c r="J139">
        <v>1</v>
      </c>
      <c r="K139" t="s">
        <v>153</v>
      </c>
      <c r="L139" t="s">
        <v>22</v>
      </c>
      <c r="AE139" s="2"/>
      <c r="AJ139" s="2"/>
      <c r="BD139" s="2"/>
      <c r="BE139" s="2"/>
      <c r="BU139" s="2"/>
      <c r="BV139" s="2"/>
      <c r="BX139" s="7"/>
    </row>
    <row r="140" spans="1:78" x14ac:dyDescent="0.2">
      <c r="A140" t="s">
        <v>169</v>
      </c>
      <c r="B140" t="s">
        <v>13</v>
      </c>
      <c r="C140" t="s">
        <v>135</v>
      </c>
      <c r="E140" s="17">
        <v>38565</v>
      </c>
      <c r="F140" t="s">
        <v>9</v>
      </c>
      <c r="G140" s="2">
        <v>9.1397785479239296E-3</v>
      </c>
      <c r="J140">
        <v>1</v>
      </c>
      <c r="K140" t="s">
        <v>153</v>
      </c>
      <c r="L140" t="s">
        <v>22</v>
      </c>
      <c r="AE140" s="2"/>
      <c r="AJ140" s="2"/>
      <c r="BD140" s="2"/>
      <c r="BE140" s="2"/>
      <c r="BU140" s="2"/>
      <c r="BV140" s="2"/>
    </row>
    <row r="141" spans="1:78" x14ac:dyDescent="0.2">
      <c r="A141" s="2" t="s">
        <v>169</v>
      </c>
      <c r="B141" t="s">
        <v>13</v>
      </c>
      <c r="C141" t="s">
        <v>135</v>
      </c>
      <c r="E141" s="17">
        <v>38565</v>
      </c>
      <c r="F141" t="s">
        <v>9</v>
      </c>
      <c r="G141" s="2">
        <v>9.1132864361908178E-3</v>
      </c>
      <c r="J141">
        <v>1</v>
      </c>
      <c r="K141" t="s">
        <v>153</v>
      </c>
      <c r="L141" t="s">
        <v>22</v>
      </c>
      <c r="AE141" s="2"/>
      <c r="AJ141" s="2"/>
      <c r="BD141" s="2"/>
      <c r="BE141" s="2"/>
      <c r="BU141" s="2"/>
      <c r="BV141" s="2"/>
      <c r="BX141" s="2"/>
      <c r="BY141" s="2"/>
      <c r="BZ141" s="2"/>
    </row>
    <row r="142" spans="1:78" x14ac:dyDescent="0.2">
      <c r="A142" t="s">
        <v>169</v>
      </c>
      <c r="B142" t="s">
        <v>13</v>
      </c>
      <c r="C142" t="s">
        <v>135</v>
      </c>
      <c r="E142" s="17">
        <v>38565</v>
      </c>
      <c r="F142" t="s">
        <v>9</v>
      </c>
      <c r="G142" s="2">
        <v>7.5351134943753822E-3</v>
      </c>
      <c r="J142">
        <v>1</v>
      </c>
      <c r="K142" t="s">
        <v>153</v>
      </c>
      <c r="L142" t="s">
        <v>22</v>
      </c>
      <c r="AE142" s="2"/>
      <c r="AJ142" s="2"/>
      <c r="BD142" s="2"/>
      <c r="BE142" s="2"/>
      <c r="BU142" s="2"/>
      <c r="BV142" s="2"/>
    </row>
    <row r="143" spans="1:78" x14ac:dyDescent="0.2">
      <c r="A143" t="s">
        <v>169</v>
      </c>
      <c r="B143" t="s">
        <v>13</v>
      </c>
      <c r="C143" t="s">
        <v>135</v>
      </c>
      <c r="E143" s="17">
        <v>38565</v>
      </c>
      <c r="F143" t="s">
        <v>9</v>
      </c>
      <c r="G143" s="2">
        <v>8.7953810953934636E-3</v>
      </c>
      <c r="J143">
        <v>1</v>
      </c>
      <c r="K143" t="s">
        <v>153</v>
      </c>
      <c r="L143" t="s">
        <v>22</v>
      </c>
      <c r="AE143" s="2"/>
      <c r="AJ143" s="2"/>
      <c r="BD143" s="2"/>
      <c r="BE143" s="2"/>
      <c r="BU143" s="2"/>
      <c r="BV143" s="2"/>
    </row>
    <row r="144" spans="1:78" x14ac:dyDescent="0.2">
      <c r="A144" t="s">
        <v>169</v>
      </c>
      <c r="B144" t="s">
        <v>13</v>
      </c>
      <c r="C144" t="s">
        <v>135</v>
      </c>
      <c r="E144" s="17">
        <v>38565</v>
      </c>
      <c r="F144" t="s">
        <v>9</v>
      </c>
      <c r="G144" s="2">
        <v>5.8358337560657147E-3</v>
      </c>
      <c r="J144">
        <v>1</v>
      </c>
      <c r="K144" t="s">
        <v>153</v>
      </c>
      <c r="L144" t="s">
        <v>22</v>
      </c>
      <c r="AE144" s="2"/>
      <c r="AJ144" s="2"/>
      <c r="BD144" s="2"/>
      <c r="BE144" s="2"/>
      <c r="BU144" s="2"/>
      <c r="BV144" s="2"/>
      <c r="BX144" s="7"/>
    </row>
    <row r="145" spans="1:78" x14ac:dyDescent="0.2">
      <c r="A145" t="s">
        <v>169</v>
      </c>
      <c r="B145" t="s">
        <v>13</v>
      </c>
      <c r="C145" t="s">
        <v>135</v>
      </c>
      <c r="E145" s="17">
        <v>38565</v>
      </c>
      <c r="F145" t="s">
        <v>9</v>
      </c>
      <c r="G145" s="2">
        <v>1.9679854430312398E-4</v>
      </c>
      <c r="J145">
        <v>1</v>
      </c>
      <c r="K145" t="s">
        <v>153</v>
      </c>
      <c r="L145" t="s">
        <v>22</v>
      </c>
      <c r="AE145" s="2"/>
      <c r="AJ145" s="2"/>
      <c r="BU145" s="2"/>
      <c r="BV145" s="2"/>
    </row>
    <row r="146" spans="1:78" x14ac:dyDescent="0.2">
      <c r="A146" t="s">
        <v>169</v>
      </c>
      <c r="B146" t="s">
        <v>13</v>
      </c>
      <c r="C146" t="s">
        <v>135</v>
      </c>
      <c r="E146" s="17">
        <v>38565</v>
      </c>
      <c r="F146" t="s">
        <v>9</v>
      </c>
      <c r="G146" s="2">
        <v>9.4879605878448441E-3</v>
      </c>
      <c r="J146">
        <v>1</v>
      </c>
      <c r="K146" t="s">
        <v>153</v>
      </c>
      <c r="L146" t="s">
        <v>22</v>
      </c>
      <c r="AE146" s="2"/>
      <c r="AJ146" s="2"/>
      <c r="BU146" s="2"/>
      <c r="BV146" s="2"/>
      <c r="BX146" s="2"/>
      <c r="BY146" s="2"/>
      <c r="BZ146" s="2"/>
    </row>
    <row r="147" spans="1:78" x14ac:dyDescent="0.2">
      <c r="A147" t="s">
        <v>169</v>
      </c>
      <c r="B147" t="s">
        <v>13</v>
      </c>
      <c r="C147" t="s">
        <v>135</v>
      </c>
      <c r="E147" s="17">
        <v>38565</v>
      </c>
      <c r="F147" t="s">
        <v>9</v>
      </c>
      <c r="G147" s="2">
        <v>7.8454496603918462E-3</v>
      </c>
      <c r="J147">
        <v>1</v>
      </c>
      <c r="K147" t="s">
        <v>153</v>
      </c>
      <c r="L147" t="s">
        <v>22</v>
      </c>
      <c r="AE147" s="2"/>
      <c r="AJ147" s="2"/>
      <c r="BU147" s="2"/>
      <c r="BV147" s="2"/>
    </row>
    <row r="148" spans="1:78" x14ac:dyDescent="0.2">
      <c r="A148" t="s">
        <v>169</v>
      </c>
      <c r="B148" t="s">
        <v>13</v>
      </c>
      <c r="C148" t="s">
        <v>135</v>
      </c>
      <c r="E148" s="17">
        <v>38565</v>
      </c>
      <c r="F148" t="s">
        <v>9</v>
      </c>
      <c r="G148" s="2">
        <v>9.6166365591199635E-3</v>
      </c>
      <c r="J148">
        <v>1</v>
      </c>
      <c r="K148" t="s">
        <v>153</v>
      </c>
      <c r="L148" t="s">
        <v>22</v>
      </c>
      <c r="AE148" s="2"/>
      <c r="AJ148" s="2"/>
      <c r="BU148" s="2"/>
      <c r="BV148" s="2"/>
    </row>
    <row r="149" spans="1:78" x14ac:dyDescent="0.2">
      <c r="A149" t="s">
        <v>169</v>
      </c>
      <c r="B149" t="s">
        <v>13</v>
      </c>
      <c r="C149" t="s">
        <v>135</v>
      </c>
      <c r="E149" s="17">
        <v>38565</v>
      </c>
      <c r="F149" t="s">
        <v>9</v>
      </c>
      <c r="G149" s="2">
        <v>1.1232655374839846E-2</v>
      </c>
      <c r="J149">
        <v>1</v>
      </c>
      <c r="K149" t="s">
        <v>153</v>
      </c>
      <c r="L149" t="s">
        <v>22</v>
      </c>
      <c r="AE149" s="2"/>
      <c r="AJ149" s="2"/>
      <c r="BU149" s="2"/>
      <c r="BV149" s="2"/>
    </row>
    <row r="150" spans="1:78" x14ac:dyDescent="0.2">
      <c r="A150" s="6" t="s">
        <v>169</v>
      </c>
      <c r="B150" s="6" t="s">
        <v>13</v>
      </c>
      <c r="C150" s="6" t="s">
        <v>135</v>
      </c>
      <c r="D150" s="6"/>
      <c r="E150" s="18">
        <v>38565</v>
      </c>
      <c r="F150" s="6" t="s">
        <v>9</v>
      </c>
      <c r="G150" s="10">
        <v>8.927841654059028E-3</v>
      </c>
      <c r="H150" s="10"/>
      <c r="I150" s="10"/>
      <c r="J150" s="6">
        <v>1</v>
      </c>
      <c r="K150" s="6" t="s">
        <v>153</v>
      </c>
      <c r="L150" s="6" t="s">
        <v>22</v>
      </c>
      <c r="AE150" s="2"/>
      <c r="AJ150" s="2"/>
      <c r="BU150" s="2"/>
      <c r="BV150" s="2"/>
    </row>
    <row r="151" spans="1:78" x14ac:dyDescent="0.2">
      <c r="A151" t="s">
        <v>136</v>
      </c>
      <c r="B151" t="s">
        <v>13</v>
      </c>
      <c r="C151" t="s">
        <v>136</v>
      </c>
      <c r="E151" s="17">
        <v>38565</v>
      </c>
      <c r="F151" t="s">
        <v>9</v>
      </c>
      <c r="G151" s="2">
        <v>7.4404988096142639E-3</v>
      </c>
      <c r="J151">
        <v>1</v>
      </c>
      <c r="K151" t="s">
        <v>153</v>
      </c>
      <c r="L151" t="s">
        <v>22</v>
      </c>
      <c r="AE151" s="2"/>
      <c r="AJ151" s="2"/>
      <c r="BU151" s="2"/>
      <c r="BV151" s="2"/>
      <c r="BX151" s="7"/>
    </row>
    <row r="152" spans="1:78" x14ac:dyDescent="0.2">
      <c r="A152" t="s">
        <v>136</v>
      </c>
      <c r="B152" t="s">
        <v>13</v>
      </c>
      <c r="C152" t="s">
        <v>136</v>
      </c>
      <c r="E152" s="17">
        <v>38565</v>
      </c>
      <c r="F152" t="s">
        <v>9</v>
      </c>
      <c r="G152" s="2">
        <v>6.8198264775813349E-3</v>
      </c>
      <c r="J152">
        <v>1</v>
      </c>
      <c r="K152" t="s">
        <v>153</v>
      </c>
      <c r="L152" t="s">
        <v>22</v>
      </c>
      <c r="AE152" s="2"/>
      <c r="AJ152" s="2"/>
      <c r="BU152" s="2"/>
      <c r="BV152" s="2"/>
    </row>
    <row r="153" spans="1:78" x14ac:dyDescent="0.2">
      <c r="A153" t="s">
        <v>136</v>
      </c>
      <c r="B153" t="s">
        <v>13</v>
      </c>
      <c r="C153" t="s">
        <v>136</v>
      </c>
      <c r="E153" s="17">
        <v>38565</v>
      </c>
      <c r="F153" t="s">
        <v>9</v>
      </c>
      <c r="G153" s="2">
        <v>5.0713471031958875E-4</v>
      </c>
      <c r="J153">
        <v>1</v>
      </c>
      <c r="K153" t="s">
        <v>153</v>
      </c>
      <c r="L153" t="s">
        <v>22</v>
      </c>
      <c r="AJ153" s="2"/>
      <c r="BU153" s="2"/>
      <c r="BV153" s="2"/>
      <c r="BX153" s="2"/>
      <c r="BY153" s="2"/>
      <c r="BZ153" s="2"/>
    </row>
    <row r="154" spans="1:78" x14ac:dyDescent="0.2">
      <c r="A154" t="s">
        <v>136</v>
      </c>
      <c r="B154" t="s">
        <v>13</v>
      </c>
      <c r="C154" t="s">
        <v>136</v>
      </c>
      <c r="E154" s="17">
        <v>38565</v>
      </c>
      <c r="F154" t="s">
        <v>9</v>
      </c>
      <c r="G154" s="2">
        <v>7.5388980817658264E-3</v>
      </c>
      <c r="J154">
        <v>1</v>
      </c>
      <c r="K154" t="s">
        <v>153</v>
      </c>
      <c r="L154" t="s">
        <v>22</v>
      </c>
      <c r="AJ154" s="2"/>
      <c r="BU154" s="2"/>
      <c r="BV154" s="2"/>
    </row>
    <row r="155" spans="1:78" x14ac:dyDescent="0.2">
      <c r="A155" t="s">
        <v>136</v>
      </c>
      <c r="B155" t="s">
        <v>13</v>
      </c>
      <c r="C155" t="s">
        <v>136</v>
      </c>
      <c r="E155" s="17">
        <v>38565</v>
      </c>
      <c r="F155" t="s">
        <v>9</v>
      </c>
      <c r="G155" s="2">
        <v>8.8937803675450268E-4</v>
      </c>
      <c r="J155">
        <v>1</v>
      </c>
      <c r="K155" t="s">
        <v>153</v>
      </c>
      <c r="L155" t="s">
        <v>22</v>
      </c>
      <c r="AJ155" s="2"/>
      <c r="BU155" s="2"/>
      <c r="BV155" s="2"/>
    </row>
    <row r="156" spans="1:78" x14ac:dyDescent="0.2">
      <c r="A156" t="s">
        <v>136</v>
      </c>
      <c r="B156" t="s">
        <v>13</v>
      </c>
      <c r="C156" t="s">
        <v>136</v>
      </c>
      <c r="E156" s="17">
        <v>38565</v>
      </c>
      <c r="F156" t="s">
        <v>9</v>
      </c>
      <c r="G156" s="2">
        <v>4.8064259858647589E-4</v>
      </c>
      <c r="J156">
        <v>1</v>
      </c>
      <c r="K156" t="s">
        <v>153</v>
      </c>
      <c r="L156" t="s">
        <v>22</v>
      </c>
      <c r="AJ156" s="2"/>
      <c r="BU156" s="2"/>
      <c r="BV156" s="2"/>
    </row>
    <row r="157" spans="1:78" x14ac:dyDescent="0.2">
      <c r="A157" t="s">
        <v>136</v>
      </c>
      <c r="B157" t="s">
        <v>13</v>
      </c>
      <c r="C157" t="s">
        <v>136</v>
      </c>
      <c r="E157" s="17">
        <v>38565</v>
      </c>
      <c r="F157" t="s">
        <v>9</v>
      </c>
      <c r="G157" s="2">
        <v>8.7575352214890167E-3</v>
      </c>
      <c r="J157">
        <v>1</v>
      </c>
      <c r="K157" t="s">
        <v>153</v>
      </c>
      <c r="L157" t="s">
        <v>22</v>
      </c>
      <c r="AJ157" s="2"/>
      <c r="BU157" s="2"/>
      <c r="BV157" s="2"/>
    </row>
    <row r="158" spans="1:78" x14ac:dyDescent="0.2">
      <c r="A158" t="s">
        <v>136</v>
      </c>
      <c r="B158" t="s">
        <v>13</v>
      </c>
      <c r="C158" t="s">
        <v>136</v>
      </c>
      <c r="E158" s="17">
        <v>38565</v>
      </c>
      <c r="F158" t="s">
        <v>9</v>
      </c>
      <c r="G158" s="2">
        <v>1.0384907799380234E-2</v>
      </c>
      <c r="J158">
        <v>1</v>
      </c>
      <c r="K158" t="s">
        <v>153</v>
      </c>
      <c r="L158" t="s">
        <v>22</v>
      </c>
      <c r="AJ158" s="2"/>
      <c r="BU158" s="2"/>
      <c r="BV158" s="2"/>
    </row>
    <row r="159" spans="1:78" x14ac:dyDescent="0.2">
      <c r="A159" t="s">
        <v>136</v>
      </c>
      <c r="B159" t="s">
        <v>13</v>
      </c>
      <c r="C159" t="s">
        <v>136</v>
      </c>
      <c r="E159" s="17">
        <v>38565</v>
      </c>
      <c r="F159" t="s">
        <v>9</v>
      </c>
      <c r="G159" s="2">
        <v>2.5659502507215009E-3</v>
      </c>
      <c r="J159">
        <v>1</v>
      </c>
      <c r="K159" t="s">
        <v>153</v>
      </c>
      <c r="L159" t="s">
        <v>22</v>
      </c>
      <c r="AJ159" s="2"/>
      <c r="BV159" s="2"/>
    </row>
    <row r="160" spans="1:78" x14ac:dyDescent="0.2">
      <c r="A160" t="s">
        <v>136</v>
      </c>
      <c r="B160" t="s">
        <v>13</v>
      </c>
      <c r="C160" t="s">
        <v>136</v>
      </c>
      <c r="E160" s="17">
        <v>38565</v>
      </c>
      <c r="F160" t="s">
        <v>9</v>
      </c>
      <c r="G160" s="2">
        <v>6.5473361854693167E-4</v>
      </c>
      <c r="J160">
        <v>1</v>
      </c>
      <c r="K160" t="s">
        <v>153</v>
      </c>
      <c r="L160" t="s">
        <v>22</v>
      </c>
      <c r="AJ160" s="2"/>
      <c r="BV160" s="2"/>
    </row>
    <row r="161" spans="1:36" x14ac:dyDescent="0.2">
      <c r="A161" t="s">
        <v>136</v>
      </c>
      <c r="B161" t="s">
        <v>13</v>
      </c>
      <c r="C161" t="s">
        <v>136</v>
      </c>
      <c r="E161" s="17">
        <v>38565</v>
      </c>
      <c r="F161" t="s">
        <v>9</v>
      </c>
      <c r="G161" s="2">
        <v>4.125200255584714E-4</v>
      </c>
      <c r="J161">
        <v>1</v>
      </c>
      <c r="K161" t="s">
        <v>153</v>
      </c>
      <c r="L161" t="s">
        <v>22</v>
      </c>
      <c r="AJ161" s="2"/>
    </row>
    <row r="162" spans="1:36" x14ac:dyDescent="0.2">
      <c r="A162" t="s">
        <v>136</v>
      </c>
      <c r="B162" t="s">
        <v>13</v>
      </c>
      <c r="C162" t="s">
        <v>136</v>
      </c>
      <c r="E162" s="17">
        <v>38565</v>
      </c>
      <c r="F162" t="s">
        <v>9</v>
      </c>
      <c r="G162" s="2">
        <v>4.9578094814825471E-4</v>
      </c>
      <c r="J162">
        <v>1</v>
      </c>
      <c r="K162" t="s">
        <v>153</v>
      </c>
      <c r="L162" t="s">
        <v>22</v>
      </c>
      <c r="AJ162" s="2"/>
    </row>
    <row r="163" spans="1:36" x14ac:dyDescent="0.2">
      <c r="A163" t="s">
        <v>136</v>
      </c>
      <c r="B163" t="s">
        <v>13</v>
      </c>
      <c r="C163" t="s">
        <v>136</v>
      </c>
      <c r="E163" s="17">
        <v>38565</v>
      </c>
      <c r="F163" t="s">
        <v>9</v>
      </c>
      <c r="G163" s="2">
        <v>8.4320607059107742E-3</v>
      </c>
      <c r="J163">
        <v>1</v>
      </c>
      <c r="K163" t="s">
        <v>153</v>
      </c>
      <c r="L163" t="s">
        <v>22</v>
      </c>
      <c r="AJ163" s="2"/>
    </row>
    <row r="164" spans="1:36" x14ac:dyDescent="0.2">
      <c r="A164" t="s">
        <v>136</v>
      </c>
      <c r="B164" t="s">
        <v>13</v>
      </c>
      <c r="C164" t="s">
        <v>136</v>
      </c>
      <c r="E164" s="17">
        <v>38565</v>
      </c>
      <c r="F164" t="s">
        <v>9</v>
      </c>
      <c r="G164" s="2">
        <v>5.6390352117625915E-3</v>
      </c>
      <c r="J164">
        <v>1</v>
      </c>
      <c r="K164" t="s">
        <v>153</v>
      </c>
      <c r="L164" t="s">
        <v>22</v>
      </c>
      <c r="AH164" s="2"/>
    </row>
    <row r="165" spans="1:36" x14ac:dyDescent="0.2">
      <c r="A165" t="s">
        <v>136</v>
      </c>
      <c r="B165" t="s">
        <v>13</v>
      </c>
      <c r="C165" t="s">
        <v>136</v>
      </c>
      <c r="E165" s="17">
        <v>38565</v>
      </c>
      <c r="F165" t="s">
        <v>9</v>
      </c>
      <c r="G165" s="2">
        <v>1.3132518244843082E-3</v>
      </c>
      <c r="J165">
        <v>1</v>
      </c>
      <c r="K165" t="s">
        <v>153</v>
      </c>
      <c r="L165" t="s">
        <v>22</v>
      </c>
      <c r="AH165" s="2"/>
    </row>
    <row r="166" spans="1:36" x14ac:dyDescent="0.2">
      <c r="A166" t="s">
        <v>136</v>
      </c>
      <c r="B166" t="s">
        <v>13</v>
      </c>
      <c r="C166" t="s">
        <v>136</v>
      </c>
      <c r="E166" s="17">
        <v>38565</v>
      </c>
      <c r="F166" t="s">
        <v>9</v>
      </c>
      <c r="G166" s="2">
        <v>1.7711868987281159E-3</v>
      </c>
      <c r="J166">
        <v>1</v>
      </c>
      <c r="K166" t="s">
        <v>153</v>
      </c>
      <c r="L166" t="s">
        <v>22</v>
      </c>
      <c r="AH166" s="2"/>
    </row>
    <row r="167" spans="1:36" x14ac:dyDescent="0.2">
      <c r="A167" t="s">
        <v>136</v>
      </c>
      <c r="B167" t="s">
        <v>13</v>
      </c>
      <c r="C167" t="s">
        <v>136</v>
      </c>
      <c r="E167" s="17">
        <v>38565</v>
      </c>
      <c r="F167" t="s">
        <v>9</v>
      </c>
      <c r="G167" s="2">
        <v>1.324605586655642E-3</v>
      </c>
      <c r="J167">
        <v>1</v>
      </c>
      <c r="K167" t="s">
        <v>153</v>
      </c>
      <c r="L167" t="s">
        <v>22</v>
      </c>
      <c r="AH167" s="2"/>
    </row>
    <row r="168" spans="1:36" x14ac:dyDescent="0.2">
      <c r="A168" t="s">
        <v>136</v>
      </c>
      <c r="B168" t="s">
        <v>13</v>
      </c>
      <c r="C168" t="s">
        <v>136</v>
      </c>
      <c r="E168" s="17">
        <v>38565</v>
      </c>
      <c r="F168" t="s">
        <v>9</v>
      </c>
      <c r="G168" s="2">
        <v>7.3420995374627021E-4</v>
      </c>
      <c r="J168">
        <v>1</v>
      </c>
      <c r="K168" t="s">
        <v>153</v>
      </c>
      <c r="L168" t="s">
        <v>22</v>
      </c>
      <c r="AH168" s="2"/>
    </row>
    <row r="169" spans="1:36" x14ac:dyDescent="0.2">
      <c r="A169" t="s">
        <v>136</v>
      </c>
      <c r="B169" t="s">
        <v>13</v>
      </c>
      <c r="C169" t="s">
        <v>136</v>
      </c>
      <c r="E169" s="17">
        <v>38565</v>
      </c>
      <c r="F169" t="s">
        <v>9</v>
      </c>
      <c r="G169" s="2">
        <v>2.0815230647445804E-3</v>
      </c>
      <c r="J169">
        <v>1</v>
      </c>
      <c r="K169" t="s">
        <v>153</v>
      </c>
      <c r="L169" t="s">
        <v>22</v>
      </c>
      <c r="AH169" s="2"/>
    </row>
    <row r="170" spans="1:36" x14ac:dyDescent="0.2">
      <c r="A170" t="s">
        <v>136</v>
      </c>
      <c r="B170" t="s">
        <v>13</v>
      </c>
      <c r="C170" t="s">
        <v>136</v>
      </c>
      <c r="E170" s="17">
        <v>38565</v>
      </c>
      <c r="F170" t="s">
        <v>9</v>
      </c>
      <c r="G170" s="2">
        <v>2.5432427263788332E-3</v>
      </c>
      <c r="J170">
        <v>1</v>
      </c>
      <c r="K170" t="s">
        <v>153</v>
      </c>
      <c r="L170" t="s">
        <v>22</v>
      </c>
      <c r="AH170" s="2"/>
    </row>
    <row r="171" spans="1:36" x14ac:dyDescent="0.2">
      <c r="A171" t="s">
        <v>136</v>
      </c>
      <c r="B171" t="s">
        <v>13</v>
      </c>
      <c r="C171" t="s">
        <v>136</v>
      </c>
      <c r="E171" s="18">
        <v>38565</v>
      </c>
      <c r="F171" t="s">
        <v>9</v>
      </c>
      <c r="G171" s="2">
        <v>8.11415536511342E-3</v>
      </c>
      <c r="J171">
        <v>1</v>
      </c>
      <c r="K171" t="s">
        <v>153</v>
      </c>
      <c r="L171" t="s">
        <v>22</v>
      </c>
      <c r="AH171" s="2"/>
    </row>
    <row r="172" spans="1:36" x14ac:dyDescent="0.2">
      <c r="A172" s="3" t="s">
        <v>155</v>
      </c>
      <c r="B172" s="3" t="s">
        <v>14</v>
      </c>
      <c r="C172" s="3" t="s">
        <v>96</v>
      </c>
      <c r="D172" s="3"/>
      <c r="E172" s="16">
        <v>38687</v>
      </c>
      <c r="F172" s="3" t="s">
        <v>94</v>
      </c>
      <c r="G172" s="4">
        <v>3.1033616601646476E-3</v>
      </c>
      <c r="H172" s="4"/>
      <c r="I172" s="4"/>
      <c r="J172" s="3">
        <v>1</v>
      </c>
      <c r="K172" s="3" t="s">
        <v>153</v>
      </c>
      <c r="L172" s="3" t="s">
        <v>23</v>
      </c>
      <c r="O172" s="7"/>
      <c r="AH172" s="2"/>
    </row>
    <row r="173" spans="1:36" x14ac:dyDescent="0.2">
      <c r="A173" t="s">
        <v>155</v>
      </c>
      <c r="B173" t="s">
        <v>14</v>
      </c>
      <c r="C173" t="s">
        <v>97</v>
      </c>
      <c r="E173" s="17">
        <v>38687</v>
      </c>
      <c r="F173" t="s">
        <v>94</v>
      </c>
      <c r="G173" s="2">
        <v>4.8064259858647592E-3</v>
      </c>
      <c r="J173">
        <v>1</v>
      </c>
      <c r="K173" t="s">
        <v>153</v>
      </c>
      <c r="L173" t="s">
        <v>23</v>
      </c>
    </row>
    <row r="174" spans="1:36" x14ac:dyDescent="0.2">
      <c r="A174" t="s">
        <v>155</v>
      </c>
      <c r="B174" t="s">
        <v>14</v>
      </c>
      <c r="C174" t="s">
        <v>98</v>
      </c>
      <c r="E174" s="17">
        <v>38687</v>
      </c>
      <c r="F174" t="s">
        <v>94</v>
      </c>
      <c r="G174" s="2">
        <v>2.6113652994068377E-2</v>
      </c>
      <c r="J174">
        <v>1</v>
      </c>
      <c r="K174" t="s">
        <v>153</v>
      </c>
      <c r="L174" t="s">
        <v>23</v>
      </c>
    </row>
    <row r="175" spans="1:36" x14ac:dyDescent="0.2">
      <c r="A175" t="s">
        <v>155</v>
      </c>
      <c r="B175" t="s">
        <v>14</v>
      </c>
      <c r="C175" t="s">
        <v>99</v>
      </c>
      <c r="E175" s="17">
        <v>38687</v>
      </c>
      <c r="F175" t="s">
        <v>94</v>
      </c>
      <c r="G175" s="2">
        <v>5.184884724909228E-3</v>
      </c>
      <c r="J175">
        <v>1</v>
      </c>
      <c r="K175" t="s">
        <v>153</v>
      </c>
      <c r="L175" t="s">
        <v>23</v>
      </c>
    </row>
    <row r="176" spans="1:36" x14ac:dyDescent="0.2">
      <c r="A176" t="s">
        <v>155</v>
      </c>
      <c r="B176" t="s">
        <v>14</v>
      </c>
      <c r="C176" t="s">
        <v>100</v>
      </c>
      <c r="E176" s="17">
        <v>38687</v>
      </c>
      <c r="F176" t="s">
        <v>94</v>
      </c>
      <c r="G176" s="2">
        <v>4.6171966163425235E-3</v>
      </c>
      <c r="J176">
        <v>1</v>
      </c>
      <c r="K176" t="s">
        <v>153</v>
      </c>
      <c r="L176" t="s">
        <v>23</v>
      </c>
    </row>
    <row r="177" spans="1:12" x14ac:dyDescent="0.2">
      <c r="A177" t="s">
        <v>155</v>
      </c>
      <c r="B177" t="s">
        <v>14</v>
      </c>
      <c r="C177" t="s">
        <v>101</v>
      </c>
      <c r="E177" s="17">
        <v>38687</v>
      </c>
      <c r="F177" t="s">
        <v>94</v>
      </c>
      <c r="G177" s="2">
        <v>2.45998180378905E-3</v>
      </c>
      <c r="J177">
        <v>1</v>
      </c>
      <c r="K177" t="s">
        <v>153</v>
      </c>
      <c r="L177" t="s">
        <v>23</v>
      </c>
    </row>
    <row r="178" spans="1:12" x14ac:dyDescent="0.2">
      <c r="A178" t="s">
        <v>155</v>
      </c>
      <c r="B178" t="s">
        <v>14</v>
      </c>
      <c r="C178" t="s">
        <v>102</v>
      </c>
      <c r="E178" s="17">
        <v>38687</v>
      </c>
      <c r="F178" t="s">
        <v>94</v>
      </c>
      <c r="G178" s="2">
        <v>1.7030643257001115E-4</v>
      </c>
      <c r="J178">
        <v>1</v>
      </c>
      <c r="K178" t="s">
        <v>153</v>
      </c>
      <c r="L178" t="s">
        <v>23</v>
      </c>
    </row>
    <row r="179" spans="1:12" x14ac:dyDescent="0.2">
      <c r="A179" t="s">
        <v>155</v>
      </c>
      <c r="B179" t="s">
        <v>14</v>
      </c>
      <c r="C179" t="s">
        <v>104</v>
      </c>
      <c r="E179" s="17">
        <v>38687</v>
      </c>
      <c r="F179" t="s">
        <v>94</v>
      </c>
      <c r="G179" s="2">
        <v>1.7787560735090053E-4</v>
      </c>
      <c r="J179">
        <v>1</v>
      </c>
      <c r="K179" t="s">
        <v>153</v>
      </c>
      <c r="L179" t="s">
        <v>23</v>
      </c>
    </row>
    <row r="180" spans="1:12" x14ac:dyDescent="0.2">
      <c r="A180" t="s">
        <v>155</v>
      </c>
      <c r="B180" t="s">
        <v>14</v>
      </c>
      <c r="C180" t="s">
        <v>103</v>
      </c>
      <c r="E180" s="17">
        <v>38687</v>
      </c>
      <c r="F180" t="s">
        <v>94</v>
      </c>
      <c r="G180" s="2">
        <v>1.2110679649423014E-4</v>
      </c>
      <c r="J180">
        <v>1</v>
      </c>
      <c r="K180" t="s">
        <v>153</v>
      </c>
      <c r="L180" t="s">
        <v>23</v>
      </c>
    </row>
    <row r="181" spans="1:12" x14ac:dyDescent="0.2">
      <c r="A181" s="3" t="s">
        <v>155</v>
      </c>
      <c r="B181" s="3" t="s">
        <v>14</v>
      </c>
      <c r="C181" s="3" t="s">
        <v>105</v>
      </c>
      <c r="D181" s="3"/>
      <c r="E181" s="15" t="s">
        <v>75</v>
      </c>
      <c r="F181" s="3" t="s">
        <v>32</v>
      </c>
      <c r="G181" s="4">
        <v>3.1790534079735412E-5</v>
      </c>
      <c r="H181" s="4"/>
      <c r="I181" s="4"/>
      <c r="J181" s="3">
        <v>1</v>
      </c>
      <c r="K181" s="3" t="s">
        <v>153</v>
      </c>
      <c r="L181" s="3" t="s">
        <v>24</v>
      </c>
    </row>
    <row r="182" spans="1:12" x14ac:dyDescent="0.2">
      <c r="A182" t="s">
        <v>155</v>
      </c>
      <c r="B182" t="s">
        <v>14</v>
      </c>
      <c r="C182" t="s">
        <v>107</v>
      </c>
      <c r="E182" s="14" t="s">
        <v>75</v>
      </c>
      <c r="F182" t="s">
        <v>6</v>
      </c>
      <c r="G182" s="2">
        <v>1.2867597127511952E-5</v>
      </c>
      <c r="J182">
        <v>1</v>
      </c>
      <c r="K182" t="s">
        <v>153</v>
      </c>
      <c r="L182" t="s">
        <v>24</v>
      </c>
    </row>
    <row r="183" spans="1:12" x14ac:dyDescent="0.2">
      <c r="A183" t="s">
        <v>155</v>
      </c>
      <c r="B183" t="s">
        <v>14</v>
      </c>
      <c r="C183" t="s">
        <v>108</v>
      </c>
      <c r="E183" s="14" t="s">
        <v>75</v>
      </c>
      <c r="F183" t="s">
        <v>95</v>
      </c>
      <c r="G183" s="2">
        <v>3.4818203992091161E-5</v>
      </c>
      <c r="J183">
        <v>1</v>
      </c>
      <c r="K183" t="s">
        <v>153</v>
      </c>
      <c r="L183" t="s">
        <v>24</v>
      </c>
    </row>
    <row r="184" spans="1:12" x14ac:dyDescent="0.2">
      <c r="A184" t="s">
        <v>155</v>
      </c>
      <c r="B184" t="s">
        <v>14</v>
      </c>
      <c r="C184" t="s">
        <v>108</v>
      </c>
      <c r="E184" s="14" t="s">
        <v>75</v>
      </c>
      <c r="F184" t="s">
        <v>106</v>
      </c>
      <c r="G184" s="2">
        <v>1.0975303432289607E-5</v>
      </c>
      <c r="J184">
        <v>1</v>
      </c>
      <c r="K184" t="s">
        <v>153</v>
      </c>
      <c r="L184" t="s">
        <v>24</v>
      </c>
    </row>
    <row r="185" spans="1:12" x14ac:dyDescent="0.2">
      <c r="A185" t="s">
        <v>155</v>
      </c>
      <c r="B185" t="s">
        <v>14</v>
      </c>
      <c r="C185" t="s">
        <v>108</v>
      </c>
      <c r="E185" s="14" t="s">
        <v>75</v>
      </c>
      <c r="F185" t="s">
        <v>106</v>
      </c>
      <c r="G185" s="2">
        <v>8.3260922589783225E-6</v>
      </c>
      <c r="J185">
        <v>1</v>
      </c>
      <c r="K185" t="s">
        <v>153</v>
      </c>
      <c r="L185" t="s">
        <v>24</v>
      </c>
    </row>
    <row r="186" spans="1:12" x14ac:dyDescent="0.2">
      <c r="A186" t="s">
        <v>155</v>
      </c>
      <c r="B186" t="s">
        <v>14</v>
      </c>
      <c r="C186" t="s">
        <v>109</v>
      </c>
      <c r="E186" s="14" t="s">
        <v>75</v>
      </c>
      <c r="F186" t="s">
        <v>95</v>
      </c>
      <c r="G186" s="2">
        <v>1.8166019474134523E-5</v>
      </c>
      <c r="J186">
        <v>1</v>
      </c>
      <c r="K186" t="s">
        <v>153</v>
      </c>
      <c r="L186" t="s">
        <v>24</v>
      </c>
    </row>
    <row r="187" spans="1:12" x14ac:dyDescent="0.2">
      <c r="A187" t="s">
        <v>155</v>
      </c>
      <c r="B187" t="s">
        <v>14</v>
      </c>
      <c r="C187" t="s">
        <v>110</v>
      </c>
      <c r="E187" s="14" t="s">
        <v>75</v>
      </c>
      <c r="F187" t="s">
        <v>6</v>
      </c>
      <c r="G187" s="2">
        <v>1.1353762171334076E-5</v>
      </c>
      <c r="J187">
        <v>1</v>
      </c>
      <c r="K187" t="s">
        <v>153</v>
      </c>
      <c r="L187" t="s">
        <v>24</v>
      </c>
    </row>
    <row r="188" spans="1:12" x14ac:dyDescent="0.2">
      <c r="A188" t="s">
        <v>155</v>
      </c>
      <c r="B188" t="s">
        <v>14</v>
      </c>
      <c r="C188" t="s">
        <v>112</v>
      </c>
      <c r="E188" s="14" t="s">
        <v>75</v>
      </c>
      <c r="F188" t="s">
        <v>6</v>
      </c>
      <c r="G188" s="2">
        <v>1.2867597127511952E-5</v>
      </c>
      <c r="J188">
        <v>1</v>
      </c>
      <c r="K188" t="s">
        <v>153</v>
      </c>
      <c r="L188" t="s">
        <v>24</v>
      </c>
    </row>
    <row r="189" spans="1:12" x14ac:dyDescent="0.2">
      <c r="A189" t="s">
        <v>155</v>
      </c>
      <c r="B189" t="s">
        <v>14</v>
      </c>
      <c r="C189" t="s">
        <v>111</v>
      </c>
      <c r="E189" s="14" t="s">
        <v>75</v>
      </c>
      <c r="F189" t="s">
        <v>6</v>
      </c>
      <c r="G189" s="2">
        <v>7.9476335199338531E-6</v>
      </c>
      <c r="J189">
        <v>1</v>
      </c>
      <c r="K189" t="s">
        <v>153</v>
      </c>
      <c r="L189" t="s">
        <v>24</v>
      </c>
    </row>
    <row r="190" spans="1:12" x14ac:dyDescent="0.2">
      <c r="A190" t="s">
        <v>155</v>
      </c>
      <c r="B190" t="s">
        <v>14</v>
      </c>
      <c r="C190" t="s">
        <v>113</v>
      </c>
      <c r="E190" s="14" t="s">
        <v>75</v>
      </c>
      <c r="F190" t="s">
        <v>95</v>
      </c>
      <c r="G190" s="2">
        <v>1.4002973344645361E-5</v>
      </c>
      <c r="J190">
        <v>1</v>
      </c>
      <c r="K190" t="s">
        <v>153</v>
      </c>
      <c r="L190" t="s">
        <v>24</v>
      </c>
    </row>
    <row r="191" spans="1:12" x14ac:dyDescent="0.2">
      <c r="A191" t="s">
        <v>155</v>
      </c>
      <c r="B191" t="s">
        <v>14</v>
      </c>
      <c r="C191" t="s">
        <v>114</v>
      </c>
      <c r="E191" s="14" t="s">
        <v>75</v>
      </c>
      <c r="F191" t="s">
        <v>7</v>
      </c>
      <c r="G191" s="2">
        <v>2.1572148125534743E-5</v>
      </c>
      <c r="J191">
        <v>1</v>
      </c>
      <c r="K191" t="s">
        <v>153</v>
      </c>
      <c r="L191" t="s">
        <v>24</v>
      </c>
    </row>
    <row r="192" spans="1:12" x14ac:dyDescent="0.2">
      <c r="A192" t="s">
        <v>155</v>
      </c>
      <c r="B192" t="s">
        <v>14</v>
      </c>
      <c r="C192" t="s">
        <v>115</v>
      </c>
      <c r="E192" s="14" t="s">
        <v>75</v>
      </c>
      <c r="F192" t="s">
        <v>95</v>
      </c>
      <c r="G192" s="2">
        <v>2.0058313169356868E-5</v>
      </c>
      <c r="J192">
        <v>1</v>
      </c>
      <c r="K192" t="s">
        <v>153</v>
      </c>
      <c r="L192" t="s">
        <v>24</v>
      </c>
    </row>
    <row r="193" spans="1:12" x14ac:dyDescent="0.2">
      <c r="A193" t="s">
        <v>155</v>
      </c>
      <c r="B193" t="s">
        <v>14</v>
      </c>
      <c r="C193" t="s">
        <v>116</v>
      </c>
      <c r="E193" s="14" t="s">
        <v>75</v>
      </c>
      <c r="F193" t="s">
        <v>6</v>
      </c>
      <c r="G193" s="2">
        <v>2.5735194255023905E-5</v>
      </c>
      <c r="J193">
        <v>1</v>
      </c>
      <c r="K193" t="s">
        <v>153</v>
      </c>
      <c r="L193" t="s">
        <v>24</v>
      </c>
    </row>
    <row r="194" spans="1:12" x14ac:dyDescent="0.2">
      <c r="A194" t="s">
        <v>155</v>
      </c>
      <c r="B194" t="s">
        <v>14</v>
      </c>
      <c r="C194" t="s">
        <v>117</v>
      </c>
      <c r="E194" s="14" t="s">
        <v>75</v>
      </c>
      <c r="F194" t="s">
        <v>7</v>
      </c>
      <c r="G194" s="2">
        <v>1.5516808300823235E-5</v>
      </c>
      <c r="J194">
        <v>1</v>
      </c>
      <c r="K194" t="s">
        <v>153</v>
      </c>
      <c r="L194" t="s">
        <v>24</v>
      </c>
    </row>
    <row r="195" spans="1:12" x14ac:dyDescent="0.2">
      <c r="A195" s="3" t="s">
        <v>155</v>
      </c>
      <c r="B195" s="3" t="s">
        <v>14</v>
      </c>
      <c r="C195" s="3" t="s">
        <v>108</v>
      </c>
      <c r="D195" s="3"/>
      <c r="E195" s="15" t="s">
        <v>81</v>
      </c>
      <c r="F195" s="3" t="s">
        <v>76</v>
      </c>
      <c r="G195" s="4">
        <v>5.0713471031958875E-4</v>
      </c>
      <c r="H195" s="4"/>
      <c r="I195" s="4"/>
      <c r="J195" s="3">
        <v>1</v>
      </c>
      <c r="K195" s="3" t="s">
        <v>153</v>
      </c>
      <c r="L195" s="3" t="s">
        <v>24</v>
      </c>
    </row>
    <row r="196" spans="1:12" x14ac:dyDescent="0.2">
      <c r="A196" t="s">
        <v>155</v>
      </c>
      <c r="B196" t="s">
        <v>14</v>
      </c>
      <c r="C196" t="s">
        <v>108</v>
      </c>
      <c r="E196" s="14" t="s">
        <v>82</v>
      </c>
      <c r="F196" t="s">
        <v>76</v>
      </c>
      <c r="G196" s="2">
        <v>1.1467299793047417E-3</v>
      </c>
      <c r="J196">
        <v>1</v>
      </c>
      <c r="K196" t="s">
        <v>153</v>
      </c>
      <c r="L196" t="s">
        <v>24</v>
      </c>
    </row>
    <row r="197" spans="1:12" x14ac:dyDescent="0.2">
      <c r="A197" t="s">
        <v>155</v>
      </c>
      <c r="B197" t="s">
        <v>14</v>
      </c>
      <c r="C197" t="s">
        <v>108</v>
      </c>
      <c r="E197" s="14" t="s">
        <v>83</v>
      </c>
      <c r="F197" t="s">
        <v>76</v>
      </c>
      <c r="G197" s="2">
        <v>4.0873543816802679E-4</v>
      </c>
      <c r="J197">
        <v>1</v>
      </c>
      <c r="K197" t="s">
        <v>153</v>
      </c>
      <c r="L197" t="s">
        <v>24</v>
      </c>
    </row>
    <row r="198" spans="1:12" x14ac:dyDescent="0.2">
      <c r="A198" t="s">
        <v>155</v>
      </c>
      <c r="B198" t="s">
        <v>14</v>
      </c>
      <c r="C198" t="s">
        <v>108</v>
      </c>
      <c r="E198" s="14" t="s">
        <v>84</v>
      </c>
      <c r="F198" t="s">
        <v>76</v>
      </c>
      <c r="G198" s="2">
        <v>1.4759890822734297E-4</v>
      </c>
      <c r="J198">
        <v>1</v>
      </c>
      <c r="K198" t="s">
        <v>153</v>
      </c>
      <c r="L198" t="s">
        <v>24</v>
      </c>
    </row>
    <row r="199" spans="1:12" x14ac:dyDescent="0.2">
      <c r="A199" t="s">
        <v>155</v>
      </c>
      <c r="B199" t="s">
        <v>14</v>
      </c>
      <c r="C199" t="s">
        <v>118</v>
      </c>
      <c r="E199" s="14" t="s">
        <v>85</v>
      </c>
      <c r="F199" t="s">
        <v>76</v>
      </c>
      <c r="G199" s="2">
        <v>5.0713471031958874E-5</v>
      </c>
      <c r="J199">
        <v>1</v>
      </c>
      <c r="K199" t="s">
        <v>153</v>
      </c>
      <c r="L199" t="s">
        <v>24</v>
      </c>
    </row>
    <row r="200" spans="1:12" x14ac:dyDescent="0.2">
      <c r="A200" t="s">
        <v>155</v>
      </c>
      <c r="B200" t="s">
        <v>14</v>
      </c>
      <c r="C200" t="s">
        <v>119</v>
      </c>
      <c r="E200" s="14" t="s">
        <v>86</v>
      </c>
      <c r="F200" t="s">
        <v>76</v>
      </c>
      <c r="G200" s="2">
        <v>1.5138349561778767E-5</v>
      </c>
      <c r="J200">
        <v>1</v>
      </c>
      <c r="K200" t="s">
        <v>153</v>
      </c>
      <c r="L200" t="s">
        <v>24</v>
      </c>
    </row>
    <row r="201" spans="1:12" x14ac:dyDescent="0.2">
      <c r="A201" t="s">
        <v>155</v>
      </c>
      <c r="B201" t="s">
        <v>14</v>
      </c>
      <c r="C201" t="s">
        <v>126</v>
      </c>
      <c r="E201" s="14" t="s">
        <v>87</v>
      </c>
      <c r="F201" t="s">
        <v>76</v>
      </c>
      <c r="G201" s="2">
        <v>2.4221359298846027E-5</v>
      </c>
      <c r="J201">
        <v>1</v>
      </c>
      <c r="K201" t="s">
        <v>153</v>
      </c>
      <c r="L201" t="s">
        <v>24</v>
      </c>
    </row>
    <row r="202" spans="1:12" x14ac:dyDescent="0.2">
      <c r="A202" t="s">
        <v>155</v>
      </c>
      <c r="B202" t="s">
        <v>14</v>
      </c>
      <c r="C202" t="s">
        <v>120</v>
      </c>
      <c r="E202" s="14" t="s">
        <v>88</v>
      </c>
      <c r="F202" t="s">
        <v>76</v>
      </c>
      <c r="G202" s="2">
        <v>3.2925910296868815E-5</v>
      </c>
      <c r="J202">
        <v>1</v>
      </c>
      <c r="K202" t="s">
        <v>153</v>
      </c>
      <c r="L202" t="s">
        <v>24</v>
      </c>
    </row>
    <row r="203" spans="1:12" x14ac:dyDescent="0.2">
      <c r="A203" t="s">
        <v>155</v>
      </c>
      <c r="B203" t="s">
        <v>14</v>
      </c>
      <c r="C203" t="s">
        <v>121</v>
      </c>
      <c r="E203" s="14" t="s">
        <v>89</v>
      </c>
      <c r="F203" t="s">
        <v>76</v>
      </c>
      <c r="G203" s="2">
        <v>3.6710497687313506E-5</v>
      </c>
      <c r="J203">
        <v>1</v>
      </c>
      <c r="K203" t="s">
        <v>153</v>
      </c>
      <c r="L203" t="s">
        <v>24</v>
      </c>
    </row>
    <row r="204" spans="1:12" x14ac:dyDescent="0.2">
      <c r="A204" t="s">
        <v>155</v>
      </c>
      <c r="B204" t="s">
        <v>14</v>
      </c>
      <c r="C204" t="s">
        <v>122</v>
      </c>
      <c r="E204" s="14" t="s">
        <v>90</v>
      </c>
      <c r="F204" t="s">
        <v>76</v>
      </c>
      <c r="G204" s="2">
        <v>7.190716041844915E-6</v>
      </c>
      <c r="J204">
        <v>1</v>
      </c>
      <c r="K204" t="s">
        <v>153</v>
      </c>
      <c r="L204" t="s">
        <v>24</v>
      </c>
    </row>
    <row r="205" spans="1:12" x14ac:dyDescent="0.2">
      <c r="A205" t="s">
        <v>155</v>
      </c>
      <c r="B205" t="s">
        <v>14</v>
      </c>
      <c r="C205" t="s">
        <v>123</v>
      </c>
      <c r="E205" s="14" t="s">
        <v>91</v>
      </c>
      <c r="F205" t="s">
        <v>76</v>
      </c>
      <c r="G205" s="2">
        <v>1.6273725778912177E-5</v>
      </c>
      <c r="J205">
        <v>1</v>
      </c>
      <c r="K205" t="s">
        <v>153</v>
      </c>
      <c r="L205" t="s">
        <v>24</v>
      </c>
    </row>
    <row r="206" spans="1:12" x14ac:dyDescent="0.2">
      <c r="A206" t="s">
        <v>155</v>
      </c>
      <c r="B206" t="s">
        <v>14</v>
      </c>
      <c r="C206" t="s">
        <v>124</v>
      </c>
      <c r="E206" s="14" t="s">
        <v>92</v>
      </c>
      <c r="F206" t="s">
        <v>76</v>
      </c>
      <c r="G206" s="2">
        <v>2.9519781645468596E-5</v>
      </c>
      <c r="J206">
        <v>1</v>
      </c>
      <c r="K206" t="s">
        <v>153</v>
      </c>
      <c r="L206" t="s">
        <v>24</v>
      </c>
    </row>
    <row r="207" spans="1:12" x14ac:dyDescent="0.2">
      <c r="A207" t="s">
        <v>155</v>
      </c>
      <c r="B207" t="s">
        <v>14</v>
      </c>
      <c r="C207" t="s">
        <v>125</v>
      </c>
      <c r="E207" s="14" t="s">
        <v>90</v>
      </c>
      <c r="F207" t="s">
        <v>76</v>
      </c>
      <c r="G207" s="10">
        <v>2.1950606864579214E-5</v>
      </c>
      <c r="J207">
        <v>1</v>
      </c>
      <c r="K207" t="s">
        <v>153</v>
      </c>
      <c r="L207" t="s">
        <v>24</v>
      </c>
    </row>
    <row r="208" spans="1:12" x14ac:dyDescent="0.2">
      <c r="A208" s="3" t="s">
        <v>161</v>
      </c>
      <c r="B208" s="3" t="s">
        <v>179</v>
      </c>
      <c r="C208" s="3" t="s">
        <v>162</v>
      </c>
      <c r="D208" s="3" t="s">
        <v>175</v>
      </c>
      <c r="E208" s="15" t="s">
        <v>138</v>
      </c>
      <c r="F208" s="3" t="s">
        <v>127</v>
      </c>
      <c r="G208" s="5">
        <v>1.1550216662238068E-5</v>
      </c>
      <c r="H208" s="4">
        <v>1.6690030391861092E-4</v>
      </c>
      <c r="I208" s="4">
        <v>8.3260922589783225E-7</v>
      </c>
      <c r="J208" s="3">
        <v>33</v>
      </c>
      <c r="K208" s="3" t="s">
        <v>153</v>
      </c>
      <c r="L208" s="3" t="s">
        <v>18</v>
      </c>
    </row>
    <row r="209" spans="1:12" x14ac:dyDescent="0.2">
      <c r="A209" s="3" t="s">
        <v>136</v>
      </c>
      <c r="B209" s="3" t="s">
        <v>15</v>
      </c>
      <c r="C209" s="3" t="s">
        <v>136</v>
      </c>
      <c r="D209" s="3"/>
      <c r="E209" s="16">
        <v>38565</v>
      </c>
      <c r="F209" s="3" t="s">
        <v>9</v>
      </c>
      <c r="G209" s="2">
        <v>5.4054054054054054E-5</v>
      </c>
      <c r="H209" s="4"/>
      <c r="I209" s="4"/>
      <c r="J209" s="3">
        <v>1</v>
      </c>
      <c r="K209" s="3" t="s">
        <v>153</v>
      </c>
      <c r="L209" s="3" t="s">
        <v>25</v>
      </c>
    </row>
    <row r="210" spans="1:12" x14ac:dyDescent="0.2">
      <c r="A210" t="s">
        <v>136</v>
      </c>
      <c r="B210" t="s">
        <v>15</v>
      </c>
      <c r="C210" t="s">
        <v>136</v>
      </c>
      <c r="E210" s="17">
        <v>38565</v>
      </c>
      <c r="F210" t="s">
        <v>9</v>
      </c>
      <c r="G210" s="2">
        <v>8.1081081081081088E-4</v>
      </c>
      <c r="J210">
        <v>1</v>
      </c>
      <c r="K210" t="s">
        <v>153</v>
      </c>
      <c r="L210" t="s">
        <v>25</v>
      </c>
    </row>
    <row r="211" spans="1:12" x14ac:dyDescent="0.2">
      <c r="A211" t="s">
        <v>136</v>
      </c>
      <c r="B211" t="s">
        <v>15</v>
      </c>
      <c r="C211" t="s">
        <v>136</v>
      </c>
      <c r="E211" s="17">
        <v>38565</v>
      </c>
      <c r="F211" t="s">
        <v>9</v>
      </c>
      <c r="G211" s="2">
        <v>1.6486486486486486E-3</v>
      </c>
      <c r="J211">
        <v>1</v>
      </c>
      <c r="K211" t="s">
        <v>153</v>
      </c>
      <c r="L211" t="s">
        <v>25</v>
      </c>
    </row>
    <row r="212" spans="1:12" x14ac:dyDescent="0.2">
      <c r="A212" t="s">
        <v>136</v>
      </c>
      <c r="B212" t="s">
        <v>15</v>
      </c>
      <c r="C212" t="s">
        <v>136</v>
      </c>
      <c r="E212" s="17">
        <v>38565</v>
      </c>
      <c r="F212" t="s">
        <v>9</v>
      </c>
      <c r="G212" s="2">
        <v>1.3513513513513516E-4</v>
      </c>
      <c r="J212">
        <v>1</v>
      </c>
      <c r="K212" t="s">
        <v>153</v>
      </c>
      <c r="L212" t="s">
        <v>25</v>
      </c>
    </row>
    <row r="213" spans="1:12" x14ac:dyDescent="0.2">
      <c r="A213" t="s">
        <v>136</v>
      </c>
      <c r="B213" t="s">
        <v>15</v>
      </c>
      <c r="C213" t="s">
        <v>136</v>
      </c>
      <c r="E213" s="17">
        <v>38565</v>
      </c>
      <c r="F213" t="s">
        <v>9</v>
      </c>
      <c r="G213" s="2">
        <v>3.783783783783784E-4</v>
      </c>
      <c r="J213">
        <v>1</v>
      </c>
      <c r="K213" t="s">
        <v>153</v>
      </c>
      <c r="L213" t="s">
        <v>25</v>
      </c>
    </row>
    <row r="214" spans="1:12" x14ac:dyDescent="0.2">
      <c r="A214" t="s">
        <v>136</v>
      </c>
      <c r="B214" t="s">
        <v>15</v>
      </c>
      <c r="C214" t="s">
        <v>136</v>
      </c>
      <c r="E214" s="17">
        <v>38565</v>
      </c>
      <c r="F214" t="s">
        <v>9</v>
      </c>
      <c r="G214" s="2">
        <v>5.1351351351351356E-4</v>
      </c>
      <c r="J214">
        <v>1</v>
      </c>
      <c r="K214" t="s">
        <v>153</v>
      </c>
      <c r="L214" t="s">
        <v>25</v>
      </c>
    </row>
    <row r="215" spans="1:12" x14ac:dyDescent="0.2">
      <c r="A215" t="s">
        <v>136</v>
      </c>
      <c r="B215" t="s">
        <v>15</v>
      </c>
      <c r="C215" t="s">
        <v>136</v>
      </c>
      <c r="E215" s="17">
        <v>38565</v>
      </c>
      <c r="F215" t="s">
        <v>9</v>
      </c>
      <c r="G215" s="2">
        <v>5.6756756756756754E-4</v>
      </c>
      <c r="J215">
        <v>1</v>
      </c>
      <c r="K215" t="s">
        <v>153</v>
      </c>
      <c r="L215" t="s">
        <v>25</v>
      </c>
    </row>
    <row r="216" spans="1:12" x14ac:dyDescent="0.2">
      <c r="A216" t="s">
        <v>136</v>
      </c>
      <c r="B216" t="s">
        <v>15</v>
      </c>
      <c r="C216" t="s">
        <v>136</v>
      </c>
      <c r="E216" s="17">
        <v>38565</v>
      </c>
      <c r="F216" t="s">
        <v>9</v>
      </c>
      <c r="G216" s="2">
        <v>2.4054054054054052E-3</v>
      </c>
      <c r="J216">
        <v>1</v>
      </c>
      <c r="K216" t="s">
        <v>153</v>
      </c>
      <c r="L216" t="s">
        <v>25</v>
      </c>
    </row>
    <row r="217" spans="1:12" x14ac:dyDescent="0.2">
      <c r="A217" t="s">
        <v>136</v>
      </c>
      <c r="B217" t="s">
        <v>15</v>
      </c>
      <c r="C217" t="s">
        <v>136</v>
      </c>
      <c r="E217" s="17">
        <v>38565</v>
      </c>
      <c r="F217" t="s">
        <v>9</v>
      </c>
      <c r="G217" s="2">
        <v>2.9729729729729732E-4</v>
      </c>
      <c r="J217">
        <v>1</v>
      </c>
      <c r="K217" t="s">
        <v>153</v>
      </c>
      <c r="L217" t="s">
        <v>25</v>
      </c>
    </row>
    <row r="218" spans="1:12" x14ac:dyDescent="0.2">
      <c r="A218" t="s">
        <v>136</v>
      </c>
      <c r="B218" t="s">
        <v>15</v>
      </c>
      <c r="C218" t="s">
        <v>136</v>
      </c>
      <c r="E218" s="17">
        <v>38565</v>
      </c>
      <c r="F218" t="s">
        <v>9</v>
      </c>
      <c r="G218" s="2">
        <v>3.2432432432432436E-4</v>
      </c>
      <c r="J218">
        <v>1</v>
      </c>
      <c r="K218" t="s">
        <v>153</v>
      </c>
      <c r="L218" t="s">
        <v>25</v>
      </c>
    </row>
    <row r="219" spans="1:12" x14ac:dyDescent="0.2">
      <c r="A219" t="s">
        <v>136</v>
      </c>
      <c r="B219" t="s">
        <v>15</v>
      </c>
      <c r="C219" t="s">
        <v>136</v>
      </c>
      <c r="E219" s="17">
        <v>38565</v>
      </c>
      <c r="F219" t="s">
        <v>9</v>
      </c>
      <c r="G219" s="2">
        <v>1.3513513513513514E-3</v>
      </c>
      <c r="J219">
        <v>1</v>
      </c>
      <c r="K219" t="s">
        <v>153</v>
      </c>
      <c r="L219" t="s">
        <v>25</v>
      </c>
    </row>
    <row r="220" spans="1:12" x14ac:dyDescent="0.2">
      <c r="A220" t="s">
        <v>136</v>
      </c>
      <c r="B220" t="s">
        <v>15</v>
      </c>
      <c r="C220" t="s">
        <v>136</v>
      </c>
      <c r="E220" s="17">
        <v>38565</v>
      </c>
      <c r="F220" t="s">
        <v>9</v>
      </c>
      <c r="G220" s="2">
        <v>1.9459459459459461E-3</v>
      </c>
      <c r="J220">
        <v>1</v>
      </c>
      <c r="K220" t="s">
        <v>153</v>
      </c>
      <c r="L220" t="s">
        <v>25</v>
      </c>
    </row>
    <row r="221" spans="1:12" x14ac:dyDescent="0.2">
      <c r="A221" t="s">
        <v>136</v>
      </c>
      <c r="B221" t="s">
        <v>15</v>
      </c>
      <c r="C221" t="s">
        <v>136</v>
      </c>
      <c r="E221" s="17">
        <v>38565</v>
      </c>
      <c r="F221" t="s">
        <v>9</v>
      </c>
      <c r="G221" s="2">
        <v>1.9189189189189192E-3</v>
      </c>
      <c r="J221">
        <v>1</v>
      </c>
      <c r="K221" t="s">
        <v>153</v>
      </c>
      <c r="L221" t="s">
        <v>25</v>
      </c>
    </row>
    <row r="222" spans="1:12" x14ac:dyDescent="0.2">
      <c r="A222" t="s">
        <v>136</v>
      </c>
      <c r="B222" t="s">
        <v>15</v>
      </c>
      <c r="C222" t="s">
        <v>136</v>
      </c>
      <c r="E222" s="17">
        <v>38565</v>
      </c>
      <c r="F222" t="s">
        <v>9</v>
      </c>
      <c r="G222" s="2">
        <v>4.8648648648648652E-4</v>
      </c>
      <c r="J222">
        <v>1</v>
      </c>
      <c r="K222" t="s">
        <v>153</v>
      </c>
      <c r="L222" t="s">
        <v>25</v>
      </c>
    </row>
    <row r="223" spans="1:12" x14ac:dyDescent="0.2">
      <c r="A223" t="s">
        <v>136</v>
      </c>
      <c r="B223" t="s">
        <v>15</v>
      </c>
      <c r="C223" t="s">
        <v>136</v>
      </c>
      <c r="E223" s="17">
        <v>38565</v>
      </c>
      <c r="F223" t="s">
        <v>9</v>
      </c>
      <c r="G223" s="2">
        <v>3.5135135135135135E-4</v>
      </c>
      <c r="J223">
        <v>1</v>
      </c>
      <c r="K223" t="s">
        <v>153</v>
      </c>
      <c r="L223" t="s">
        <v>25</v>
      </c>
    </row>
    <row r="224" spans="1:12" x14ac:dyDescent="0.2">
      <c r="A224" t="s">
        <v>136</v>
      </c>
      <c r="B224" t="s">
        <v>15</v>
      </c>
      <c r="C224" t="s">
        <v>136</v>
      </c>
      <c r="E224" s="17">
        <v>38565</v>
      </c>
      <c r="F224" t="s">
        <v>9</v>
      </c>
      <c r="G224" s="2">
        <v>1.1621621621621622E-3</v>
      </c>
      <c r="J224">
        <v>1</v>
      </c>
      <c r="K224" t="s">
        <v>153</v>
      </c>
      <c r="L224" t="s">
        <v>25</v>
      </c>
    </row>
    <row r="225" spans="1:12" x14ac:dyDescent="0.2">
      <c r="A225" t="s">
        <v>136</v>
      </c>
      <c r="B225" t="s">
        <v>15</v>
      </c>
      <c r="C225" t="s">
        <v>136</v>
      </c>
      <c r="E225" s="17">
        <v>38565</v>
      </c>
      <c r="F225" t="s">
        <v>9</v>
      </c>
      <c r="G225" s="2">
        <v>1.2702702702702703E-3</v>
      </c>
      <c r="J225">
        <v>1</v>
      </c>
      <c r="K225" t="s">
        <v>153</v>
      </c>
      <c r="L225" t="s">
        <v>25</v>
      </c>
    </row>
    <row r="226" spans="1:12" x14ac:dyDescent="0.2">
      <c r="A226" t="s">
        <v>136</v>
      </c>
      <c r="B226" t="s">
        <v>15</v>
      </c>
      <c r="C226" t="s">
        <v>136</v>
      </c>
      <c r="E226" s="17">
        <v>38565</v>
      </c>
      <c r="F226" t="s">
        <v>9</v>
      </c>
      <c r="G226" s="2">
        <v>1.2972972972972974E-3</v>
      </c>
      <c r="J226">
        <v>1</v>
      </c>
      <c r="K226" t="s">
        <v>153</v>
      </c>
      <c r="L226" t="s">
        <v>25</v>
      </c>
    </row>
    <row r="227" spans="1:12" x14ac:dyDescent="0.2">
      <c r="A227" t="s">
        <v>136</v>
      </c>
      <c r="B227" t="s">
        <v>15</v>
      </c>
      <c r="C227" t="s">
        <v>136</v>
      </c>
      <c r="E227" s="17">
        <v>38565</v>
      </c>
      <c r="F227" t="s">
        <v>9</v>
      </c>
      <c r="G227" s="2">
        <v>4.8648648648648652E-4</v>
      </c>
      <c r="J227">
        <v>1</v>
      </c>
      <c r="K227" t="s">
        <v>153</v>
      </c>
      <c r="L227" t="s">
        <v>25</v>
      </c>
    </row>
    <row r="228" spans="1:12" x14ac:dyDescent="0.2">
      <c r="A228" t="s">
        <v>136</v>
      </c>
      <c r="B228" t="s">
        <v>15</v>
      </c>
      <c r="C228" t="s">
        <v>136</v>
      </c>
      <c r="E228" s="17">
        <v>38565</v>
      </c>
      <c r="F228" t="s">
        <v>9</v>
      </c>
      <c r="G228" s="2">
        <v>4.5945945945945947E-4</v>
      </c>
      <c r="J228">
        <v>1</v>
      </c>
      <c r="K228" t="s">
        <v>153</v>
      </c>
      <c r="L228" t="s">
        <v>25</v>
      </c>
    </row>
    <row r="229" spans="1:12" x14ac:dyDescent="0.2">
      <c r="A229" t="s">
        <v>136</v>
      </c>
      <c r="B229" t="s">
        <v>15</v>
      </c>
      <c r="C229" t="s">
        <v>136</v>
      </c>
      <c r="E229" s="17">
        <v>38565</v>
      </c>
      <c r="F229" t="s">
        <v>9</v>
      </c>
      <c r="G229" s="2">
        <v>4.3243243243243243E-4</v>
      </c>
      <c r="J229">
        <v>1</v>
      </c>
      <c r="K229" t="s">
        <v>153</v>
      </c>
      <c r="L229" t="s">
        <v>25</v>
      </c>
    </row>
    <row r="230" spans="1:12" x14ac:dyDescent="0.2">
      <c r="A230" t="s">
        <v>136</v>
      </c>
      <c r="B230" t="s">
        <v>15</v>
      </c>
      <c r="C230" t="s">
        <v>136</v>
      </c>
      <c r="E230" s="17">
        <v>38565</v>
      </c>
      <c r="F230" t="s">
        <v>9</v>
      </c>
      <c r="G230" s="2">
        <v>4.5945945945945947E-4</v>
      </c>
      <c r="J230">
        <v>1</v>
      </c>
      <c r="K230" t="s">
        <v>153</v>
      </c>
      <c r="L230" t="s">
        <v>25</v>
      </c>
    </row>
    <row r="231" spans="1:12" x14ac:dyDescent="0.2">
      <c r="A231" t="s">
        <v>136</v>
      </c>
      <c r="B231" t="s">
        <v>15</v>
      </c>
      <c r="C231" t="s">
        <v>136</v>
      </c>
      <c r="E231" s="17">
        <v>38565</v>
      </c>
      <c r="F231" t="s">
        <v>9</v>
      </c>
      <c r="G231" s="2">
        <v>1.6216216216216218E-4</v>
      </c>
      <c r="J231">
        <v>1</v>
      </c>
      <c r="K231" t="s">
        <v>153</v>
      </c>
      <c r="L231" t="s">
        <v>25</v>
      </c>
    </row>
    <row r="232" spans="1:12" x14ac:dyDescent="0.2">
      <c r="A232" t="s">
        <v>136</v>
      </c>
      <c r="B232" t="s">
        <v>15</v>
      </c>
      <c r="C232" t="s">
        <v>136</v>
      </c>
      <c r="E232" s="17">
        <v>38565</v>
      </c>
      <c r="F232" t="s">
        <v>9</v>
      </c>
      <c r="G232" s="2">
        <v>2.9729729729729732E-4</v>
      </c>
      <c r="J232">
        <v>1</v>
      </c>
      <c r="K232" t="s">
        <v>153</v>
      </c>
      <c r="L232" t="s">
        <v>25</v>
      </c>
    </row>
    <row r="233" spans="1:12" x14ac:dyDescent="0.2">
      <c r="A233" t="s">
        <v>136</v>
      </c>
      <c r="B233" t="s">
        <v>15</v>
      </c>
      <c r="C233" t="s">
        <v>136</v>
      </c>
      <c r="E233" s="17">
        <v>38565</v>
      </c>
      <c r="F233" t="s">
        <v>9</v>
      </c>
      <c r="G233" s="2">
        <v>1.1081081081081082E-3</v>
      </c>
      <c r="J233">
        <v>1</v>
      </c>
      <c r="K233" t="s">
        <v>153</v>
      </c>
      <c r="L233" t="s">
        <v>25</v>
      </c>
    </row>
    <row r="234" spans="1:12" x14ac:dyDescent="0.2">
      <c r="A234" t="s">
        <v>136</v>
      </c>
      <c r="B234" t="s">
        <v>15</v>
      </c>
      <c r="C234" t="s">
        <v>136</v>
      </c>
      <c r="E234" s="17">
        <v>38565</v>
      </c>
      <c r="F234" t="s">
        <v>9</v>
      </c>
      <c r="G234" s="2">
        <v>4.8378378378378375E-3</v>
      </c>
      <c r="J234">
        <v>1</v>
      </c>
      <c r="K234" t="s">
        <v>153</v>
      </c>
      <c r="L234" t="s">
        <v>25</v>
      </c>
    </row>
    <row r="235" spans="1:12" x14ac:dyDescent="0.2">
      <c r="A235" t="s">
        <v>136</v>
      </c>
      <c r="B235" t="s">
        <v>15</v>
      </c>
      <c r="C235" t="s">
        <v>136</v>
      </c>
      <c r="E235" s="17">
        <v>38565</v>
      </c>
      <c r="F235" t="s">
        <v>9</v>
      </c>
      <c r="G235" s="2">
        <v>4.8648648648648652E-4</v>
      </c>
      <c r="J235">
        <v>1</v>
      </c>
      <c r="K235" t="s">
        <v>153</v>
      </c>
      <c r="L235" t="s">
        <v>25</v>
      </c>
    </row>
    <row r="236" spans="1:12" x14ac:dyDescent="0.2">
      <c r="A236" t="s">
        <v>136</v>
      </c>
      <c r="B236" t="s">
        <v>15</v>
      </c>
      <c r="C236" t="s">
        <v>136</v>
      </c>
      <c r="E236" s="17">
        <v>38565</v>
      </c>
      <c r="F236" t="s">
        <v>9</v>
      </c>
      <c r="G236" s="2">
        <v>3.5135135135135135E-4</v>
      </c>
      <c r="J236">
        <v>1</v>
      </c>
      <c r="K236" t="s">
        <v>153</v>
      </c>
      <c r="L236" t="s">
        <v>25</v>
      </c>
    </row>
    <row r="237" spans="1:12" x14ac:dyDescent="0.2">
      <c r="A237" t="s">
        <v>136</v>
      </c>
      <c r="B237" t="s">
        <v>15</v>
      </c>
      <c r="C237" t="s">
        <v>136</v>
      </c>
      <c r="E237" s="17">
        <v>38565</v>
      </c>
      <c r="F237" t="s">
        <v>9</v>
      </c>
      <c r="G237" s="2">
        <v>3.5135135135135135E-4</v>
      </c>
      <c r="J237">
        <v>1</v>
      </c>
      <c r="K237" t="s">
        <v>153</v>
      </c>
      <c r="L237" t="s">
        <v>25</v>
      </c>
    </row>
    <row r="238" spans="1:12" x14ac:dyDescent="0.2">
      <c r="A238" t="s">
        <v>136</v>
      </c>
      <c r="B238" t="s">
        <v>15</v>
      </c>
      <c r="C238" t="s">
        <v>136</v>
      </c>
      <c r="E238" s="17">
        <v>38565</v>
      </c>
      <c r="F238" t="s">
        <v>9</v>
      </c>
      <c r="G238" s="2">
        <v>4.0540540540540544E-4</v>
      </c>
      <c r="J238">
        <v>1</v>
      </c>
      <c r="K238" t="s">
        <v>153</v>
      </c>
      <c r="L238" t="s">
        <v>25</v>
      </c>
    </row>
    <row r="239" spans="1:12" x14ac:dyDescent="0.2">
      <c r="A239" t="s">
        <v>136</v>
      </c>
      <c r="B239" t="s">
        <v>15</v>
      </c>
      <c r="C239" t="s">
        <v>136</v>
      </c>
      <c r="E239" s="17">
        <v>38565</v>
      </c>
      <c r="F239" t="s">
        <v>9</v>
      </c>
      <c r="G239" s="2">
        <v>1.9729729729729729E-3</v>
      </c>
      <c r="J239">
        <v>1</v>
      </c>
      <c r="K239" t="s">
        <v>153</v>
      </c>
      <c r="L239" t="s">
        <v>25</v>
      </c>
    </row>
    <row r="240" spans="1:12" x14ac:dyDescent="0.2">
      <c r="A240" t="s">
        <v>136</v>
      </c>
      <c r="B240" t="s">
        <v>15</v>
      </c>
      <c r="C240" t="s">
        <v>136</v>
      </c>
      <c r="E240" s="17">
        <v>38565</v>
      </c>
      <c r="F240" t="s">
        <v>9</v>
      </c>
      <c r="G240" s="2">
        <v>9.1891891891891907E-3</v>
      </c>
      <c r="J240">
        <v>1</v>
      </c>
      <c r="K240" t="s">
        <v>153</v>
      </c>
      <c r="L240" t="s">
        <v>25</v>
      </c>
    </row>
    <row r="241" spans="1:12" x14ac:dyDescent="0.2">
      <c r="A241" t="s">
        <v>136</v>
      </c>
      <c r="B241" t="s">
        <v>15</v>
      </c>
      <c r="C241" t="s">
        <v>136</v>
      </c>
      <c r="E241" s="17">
        <v>38565</v>
      </c>
      <c r="F241" t="s">
        <v>9</v>
      </c>
      <c r="G241" s="2">
        <v>4.0540540540540544E-4</v>
      </c>
      <c r="J241">
        <v>1</v>
      </c>
      <c r="K241" t="s">
        <v>153</v>
      </c>
      <c r="L241" t="s">
        <v>25</v>
      </c>
    </row>
    <row r="242" spans="1:12" x14ac:dyDescent="0.2">
      <c r="A242" t="s">
        <v>136</v>
      </c>
      <c r="B242" t="s">
        <v>15</v>
      </c>
      <c r="C242" t="s">
        <v>136</v>
      </c>
      <c r="E242" s="17">
        <v>38565</v>
      </c>
      <c r="F242" t="s">
        <v>9</v>
      </c>
      <c r="G242" s="2">
        <v>3.2432432432432436E-4</v>
      </c>
      <c r="J242">
        <v>1</v>
      </c>
      <c r="K242" t="s">
        <v>153</v>
      </c>
      <c r="L242" t="s">
        <v>25</v>
      </c>
    </row>
    <row r="243" spans="1:12" x14ac:dyDescent="0.2">
      <c r="A243" t="s">
        <v>136</v>
      </c>
      <c r="B243" t="s">
        <v>15</v>
      </c>
      <c r="C243" t="s">
        <v>136</v>
      </c>
      <c r="E243" s="17">
        <v>38565</v>
      </c>
      <c r="F243" t="s">
        <v>9</v>
      </c>
      <c r="G243" s="2">
        <v>8.1081081081081088E-4</v>
      </c>
      <c r="J243">
        <v>1</v>
      </c>
      <c r="K243" t="s">
        <v>153</v>
      </c>
      <c r="L243" t="s">
        <v>25</v>
      </c>
    </row>
    <row r="244" spans="1:12" x14ac:dyDescent="0.2">
      <c r="A244" t="s">
        <v>136</v>
      </c>
      <c r="B244" t="s">
        <v>15</v>
      </c>
      <c r="C244" t="s">
        <v>136</v>
      </c>
      <c r="E244" s="17">
        <v>38565</v>
      </c>
      <c r="F244" t="s">
        <v>9</v>
      </c>
      <c r="G244" s="2">
        <v>7.3243243243243236E-3</v>
      </c>
      <c r="J244">
        <v>1</v>
      </c>
      <c r="K244" t="s">
        <v>153</v>
      </c>
      <c r="L244" t="s">
        <v>25</v>
      </c>
    </row>
    <row r="245" spans="1:12" x14ac:dyDescent="0.2">
      <c r="A245" s="6" t="s">
        <v>136</v>
      </c>
      <c r="B245" s="6" t="s">
        <v>15</v>
      </c>
      <c r="C245" s="6" t="s">
        <v>136</v>
      </c>
      <c r="D245" s="6"/>
      <c r="E245" s="18">
        <v>38565</v>
      </c>
      <c r="F245" s="6" t="s">
        <v>9</v>
      </c>
      <c r="G245" s="10">
        <v>4.5945945945945947E-4</v>
      </c>
      <c r="H245" s="10"/>
      <c r="I245" s="10"/>
      <c r="J245" s="6">
        <v>1</v>
      </c>
      <c r="K245" s="6" t="s">
        <v>153</v>
      </c>
      <c r="L245" s="6" t="s">
        <v>25</v>
      </c>
    </row>
    <row r="246" spans="1:12" x14ac:dyDescent="0.2">
      <c r="A246" t="s">
        <v>169</v>
      </c>
      <c r="B246" t="s">
        <v>13</v>
      </c>
      <c r="C246" t="s">
        <v>158</v>
      </c>
      <c r="E246" s="17">
        <v>38565</v>
      </c>
      <c r="F246" t="s">
        <v>9</v>
      </c>
      <c r="G246" s="2">
        <v>2.0540540540540542E-3</v>
      </c>
      <c r="J246">
        <v>1</v>
      </c>
      <c r="K246" t="s">
        <v>153</v>
      </c>
      <c r="L246" t="s">
        <v>25</v>
      </c>
    </row>
    <row r="247" spans="1:12" x14ac:dyDescent="0.2">
      <c r="A247" t="s">
        <v>169</v>
      </c>
      <c r="B247" t="s">
        <v>13</v>
      </c>
      <c r="C247" t="s">
        <v>158</v>
      </c>
      <c r="E247" s="17">
        <v>38565</v>
      </c>
      <c r="F247" t="s">
        <v>9</v>
      </c>
      <c r="G247" s="2">
        <v>1.5945945945945947E-3</v>
      </c>
      <c r="J247">
        <v>1</v>
      </c>
      <c r="K247" t="s">
        <v>153</v>
      </c>
      <c r="L247" t="s">
        <v>25</v>
      </c>
    </row>
    <row r="248" spans="1:12" x14ac:dyDescent="0.2">
      <c r="A248" t="s">
        <v>169</v>
      </c>
      <c r="B248" t="s">
        <v>13</v>
      </c>
      <c r="C248" t="s">
        <v>158</v>
      </c>
      <c r="E248" s="17">
        <v>38565</v>
      </c>
      <c r="F248" t="s">
        <v>9</v>
      </c>
      <c r="G248" s="2">
        <v>7.6486486486486488E-3</v>
      </c>
      <c r="J248">
        <v>1</v>
      </c>
      <c r="K248" t="s">
        <v>153</v>
      </c>
      <c r="L248" t="s">
        <v>25</v>
      </c>
    </row>
    <row r="249" spans="1:12" x14ac:dyDescent="0.2">
      <c r="A249" t="s">
        <v>169</v>
      </c>
      <c r="B249" t="s">
        <v>13</v>
      </c>
      <c r="C249" t="s">
        <v>158</v>
      </c>
      <c r="E249" s="17">
        <v>38565</v>
      </c>
      <c r="F249" t="s">
        <v>9</v>
      </c>
      <c r="G249" s="2">
        <v>9.729729729729731E-3</v>
      </c>
      <c r="J249">
        <v>1</v>
      </c>
      <c r="K249" t="s">
        <v>153</v>
      </c>
      <c r="L249" t="s">
        <v>25</v>
      </c>
    </row>
    <row r="250" spans="1:12" x14ac:dyDescent="0.2">
      <c r="A250" s="6" t="s">
        <v>169</v>
      </c>
      <c r="B250" s="6" t="s">
        <v>13</v>
      </c>
      <c r="C250" s="6" t="s">
        <v>158</v>
      </c>
      <c r="D250" s="6"/>
      <c r="E250" s="18">
        <v>38565</v>
      </c>
      <c r="F250" s="6" t="s">
        <v>9</v>
      </c>
      <c r="G250" s="10">
        <v>9.7027027027027039E-3</v>
      </c>
      <c r="H250" s="10"/>
      <c r="I250" s="10"/>
      <c r="J250" s="6">
        <v>1</v>
      </c>
      <c r="K250" s="6" t="s">
        <v>153</v>
      </c>
      <c r="L250" s="6" t="s">
        <v>25</v>
      </c>
    </row>
    <row r="251" spans="1:12" x14ac:dyDescent="0.2">
      <c r="A251" t="s">
        <v>169</v>
      </c>
      <c r="B251" t="s">
        <v>13</v>
      </c>
      <c r="C251" t="s">
        <v>140</v>
      </c>
      <c r="E251" s="17">
        <v>38565</v>
      </c>
      <c r="F251" t="s">
        <v>9</v>
      </c>
      <c r="G251" s="2">
        <v>5.6756756756756758E-3</v>
      </c>
      <c r="J251">
        <v>1</v>
      </c>
      <c r="K251" t="s">
        <v>153</v>
      </c>
      <c r="L251" t="s">
        <v>25</v>
      </c>
    </row>
    <row r="252" spans="1:12" x14ac:dyDescent="0.2">
      <c r="A252" t="s">
        <v>169</v>
      </c>
      <c r="B252" t="s">
        <v>13</v>
      </c>
      <c r="C252" t="s">
        <v>140</v>
      </c>
      <c r="E252" s="17">
        <v>38565</v>
      </c>
      <c r="F252" t="s">
        <v>9</v>
      </c>
      <c r="G252" s="2">
        <v>1.0027027027027027E-2</v>
      </c>
      <c r="J252">
        <v>1</v>
      </c>
      <c r="K252" t="s">
        <v>153</v>
      </c>
      <c r="L252" t="s">
        <v>25</v>
      </c>
    </row>
    <row r="253" spans="1:12" x14ac:dyDescent="0.2">
      <c r="A253" t="s">
        <v>169</v>
      </c>
      <c r="B253" t="s">
        <v>13</v>
      </c>
      <c r="C253" t="s">
        <v>140</v>
      </c>
      <c r="E253" s="17">
        <v>38565</v>
      </c>
      <c r="F253" t="s">
        <v>9</v>
      </c>
      <c r="G253" s="2">
        <v>1.1243243243243243E-2</v>
      </c>
      <c r="J253">
        <v>1</v>
      </c>
      <c r="K253" t="s">
        <v>153</v>
      </c>
      <c r="L253" t="s">
        <v>25</v>
      </c>
    </row>
    <row r="254" spans="1:12" x14ac:dyDescent="0.2">
      <c r="A254" t="s">
        <v>169</v>
      </c>
      <c r="B254" t="s">
        <v>13</v>
      </c>
      <c r="C254" t="s">
        <v>140</v>
      </c>
      <c r="E254" s="17">
        <v>38565</v>
      </c>
      <c r="F254" t="s">
        <v>9</v>
      </c>
      <c r="G254" s="2">
        <v>1.2621621621621624E-2</v>
      </c>
      <c r="J254">
        <v>1</v>
      </c>
      <c r="K254" t="s">
        <v>153</v>
      </c>
      <c r="L254" t="s">
        <v>25</v>
      </c>
    </row>
    <row r="255" spans="1:12" x14ac:dyDescent="0.2">
      <c r="A255" t="s">
        <v>169</v>
      </c>
      <c r="B255" t="s">
        <v>13</v>
      </c>
      <c r="C255" t="s">
        <v>140</v>
      </c>
      <c r="E255" s="17">
        <v>38565</v>
      </c>
      <c r="F255" t="s">
        <v>9</v>
      </c>
      <c r="G255" s="2">
        <v>5.5405405405405403E-3</v>
      </c>
      <c r="J255">
        <v>1</v>
      </c>
      <c r="K255" t="s">
        <v>153</v>
      </c>
      <c r="L255" t="s">
        <v>25</v>
      </c>
    </row>
    <row r="256" spans="1:12" x14ac:dyDescent="0.2">
      <c r="A256" t="s">
        <v>169</v>
      </c>
      <c r="B256" t="s">
        <v>13</v>
      </c>
      <c r="C256" t="s">
        <v>140</v>
      </c>
      <c r="E256" s="17">
        <v>38565</v>
      </c>
      <c r="F256" t="s">
        <v>9</v>
      </c>
      <c r="G256" s="2">
        <v>6.5135135135135141E-3</v>
      </c>
      <c r="J256">
        <v>1</v>
      </c>
      <c r="K256" t="s">
        <v>153</v>
      </c>
      <c r="L256" t="s">
        <v>25</v>
      </c>
    </row>
    <row r="257" spans="1:12" x14ac:dyDescent="0.2">
      <c r="A257" s="6" t="s">
        <v>169</v>
      </c>
      <c r="B257" s="6" t="s">
        <v>13</v>
      </c>
      <c r="C257" s="6" t="s">
        <v>140</v>
      </c>
      <c r="D257" s="6"/>
      <c r="E257" s="18">
        <v>38565</v>
      </c>
      <c r="F257" s="6" t="s">
        <v>9</v>
      </c>
      <c r="G257" s="10">
        <v>1.0621621621621622E-2</v>
      </c>
      <c r="H257" s="10"/>
      <c r="I257" s="10"/>
      <c r="J257" s="6">
        <v>1</v>
      </c>
      <c r="K257" s="6" t="s">
        <v>153</v>
      </c>
      <c r="L257" s="6" t="s">
        <v>25</v>
      </c>
    </row>
    <row r="258" spans="1:12" x14ac:dyDescent="0.2">
      <c r="A258" t="s">
        <v>74</v>
      </c>
      <c r="B258" t="s">
        <v>13</v>
      </c>
      <c r="C258" t="s">
        <v>74</v>
      </c>
      <c r="E258" s="17">
        <v>38565</v>
      </c>
      <c r="F258" t="s">
        <v>9</v>
      </c>
      <c r="G258" s="2">
        <v>9.4864864864864871E-3</v>
      </c>
      <c r="J258">
        <v>1</v>
      </c>
      <c r="K258" t="s">
        <v>153</v>
      </c>
      <c r="L258" t="s">
        <v>25</v>
      </c>
    </row>
    <row r="259" spans="1:12" x14ac:dyDescent="0.2">
      <c r="A259" t="s">
        <v>74</v>
      </c>
      <c r="B259" t="s">
        <v>13</v>
      </c>
      <c r="C259" t="s">
        <v>74</v>
      </c>
      <c r="E259" s="17">
        <v>38565</v>
      </c>
      <c r="F259" t="s">
        <v>9</v>
      </c>
      <c r="G259" s="2">
        <v>1.6027027027027029E-2</v>
      </c>
      <c r="J259">
        <v>1</v>
      </c>
      <c r="K259" t="s">
        <v>153</v>
      </c>
      <c r="L259" t="s">
        <v>25</v>
      </c>
    </row>
    <row r="260" spans="1:12" x14ac:dyDescent="0.2">
      <c r="A260" t="s">
        <v>74</v>
      </c>
      <c r="B260" t="s">
        <v>13</v>
      </c>
      <c r="C260" t="s">
        <v>74</v>
      </c>
      <c r="E260" s="17">
        <v>38565</v>
      </c>
      <c r="F260" t="s">
        <v>9</v>
      </c>
      <c r="G260" s="2">
        <v>1.3972972972972973E-2</v>
      </c>
      <c r="J260">
        <v>1</v>
      </c>
      <c r="K260" t="s">
        <v>153</v>
      </c>
      <c r="L260" t="s">
        <v>25</v>
      </c>
    </row>
    <row r="261" spans="1:12" x14ac:dyDescent="0.2">
      <c r="A261" t="s">
        <v>74</v>
      </c>
      <c r="B261" t="s">
        <v>13</v>
      </c>
      <c r="C261" t="s">
        <v>74</v>
      </c>
      <c r="E261" s="17">
        <v>38565</v>
      </c>
      <c r="F261" t="s">
        <v>9</v>
      </c>
      <c r="G261" s="2">
        <v>2.2783783783783786E-2</v>
      </c>
      <c r="J261">
        <v>1</v>
      </c>
      <c r="K261" t="s">
        <v>153</v>
      </c>
      <c r="L261" t="s">
        <v>25</v>
      </c>
    </row>
    <row r="262" spans="1:12" x14ac:dyDescent="0.2">
      <c r="A262" t="s">
        <v>74</v>
      </c>
      <c r="B262" t="s">
        <v>13</v>
      </c>
      <c r="C262" t="s">
        <v>74</v>
      </c>
      <c r="E262" s="17">
        <v>38565</v>
      </c>
      <c r="F262" t="s">
        <v>9</v>
      </c>
      <c r="G262" s="2">
        <v>4.7567567567567571E-3</v>
      </c>
      <c r="J262">
        <v>1</v>
      </c>
      <c r="K262" t="s">
        <v>153</v>
      </c>
      <c r="L262" t="s">
        <v>25</v>
      </c>
    </row>
    <row r="263" spans="1:12" x14ac:dyDescent="0.2">
      <c r="A263" t="s">
        <v>74</v>
      </c>
      <c r="B263" t="s">
        <v>13</v>
      </c>
      <c r="C263" t="s">
        <v>74</v>
      </c>
      <c r="E263" s="17">
        <v>38565</v>
      </c>
      <c r="F263" t="s">
        <v>9</v>
      </c>
      <c r="G263" s="2">
        <v>1.3459459459459458E-2</v>
      </c>
      <c r="J263">
        <v>1</v>
      </c>
      <c r="K263" t="s">
        <v>153</v>
      </c>
      <c r="L263" t="s">
        <v>25</v>
      </c>
    </row>
    <row r="264" spans="1:12" x14ac:dyDescent="0.2">
      <c r="A264" t="s">
        <v>74</v>
      </c>
      <c r="B264" t="s">
        <v>13</v>
      </c>
      <c r="C264" t="s">
        <v>74</v>
      </c>
      <c r="E264" s="17">
        <v>38565</v>
      </c>
      <c r="F264" t="s">
        <v>9</v>
      </c>
      <c r="G264" s="2">
        <v>3.2432432432432436E-4</v>
      </c>
      <c r="J264">
        <v>1</v>
      </c>
      <c r="K264" t="s">
        <v>153</v>
      </c>
      <c r="L264" t="s">
        <v>25</v>
      </c>
    </row>
    <row r="265" spans="1:12" x14ac:dyDescent="0.2">
      <c r="A265" s="6" t="s">
        <v>74</v>
      </c>
      <c r="B265" t="s">
        <v>13</v>
      </c>
      <c r="C265" t="s">
        <v>74</v>
      </c>
      <c r="E265" s="18">
        <v>38565</v>
      </c>
      <c r="F265" t="s">
        <v>9</v>
      </c>
      <c r="G265" s="2">
        <v>2.756756756756757E-3</v>
      </c>
      <c r="J265">
        <v>1</v>
      </c>
      <c r="K265" t="s">
        <v>153</v>
      </c>
      <c r="L265" t="s">
        <v>25</v>
      </c>
    </row>
    <row r="266" spans="1:12" x14ac:dyDescent="0.2">
      <c r="A266" t="s">
        <v>161</v>
      </c>
      <c r="B266" s="3" t="s">
        <v>13</v>
      </c>
      <c r="C266" s="3" t="s">
        <v>141</v>
      </c>
      <c r="D266" s="3"/>
      <c r="E266" s="16">
        <v>33573</v>
      </c>
      <c r="F266" s="3" t="s">
        <v>9</v>
      </c>
      <c r="G266" s="4">
        <v>2.6068237945383037E-5</v>
      </c>
      <c r="H266" s="4"/>
      <c r="I266" s="4"/>
      <c r="J266" s="3">
        <v>1</v>
      </c>
      <c r="K266" s="3" t="s">
        <v>153</v>
      </c>
      <c r="L266" s="3" t="s">
        <v>26</v>
      </c>
    </row>
    <row r="267" spans="1:12" x14ac:dyDescent="0.2">
      <c r="A267" t="s">
        <v>161</v>
      </c>
      <c r="B267" t="s">
        <v>13</v>
      </c>
      <c r="C267" t="s">
        <v>141</v>
      </c>
      <c r="E267" s="17">
        <v>33298</v>
      </c>
      <c r="F267" t="s">
        <v>9</v>
      </c>
      <c r="G267" s="2">
        <v>1.1686023713632516E-5</v>
      </c>
      <c r="J267">
        <v>1</v>
      </c>
      <c r="K267" t="s">
        <v>153</v>
      </c>
      <c r="L267" t="s">
        <v>26</v>
      </c>
    </row>
    <row r="268" spans="1:12" x14ac:dyDescent="0.2">
      <c r="A268" t="s">
        <v>74</v>
      </c>
      <c r="B268" t="s">
        <v>13</v>
      </c>
      <c r="C268" t="s">
        <v>143</v>
      </c>
      <c r="D268" t="s">
        <v>175</v>
      </c>
      <c r="E268" s="17">
        <v>33573</v>
      </c>
      <c r="F268" t="s">
        <v>9</v>
      </c>
      <c r="G268" s="2">
        <v>4.803019857213358E-3</v>
      </c>
      <c r="J268">
        <v>1</v>
      </c>
      <c r="K268" t="s">
        <v>153</v>
      </c>
      <c r="L268" t="s">
        <v>26</v>
      </c>
    </row>
    <row r="269" spans="1:12" x14ac:dyDescent="0.2">
      <c r="A269" t="s">
        <v>136</v>
      </c>
      <c r="B269" t="s">
        <v>13</v>
      </c>
      <c r="C269" t="s">
        <v>147</v>
      </c>
      <c r="E269" s="17">
        <v>33683</v>
      </c>
      <c r="F269" t="s">
        <v>9</v>
      </c>
      <c r="G269" s="2">
        <v>3.5313984940239416E-4</v>
      </c>
      <c r="J269">
        <v>1</v>
      </c>
      <c r="K269" t="s">
        <v>153</v>
      </c>
      <c r="L269" t="s">
        <v>26</v>
      </c>
    </row>
    <row r="270" spans="1:12" x14ac:dyDescent="0.2">
      <c r="A270" t="s">
        <v>14</v>
      </c>
      <c r="B270" t="s">
        <v>14</v>
      </c>
      <c r="C270" t="s">
        <v>56</v>
      </c>
      <c r="E270" s="17">
        <v>33699</v>
      </c>
      <c r="F270" t="s">
        <v>9</v>
      </c>
      <c r="G270" s="2">
        <v>5.7373083310011379E-3</v>
      </c>
      <c r="J270">
        <v>1</v>
      </c>
      <c r="K270" t="s">
        <v>153</v>
      </c>
      <c r="L270" t="s">
        <v>26</v>
      </c>
    </row>
    <row r="271" spans="1:12" x14ac:dyDescent="0.2">
      <c r="A271" t="s">
        <v>14</v>
      </c>
      <c r="B271" t="s">
        <v>14</v>
      </c>
      <c r="C271" t="s">
        <v>57</v>
      </c>
      <c r="E271" s="17">
        <v>33699</v>
      </c>
      <c r="F271" t="s">
        <v>9</v>
      </c>
      <c r="G271" s="2">
        <v>3.2606491121115284E-3</v>
      </c>
      <c r="J271">
        <v>1</v>
      </c>
      <c r="K271" t="s">
        <v>153</v>
      </c>
      <c r="L271" t="s">
        <v>26</v>
      </c>
    </row>
    <row r="272" spans="1:12" x14ac:dyDescent="0.2">
      <c r="A272" t="s">
        <v>136</v>
      </c>
      <c r="B272" t="s">
        <v>15</v>
      </c>
      <c r="C272" t="s">
        <v>142</v>
      </c>
      <c r="D272" t="s">
        <v>175</v>
      </c>
      <c r="E272" s="17">
        <v>33569</v>
      </c>
      <c r="F272" t="s">
        <v>9</v>
      </c>
      <c r="G272" s="2">
        <v>4.2896027318256315E-4</v>
      </c>
      <c r="J272">
        <v>1</v>
      </c>
      <c r="K272" t="s">
        <v>153</v>
      </c>
      <c r="L272" t="s">
        <v>26</v>
      </c>
    </row>
    <row r="273" spans="1:21" x14ac:dyDescent="0.2">
      <c r="A273" t="s">
        <v>136</v>
      </c>
      <c r="B273" t="s">
        <v>15</v>
      </c>
      <c r="C273" t="s">
        <v>144</v>
      </c>
      <c r="E273" s="17">
        <v>33701</v>
      </c>
      <c r="F273" t="s">
        <v>9</v>
      </c>
      <c r="G273" s="2">
        <v>1.6333269953855171E-4</v>
      </c>
      <c r="J273">
        <v>1</v>
      </c>
      <c r="K273" t="s">
        <v>153</v>
      </c>
      <c r="L273" t="s">
        <v>26</v>
      </c>
    </row>
    <row r="274" spans="1:21" x14ac:dyDescent="0.2">
      <c r="A274" t="s">
        <v>136</v>
      </c>
      <c r="B274" t="s">
        <v>15</v>
      </c>
      <c r="C274" t="s">
        <v>145</v>
      </c>
      <c r="D274" t="s">
        <v>175</v>
      </c>
      <c r="E274" s="17">
        <v>33105</v>
      </c>
      <c r="F274" t="s">
        <v>9</v>
      </c>
      <c r="G274" s="2">
        <v>3.1755211264091268E-6</v>
      </c>
      <c r="J274">
        <v>1</v>
      </c>
      <c r="K274" t="s">
        <v>153</v>
      </c>
      <c r="L274" t="s">
        <v>26</v>
      </c>
    </row>
    <row r="275" spans="1:21" x14ac:dyDescent="0.2">
      <c r="A275" t="s">
        <v>136</v>
      </c>
      <c r="B275" t="s">
        <v>15</v>
      </c>
      <c r="C275" t="s">
        <v>146</v>
      </c>
      <c r="D275" t="s">
        <v>175</v>
      </c>
      <c r="E275" s="17">
        <v>33104</v>
      </c>
      <c r="F275" t="s">
        <v>9</v>
      </c>
      <c r="G275" s="2">
        <v>8.6888828062263522E-6</v>
      </c>
      <c r="J275">
        <v>1</v>
      </c>
      <c r="K275" t="s">
        <v>153</v>
      </c>
      <c r="L275" t="s">
        <v>26</v>
      </c>
    </row>
    <row r="276" spans="1:21" x14ac:dyDescent="0.2">
      <c r="A276" t="s">
        <v>136</v>
      </c>
      <c r="B276" t="s">
        <v>15</v>
      </c>
      <c r="C276" t="s">
        <v>146</v>
      </c>
      <c r="D276" t="s">
        <v>175</v>
      </c>
      <c r="E276" s="17">
        <v>33104</v>
      </c>
      <c r="F276" t="s">
        <v>9</v>
      </c>
      <c r="G276" s="2">
        <v>6.9006652642412333E-6</v>
      </c>
      <c r="J276">
        <v>1</v>
      </c>
      <c r="K276" t="s">
        <v>153</v>
      </c>
      <c r="L276" t="s">
        <v>26</v>
      </c>
      <c r="U276" s="2"/>
    </row>
    <row r="277" spans="1:21" x14ac:dyDescent="0.2">
      <c r="A277" t="s">
        <v>136</v>
      </c>
      <c r="B277" t="s">
        <v>15</v>
      </c>
      <c r="C277" t="s">
        <v>146</v>
      </c>
      <c r="D277" t="s">
        <v>175</v>
      </c>
      <c r="E277" s="17">
        <v>33104</v>
      </c>
      <c r="F277" t="s">
        <v>9</v>
      </c>
      <c r="G277" s="2">
        <v>8.7381581340499406E-6</v>
      </c>
      <c r="J277">
        <v>1</v>
      </c>
      <c r="K277" t="s">
        <v>153</v>
      </c>
      <c r="L277" t="s">
        <v>26</v>
      </c>
      <c r="U277" s="2"/>
    </row>
    <row r="278" spans="1:21" x14ac:dyDescent="0.2">
      <c r="A278" t="s">
        <v>169</v>
      </c>
      <c r="B278" t="s">
        <v>15</v>
      </c>
      <c r="C278" t="s">
        <v>148</v>
      </c>
      <c r="D278" t="s">
        <v>175</v>
      </c>
      <c r="E278" s="17">
        <v>33856</v>
      </c>
      <c r="F278" t="s">
        <v>9</v>
      </c>
      <c r="G278" s="2">
        <v>9.4612161702856991E-5</v>
      </c>
      <c r="J278">
        <v>1</v>
      </c>
      <c r="K278" t="s">
        <v>153</v>
      </c>
      <c r="L278" t="s">
        <v>26</v>
      </c>
      <c r="U278" s="2"/>
    </row>
    <row r="279" spans="1:21" x14ac:dyDescent="0.2">
      <c r="A279" t="s">
        <v>169</v>
      </c>
      <c r="B279" t="s">
        <v>15</v>
      </c>
      <c r="C279" t="s">
        <v>151</v>
      </c>
      <c r="E279" s="17">
        <v>34214</v>
      </c>
      <c r="F279" t="s">
        <v>9</v>
      </c>
      <c r="G279" s="2">
        <v>3.4718442268479038E-4</v>
      </c>
      <c r="J279">
        <v>1</v>
      </c>
      <c r="K279" t="s">
        <v>153</v>
      </c>
      <c r="L279" t="s">
        <v>26</v>
      </c>
      <c r="U279" s="2"/>
    </row>
    <row r="280" spans="1:21" x14ac:dyDescent="0.2">
      <c r="A280" t="s">
        <v>169</v>
      </c>
      <c r="B280" t="s">
        <v>15</v>
      </c>
      <c r="C280" t="s">
        <v>149</v>
      </c>
      <c r="E280" s="17">
        <v>34211</v>
      </c>
      <c r="F280" t="s">
        <v>9</v>
      </c>
      <c r="G280" s="2">
        <v>2.170940249489487E-4</v>
      </c>
      <c r="J280">
        <v>1</v>
      </c>
      <c r="K280" t="s">
        <v>153</v>
      </c>
      <c r="L280" t="s">
        <v>26</v>
      </c>
      <c r="U280" s="2"/>
    </row>
    <row r="281" spans="1:21" x14ac:dyDescent="0.2">
      <c r="A281" s="6" t="s">
        <v>169</v>
      </c>
      <c r="B281" t="s">
        <v>15</v>
      </c>
      <c r="C281" s="6" t="s">
        <v>150</v>
      </c>
      <c r="D281" s="6" t="s">
        <v>175</v>
      </c>
      <c r="E281" s="18">
        <v>33840</v>
      </c>
      <c r="F281" s="6" t="s">
        <v>9</v>
      </c>
      <c r="G281" s="10">
        <v>6.0458531256527921E-5</v>
      </c>
      <c r="H281" s="10"/>
      <c r="I281" s="10"/>
      <c r="J281" s="6">
        <v>1</v>
      </c>
      <c r="K281" s="6" t="s">
        <v>153</v>
      </c>
      <c r="L281" s="6" t="s">
        <v>26</v>
      </c>
      <c r="U281" s="2"/>
    </row>
    <row r="282" spans="1:21" x14ac:dyDescent="0.2">
      <c r="A282" s="3" t="s">
        <v>19</v>
      </c>
      <c r="B282" t="s">
        <v>19</v>
      </c>
      <c r="C282" t="s">
        <v>187</v>
      </c>
      <c r="D282" s="3" t="s">
        <v>175</v>
      </c>
      <c r="E282" s="20">
        <v>38763</v>
      </c>
      <c r="F282" s="3" t="s">
        <v>95</v>
      </c>
      <c r="G282">
        <v>0.73799999999999999</v>
      </c>
      <c r="H282" s="4"/>
      <c r="I282" s="4"/>
      <c r="J282" s="6">
        <v>1</v>
      </c>
      <c r="K282" t="s">
        <v>153</v>
      </c>
      <c r="L282" s="3" t="s">
        <v>154</v>
      </c>
      <c r="U282" s="2"/>
    </row>
    <row r="283" spans="1:21" x14ac:dyDescent="0.2">
      <c r="A283" t="s">
        <v>19</v>
      </c>
      <c r="B283" t="s">
        <v>19</v>
      </c>
      <c r="C283" t="s">
        <v>187</v>
      </c>
      <c r="D283" t="s">
        <v>175</v>
      </c>
      <c r="E283" s="20">
        <v>39106</v>
      </c>
      <c r="F283" t="s">
        <v>95</v>
      </c>
      <c r="G283">
        <v>0.26900000000000002</v>
      </c>
      <c r="J283" s="6">
        <v>1</v>
      </c>
      <c r="K283" t="s">
        <v>153</v>
      </c>
      <c r="L283" t="s">
        <v>154</v>
      </c>
    </row>
    <row r="284" spans="1:21" x14ac:dyDescent="0.2">
      <c r="A284" t="s">
        <v>19</v>
      </c>
      <c r="B284" t="s">
        <v>19</v>
      </c>
      <c r="C284" t="s">
        <v>187</v>
      </c>
      <c r="D284" t="s">
        <v>175</v>
      </c>
      <c r="E284" s="20">
        <v>39471</v>
      </c>
      <c r="F284" t="s">
        <v>95</v>
      </c>
      <c r="G284">
        <v>0.13500000000000001</v>
      </c>
      <c r="J284" s="6">
        <v>1</v>
      </c>
      <c r="K284" t="s">
        <v>153</v>
      </c>
      <c r="L284" t="s">
        <v>154</v>
      </c>
    </row>
    <row r="285" spans="1:21" x14ac:dyDescent="0.2">
      <c r="A285" t="s">
        <v>19</v>
      </c>
      <c r="B285" t="s">
        <v>19</v>
      </c>
      <c r="C285" t="s">
        <v>187</v>
      </c>
      <c r="D285" t="s">
        <v>175</v>
      </c>
      <c r="E285" s="20">
        <v>39868</v>
      </c>
      <c r="F285" t="s">
        <v>95</v>
      </c>
      <c r="G285">
        <v>1.88</v>
      </c>
      <c r="J285" s="6">
        <v>1</v>
      </c>
      <c r="K285" t="s">
        <v>153</v>
      </c>
      <c r="L285" t="s">
        <v>154</v>
      </c>
    </row>
    <row r="286" spans="1:21" x14ac:dyDescent="0.2">
      <c r="A286" t="s">
        <v>19</v>
      </c>
      <c r="B286" t="s">
        <v>19</v>
      </c>
      <c r="C286" t="s">
        <v>187</v>
      </c>
      <c r="D286" t="s">
        <v>175</v>
      </c>
      <c r="E286" s="20">
        <v>40191</v>
      </c>
      <c r="F286" t="s">
        <v>95</v>
      </c>
      <c r="G286">
        <v>1.4</v>
      </c>
      <c r="J286" s="6">
        <v>1</v>
      </c>
      <c r="K286" t="s">
        <v>153</v>
      </c>
      <c r="L286" t="s">
        <v>154</v>
      </c>
    </row>
    <row r="287" spans="1:21" x14ac:dyDescent="0.2">
      <c r="A287" t="s">
        <v>19</v>
      </c>
      <c r="B287" t="s">
        <v>19</v>
      </c>
      <c r="C287" t="s">
        <v>187</v>
      </c>
      <c r="D287" t="s">
        <v>175</v>
      </c>
      <c r="E287" s="20">
        <v>40758</v>
      </c>
      <c r="F287" t="s">
        <v>95</v>
      </c>
      <c r="G287">
        <v>2.39</v>
      </c>
      <c r="J287" s="6">
        <v>1</v>
      </c>
      <c r="K287" t="s">
        <v>153</v>
      </c>
      <c r="L287" t="s">
        <v>154</v>
      </c>
    </row>
    <row r="288" spans="1:21" x14ac:dyDescent="0.2">
      <c r="A288" t="s">
        <v>19</v>
      </c>
      <c r="B288" t="s">
        <v>19</v>
      </c>
      <c r="C288" t="s">
        <v>187</v>
      </c>
      <c r="D288" t="s">
        <v>175</v>
      </c>
      <c r="E288" s="20">
        <v>40931</v>
      </c>
      <c r="F288" t="s">
        <v>95</v>
      </c>
      <c r="G288">
        <v>0.94199999999999995</v>
      </c>
      <c r="J288" s="6">
        <v>1</v>
      </c>
      <c r="K288" t="s">
        <v>153</v>
      </c>
      <c r="L288" t="s">
        <v>154</v>
      </c>
    </row>
    <row r="289" spans="1:16" x14ac:dyDescent="0.2">
      <c r="A289" t="s">
        <v>19</v>
      </c>
      <c r="B289" t="s">
        <v>19</v>
      </c>
      <c r="C289" t="s">
        <v>187</v>
      </c>
      <c r="D289" t="s">
        <v>175</v>
      </c>
      <c r="E289" s="20">
        <v>41302</v>
      </c>
      <c r="F289" t="s">
        <v>95</v>
      </c>
      <c r="G289">
        <v>0.8</v>
      </c>
      <c r="J289" s="6">
        <v>1</v>
      </c>
      <c r="K289" t="s">
        <v>153</v>
      </c>
      <c r="L289" t="s">
        <v>154</v>
      </c>
    </row>
    <row r="290" spans="1:16" x14ac:dyDescent="0.2">
      <c r="A290" t="s">
        <v>19</v>
      </c>
      <c r="B290" t="s">
        <v>19</v>
      </c>
      <c r="C290" t="s">
        <v>187</v>
      </c>
      <c r="D290" t="s">
        <v>175</v>
      </c>
      <c r="E290" s="20">
        <v>41676</v>
      </c>
      <c r="F290" t="s">
        <v>95</v>
      </c>
      <c r="G290">
        <v>1.34</v>
      </c>
      <c r="J290" s="6">
        <v>1</v>
      </c>
      <c r="K290" t="s">
        <v>153</v>
      </c>
      <c r="L290" t="s">
        <v>154</v>
      </c>
    </row>
    <row r="291" spans="1:16" x14ac:dyDescent="0.2">
      <c r="A291" t="s">
        <v>19</v>
      </c>
      <c r="B291" t="s">
        <v>19</v>
      </c>
      <c r="C291" t="s">
        <v>187</v>
      </c>
      <c r="D291" t="s">
        <v>175</v>
      </c>
      <c r="E291" s="20">
        <v>42024</v>
      </c>
      <c r="F291" t="s">
        <v>95</v>
      </c>
      <c r="G291">
        <v>0.22700000000000001</v>
      </c>
      <c r="J291" s="6">
        <v>1</v>
      </c>
      <c r="K291" t="s">
        <v>153</v>
      </c>
      <c r="L291" t="s">
        <v>154</v>
      </c>
    </row>
    <row r="292" spans="1:16" x14ac:dyDescent="0.2">
      <c r="A292" t="s">
        <v>19</v>
      </c>
      <c r="B292" t="s">
        <v>19</v>
      </c>
      <c r="C292" t="s">
        <v>187</v>
      </c>
      <c r="D292" t="s">
        <v>175</v>
      </c>
      <c r="E292" s="20">
        <v>42422</v>
      </c>
      <c r="F292" t="s">
        <v>95</v>
      </c>
      <c r="G292">
        <v>9.7500000000000003E-2</v>
      </c>
      <c r="J292" s="6">
        <v>1</v>
      </c>
      <c r="K292" t="s">
        <v>153</v>
      </c>
      <c r="L292" t="s">
        <v>154</v>
      </c>
    </row>
    <row r="293" spans="1:16" x14ac:dyDescent="0.2">
      <c r="A293" t="s">
        <v>19</v>
      </c>
      <c r="B293" t="s">
        <v>19</v>
      </c>
      <c r="C293" t="s">
        <v>187</v>
      </c>
      <c r="D293" t="s">
        <v>175</v>
      </c>
      <c r="E293" s="20">
        <v>42765</v>
      </c>
      <c r="F293" t="s">
        <v>95</v>
      </c>
      <c r="G293">
        <v>1.02</v>
      </c>
      <c r="J293" s="6">
        <v>1</v>
      </c>
      <c r="K293" t="s">
        <v>153</v>
      </c>
      <c r="L293" t="s">
        <v>154</v>
      </c>
      <c r="P293" s="2"/>
    </row>
    <row r="294" spans="1:16" x14ac:dyDescent="0.2">
      <c r="A294" t="s">
        <v>19</v>
      </c>
      <c r="B294" t="s">
        <v>19</v>
      </c>
      <c r="C294" t="s">
        <v>187</v>
      </c>
      <c r="D294" t="s">
        <v>175</v>
      </c>
      <c r="E294" s="20">
        <v>43129</v>
      </c>
      <c r="F294" t="s">
        <v>95</v>
      </c>
      <c r="G294">
        <v>1.1100000000000001</v>
      </c>
      <c r="J294" s="6">
        <v>1</v>
      </c>
      <c r="K294" t="s">
        <v>153</v>
      </c>
      <c r="L294" t="s">
        <v>154</v>
      </c>
    </row>
    <row r="295" spans="1:16" x14ac:dyDescent="0.2">
      <c r="A295" t="s">
        <v>19</v>
      </c>
      <c r="B295" t="s">
        <v>19</v>
      </c>
      <c r="C295" t="s">
        <v>187</v>
      </c>
      <c r="D295" t="s">
        <v>175</v>
      </c>
      <c r="E295" s="20">
        <v>43482</v>
      </c>
      <c r="F295" t="s">
        <v>95</v>
      </c>
      <c r="G295">
        <v>-0.27800000000000002</v>
      </c>
      <c r="J295" s="6">
        <v>1</v>
      </c>
      <c r="K295" t="s">
        <v>153</v>
      </c>
      <c r="L295" t="s">
        <v>154</v>
      </c>
    </row>
    <row r="296" spans="1:16" x14ac:dyDescent="0.2">
      <c r="A296" t="s">
        <v>19</v>
      </c>
      <c r="B296" t="s">
        <v>19</v>
      </c>
      <c r="C296" t="s">
        <v>187</v>
      </c>
      <c r="D296" t="s">
        <v>175</v>
      </c>
      <c r="E296" s="20">
        <v>44216</v>
      </c>
      <c r="F296" t="s">
        <v>95</v>
      </c>
      <c r="G296">
        <v>0.318</v>
      </c>
      <c r="J296" s="6">
        <v>1</v>
      </c>
      <c r="K296" t="s">
        <v>153</v>
      </c>
      <c r="L296" t="s">
        <v>154</v>
      </c>
    </row>
    <row r="297" spans="1:16" x14ac:dyDescent="0.2">
      <c r="A297" t="s">
        <v>19</v>
      </c>
      <c r="B297" t="s">
        <v>19</v>
      </c>
      <c r="C297" t="s">
        <v>187</v>
      </c>
      <c r="D297" t="s">
        <v>175</v>
      </c>
      <c r="E297" s="20">
        <v>44568</v>
      </c>
      <c r="F297" t="s">
        <v>95</v>
      </c>
      <c r="G297">
        <v>0.71</v>
      </c>
      <c r="J297" s="6">
        <v>1</v>
      </c>
      <c r="K297" t="s">
        <v>153</v>
      </c>
      <c r="L297" t="s">
        <v>154</v>
      </c>
    </row>
    <row r="298" spans="1:16" x14ac:dyDescent="0.2">
      <c r="A298" t="s">
        <v>19</v>
      </c>
      <c r="B298" t="s">
        <v>19</v>
      </c>
      <c r="C298" t="s">
        <v>152</v>
      </c>
      <c r="D298" t="s">
        <v>175</v>
      </c>
      <c r="E298" s="21">
        <v>36776</v>
      </c>
      <c r="F298" t="s">
        <v>95</v>
      </c>
      <c r="G298">
        <v>0.64200000000000002</v>
      </c>
      <c r="J298" s="6">
        <v>1</v>
      </c>
      <c r="K298" t="s">
        <v>153</v>
      </c>
      <c r="L298" t="s">
        <v>154</v>
      </c>
    </row>
    <row r="299" spans="1:16" x14ac:dyDescent="0.2">
      <c r="A299" t="s">
        <v>19</v>
      </c>
      <c r="B299" t="s">
        <v>19</v>
      </c>
      <c r="C299" t="s">
        <v>152</v>
      </c>
      <c r="D299" t="s">
        <v>175</v>
      </c>
      <c r="E299" s="21">
        <v>36970</v>
      </c>
      <c r="F299" t="s">
        <v>95</v>
      </c>
      <c r="G299">
        <v>0.44900000000000001</v>
      </c>
      <c r="J299" s="6">
        <v>1</v>
      </c>
      <c r="K299" t="s">
        <v>153</v>
      </c>
      <c r="L299" t="s">
        <v>154</v>
      </c>
    </row>
    <row r="300" spans="1:16" x14ac:dyDescent="0.2">
      <c r="A300" t="s">
        <v>19</v>
      </c>
      <c r="B300" t="s">
        <v>19</v>
      </c>
      <c r="C300" t="s">
        <v>152</v>
      </c>
      <c r="D300" t="s">
        <v>175</v>
      </c>
      <c r="E300" s="21">
        <v>37062</v>
      </c>
      <c r="F300" t="s">
        <v>95</v>
      </c>
      <c r="G300">
        <v>0.372</v>
      </c>
      <c r="J300" s="6">
        <v>1</v>
      </c>
      <c r="K300" t="s">
        <v>153</v>
      </c>
      <c r="L300" t="s">
        <v>154</v>
      </c>
    </row>
    <row r="301" spans="1:16" x14ac:dyDescent="0.2">
      <c r="A301" t="s">
        <v>19</v>
      </c>
      <c r="B301" t="s">
        <v>19</v>
      </c>
      <c r="C301" t="s">
        <v>152</v>
      </c>
      <c r="D301" t="s">
        <v>175</v>
      </c>
      <c r="E301" s="21">
        <v>37236</v>
      </c>
      <c r="F301" t="s">
        <v>95</v>
      </c>
      <c r="G301">
        <v>1.83</v>
      </c>
      <c r="J301" s="6">
        <v>1</v>
      </c>
      <c r="K301" t="s">
        <v>153</v>
      </c>
      <c r="L301" t="s">
        <v>154</v>
      </c>
    </row>
    <row r="302" spans="1:16" x14ac:dyDescent="0.2">
      <c r="A302" t="s">
        <v>19</v>
      </c>
      <c r="B302" t="s">
        <v>19</v>
      </c>
      <c r="C302" t="s">
        <v>152</v>
      </c>
      <c r="D302" t="s">
        <v>175</v>
      </c>
      <c r="E302" s="21">
        <v>37516</v>
      </c>
      <c r="F302" t="s">
        <v>95</v>
      </c>
      <c r="G302">
        <v>2.2999999999999998</v>
      </c>
      <c r="J302" s="6">
        <v>1</v>
      </c>
      <c r="K302" t="s">
        <v>153</v>
      </c>
      <c r="L302" t="s">
        <v>154</v>
      </c>
    </row>
    <row r="303" spans="1:16" x14ac:dyDescent="0.2">
      <c r="A303" t="s">
        <v>19</v>
      </c>
      <c r="B303" t="s">
        <v>19</v>
      </c>
      <c r="C303" t="s">
        <v>152</v>
      </c>
      <c r="D303" t="s">
        <v>175</v>
      </c>
      <c r="E303" s="21">
        <v>37879</v>
      </c>
      <c r="F303" t="s">
        <v>95</v>
      </c>
      <c r="G303">
        <v>1.66</v>
      </c>
      <c r="J303" s="6">
        <v>1</v>
      </c>
      <c r="K303" t="s">
        <v>153</v>
      </c>
      <c r="L303" t="s">
        <v>154</v>
      </c>
    </row>
    <row r="304" spans="1:16" x14ac:dyDescent="0.2">
      <c r="A304" t="s">
        <v>19</v>
      </c>
      <c r="B304" t="s">
        <v>19</v>
      </c>
      <c r="C304" t="s">
        <v>152</v>
      </c>
      <c r="D304" t="s">
        <v>175</v>
      </c>
      <c r="E304" s="21">
        <v>38246</v>
      </c>
      <c r="F304" t="s">
        <v>95</v>
      </c>
      <c r="G304">
        <v>3.8</v>
      </c>
      <c r="J304" s="6">
        <v>1</v>
      </c>
      <c r="K304" t="s">
        <v>153</v>
      </c>
      <c r="L304" t="s">
        <v>154</v>
      </c>
    </row>
    <row r="305" spans="1:12" x14ac:dyDescent="0.2">
      <c r="A305" t="s">
        <v>19</v>
      </c>
      <c r="B305" t="s">
        <v>19</v>
      </c>
      <c r="C305" t="s">
        <v>152</v>
      </c>
      <c r="D305" t="s">
        <v>175</v>
      </c>
      <c r="E305" s="21">
        <v>38609</v>
      </c>
      <c r="F305" t="s">
        <v>95</v>
      </c>
      <c r="G305">
        <v>2.4900000000000002</v>
      </c>
      <c r="J305" s="6">
        <v>1</v>
      </c>
      <c r="K305" t="s">
        <v>153</v>
      </c>
      <c r="L305" t="s">
        <v>154</v>
      </c>
    </row>
    <row r="306" spans="1:12" x14ac:dyDescent="0.2">
      <c r="A306" t="s">
        <v>19</v>
      </c>
      <c r="B306" t="s">
        <v>19</v>
      </c>
      <c r="C306" t="s">
        <v>152</v>
      </c>
      <c r="D306" t="s">
        <v>175</v>
      </c>
      <c r="E306" s="21">
        <v>38971</v>
      </c>
      <c r="F306" t="s">
        <v>95</v>
      </c>
      <c r="G306">
        <v>5.88</v>
      </c>
      <c r="J306" s="6">
        <v>1</v>
      </c>
      <c r="K306" t="s">
        <v>153</v>
      </c>
      <c r="L306" t="s">
        <v>154</v>
      </c>
    </row>
    <row r="307" spans="1:12" x14ac:dyDescent="0.2">
      <c r="A307" t="s">
        <v>19</v>
      </c>
      <c r="B307" t="s">
        <v>19</v>
      </c>
      <c r="C307" t="s">
        <v>152</v>
      </c>
      <c r="D307" t="s">
        <v>175</v>
      </c>
      <c r="E307" s="21">
        <v>39056</v>
      </c>
      <c r="F307" t="s">
        <v>95</v>
      </c>
      <c r="G307">
        <v>2.52</v>
      </c>
      <c r="J307" s="6">
        <v>1</v>
      </c>
      <c r="K307" t="s">
        <v>153</v>
      </c>
      <c r="L307" t="s">
        <v>154</v>
      </c>
    </row>
    <row r="308" spans="1:12" x14ac:dyDescent="0.2">
      <c r="A308" t="s">
        <v>19</v>
      </c>
      <c r="B308" t="s">
        <v>19</v>
      </c>
      <c r="C308" t="s">
        <v>152</v>
      </c>
      <c r="D308" t="s">
        <v>175</v>
      </c>
      <c r="E308" s="21">
        <v>39146</v>
      </c>
      <c r="F308" t="s">
        <v>95</v>
      </c>
      <c r="G308">
        <v>1.42</v>
      </c>
      <c r="J308" s="6">
        <v>1</v>
      </c>
      <c r="K308" t="s">
        <v>153</v>
      </c>
      <c r="L308" t="s">
        <v>154</v>
      </c>
    </row>
    <row r="309" spans="1:12" x14ac:dyDescent="0.2">
      <c r="A309" t="s">
        <v>19</v>
      </c>
      <c r="B309" t="s">
        <v>19</v>
      </c>
      <c r="C309" t="s">
        <v>152</v>
      </c>
      <c r="D309" t="s">
        <v>175</v>
      </c>
      <c r="E309" s="21">
        <v>39244</v>
      </c>
      <c r="F309" t="s">
        <v>95</v>
      </c>
      <c r="G309">
        <v>7.87</v>
      </c>
      <c r="J309" s="6">
        <v>1</v>
      </c>
      <c r="K309" t="s">
        <v>153</v>
      </c>
      <c r="L309" t="s">
        <v>154</v>
      </c>
    </row>
    <row r="310" spans="1:12" x14ac:dyDescent="0.2">
      <c r="A310" t="s">
        <v>19</v>
      </c>
      <c r="B310" t="s">
        <v>19</v>
      </c>
      <c r="C310" t="s">
        <v>152</v>
      </c>
      <c r="D310" t="s">
        <v>175</v>
      </c>
      <c r="E310" s="21">
        <v>39343</v>
      </c>
      <c r="F310" t="s">
        <v>95</v>
      </c>
      <c r="G310">
        <v>2.61</v>
      </c>
      <c r="J310" s="6">
        <v>1</v>
      </c>
      <c r="K310" t="s">
        <v>153</v>
      </c>
      <c r="L310" t="s">
        <v>154</v>
      </c>
    </row>
    <row r="311" spans="1:12" x14ac:dyDescent="0.2">
      <c r="A311" t="s">
        <v>19</v>
      </c>
      <c r="B311" t="s">
        <v>19</v>
      </c>
      <c r="C311" t="s">
        <v>152</v>
      </c>
      <c r="D311" t="s">
        <v>175</v>
      </c>
      <c r="E311" s="21">
        <v>39415</v>
      </c>
      <c r="F311" t="s">
        <v>95</v>
      </c>
      <c r="G311">
        <v>3.49</v>
      </c>
      <c r="J311" s="6">
        <v>1</v>
      </c>
      <c r="K311" t="s">
        <v>153</v>
      </c>
      <c r="L311" t="s">
        <v>154</v>
      </c>
    </row>
    <row r="312" spans="1:12" x14ac:dyDescent="0.2">
      <c r="A312" t="s">
        <v>19</v>
      </c>
      <c r="B312" t="s">
        <v>19</v>
      </c>
      <c r="C312" t="s">
        <v>152</v>
      </c>
      <c r="D312" t="s">
        <v>175</v>
      </c>
      <c r="E312" s="21">
        <v>39510</v>
      </c>
      <c r="F312" t="s">
        <v>95</v>
      </c>
      <c r="G312">
        <v>1.38</v>
      </c>
      <c r="J312" s="6">
        <v>1</v>
      </c>
      <c r="K312" t="s">
        <v>153</v>
      </c>
      <c r="L312" t="s">
        <v>154</v>
      </c>
    </row>
    <row r="313" spans="1:12" x14ac:dyDescent="0.2">
      <c r="A313" t="s">
        <v>19</v>
      </c>
      <c r="B313" t="s">
        <v>19</v>
      </c>
      <c r="C313" t="s">
        <v>152</v>
      </c>
      <c r="D313" t="s">
        <v>175</v>
      </c>
      <c r="E313" s="21">
        <v>39601</v>
      </c>
      <c r="F313" t="s">
        <v>95</v>
      </c>
      <c r="G313">
        <v>5.61</v>
      </c>
      <c r="J313" s="6">
        <v>1</v>
      </c>
      <c r="K313" t="s">
        <v>153</v>
      </c>
      <c r="L313" t="s">
        <v>154</v>
      </c>
    </row>
    <row r="314" spans="1:12" x14ac:dyDescent="0.2">
      <c r="A314" t="s">
        <v>19</v>
      </c>
      <c r="B314" t="s">
        <v>19</v>
      </c>
      <c r="C314" t="s">
        <v>152</v>
      </c>
      <c r="D314" t="s">
        <v>175</v>
      </c>
      <c r="E314" s="21">
        <v>39687</v>
      </c>
      <c r="F314" t="s">
        <v>95</v>
      </c>
      <c r="G314">
        <v>5.65</v>
      </c>
      <c r="J314" s="6">
        <v>1</v>
      </c>
      <c r="K314" t="s">
        <v>153</v>
      </c>
      <c r="L314" t="s">
        <v>154</v>
      </c>
    </row>
    <row r="315" spans="1:12" x14ac:dyDescent="0.2">
      <c r="A315" t="s">
        <v>19</v>
      </c>
      <c r="B315" t="s">
        <v>19</v>
      </c>
      <c r="C315" t="s">
        <v>152</v>
      </c>
      <c r="D315" t="s">
        <v>175</v>
      </c>
      <c r="E315" s="21">
        <v>39786</v>
      </c>
      <c r="F315" t="s">
        <v>95</v>
      </c>
      <c r="G315">
        <v>1.53</v>
      </c>
      <c r="J315" s="6">
        <v>1</v>
      </c>
      <c r="K315" t="s">
        <v>153</v>
      </c>
      <c r="L315" t="s">
        <v>154</v>
      </c>
    </row>
    <row r="316" spans="1:12" x14ac:dyDescent="0.2">
      <c r="A316" t="s">
        <v>19</v>
      </c>
      <c r="B316" t="s">
        <v>19</v>
      </c>
      <c r="C316" t="s">
        <v>152</v>
      </c>
      <c r="D316" t="s">
        <v>175</v>
      </c>
      <c r="E316" s="21">
        <v>39877</v>
      </c>
      <c r="F316" t="s">
        <v>95</v>
      </c>
      <c r="G316">
        <v>8.48</v>
      </c>
      <c r="J316" s="6">
        <v>1</v>
      </c>
      <c r="K316" t="s">
        <v>153</v>
      </c>
      <c r="L316" t="s">
        <v>154</v>
      </c>
    </row>
    <row r="317" spans="1:12" x14ac:dyDescent="0.2">
      <c r="A317" t="s">
        <v>19</v>
      </c>
      <c r="B317" t="s">
        <v>19</v>
      </c>
      <c r="C317" t="s">
        <v>152</v>
      </c>
      <c r="D317" t="s">
        <v>175</v>
      </c>
      <c r="E317" s="21">
        <v>39965</v>
      </c>
      <c r="F317" t="s">
        <v>95</v>
      </c>
      <c r="G317">
        <v>14.5</v>
      </c>
      <c r="J317" s="6">
        <v>1</v>
      </c>
      <c r="K317" t="s">
        <v>153</v>
      </c>
      <c r="L317" t="s">
        <v>154</v>
      </c>
    </row>
    <row r="318" spans="1:12" x14ac:dyDescent="0.2">
      <c r="A318" t="s">
        <v>19</v>
      </c>
      <c r="B318" t="s">
        <v>19</v>
      </c>
      <c r="C318" t="s">
        <v>152</v>
      </c>
      <c r="D318" t="s">
        <v>175</v>
      </c>
      <c r="E318" s="21">
        <v>40066</v>
      </c>
      <c r="F318" t="s">
        <v>95</v>
      </c>
      <c r="G318">
        <v>5.16</v>
      </c>
      <c r="J318" s="6">
        <v>1</v>
      </c>
      <c r="K318" t="s">
        <v>153</v>
      </c>
      <c r="L318" t="s">
        <v>154</v>
      </c>
    </row>
    <row r="319" spans="1:12" x14ac:dyDescent="0.2">
      <c r="A319" t="s">
        <v>19</v>
      </c>
      <c r="B319" t="s">
        <v>19</v>
      </c>
      <c r="C319" t="s">
        <v>152</v>
      </c>
      <c r="D319" t="s">
        <v>175</v>
      </c>
      <c r="E319" s="21">
        <v>40155</v>
      </c>
      <c r="F319" t="s">
        <v>95</v>
      </c>
      <c r="G319">
        <v>5.98</v>
      </c>
      <c r="J319" s="6">
        <v>1</v>
      </c>
      <c r="K319" t="s">
        <v>153</v>
      </c>
      <c r="L319" t="s">
        <v>154</v>
      </c>
    </row>
    <row r="320" spans="1:12" x14ac:dyDescent="0.2">
      <c r="A320" t="s">
        <v>19</v>
      </c>
      <c r="B320" t="s">
        <v>19</v>
      </c>
      <c r="C320" t="s">
        <v>152</v>
      </c>
      <c r="D320" t="s">
        <v>175</v>
      </c>
      <c r="E320" s="21">
        <v>40245</v>
      </c>
      <c r="F320" t="s">
        <v>95</v>
      </c>
      <c r="G320">
        <v>2.46</v>
      </c>
      <c r="J320" s="6">
        <v>1</v>
      </c>
      <c r="K320" t="s">
        <v>153</v>
      </c>
      <c r="L320" t="s">
        <v>154</v>
      </c>
    </row>
    <row r="321" spans="1:12" x14ac:dyDescent="0.2">
      <c r="A321" t="s">
        <v>19</v>
      </c>
      <c r="B321" t="s">
        <v>19</v>
      </c>
      <c r="C321" t="s">
        <v>152</v>
      </c>
      <c r="D321" t="s">
        <v>175</v>
      </c>
      <c r="E321" s="21">
        <v>40338</v>
      </c>
      <c r="F321" t="s">
        <v>95</v>
      </c>
      <c r="G321">
        <v>7.83</v>
      </c>
      <c r="J321" s="6">
        <v>1</v>
      </c>
      <c r="K321" t="s">
        <v>153</v>
      </c>
      <c r="L321" t="s">
        <v>154</v>
      </c>
    </row>
    <row r="322" spans="1:12" x14ac:dyDescent="0.2">
      <c r="A322" t="s">
        <v>19</v>
      </c>
      <c r="B322" t="s">
        <v>19</v>
      </c>
      <c r="C322" t="s">
        <v>152</v>
      </c>
      <c r="D322" t="s">
        <v>175</v>
      </c>
      <c r="E322" s="21">
        <v>40434</v>
      </c>
      <c r="F322" t="s">
        <v>95</v>
      </c>
      <c r="G322">
        <v>9.14</v>
      </c>
      <c r="J322" s="6">
        <v>1</v>
      </c>
      <c r="K322" t="s">
        <v>153</v>
      </c>
      <c r="L322" t="s">
        <v>154</v>
      </c>
    </row>
    <row r="323" spans="1:12" x14ac:dyDescent="0.2">
      <c r="A323" t="s">
        <v>19</v>
      </c>
      <c r="B323" t="s">
        <v>19</v>
      </c>
      <c r="C323" t="s">
        <v>152</v>
      </c>
      <c r="D323" t="s">
        <v>175</v>
      </c>
      <c r="E323" s="21">
        <v>40512</v>
      </c>
      <c r="F323" t="s">
        <v>95</v>
      </c>
      <c r="G323">
        <v>6.66</v>
      </c>
      <c r="J323" s="6">
        <v>1</v>
      </c>
      <c r="K323" t="s">
        <v>153</v>
      </c>
      <c r="L323" t="s">
        <v>154</v>
      </c>
    </row>
    <row r="324" spans="1:12" x14ac:dyDescent="0.2">
      <c r="A324" t="s">
        <v>19</v>
      </c>
      <c r="B324" t="s">
        <v>19</v>
      </c>
      <c r="C324" t="s">
        <v>152</v>
      </c>
      <c r="D324" t="s">
        <v>175</v>
      </c>
      <c r="E324" s="21">
        <v>40606</v>
      </c>
      <c r="F324" t="s">
        <v>95</v>
      </c>
      <c r="G324">
        <v>4.34</v>
      </c>
      <c r="J324" s="6">
        <v>1</v>
      </c>
      <c r="K324" t="s">
        <v>153</v>
      </c>
      <c r="L324" t="s">
        <v>154</v>
      </c>
    </row>
    <row r="325" spans="1:12" x14ac:dyDescent="0.2">
      <c r="A325" t="s">
        <v>19</v>
      </c>
      <c r="B325" t="s">
        <v>19</v>
      </c>
      <c r="C325" t="s">
        <v>152</v>
      </c>
      <c r="D325" t="s">
        <v>175</v>
      </c>
      <c r="E325" s="21">
        <v>40606</v>
      </c>
      <c r="F325" t="s">
        <v>95</v>
      </c>
      <c r="G325">
        <v>3.09</v>
      </c>
      <c r="J325" s="6">
        <v>1</v>
      </c>
      <c r="K325" t="s">
        <v>153</v>
      </c>
      <c r="L325" t="s">
        <v>154</v>
      </c>
    </row>
    <row r="326" spans="1:12" x14ac:dyDescent="0.2">
      <c r="A326" t="s">
        <v>19</v>
      </c>
      <c r="B326" t="s">
        <v>19</v>
      </c>
      <c r="C326" t="s">
        <v>152</v>
      </c>
      <c r="D326" t="s">
        <v>175</v>
      </c>
      <c r="E326" s="21">
        <v>40694</v>
      </c>
      <c r="F326" t="s">
        <v>95</v>
      </c>
      <c r="G326">
        <v>7.64</v>
      </c>
      <c r="J326" s="6">
        <v>1</v>
      </c>
      <c r="K326" t="s">
        <v>153</v>
      </c>
      <c r="L326" t="s">
        <v>154</v>
      </c>
    </row>
    <row r="327" spans="1:12" x14ac:dyDescent="0.2">
      <c r="A327" t="s">
        <v>19</v>
      </c>
      <c r="B327" t="s">
        <v>19</v>
      </c>
      <c r="C327" t="s">
        <v>152</v>
      </c>
      <c r="D327" t="s">
        <v>175</v>
      </c>
      <c r="E327" s="21">
        <v>40786</v>
      </c>
      <c r="F327" t="s">
        <v>95</v>
      </c>
      <c r="G327">
        <v>3.03</v>
      </c>
      <c r="J327" s="6">
        <v>1</v>
      </c>
      <c r="K327" t="s">
        <v>153</v>
      </c>
      <c r="L327" t="s">
        <v>154</v>
      </c>
    </row>
    <row r="328" spans="1:12" x14ac:dyDescent="0.2">
      <c r="A328" t="s">
        <v>19</v>
      </c>
      <c r="B328" t="s">
        <v>19</v>
      </c>
      <c r="C328" t="s">
        <v>152</v>
      </c>
      <c r="D328" t="s">
        <v>175</v>
      </c>
      <c r="E328" s="21">
        <v>40883</v>
      </c>
      <c r="F328" t="s">
        <v>95</v>
      </c>
      <c r="G328">
        <v>3.27</v>
      </c>
      <c r="J328" s="6">
        <v>1</v>
      </c>
      <c r="K328" t="s">
        <v>153</v>
      </c>
      <c r="L328" t="s">
        <v>154</v>
      </c>
    </row>
    <row r="329" spans="1:12" x14ac:dyDescent="0.2">
      <c r="A329" t="s">
        <v>19</v>
      </c>
      <c r="B329" t="s">
        <v>19</v>
      </c>
      <c r="C329" t="s">
        <v>152</v>
      </c>
      <c r="D329" t="s">
        <v>175</v>
      </c>
      <c r="E329" s="21">
        <v>40980</v>
      </c>
      <c r="F329" t="s">
        <v>95</v>
      </c>
      <c r="G329">
        <v>2.66</v>
      </c>
      <c r="J329" s="6">
        <v>1</v>
      </c>
      <c r="K329" t="s">
        <v>153</v>
      </c>
      <c r="L329" t="s">
        <v>154</v>
      </c>
    </row>
    <row r="330" spans="1:12" x14ac:dyDescent="0.2">
      <c r="A330" t="s">
        <v>19</v>
      </c>
      <c r="B330" t="s">
        <v>19</v>
      </c>
      <c r="C330" t="s">
        <v>152</v>
      </c>
      <c r="D330" t="s">
        <v>175</v>
      </c>
      <c r="E330" s="21">
        <v>41064</v>
      </c>
      <c r="F330" t="s">
        <v>95</v>
      </c>
      <c r="G330">
        <v>1.23</v>
      </c>
      <c r="J330" s="6">
        <v>1</v>
      </c>
      <c r="K330" t="s">
        <v>153</v>
      </c>
      <c r="L330" t="s">
        <v>154</v>
      </c>
    </row>
    <row r="331" spans="1:12" x14ac:dyDescent="0.2">
      <c r="A331" t="s">
        <v>19</v>
      </c>
      <c r="B331" t="s">
        <v>19</v>
      </c>
      <c r="C331" t="s">
        <v>152</v>
      </c>
      <c r="D331" t="s">
        <v>175</v>
      </c>
      <c r="E331" s="21">
        <v>41169</v>
      </c>
      <c r="F331" t="s">
        <v>95</v>
      </c>
      <c r="G331">
        <v>6.11</v>
      </c>
      <c r="J331" s="6">
        <v>1</v>
      </c>
      <c r="K331" t="s">
        <v>153</v>
      </c>
      <c r="L331" t="s">
        <v>154</v>
      </c>
    </row>
    <row r="332" spans="1:12" x14ac:dyDescent="0.2">
      <c r="A332" t="s">
        <v>19</v>
      </c>
      <c r="B332" t="s">
        <v>19</v>
      </c>
      <c r="C332" t="s">
        <v>152</v>
      </c>
      <c r="D332" t="s">
        <v>175</v>
      </c>
      <c r="E332" s="21">
        <v>41248</v>
      </c>
      <c r="F332" t="s">
        <v>95</v>
      </c>
      <c r="G332">
        <v>4.08</v>
      </c>
      <c r="J332" s="6">
        <v>1</v>
      </c>
      <c r="K332" t="s">
        <v>153</v>
      </c>
      <c r="L332" t="s">
        <v>154</v>
      </c>
    </row>
    <row r="333" spans="1:12" x14ac:dyDescent="0.2">
      <c r="A333" t="s">
        <v>19</v>
      </c>
      <c r="B333" t="s">
        <v>19</v>
      </c>
      <c r="C333" t="s">
        <v>152</v>
      </c>
      <c r="D333" t="s">
        <v>175</v>
      </c>
      <c r="E333" s="21">
        <v>41338</v>
      </c>
      <c r="F333" t="s">
        <v>95</v>
      </c>
      <c r="G333">
        <v>1.44</v>
      </c>
      <c r="J333" s="6">
        <v>1</v>
      </c>
      <c r="K333" t="s">
        <v>153</v>
      </c>
      <c r="L333" t="s">
        <v>154</v>
      </c>
    </row>
    <row r="334" spans="1:12" x14ac:dyDescent="0.2">
      <c r="A334" t="s">
        <v>19</v>
      </c>
      <c r="B334" t="s">
        <v>19</v>
      </c>
      <c r="C334" t="s">
        <v>152</v>
      </c>
      <c r="D334" t="s">
        <v>175</v>
      </c>
      <c r="E334" s="21">
        <v>41338</v>
      </c>
      <c r="F334" t="s">
        <v>95</v>
      </c>
      <c r="G334">
        <v>1.53</v>
      </c>
      <c r="J334" s="6">
        <v>1</v>
      </c>
      <c r="K334" t="s">
        <v>153</v>
      </c>
      <c r="L334" t="s">
        <v>154</v>
      </c>
    </row>
    <row r="335" spans="1:12" x14ac:dyDescent="0.2">
      <c r="A335" t="s">
        <v>19</v>
      </c>
      <c r="B335" t="s">
        <v>19</v>
      </c>
      <c r="C335" t="s">
        <v>152</v>
      </c>
      <c r="D335" t="s">
        <v>175</v>
      </c>
      <c r="E335" s="21">
        <v>41428</v>
      </c>
      <c r="F335" t="s">
        <v>95</v>
      </c>
      <c r="G335">
        <v>10.1</v>
      </c>
      <c r="J335" s="6">
        <v>1</v>
      </c>
      <c r="K335" t="s">
        <v>153</v>
      </c>
      <c r="L335" t="s">
        <v>154</v>
      </c>
    </row>
    <row r="336" spans="1:12" x14ac:dyDescent="0.2">
      <c r="A336" t="s">
        <v>19</v>
      </c>
      <c r="B336" t="s">
        <v>19</v>
      </c>
      <c r="C336" t="s">
        <v>152</v>
      </c>
      <c r="D336" t="s">
        <v>175</v>
      </c>
      <c r="E336" s="21">
        <v>41521</v>
      </c>
      <c r="F336" t="s">
        <v>95</v>
      </c>
      <c r="G336">
        <v>5.34</v>
      </c>
      <c r="J336" s="6">
        <v>1</v>
      </c>
      <c r="K336" t="s">
        <v>153</v>
      </c>
      <c r="L336" t="s">
        <v>154</v>
      </c>
    </row>
    <row r="337" spans="1:12" x14ac:dyDescent="0.2">
      <c r="A337" t="s">
        <v>19</v>
      </c>
      <c r="B337" t="s">
        <v>19</v>
      </c>
      <c r="C337" t="s">
        <v>152</v>
      </c>
      <c r="D337" t="s">
        <v>175</v>
      </c>
      <c r="E337" s="21">
        <v>41626</v>
      </c>
      <c r="F337" t="s">
        <v>95</v>
      </c>
      <c r="G337">
        <v>4.4400000000000004</v>
      </c>
      <c r="J337" s="6">
        <v>1</v>
      </c>
      <c r="K337" t="s">
        <v>153</v>
      </c>
      <c r="L337" t="s">
        <v>154</v>
      </c>
    </row>
    <row r="338" spans="1:12" x14ac:dyDescent="0.2">
      <c r="A338" t="s">
        <v>19</v>
      </c>
      <c r="B338" t="s">
        <v>19</v>
      </c>
      <c r="C338" t="s">
        <v>152</v>
      </c>
      <c r="D338" t="s">
        <v>175</v>
      </c>
      <c r="E338" s="21">
        <v>41709</v>
      </c>
      <c r="F338" t="s">
        <v>95</v>
      </c>
      <c r="G338">
        <v>1.88</v>
      </c>
      <c r="J338" s="6">
        <v>1</v>
      </c>
      <c r="K338" t="s">
        <v>153</v>
      </c>
      <c r="L338" t="s">
        <v>154</v>
      </c>
    </row>
    <row r="339" spans="1:12" x14ac:dyDescent="0.2">
      <c r="A339" t="s">
        <v>19</v>
      </c>
      <c r="B339" t="s">
        <v>19</v>
      </c>
      <c r="C339" t="s">
        <v>152</v>
      </c>
      <c r="D339" t="s">
        <v>175</v>
      </c>
      <c r="E339" s="21">
        <v>41806</v>
      </c>
      <c r="F339" t="s">
        <v>95</v>
      </c>
      <c r="G339">
        <v>4.3600000000000003</v>
      </c>
      <c r="J339" s="6">
        <v>1</v>
      </c>
      <c r="K339" t="s">
        <v>153</v>
      </c>
      <c r="L339" t="s">
        <v>154</v>
      </c>
    </row>
    <row r="340" spans="1:12" x14ac:dyDescent="0.2">
      <c r="A340" t="s">
        <v>19</v>
      </c>
      <c r="B340" t="s">
        <v>19</v>
      </c>
      <c r="C340" t="s">
        <v>152</v>
      </c>
      <c r="D340" t="s">
        <v>175</v>
      </c>
      <c r="E340" s="21">
        <v>41904</v>
      </c>
      <c r="F340" t="s">
        <v>95</v>
      </c>
      <c r="G340">
        <v>6.39</v>
      </c>
      <c r="J340" s="6">
        <v>1</v>
      </c>
      <c r="K340" t="s">
        <v>153</v>
      </c>
      <c r="L340" t="s">
        <v>154</v>
      </c>
    </row>
    <row r="341" spans="1:12" x14ac:dyDescent="0.2">
      <c r="A341" t="s">
        <v>19</v>
      </c>
      <c r="B341" t="s">
        <v>19</v>
      </c>
      <c r="C341" t="s">
        <v>152</v>
      </c>
      <c r="D341" t="s">
        <v>175</v>
      </c>
      <c r="E341" s="21">
        <v>41904</v>
      </c>
      <c r="F341" t="s">
        <v>95</v>
      </c>
      <c r="G341">
        <v>7.11</v>
      </c>
      <c r="J341" s="6">
        <v>1</v>
      </c>
      <c r="K341" t="s">
        <v>153</v>
      </c>
      <c r="L341" t="s">
        <v>154</v>
      </c>
    </row>
    <row r="342" spans="1:12" x14ac:dyDescent="0.2">
      <c r="A342" t="s">
        <v>19</v>
      </c>
      <c r="B342" t="s">
        <v>19</v>
      </c>
      <c r="C342" t="s">
        <v>152</v>
      </c>
      <c r="D342" t="s">
        <v>175</v>
      </c>
      <c r="E342" s="21">
        <v>41975</v>
      </c>
      <c r="F342" t="s">
        <v>95</v>
      </c>
      <c r="G342">
        <v>1.95</v>
      </c>
      <c r="J342" s="6">
        <v>1</v>
      </c>
      <c r="K342" t="s">
        <v>153</v>
      </c>
      <c r="L342" t="s">
        <v>154</v>
      </c>
    </row>
    <row r="343" spans="1:12" x14ac:dyDescent="0.2">
      <c r="A343" t="s">
        <v>19</v>
      </c>
      <c r="B343" t="s">
        <v>19</v>
      </c>
      <c r="C343" t="s">
        <v>152</v>
      </c>
      <c r="D343" t="s">
        <v>175</v>
      </c>
      <c r="E343" s="21">
        <v>42066</v>
      </c>
      <c r="F343" t="s">
        <v>95</v>
      </c>
      <c r="G343">
        <v>0.91200000000000003</v>
      </c>
      <c r="J343" s="6">
        <v>1</v>
      </c>
      <c r="K343" t="s">
        <v>153</v>
      </c>
      <c r="L343" t="s">
        <v>154</v>
      </c>
    </row>
    <row r="344" spans="1:12" x14ac:dyDescent="0.2">
      <c r="A344" t="s">
        <v>19</v>
      </c>
      <c r="B344" t="s">
        <v>19</v>
      </c>
      <c r="C344" t="s">
        <v>152</v>
      </c>
      <c r="D344" t="s">
        <v>175</v>
      </c>
      <c r="E344" s="21">
        <v>42066</v>
      </c>
      <c r="F344" t="s">
        <v>95</v>
      </c>
      <c r="G344">
        <v>1.88</v>
      </c>
      <c r="J344" s="6">
        <v>1</v>
      </c>
      <c r="K344" t="s">
        <v>153</v>
      </c>
      <c r="L344" t="s">
        <v>154</v>
      </c>
    </row>
    <row r="345" spans="1:12" x14ac:dyDescent="0.2">
      <c r="A345" t="s">
        <v>19</v>
      </c>
      <c r="B345" t="s">
        <v>19</v>
      </c>
      <c r="C345" t="s">
        <v>152</v>
      </c>
      <c r="D345" t="s">
        <v>175</v>
      </c>
      <c r="E345" s="21">
        <v>42157</v>
      </c>
      <c r="F345" t="s">
        <v>95</v>
      </c>
      <c r="G345">
        <v>2.31</v>
      </c>
      <c r="J345" s="6">
        <v>1</v>
      </c>
      <c r="K345" t="s">
        <v>153</v>
      </c>
      <c r="L345" t="s">
        <v>154</v>
      </c>
    </row>
    <row r="346" spans="1:12" x14ac:dyDescent="0.2">
      <c r="A346" t="s">
        <v>19</v>
      </c>
      <c r="B346" t="s">
        <v>19</v>
      </c>
      <c r="C346" t="s">
        <v>152</v>
      </c>
      <c r="D346" t="s">
        <v>175</v>
      </c>
      <c r="E346" s="21">
        <v>42248</v>
      </c>
      <c r="F346" t="s">
        <v>95</v>
      </c>
      <c r="G346">
        <v>5.42</v>
      </c>
      <c r="J346" s="6">
        <v>1</v>
      </c>
      <c r="K346" t="s">
        <v>153</v>
      </c>
      <c r="L346" t="s">
        <v>154</v>
      </c>
    </row>
    <row r="347" spans="1:12" x14ac:dyDescent="0.2">
      <c r="A347" t="s">
        <v>19</v>
      </c>
      <c r="B347" t="s">
        <v>19</v>
      </c>
      <c r="C347" t="s">
        <v>152</v>
      </c>
      <c r="D347" t="s">
        <v>175</v>
      </c>
      <c r="E347" s="21">
        <v>42248</v>
      </c>
      <c r="F347" t="s">
        <v>95</v>
      </c>
      <c r="G347">
        <v>4.92</v>
      </c>
      <c r="J347" s="6">
        <v>1</v>
      </c>
      <c r="K347" t="s">
        <v>153</v>
      </c>
      <c r="L347" t="s">
        <v>154</v>
      </c>
    </row>
    <row r="348" spans="1:12" x14ac:dyDescent="0.2">
      <c r="A348" t="s">
        <v>19</v>
      </c>
      <c r="B348" t="s">
        <v>19</v>
      </c>
      <c r="C348" t="s">
        <v>152</v>
      </c>
      <c r="D348" t="s">
        <v>175</v>
      </c>
      <c r="E348" s="21">
        <v>42346</v>
      </c>
      <c r="F348" t="s">
        <v>95</v>
      </c>
      <c r="G348">
        <v>2.54</v>
      </c>
      <c r="J348" s="6">
        <v>1</v>
      </c>
      <c r="K348" t="s">
        <v>153</v>
      </c>
      <c r="L348" t="s">
        <v>154</v>
      </c>
    </row>
    <row r="349" spans="1:12" x14ac:dyDescent="0.2">
      <c r="A349" t="s">
        <v>19</v>
      </c>
      <c r="B349" t="s">
        <v>19</v>
      </c>
      <c r="C349" t="s">
        <v>152</v>
      </c>
      <c r="D349" t="s">
        <v>175</v>
      </c>
      <c r="E349" s="21">
        <v>42430</v>
      </c>
      <c r="F349" t="s">
        <v>95</v>
      </c>
      <c r="G349">
        <v>1.1499999999999999</v>
      </c>
      <c r="J349" s="6">
        <v>1</v>
      </c>
      <c r="K349" t="s">
        <v>153</v>
      </c>
      <c r="L349" t="s">
        <v>154</v>
      </c>
    </row>
    <row r="350" spans="1:12" x14ac:dyDescent="0.2">
      <c r="A350" t="s">
        <v>19</v>
      </c>
      <c r="B350" t="s">
        <v>19</v>
      </c>
      <c r="C350" t="s">
        <v>152</v>
      </c>
      <c r="D350" t="s">
        <v>175</v>
      </c>
      <c r="E350" s="21">
        <v>42535</v>
      </c>
      <c r="F350" t="s">
        <v>95</v>
      </c>
      <c r="G350">
        <v>2.0099999999999998</v>
      </c>
      <c r="J350" s="6">
        <v>1</v>
      </c>
      <c r="K350" t="s">
        <v>153</v>
      </c>
      <c r="L350" t="s">
        <v>154</v>
      </c>
    </row>
    <row r="351" spans="1:12" x14ac:dyDescent="0.2">
      <c r="A351" t="s">
        <v>19</v>
      </c>
      <c r="B351" t="s">
        <v>19</v>
      </c>
      <c r="C351" t="s">
        <v>152</v>
      </c>
      <c r="D351" t="s">
        <v>175</v>
      </c>
      <c r="E351" s="21">
        <v>42619</v>
      </c>
      <c r="F351" t="s">
        <v>95</v>
      </c>
      <c r="G351">
        <v>6.44</v>
      </c>
      <c r="J351" s="6">
        <v>1</v>
      </c>
      <c r="K351" t="s">
        <v>153</v>
      </c>
      <c r="L351" t="s">
        <v>154</v>
      </c>
    </row>
    <row r="352" spans="1:12" x14ac:dyDescent="0.2">
      <c r="A352" t="s">
        <v>19</v>
      </c>
      <c r="B352" t="s">
        <v>19</v>
      </c>
      <c r="C352" t="s">
        <v>152</v>
      </c>
      <c r="D352" t="s">
        <v>175</v>
      </c>
      <c r="E352" s="21">
        <v>42704</v>
      </c>
      <c r="F352" t="s">
        <v>95</v>
      </c>
      <c r="G352">
        <v>7.22</v>
      </c>
      <c r="J352" s="6">
        <v>1</v>
      </c>
      <c r="K352" t="s">
        <v>153</v>
      </c>
      <c r="L352" t="s">
        <v>154</v>
      </c>
    </row>
    <row r="353" spans="1:12" x14ac:dyDescent="0.2">
      <c r="A353" t="s">
        <v>19</v>
      </c>
      <c r="B353" t="s">
        <v>19</v>
      </c>
      <c r="C353" t="s">
        <v>152</v>
      </c>
      <c r="D353" t="s">
        <v>175</v>
      </c>
      <c r="E353" s="21">
        <v>42704</v>
      </c>
      <c r="F353" t="s">
        <v>95</v>
      </c>
      <c r="G353">
        <v>6.66</v>
      </c>
      <c r="J353" s="6">
        <v>1</v>
      </c>
      <c r="K353" t="s">
        <v>153</v>
      </c>
      <c r="L353" t="s">
        <v>154</v>
      </c>
    </row>
    <row r="354" spans="1:12" x14ac:dyDescent="0.2">
      <c r="A354" t="s">
        <v>19</v>
      </c>
      <c r="B354" t="s">
        <v>19</v>
      </c>
      <c r="C354" t="s">
        <v>152</v>
      </c>
      <c r="D354" t="s">
        <v>175</v>
      </c>
      <c r="E354" s="21">
        <v>42794</v>
      </c>
      <c r="F354" t="s">
        <v>95</v>
      </c>
      <c r="G354">
        <v>3.44</v>
      </c>
      <c r="J354" s="6">
        <v>1</v>
      </c>
      <c r="K354" t="s">
        <v>153</v>
      </c>
      <c r="L354" t="s">
        <v>154</v>
      </c>
    </row>
    <row r="355" spans="1:12" x14ac:dyDescent="0.2">
      <c r="A355" t="s">
        <v>19</v>
      </c>
      <c r="B355" t="s">
        <v>19</v>
      </c>
      <c r="C355" t="s">
        <v>152</v>
      </c>
      <c r="D355" t="s">
        <v>175</v>
      </c>
      <c r="E355" s="21">
        <v>42887</v>
      </c>
      <c r="F355" t="s">
        <v>95</v>
      </c>
      <c r="G355">
        <v>5.9</v>
      </c>
      <c r="J355" s="6">
        <v>1</v>
      </c>
      <c r="K355" t="s">
        <v>153</v>
      </c>
      <c r="L355" t="s">
        <v>154</v>
      </c>
    </row>
    <row r="356" spans="1:12" x14ac:dyDescent="0.2">
      <c r="A356" t="s">
        <v>19</v>
      </c>
      <c r="B356" t="s">
        <v>19</v>
      </c>
      <c r="C356" t="s">
        <v>152</v>
      </c>
      <c r="D356" t="s">
        <v>175</v>
      </c>
      <c r="E356" s="21">
        <v>42887</v>
      </c>
      <c r="F356" t="s">
        <v>95</v>
      </c>
      <c r="G356">
        <v>6.32</v>
      </c>
      <c r="J356" s="6">
        <v>1</v>
      </c>
      <c r="K356" t="s">
        <v>153</v>
      </c>
      <c r="L356" t="s">
        <v>154</v>
      </c>
    </row>
    <row r="357" spans="1:12" x14ac:dyDescent="0.2">
      <c r="A357" t="s">
        <v>19</v>
      </c>
      <c r="B357" t="s">
        <v>19</v>
      </c>
      <c r="C357" t="s">
        <v>152</v>
      </c>
      <c r="D357" t="s">
        <v>175</v>
      </c>
      <c r="E357" s="21">
        <v>42984</v>
      </c>
      <c r="F357" t="s">
        <v>95</v>
      </c>
      <c r="G357">
        <v>4.78</v>
      </c>
      <c r="J357" s="6">
        <v>1</v>
      </c>
      <c r="K357" t="s">
        <v>153</v>
      </c>
      <c r="L357" t="s">
        <v>154</v>
      </c>
    </row>
    <row r="358" spans="1:12" x14ac:dyDescent="0.2">
      <c r="A358" t="s">
        <v>19</v>
      </c>
      <c r="B358" t="s">
        <v>19</v>
      </c>
      <c r="C358" t="s">
        <v>152</v>
      </c>
      <c r="D358" t="s">
        <v>175</v>
      </c>
      <c r="E358" s="21">
        <v>43074</v>
      </c>
      <c r="F358" t="s">
        <v>95</v>
      </c>
      <c r="G358">
        <v>4.54</v>
      </c>
      <c r="J358" s="6">
        <v>1</v>
      </c>
      <c r="K358" t="s">
        <v>153</v>
      </c>
      <c r="L358" t="s">
        <v>154</v>
      </c>
    </row>
    <row r="359" spans="1:12" x14ac:dyDescent="0.2">
      <c r="A359" t="s">
        <v>19</v>
      </c>
      <c r="B359" t="s">
        <v>19</v>
      </c>
      <c r="C359" t="s">
        <v>152</v>
      </c>
      <c r="D359" t="s">
        <v>175</v>
      </c>
      <c r="E359" s="21">
        <v>43074</v>
      </c>
      <c r="F359" t="s">
        <v>95</v>
      </c>
      <c r="G359">
        <v>2.7</v>
      </c>
      <c r="J359" s="6">
        <v>1</v>
      </c>
      <c r="K359" t="s">
        <v>153</v>
      </c>
      <c r="L359" t="s">
        <v>154</v>
      </c>
    </row>
    <row r="360" spans="1:12" x14ac:dyDescent="0.2">
      <c r="A360" t="s">
        <v>19</v>
      </c>
      <c r="B360" t="s">
        <v>19</v>
      </c>
      <c r="C360" t="s">
        <v>152</v>
      </c>
      <c r="D360" t="s">
        <v>175</v>
      </c>
      <c r="E360" s="21">
        <v>43157</v>
      </c>
      <c r="F360" t="s">
        <v>95</v>
      </c>
      <c r="G360">
        <v>2.85</v>
      </c>
      <c r="J360" s="6">
        <v>1</v>
      </c>
      <c r="K360" t="s">
        <v>153</v>
      </c>
      <c r="L360" t="s">
        <v>154</v>
      </c>
    </row>
    <row r="361" spans="1:12" x14ac:dyDescent="0.2">
      <c r="A361" t="s">
        <v>19</v>
      </c>
      <c r="B361" t="s">
        <v>19</v>
      </c>
      <c r="C361" t="s">
        <v>152</v>
      </c>
      <c r="D361" t="s">
        <v>175</v>
      </c>
      <c r="E361" s="21">
        <v>43256</v>
      </c>
      <c r="F361" t="s">
        <v>95</v>
      </c>
      <c r="G361">
        <v>5.87</v>
      </c>
      <c r="J361" s="6">
        <v>1</v>
      </c>
      <c r="K361" t="s">
        <v>153</v>
      </c>
      <c r="L361" t="s">
        <v>154</v>
      </c>
    </row>
    <row r="362" spans="1:12" x14ac:dyDescent="0.2">
      <c r="A362" t="s">
        <v>19</v>
      </c>
      <c r="B362" t="s">
        <v>19</v>
      </c>
      <c r="C362" t="s">
        <v>152</v>
      </c>
      <c r="D362" t="s">
        <v>175</v>
      </c>
      <c r="E362" s="21">
        <v>43347</v>
      </c>
      <c r="F362" t="s">
        <v>95</v>
      </c>
      <c r="G362">
        <v>3.94</v>
      </c>
      <c r="J362" s="6">
        <v>1</v>
      </c>
      <c r="K362" t="s">
        <v>153</v>
      </c>
      <c r="L362" t="s">
        <v>154</v>
      </c>
    </row>
    <row r="363" spans="1:12" x14ac:dyDescent="0.2">
      <c r="A363" t="s">
        <v>19</v>
      </c>
      <c r="B363" t="s">
        <v>19</v>
      </c>
      <c r="C363" t="s">
        <v>152</v>
      </c>
      <c r="D363" t="s">
        <v>175</v>
      </c>
      <c r="E363" s="21">
        <v>43433</v>
      </c>
      <c r="F363" t="s">
        <v>95</v>
      </c>
      <c r="G363">
        <v>1.34</v>
      </c>
      <c r="J363" s="6">
        <v>1</v>
      </c>
      <c r="K363" t="s">
        <v>153</v>
      </c>
      <c r="L363" t="s">
        <v>154</v>
      </c>
    </row>
    <row r="364" spans="1:12" x14ac:dyDescent="0.2">
      <c r="A364" t="s">
        <v>19</v>
      </c>
      <c r="B364" t="s">
        <v>19</v>
      </c>
      <c r="C364" t="s">
        <v>152</v>
      </c>
      <c r="D364" t="s">
        <v>175</v>
      </c>
      <c r="E364" s="21">
        <v>43535</v>
      </c>
      <c r="F364" t="s">
        <v>95</v>
      </c>
      <c r="G364">
        <v>1.1499999999999999</v>
      </c>
      <c r="J364" s="6">
        <v>1</v>
      </c>
      <c r="K364" t="s">
        <v>153</v>
      </c>
      <c r="L364" t="s">
        <v>154</v>
      </c>
    </row>
    <row r="365" spans="1:12" x14ac:dyDescent="0.2">
      <c r="A365" t="s">
        <v>19</v>
      </c>
      <c r="B365" t="s">
        <v>19</v>
      </c>
      <c r="C365" t="s">
        <v>152</v>
      </c>
      <c r="D365" t="s">
        <v>175</v>
      </c>
      <c r="E365" s="21">
        <v>43619</v>
      </c>
      <c r="F365" t="s">
        <v>95</v>
      </c>
      <c r="G365">
        <v>2.5499999999999998</v>
      </c>
      <c r="J365" s="6">
        <v>1</v>
      </c>
      <c r="K365" t="s">
        <v>153</v>
      </c>
      <c r="L365" t="s">
        <v>154</v>
      </c>
    </row>
    <row r="366" spans="1:12" x14ac:dyDescent="0.2">
      <c r="A366" t="s">
        <v>19</v>
      </c>
      <c r="B366" t="s">
        <v>19</v>
      </c>
      <c r="C366" t="s">
        <v>152</v>
      </c>
      <c r="D366" t="s">
        <v>175</v>
      </c>
      <c r="E366" s="21">
        <v>43619</v>
      </c>
      <c r="F366" t="s">
        <v>95</v>
      </c>
      <c r="G366">
        <v>3.43</v>
      </c>
      <c r="J366" s="6">
        <v>1</v>
      </c>
      <c r="K366" t="s">
        <v>153</v>
      </c>
      <c r="L366" t="s">
        <v>154</v>
      </c>
    </row>
    <row r="367" spans="1:12" x14ac:dyDescent="0.2">
      <c r="A367" t="s">
        <v>19</v>
      </c>
      <c r="B367" t="s">
        <v>19</v>
      </c>
      <c r="C367" t="s">
        <v>152</v>
      </c>
      <c r="D367" t="s">
        <v>175</v>
      </c>
      <c r="E367" s="21">
        <v>43717</v>
      </c>
      <c r="F367" t="s">
        <v>95</v>
      </c>
      <c r="G367">
        <v>3.76</v>
      </c>
      <c r="J367" s="6">
        <v>1</v>
      </c>
      <c r="K367" t="s">
        <v>153</v>
      </c>
      <c r="L367" t="s">
        <v>154</v>
      </c>
    </row>
    <row r="368" spans="1:12" x14ac:dyDescent="0.2">
      <c r="A368" t="s">
        <v>19</v>
      </c>
      <c r="B368" t="s">
        <v>19</v>
      </c>
      <c r="C368" t="s">
        <v>152</v>
      </c>
      <c r="D368" t="s">
        <v>175</v>
      </c>
      <c r="E368" s="21">
        <v>43804</v>
      </c>
      <c r="F368" t="s">
        <v>95</v>
      </c>
      <c r="G368">
        <v>2.8</v>
      </c>
      <c r="J368" s="6">
        <v>1</v>
      </c>
      <c r="K368" t="s">
        <v>153</v>
      </c>
      <c r="L368" t="s">
        <v>154</v>
      </c>
    </row>
    <row r="369" spans="1:12" x14ac:dyDescent="0.2">
      <c r="A369" t="s">
        <v>19</v>
      </c>
      <c r="B369" t="s">
        <v>19</v>
      </c>
      <c r="C369" t="s">
        <v>152</v>
      </c>
      <c r="D369" t="s">
        <v>175</v>
      </c>
      <c r="E369" s="21">
        <v>43889</v>
      </c>
      <c r="F369" t="s">
        <v>95</v>
      </c>
      <c r="G369">
        <v>0.73899999999999999</v>
      </c>
      <c r="J369" s="6">
        <v>1</v>
      </c>
      <c r="K369" t="s">
        <v>153</v>
      </c>
      <c r="L369" t="s">
        <v>154</v>
      </c>
    </row>
    <row r="370" spans="1:12" x14ac:dyDescent="0.2">
      <c r="A370" t="s">
        <v>19</v>
      </c>
      <c r="B370" t="s">
        <v>19</v>
      </c>
      <c r="C370" t="s">
        <v>152</v>
      </c>
      <c r="D370" t="s">
        <v>175</v>
      </c>
      <c r="E370" s="21">
        <v>43979</v>
      </c>
      <c r="F370" t="s">
        <v>95</v>
      </c>
      <c r="G370">
        <v>5.54</v>
      </c>
      <c r="J370" s="6">
        <v>1</v>
      </c>
      <c r="K370" t="s">
        <v>153</v>
      </c>
      <c r="L370" t="s">
        <v>154</v>
      </c>
    </row>
    <row r="371" spans="1:12" x14ac:dyDescent="0.2">
      <c r="A371" t="s">
        <v>19</v>
      </c>
      <c r="B371" t="s">
        <v>19</v>
      </c>
      <c r="C371" t="s">
        <v>152</v>
      </c>
      <c r="D371" t="s">
        <v>175</v>
      </c>
      <c r="E371" s="21">
        <v>44077</v>
      </c>
      <c r="F371" t="s">
        <v>95</v>
      </c>
      <c r="G371">
        <v>7.26</v>
      </c>
      <c r="J371" s="6">
        <v>1</v>
      </c>
      <c r="K371" t="s">
        <v>153</v>
      </c>
      <c r="L371" t="s">
        <v>154</v>
      </c>
    </row>
    <row r="372" spans="1:12" x14ac:dyDescent="0.2">
      <c r="A372" t="s">
        <v>19</v>
      </c>
      <c r="B372" t="s">
        <v>19</v>
      </c>
      <c r="C372" t="s">
        <v>152</v>
      </c>
      <c r="D372" t="s">
        <v>175</v>
      </c>
      <c r="E372" s="21">
        <v>44168</v>
      </c>
      <c r="F372" t="s">
        <v>95</v>
      </c>
      <c r="G372">
        <v>2.71</v>
      </c>
      <c r="J372" s="6">
        <v>1</v>
      </c>
      <c r="K372" t="s">
        <v>153</v>
      </c>
      <c r="L372" t="s">
        <v>154</v>
      </c>
    </row>
    <row r="373" spans="1:12" x14ac:dyDescent="0.2">
      <c r="A373" t="s">
        <v>19</v>
      </c>
      <c r="B373" t="s">
        <v>19</v>
      </c>
      <c r="C373" t="s">
        <v>152</v>
      </c>
      <c r="D373" t="s">
        <v>175</v>
      </c>
      <c r="E373" s="21">
        <v>44256</v>
      </c>
      <c r="F373" t="s">
        <v>95</v>
      </c>
      <c r="G373">
        <v>1.41</v>
      </c>
      <c r="J373" s="6">
        <v>1</v>
      </c>
      <c r="K373" t="s">
        <v>153</v>
      </c>
      <c r="L373" t="s">
        <v>154</v>
      </c>
    </row>
    <row r="374" spans="1:12" x14ac:dyDescent="0.2">
      <c r="A374" t="s">
        <v>19</v>
      </c>
      <c r="B374" t="s">
        <v>19</v>
      </c>
      <c r="C374" t="s">
        <v>152</v>
      </c>
      <c r="D374" t="s">
        <v>175</v>
      </c>
      <c r="E374" s="21">
        <v>44348</v>
      </c>
      <c r="F374" t="s">
        <v>95</v>
      </c>
      <c r="G374">
        <v>4.68</v>
      </c>
      <c r="J374" s="6">
        <v>1</v>
      </c>
      <c r="K374" t="s">
        <v>153</v>
      </c>
      <c r="L374" t="s">
        <v>154</v>
      </c>
    </row>
    <row r="375" spans="1:12" x14ac:dyDescent="0.2">
      <c r="A375" t="s">
        <v>19</v>
      </c>
      <c r="B375" t="s">
        <v>19</v>
      </c>
      <c r="C375" t="s">
        <v>152</v>
      </c>
      <c r="D375" t="s">
        <v>175</v>
      </c>
      <c r="E375" s="21">
        <v>44439</v>
      </c>
      <c r="F375" t="s">
        <v>95</v>
      </c>
      <c r="G375">
        <v>6.82</v>
      </c>
      <c r="J375" s="6">
        <v>1</v>
      </c>
      <c r="K375" t="s">
        <v>153</v>
      </c>
      <c r="L375" t="s">
        <v>154</v>
      </c>
    </row>
    <row r="376" spans="1:12" x14ac:dyDescent="0.2">
      <c r="A376" t="s">
        <v>19</v>
      </c>
      <c r="B376" t="s">
        <v>19</v>
      </c>
      <c r="C376" t="s">
        <v>152</v>
      </c>
      <c r="D376" t="s">
        <v>175</v>
      </c>
      <c r="E376" s="21">
        <v>44529</v>
      </c>
      <c r="F376" t="s">
        <v>95</v>
      </c>
      <c r="G376">
        <v>2.44</v>
      </c>
      <c r="J376" s="6">
        <v>1</v>
      </c>
      <c r="K376" t="s">
        <v>153</v>
      </c>
      <c r="L376" t="s">
        <v>154</v>
      </c>
    </row>
    <row r="377" spans="1:12" x14ac:dyDescent="0.2">
      <c r="A377" t="s">
        <v>19</v>
      </c>
      <c r="B377" t="s">
        <v>19</v>
      </c>
      <c r="C377" t="s">
        <v>152</v>
      </c>
      <c r="D377" t="s">
        <v>175</v>
      </c>
      <c r="E377" s="21">
        <v>44620</v>
      </c>
      <c r="F377" t="s">
        <v>95</v>
      </c>
      <c r="G377">
        <v>2.1</v>
      </c>
      <c r="J377" s="6">
        <v>1</v>
      </c>
      <c r="K377" t="s">
        <v>153</v>
      </c>
      <c r="L377" t="s">
        <v>154</v>
      </c>
    </row>
    <row r="378" spans="1:12" x14ac:dyDescent="0.2">
      <c r="A378" t="s">
        <v>19</v>
      </c>
      <c r="B378" t="s">
        <v>19</v>
      </c>
      <c r="C378" t="s">
        <v>152</v>
      </c>
      <c r="D378" t="s">
        <v>175</v>
      </c>
      <c r="E378" s="21">
        <v>44712</v>
      </c>
      <c r="F378" t="s">
        <v>95</v>
      </c>
      <c r="G378">
        <v>6.18</v>
      </c>
      <c r="J378" s="6">
        <v>1</v>
      </c>
      <c r="K378" t="s">
        <v>153</v>
      </c>
      <c r="L378" t="s">
        <v>154</v>
      </c>
    </row>
    <row r="379" spans="1:12" x14ac:dyDescent="0.2">
      <c r="A379" t="s">
        <v>19</v>
      </c>
      <c r="B379" t="s">
        <v>19</v>
      </c>
      <c r="C379" t="s">
        <v>152</v>
      </c>
      <c r="D379" t="s">
        <v>175</v>
      </c>
      <c r="E379" s="21">
        <v>44802</v>
      </c>
      <c r="F379" t="s">
        <v>95</v>
      </c>
      <c r="G379">
        <v>5.51</v>
      </c>
      <c r="J379" s="6">
        <v>1</v>
      </c>
      <c r="K379" t="s">
        <v>153</v>
      </c>
      <c r="L379" t="s">
        <v>154</v>
      </c>
    </row>
    <row r="380" spans="1:12" x14ac:dyDescent="0.2">
      <c r="A380" t="s">
        <v>19</v>
      </c>
      <c r="B380" t="s">
        <v>19</v>
      </c>
      <c r="C380" t="s">
        <v>152</v>
      </c>
      <c r="D380" t="s">
        <v>175</v>
      </c>
      <c r="E380" s="21">
        <v>44896</v>
      </c>
      <c r="F380" t="s">
        <v>95</v>
      </c>
      <c r="G380">
        <v>2.0100000000000001E-3</v>
      </c>
      <c r="J380" s="6">
        <v>1</v>
      </c>
      <c r="K380" t="s">
        <v>153</v>
      </c>
      <c r="L380" t="s">
        <v>154</v>
      </c>
    </row>
    <row r="381" spans="1:12" x14ac:dyDescent="0.2">
      <c r="A381" t="s">
        <v>19</v>
      </c>
      <c r="B381" t="s">
        <v>19</v>
      </c>
      <c r="C381" t="s">
        <v>152</v>
      </c>
      <c r="D381" t="s">
        <v>175</v>
      </c>
      <c r="E381" s="21">
        <v>44986</v>
      </c>
      <c r="F381" t="s">
        <v>95</v>
      </c>
      <c r="G381">
        <v>2.2200000000000002</v>
      </c>
      <c r="J381" s="6">
        <v>1</v>
      </c>
      <c r="K381" t="s">
        <v>153</v>
      </c>
      <c r="L381" t="s">
        <v>154</v>
      </c>
    </row>
    <row r="382" spans="1:12" x14ac:dyDescent="0.2">
      <c r="A382" t="s">
        <v>19</v>
      </c>
      <c r="B382" t="s">
        <v>19</v>
      </c>
      <c r="C382" t="s">
        <v>152</v>
      </c>
      <c r="D382" t="s">
        <v>175</v>
      </c>
      <c r="E382" s="21">
        <v>45083</v>
      </c>
      <c r="F382" t="s">
        <v>95</v>
      </c>
      <c r="G382">
        <v>3.3500000000000001E-3</v>
      </c>
      <c r="J382" s="6">
        <v>1</v>
      </c>
      <c r="K382" t="s">
        <v>153</v>
      </c>
      <c r="L382" t="s">
        <v>154</v>
      </c>
    </row>
  </sheetData>
  <phoneticPr fontId="4" type="noConversion"/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database_pCi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 Whiteaker</dc:creator>
  <cp:lastModifiedBy>Haruko M Wainwright</cp:lastModifiedBy>
  <dcterms:created xsi:type="dcterms:W3CDTF">2015-06-05T18:17:20Z</dcterms:created>
  <dcterms:modified xsi:type="dcterms:W3CDTF">2024-09-05T02:27:09Z</dcterms:modified>
</cp:coreProperties>
</file>