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hn337/Documents/Frost-seeded-brassica/3-Doc/"/>
    </mc:Choice>
  </mc:AlternateContent>
  <xr:revisionPtr revIDLastSave="0" documentId="13_ncr:1_{C0BE8E86-B0F8-3447-8257-EE9D2302B8CD}" xr6:coauthVersionLast="47" xr6:coauthVersionMax="47" xr10:uidLastSave="{00000000-0000-0000-0000-000000000000}"/>
  <bookViews>
    <workbookView xWindow="50880" yWindow="1880" windowWidth="25640" windowHeight="12320" activeTab="8" xr2:uid="{00000000-000D-0000-FFFF-FFFF00000000}"/>
  </bookViews>
  <sheets>
    <sheet name="AerialPhoto" sheetId="1" r:id="rId1"/>
    <sheet name="google link" sheetId="8" r:id="rId2"/>
    <sheet name="PlotMap" sheetId="2" r:id="rId3"/>
    <sheet name="Sheet1" sheetId="9" r:id="rId4"/>
    <sheet name="Log" sheetId="3" r:id="rId5"/>
    <sheet name="Seed List" sheetId="4" r:id="rId6"/>
    <sheet name="SeedPacketGramsPerPlot" sheetId="5" r:id="rId7"/>
    <sheet name="NotesInfo" sheetId="6" r:id="rId8"/>
    <sheet name="Sheet2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4" l="1"/>
  <c r="J18" i="4" s="1"/>
  <c r="K18" i="4" s="1"/>
  <c r="G17" i="4"/>
  <c r="H17" i="4" s="1"/>
  <c r="I17" i="4" s="1"/>
  <c r="G16" i="4"/>
  <c r="H16" i="4" s="1"/>
  <c r="I16" i="4" s="1"/>
  <c r="G15" i="4"/>
  <c r="H15" i="4" s="1"/>
  <c r="I15" i="4" s="1"/>
  <c r="G14" i="4"/>
  <c r="H14" i="4" s="1"/>
  <c r="I14" i="4" s="1"/>
  <c r="N13" i="4"/>
  <c r="G13" i="4"/>
  <c r="H13" i="4" s="1"/>
  <c r="I13" i="4" s="1"/>
  <c r="N12" i="4"/>
  <c r="G12" i="4"/>
  <c r="K12" i="4" s="1"/>
  <c r="G11" i="4"/>
  <c r="K11" i="4" s="1"/>
  <c r="G10" i="4"/>
  <c r="H10" i="4" s="1"/>
  <c r="I10" i="4" s="1"/>
  <c r="G9" i="4"/>
  <c r="K9" i="4" s="1"/>
  <c r="G8" i="4"/>
  <c r="K8" i="4" s="1"/>
  <c r="G7" i="4"/>
  <c r="H7" i="4" s="1"/>
  <c r="I7" i="4" s="1"/>
  <c r="G6" i="4"/>
  <c r="K6" i="4" s="1"/>
  <c r="G5" i="4"/>
  <c r="K5" i="4" s="1"/>
  <c r="G4" i="4"/>
  <c r="H4" i="4" s="1"/>
  <c r="I4" i="4" s="1"/>
  <c r="G3" i="4"/>
  <c r="K3" i="4" s="1"/>
  <c r="K10" i="4" l="1"/>
  <c r="K7" i="4"/>
  <c r="K4" i="4"/>
  <c r="K13" i="4"/>
  <c r="H5" i="4"/>
  <c r="I5" i="4" s="1"/>
  <c r="H8" i="4"/>
  <c r="I8" i="4" s="1"/>
  <c r="H11" i="4"/>
  <c r="I11" i="4" s="1"/>
  <c r="H3" i="4"/>
  <c r="I3" i="4" s="1"/>
  <c r="H6" i="4"/>
  <c r="I6" i="4" s="1"/>
  <c r="H9" i="4"/>
  <c r="I9" i="4" s="1"/>
  <c r="H12" i="4"/>
  <c r="I12" i="4" s="1"/>
</calcChain>
</file>

<file path=xl/sharedStrings.xml><?xml version="1.0" encoding="utf-8"?>
<sst xmlns="http://schemas.openxmlformats.org/spreadsheetml/2006/main" count="460" uniqueCount="208">
  <si>
    <t>BLK 1</t>
  </si>
  <si>
    <t>BLK2</t>
  </si>
  <si>
    <t>-------25 ft-------</t>
  </si>
  <si>
    <t>------------50 ft------------</t>
  </si>
  <si>
    <t>A</t>
  </si>
  <si>
    <t>O</t>
  </si>
  <si>
    <t>E</t>
  </si>
  <si>
    <t>G</t>
  </si>
  <si>
    <t>I</t>
  </si>
  <si>
    <t>K</t>
  </si>
  <si>
    <t>M</t>
  </si>
  <si>
    <t>J</t>
  </si>
  <si>
    <t>N</t>
  </si>
  <si>
    <t>D</t>
  </si>
  <si>
    <t>F</t>
  </si>
  <si>
    <t>C</t>
  </si>
  <si>
    <t>H</t>
  </si>
  <si>
    <t>Nitro Radish</t>
  </si>
  <si>
    <t>Control</t>
  </si>
  <si>
    <t>Florida Broadleaf Mustard</t>
  </si>
  <si>
    <t>Kodiac Brown Mustard</t>
  </si>
  <si>
    <t>Roquette Arugula</t>
  </si>
  <si>
    <t>Siberian Kale</t>
  </si>
  <si>
    <t xml:space="preserve">Viking 3800 Alfalfa </t>
  </si>
  <si>
    <t>VNS Winter Camelina</t>
  </si>
  <si>
    <t xml:space="preserve"> Yellow Blossom Sweet Clover</t>
  </si>
  <si>
    <t>Spring Triticale</t>
  </si>
  <si>
    <t>Impact Collard</t>
  </si>
  <si>
    <t>Viking 3800 Alfalfa</t>
  </si>
  <si>
    <t>White Gold Mustard</t>
  </si>
  <si>
    <t>Trophy Rapeseed</t>
  </si>
  <si>
    <t>Indi Gold Oriental Mustard</t>
  </si>
  <si>
    <t xml:space="preserve">Spring Triticale </t>
  </si>
  <si>
    <t>Hairy Vetch ( HV)</t>
  </si>
  <si>
    <t>Yellow Blossom Sweet Clover (YBSC)</t>
  </si>
  <si>
    <t>HV + YBSC</t>
  </si>
  <si>
    <t>B</t>
  </si>
  <si>
    <t>P</t>
  </si>
  <si>
    <t>L</t>
  </si>
  <si>
    <t>Purple Top Turnip</t>
  </si>
  <si>
    <t>Blaze Red Clover</t>
  </si>
  <si>
    <t xml:space="preserve">Control </t>
  </si>
  <si>
    <t>Purple Top Radish</t>
  </si>
  <si>
    <t>BLK 3</t>
  </si>
  <si>
    <t>BLK 4</t>
  </si>
  <si>
    <t>Yellow Blossom Sweet Clover</t>
  </si>
  <si>
    <t xml:space="preserve">Blaze Red Clover </t>
  </si>
  <si>
    <t>Indi Gold</t>
  </si>
  <si>
    <t xml:space="preserve">Roquette Arugula </t>
  </si>
  <si>
    <t>Treatment#</t>
  </si>
  <si>
    <t>TreatmentID</t>
  </si>
  <si>
    <t xml:space="preserve">Cultivar </t>
  </si>
  <si>
    <t>Crop</t>
  </si>
  <si>
    <t>Flag</t>
  </si>
  <si>
    <t>TRT1</t>
  </si>
  <si>
    <t>Nitro</t>
  </si>
  <si>
    <t>Radish</t>
  </si>
  <si>
    <t xml:space="preserve">Pink </t>
  </si>
  <si>
    <t>TRT2</t>
  </si>
  <si>
    <t>Purple Top</t>
  </si>
  <si>
    <t>Turnip</t>
  </si>
  <si>
    <t>Purple</t>
  </si>
  <si>
    <t>TRT3</t>
  </si>
  <si>
    <t>Trophy</t>
  </si>
  <si>
    <t>Rapeseed</t>
  </si>
  <si>
    <t>Blue</t>
  </si>
  <si>
    <t>TRT4</t>
  </si>
  <si>
    <t>Impact</t>
  </si>
  <si>
    <t>Collard</t>
  </si>
  <si>
    <t xml:space="preserve">Oregon </t>
  </si>
  <si>
    <t>TRT5</t>
  </si>
  <si>
    <t>Florida</t>
  </si>
  <si>
    <t>Broadleaf Mustard</t>
  </si>
  <si>
    <t xml:space="preserve">Yellow </t>
  </si>
  <si>
    <t>TRT6</t>
  </si>
  <si>
    <t>White Gold</t>
  </si>
  <si>
    <t>Mustard</t>
  </si>
  <si>
    <t xml:space="preserve">Green </t>
  </si>
  <si>
    <t>TRT7</t>
  </si>
  <si>
    <t>Kodiac</t>
  </si>
  <si>
    <t>Brown mustard</t>
  </si>
  <si>
    <t>Orange Pink</t>
  </si>
  <si>
    <t>TRT8</t>
  </si>
  <si>
    <t>Oriental Mustard</t>
  </si>
  <si>
    <t xml:space="preserve">Orange Blue </t>
  </si>
  <si>
    <t>TRT9</t>
  </si>
  <si>
    <t>Roquette</t>
  </si>
  <si>
    <t>Arugula</t>
  </si>
  <si>
    <t xml:space="preserve">Orange Purple </t>
  </si>
  <si>
    <t>TRT10</t>
  </si>
  <si>
    <t>VNS</t>
  </si>
  <si>
    <t>Winter Camelina</t>
  </si>
  <si>
    <t xml:space="preserve">Orange Green </t>
  </si>
  <si>
    <t>TRT11</t>
  </si>
  <si>
    <t>Siberian</t>
  </si>
  <si>
    <t>Kale</t>
  </si>
  <si>
    <t xml:space="preserve">Orange Yellow </t>
  </si>
  <si>
    <t>TRT12</t>
  </si>
  <si>
    <t>Blaze</t>
  </si>
  <si>
    <t>Red Clover</t>
  </si>
  <si>
    <t xml:space="preserve">Yellow Pink </t>
  </si>
  <si>
    <t>TRT13</t>
  </si>
  <si>
    <t>Viking 3800</t>
  </si>
  <si>
    <t>Alfalfa</t>
  </si>
  <si>
    <t xml:space="preserve">Orange White </t>
  </si>
  <si>
    <t>TRT14</t>
  </si>
  <si>
    <t xml:space="preserve">White </t>
  </si>
  <si>
    <t>TRT15</t>
  </si>
  <si>
    <t>TRT16</t>
  </si>
  <si>
    <t>Activity</t>
  </si>
  <si>
    <t>Date</t>
  </si>
  <si>
    <t>Person</t>
  </si>
  <si>
    <t>frost seeded all plots in field E4 (NE corner), musgrave</t>
  </si>
  <si>
    <t>Chris and kristen</t>
  </si>
  <si>
    <t>Basic Info</t>
  </si>
  <si>
    <t>Use and Characteristics</t>
  </si>
  <si>
    <t>Planting</t>
  </si>
  <si>
    <t>Cultivar</t>
  </si>
  <si>
    <t>Common name</t>
  </si>
  <si>
    <t>Genus species</t>
  </si>
  <si>
    <t>Target Broadcast Rate (PLS lbs/acre)</t>
  </si>
  <si>
    <t>Total Germ</t>
  </si>
  <si>
    <t>Purity</t>
  </si>
  <si>
    <t xml:space="preserve">lbs/acre </t>
  </si>
  <si>
    <t>lbs/plot</t>
  </si>
  <si>
    <t>grams/plot</t>
  </si>
  <si>
    <t>$/lb</t>
  </si>
  <si>
    <t>$/acre</t>
  </si>
  <si>
    <t>Link</t>
  </si>
  <si>
    <t>Maturity Days</t>
  </si>
  <si>
    <t>Seeds/lb</t>
  </si>
  <si>
    <t xml:space="preserve">C/N at Maturity </t>
  </si>
  <si>
    <t>Growth Habit</t>
  </si>
  <si>
    <t>Root Type/Depth</t>
  </si>
  <si>
    <t>Cold Kill (F)</t>
  </si>
  <si>
    <t>Dry Matter Potential (tons)</t>
  </si>
  <si>
    <t xml:space="preserve">N Fix Potential </t>
  </si>
  <si>
    <t>Lasting Residue</t>
  </si>
  <si>
    <t xml:space="preserve">Palatability </t>
  </si>
  <si>
    <t>Hay Harvest</t>
  </si>
  <si>
    <t>Regrowth</t>
  </si>
  <si>
    <t>Deep Compaction</t>
  </si>
  <si>
    <t>Surface Compaction</t>
  </si>
  <si>
    <t xml:space="preserve">Weed Suppression </t>
  </si>
  <si>
    <t>Crimp Kill</t>
  </si>
  <si>
    <t xml:space="preserve">Plant Depth </t>
  </si>
  <si>
    <t>Min Germ Temp (F)</t>
  </si>
  <si>
    <t>Drilled Seed Rate (lbs/ac)</t>
  </si>
  <si>
    <t>Broadcast Seed Rate (lb/ac)</t>
  </si>
  <si>
    <t>Notes</t>
  </si>
  <si>
    <t xml:space="preserve">Purple Top </t>
  </si>
  <si>
    <t xml:space="preserve">Turnip </t>
  </si>
  <si>
    <t>https://greencover.com/shop/purple-top-turnips/</t>
  </si>
  <si>
    <t>70-150</t>
  </si>
  <si>
    <t>Low</t>
  </si>
  <si>
    <t>Upright</t>
  </si>
  <si>
    <t>Medium Taproot</t>
  </si>
  <si>
    <t>1.5 - 2.5</t>
  </si>
  <si>
    <t>na</t>
  </si>
  <si>
    <t>Poor</t>
  </si>
  <si>
    <t>Very Good</t>
  </si>
  <si>
    <t>Fair</t>
  </si>
  <si>
    <t>Excellent</t>
  </si>
  <si>
    <t>Moderate</t>
  </si>
  <si>
    <t>1/4 - 1/2"</t>
  </si>
  <si>
    <t xml:space="preserve">Collard </t>
  </si>
  <si>
    <t>https://greencover.com/shop/impact-forage-collards/</t>
  </si>
  <si>
    <t>PPS</t>
  </si>
  <si>
    <t>Prostrate</t>
  </si>
  <si>
    <t>3 - 4</t>
  </si>
  <si>
    <t>Good</t>
  </si>
  <si>
    <t>https://greencover.com/shop/florida-broadleaf-mustard/</t>
  </si>
  <si>
    <t>75-95</t>
  </si>
  <si>
    <t>2 - 4.5</t>
  </si>
  <si>
    <t>1/4 - 3/4"</t>
  </si>
  <si>
    <t xml:space="preserve">White Gold </t>
  </si>
  <si>
    <t xml:space="preserve">Brown mustard </t>
  </si>
  <si>
    <t>https://greencover.com/shop/brown-mustard-kodiac/</t>
  </si>
  <si>
    <t>55-65</t>
  </si>
  <si>
    <t>1.5-4.5</t>
  </si>
  <si>
    <t>Easy</t>
  </si>
  <si>
    <t>1/4-3/4"</t>
  </si>
  <si>
    <t xml:space="preserve">Indi Gold </t>
  </si>
  <si>
    <t xml:space="preserve">Roquette </t>
  </si>
  <si>
    <t>Siberian'</t>
  </si>
  <si>
    <t>African</t>
  </si>
  <si>
    <t>Cabbage</t>
  </si>
  <si>
    <t>https://greencover.com/shop/african-cabbage/</t>
  </si>
  <si>
    <t>Bayou</t>
  </si>
  <si>
    <t>https://greencover.com/shop/bayou-kale/</t>
  </si>
  <si>
    <t>2 - 4</t>
  </si>
  <si>
    <t xml:space="preserve">Cover Crop </t>
  </si>
  <si>
    <t xml:space="preserve">Broadcast Rate (lbs product/acre) </t>
  </si>
  <si>
    <t>grams.per. 10x25ft plot</t>
  </si>
  <si>
    <t>https://www.facebook.com/groups/154480008227557/posts/1006735613001988</t>
  </si>
  <si>
    <t xml:space="preserve">NW Missouri St-Colten Catterton/Green Cover Seed </t>
  </si>
  <si>
    <t>Sweet Clover</t>
  </si>
  <si>
    <t>Hubam</t>
  </si>
  <si>
    <t>Medium Red Clover</t>
  </si>
  <si>
    <t>Balansa</t>
  </si>
  <si>
    <t>FixatioN</t>
  </si>
  <si>
    <t>Hairy Vetch</t>
  </si>
  <si>
    <t>Woolly pod</t>
  </si>
  <si>
    <t>Faba Bean</t>
  </si>
  <si>
    <t>Petite/VNS</t>
  </si>
  <si>
    <t>Spring Peas</t>
  </si>
  <si>
    <t>link to original file on google:</t>
  </si>
  <si>
    <t>https://docs.google.com/spreadsheets/d/1JNMaY0yDXYApMeSVLpwY1DKY-DwrnZq92cuCuMQ35Rk/edit#gid=828351092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</si>
</sst>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m\-d"/>
  </numFmts>
  <fonts count="25">
    <font>
      <sz val="10"/>
      <color rgb="FF000000"/>
      <name val="Arial"/>
      <scheme val="minor"/>
    </font>
    <font>
      <sz val="11"/>
      <color rgb="FF000000"/>
      <name val="Calibri"/>
    </font>
    <font>
      <sz val="11"/>
      <color rgb="FF000000"/>
      <name val="Arial"/>
    </font>
    <font>
      <b/>
      <sz val="14"/>
      <color rgb="FF000000"/>
      <name val="Arial"/>
    </font>
    <font>
      <b/>
      <sz val="11"/>
      <color rgb="FF000000"/>
      <name val="Arial"/>
    </font>
    <font>
      <sz val="10"/>
      <name val="Arial"/>
    </font>
    <font>
      <sz val="9"/>
      <color rgb="FF000000"/>
      <name val="Calibri"/>
    </font>
    <font>
      <sz val="9"/>
      <color rgb="FF000000"/>
      <name val="Arial"/>
    </font>
    <font>
      <sz val="10"/>
      <color theme="1"/>
      <name val="Arial"/>
      <scheme val="minor"/>
    </font>
    <font>
      <b/>
      <sz val="6"/>
      <color rgb="FF000000"/>
      <name val="Arial"/>
    </font>
    <font>
      <b/>
      <sz val="6"/>
      <color theme="1"/>
      <name val="Arial"/>
    </font>
    <font>
      <sz val="6"/>
      <color rgb="FF000000"/>
      <name val="Arial"/>
    </font>
    <font>
      <sz val="6"/>
      <color theme="1"/>
      <name val="Arial"/>
    </font>
    <font>
      <sz val="14"/>
      <color rgb="FF000000"/>
      <name val="Arial"/>
    </font>
    <font>
      <sz val="11"/>
      <color theme="1"/>
      <name val="Arial"/>
    </font>
    <font>
      <sz val="10"/>
      <color rgb="FF000000"/>
      <name val="Arial"/>
    </font>
    <font>
      <b/>
      <sz val="10"/>
      <color theme="1"/>
      <name val="Arial"/>
      <scheme val="minor"/>
    </font>
    <font>
      <u/>
      <sz val="10"/>
      <color rgb="FF0000FF"/>
      <name val="Arial"/>
    </font>
    <font>
      <sz val="10"/>
      <color rgb="FF676767"/>
      <name val="Inherit"/>
    </font>
    <font>
      <u/>
      <sz val="10"/>
      <color rgb="FF0000FF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222222"/>
      <name val="Roboto"/>
    </font>
    <font>
      <sz val="10"/>
      <color rgb="FF222222"/>
      <name val="Roboto"/>
    </font>
    <font>
      <sz val="16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4" fillId="0" borderId="3" xfId="0" applyFont="1" applyBorder="1"/>
    <xf numFmtId="0" fontId="4" fillId="0" borderId="4" xfId="0" applyFont="1" applyBorder="1"/>
    <xf numFmtId="0" fontId="4" fillId="0" borderId="2" xfId="0" applyFont="1" applyBorder="1"/>
    <xf numFmtId="0" fontId="4" fillId="2" borderId="3" xfId="0" applyFont="1" applyFill="1" applyBorder="1"/>
    <xf numFmtId="0" fontId="4" fillId="0" borderId="5" xfId="0" applyFont="1" applyBorder="1"/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9" fillId="2" borderId="0" xfId="0" applyFont="1" applyFill="1" applyAlignment="1">
      <alignment wrapText="1"/>
    </xf>
    <xf numFmtId="0" fontId="9" fillId="0" borderId="8" xfId="0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9" fillId="0" borderId="0" xfId="0" applyFont="1" applyAlignment="1">
      <alignment wrapText="1"/>
    </xf>
    <xf numFmtId="0" fontId="9" fillId="0" borderId="6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11" fillId="2" borderId="0" xfId="0" applyFont="1" applyFill="1" applyAlignment="1">
      <alignment wrapText="1"/>
    </xf>
    <xf numFmtId="0" fontId="11" fillId="0" borderId="7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2" fillId="0" borderId="7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0" borderId="10" xfId="0" applyFont="1" applyBorder="1" applyAlignment="1">
      <alignment horizontal="right" wrapText="1"/>
    </xf>
    <xf numFmtId="0" fontId="3" fillId="0" borderId="9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9" fillId="2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9" fillId="0" borderId="10" xfId="0" applyFont="1" applyBorder="1" applyAlignment="1">
      <alignment wrapText="1"/>
    </xf>
    <xf numFmtId="0" fontId="9" fillId="0" borderId="9" xfId="0" applyFont="1" applyBorder="1" applyAlignment="1">
      <alignment wrapText="1"/>
    </xf>
    <xf numFmtId="0" fontId="11" fillId="2" borderId="1" xfId="0" applyFont="1" applyFill="1" applyBorder="1" applyAlignment="1">
      <alignment wrapText="1"/>
    </xf>
    <xf numFmtId="0" fontId="11" fillId="0" borderId="6" xfId="0" applyFont="1" applyBorder="1" applyAlignment="1">
      <alignment wrapText="1"/>
    </xf>
    <xf numFmtId="0" fontId="13" fillId="0" borderId="0" xfId="0" applyFont="1" applyAlignment="1">
      <alignment wrapText="1"/>
    </xf>
    <xf numFmtId="0" fontId="13" fillId="0" borderId="7" xfId="0" applyFont="1" applyBorder="1" applyAlignment="1">
      <alignment wrapText="1"/>
    </xf>
    <xf numFmtId="0" fontId="13" fillId="0" borderId="6" xfId="0" applyFont="1" applyBorder="1" applyAlignment="1">
      <alignment wrapText="1"/>
    </xf>
    <xf numFmtId="0" fontId="11" fillId="0" borderId="0" xfId="0" applyFont="1" applyAlignment="1">
      <alignment wrapText="1"/>
    </xf>
    <xf numFmtId="0" fontId="13" fillId="0" borderId="1" xfId="0" applyFont="1" applyBorder="1" applyAlignment="1">
      <alignment wrapText="1"/>
    </xf>
    <xf numFmtId="0" fontId="13" fillId="0" borderId="10" xfId="0" applyFont="1" applyBorder="1" applyAlignment="1">
      <alignment wrapText="1"/>
    </xf>
    <xf numFmtId="0" fontId="13" fillId="0" borderId="9" xfId="0" applyFont="1" applyBorder="1" applyAlignment="1">
      <alignment wrapText="1"/>
    </xf>
    <xf numFmtId="0" fontId="11" fillId="0" borderId="11" xfId="0" applyFont="1" applyBorder="1" applyAlignment="1">
      <alignment wrapText="1"/>
    </xf>
    <xf numFmtId="0" fontId="11" fillId="0" borderId="10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1" fillId="0" borderId="9" xfId="0" applyFont="1" applyBorder="1" applyAlignment="1">
      <alignment wrapText="1"/>
    </xf>
    <xf numFmtId="0" fontId="12" fillId="0" borderId="10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right" wrapText="1"/>
    </xf>
    <xf numFmtId="0" fontId="9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9" fillId="2" borderId="3" xfId="0" applyFont="1" applyFill="1" applyBorder="1" applyAlignment="1">
      <alignment wrapText="1"/>
    </xf>
    <xf numFmtId="0" fontId="11" fillId="0" borderId="2" xfId="0" applyFont="1" applyBorder="1" applyAlignment="1">
      <alignment wrapText="1"/>
    </xf>
    <xf numFmtId="0" fontId="12" fillId="2" borderId="2" xfId="0" applyFont="1" applyFill="1" applyBorder="1" applyAlignment="1">
      <alignment wrapText="1"/>
    </xf>
    <xf numFmtId="0" fontId="11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2" borderId="6" xfId="0" applyFont="1" applyFill="1" applyBorder="1" applyAlignment="1">
      <alignment wrapText="1"/>
    </xf>
    <xf numFmtId="0" fontId="9" fillId="0" borderId="11" xfId="0" applyFont="1" applyBorder="1" applyAlignment="1">
      <alignment wrapText="1"/>
    </xf>
    <xf numFmtId="0" fontId="12" fillId="2" borderId="9" xfId="0" applyFont="1" applyFill="1" applyBorder="1" applyAlignment="1">
      <alignment wrapText="1"/>
    </xf>
    <xf numFmtId="0" fontId="10" fillId="2" borderId="6" xfId="0" applyFont="1" applyFill="1" applyBorder="1" applyAlignment="1">
      <alignment wrapText="1"/>
    </xf>
    <xf numFmtId="0" fontId="2" fillId="0" borderId="7" xfId="0" applyFont="1" applyBorder="1"/>
    <xf numFmtId="0" fontId="2" fillId="0" borderId="6" xfId="0" applyFont="1" applyBorder="1"/>
    <xf numFmtId="0" fontId="2" fillId="0" borderId="8" xfId="0" applyFont="1" applyBorder="1"/>
    <xf numFmtId="0" fontId="2" fillId="2" borderId="0" xfId="0" applyFont="1" applyFill="1"/>
    <xf numFmtId="0" fontId="2" fillId="0" borderId="0" xfId="0" applyFont="1" applyAlignment="1">
      <alignment wrapText="1"/>
    </xf>
    <xf numFmtId="0" fontId="2" fillId="0" borderId="7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14" fillId="2" borderId="6" xfId="0" applyFont="1" applyFill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8" fillId="0" borderId="7" xfId="0" applyFont="1" applyBorder="1" applyAlignment="1">
      <alignment wrapText="1"/>
    </xf>
    <xf numFmtId="0" fontId="2" fillId="0" borderId="1" xfId="0" applyFont="1" applyBorder="1"/>
    <xf numFmtId="0" fontId="2" fillId="0" borderId="10" xfId="0" applyFont="1" applyBorder="1"/>
    <xf numFmtId="0" fontId="2" fillId="0" borderId="9" xfId="0" applyFont="1" applyBorder="1"/>
    <xf numFmtId="0" fontId="2" fillId="0" borderId="11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14" fillId="2" borderId="9" xfId="0" applyFont="1" applyFill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1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0" xfId="0" applyFont="1"/>
    <xf numFmtId="14" fontId="8" fillId="0" borderId="0" xfId="0" applyNumberFormat="1" applyFont="1"/>
    <xf numFmtId="0" fontId="8" fillId="0" borderId="0" xfId="0" applyFont="1"/>
    <xf numFmtId="0" fontId="8" fillId="3" borderId="0" xfId="0" applyFont="1" applyFill="1" applyAlignment="1">
      <alignment horizontal="center"/>
    </xf>
    <xf numFmtId="0" fontId="8" fillId="3" borderId="0" xfId="0" applyFont="1" applyFill="1"/>
    <xf numFmtId="0" fontId="8" fillId="4" borderId="0" xfId="0" applyFont="1" applyFill="1"/>
    <xf numFmtId="0" fontId="8" fillId="5" borderId="0" xfId="0" applyFont="1" applyFill="1"/>
    <xf numFmtId="164" fontId="8" fillId="0" borderId="0" xfId="0" applyNumberFormat="1" applyFont="1"/>
    <xf numFmtId="165" fontId="8" fillId="0" borderId="0" xfId="0" applyNumberFormat="1" applyFont="1"/>
    <xf numFmtId="166" fontId="8" fillId="0" borderId="0" xfId="0" applyNumberFormat="1" applyFont="1"/>
    <xf numFmtId="0" fontId="17" fillId="0" borderId="0" xfId="0" applyFont="1"/>
    <xf numFmtId="0" fontId="18" fillId="6" borderId="0" xfId="0" applyFont="1" applyFill="1" applyAlignment="1">
      <alignment horizontal="center"/>
    </xf>
    <xf numFmtId="0" fontId="8" fillId="0" borderId="0" xfId="0" quotePrefix="1" applyFont="1"/>
    <xf numFmtId="0" fontId="8" fillId="7" borderId="0" xfId="0" applyFont="1" applyFill="1"/>
    <xf numFmtId="166" fontId="8" fillId="7" borderId="0" xfId="0" applyNumberFormat="1" applyFont="1" applyFill="1"/>
    <xf numFmtId="0" fontId="19" fillId="7" borderId="0" xfId="0" applyFont="1" applyFill="1"/>
    <xf numFmtId="0" fontId="20" fillId="8" borderId="0" xfId="0" applyFont="1" applyFill="1" applyAlignment="1">
      <alignment horizontal="center"/>
    </xf>
    <xf numFmtId="0" fontId="20" fillId="8" borderId="12" xfId="0" applyFont="1" applyFill="1" applyBorder="1" applyAlignment="1">
      <alignment horizontal="center"/>
    </xf>
    <xf numFmtId="164" fontId="20" fillId="8" borderId="12" xfId="0" applyNumberFormat="1" applyFont="1" applyFill="1" applyBorder="1" applyAlignment="1">
      <alignment horizontal="center"/>
    </xf>
    <xf numFmtId="164" fontId="20" fillId="8" borderId="12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0" fontId="8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164" fontId="21" fillId="0" borderId="12" xfId="0" applyNumberFormat="1" applyFont="1" applyBorder="1" applyAlignment="1">
      <alignment horizontal="center"/>
    </xf>
    <xf numFmtId="164" fontId="8" fillId="0" borderId="12" xfId="0" applyNumberFormat="1" applyFont="1" applyBorder="1" applyAlignment="1">
      <alignment horizontal="center"/>
    </xf>
    <xf numFmtId="164" fontId="8" fillId="0" borderId="12" xfId="0" applyNumberFormat="1" applyFont="1" applyBorder="1"/>
    <xf numFmtId="0" fontId="8" fillId="0" borderId="12" xfId="0" quotePrefix="1" applyFont="1" applyBorder="1" applyAlignment="1">
      <alignment horizontal="center"/>
    </xf>
    <xf numFmtId="0" fontId="8" fillId="0" borderId="12" xfId="0" applyFont="1" applyBorder="1"/>
    <xf numFmtId="164" fontId="8" fillId="0" borderId="12" xfId="0" applyNumberFormat="1" applyFont="1" applyBorder="1" applyAlignment="1">
      <alignment horizontal="right"/>
    </xf>
    <xf numFmtId="0" fontId="22" fillId="6" borderId="12" xfId="0" applyFont="1" applyFill="1" applyBorder="1" applyAlignment="1">
      <alignment horizontal="center"/>
    </xf>
    <xf numFmtId="0" fontId="23" fillId="6" borderId="12" xfId="0" applyFont="1" applyFill="1" applyBorder="1"/>
    <xf numFmtId="0" fontId="23" fillId="6" borderId="12" xfId="0" applyFont="1" applyFill="1" applyBorder="1" applyAlignment="1">
      <alignment horizontal="center"/>
    </xf>
    <xf numFmtId="0" fontId="24" fillId="0" borderId="0" xfId="0" applyFont="1"/>
    <xf numFmtId="0" fontId="1" fillId="0" borderId="0" xfId="0" applyFont="1"/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2" fillId="0" borderId="2" xfId="0" applyFont="1" applyBorder="1" applyAlignment="1">
      <alignment horizontal="center" vertical="center" textRotation="90"/>
    </xf>
    <xf numFmtId="0" fontId="5" fillId="0" borderId="6" xfId="0" applyFont="1" applyBorder="1"/>
    <xf numFmtId="0" fontId="5" fillId="0" borderId="9" xfId="0" applyFont="1" applyBorder="1"/>
    <xf numFmtId="0" fontId="9" fillId="0" borderId="1" xfId="0" applyFont="1" applyBorder="1" applyAlignment="1">
      <alignment horizontal="center" wrapText="1"/>
    </xf>
    <xf numFmtId="0" fontId="8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23" fillId="6" borderId="13" xfId="0" applyFont="1" applyFill="1" applyBorder="1" applyAlignment="1">
      <alignment horizontal="center"/>
    </xf>
    <xf numFmtId="0" fontId="5" fillId="0" borderId="14" xfId="0" applyFont="1" applyBorder="1"/>
    <xf numFmtId="0" fontId="5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2163425" cy="8572500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15</xdr:row>
      <xdr:rowOff>104775</xdr:rowOff>
    </xdr:from>
    <xdr:ext cx="933450" cy="5905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 rot="-5400000">
          <a:off x="1858750" y="845775"/>
          <a:ext cx="570300" cy="914700"/>
        </a:xfrm>
        <a:prstGeom prst="triangle">
          <a:avLst>
            <a:gd name="adj" fmla="val 50000"/>
          </a:avLst>
        </a:prstGeom>
        <a:solidFill>
          <a:srgbClr val="000000"/>
        </a:solidFill>
        <a:ln w="9525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N</a:t>
          </a:r>
          <a:r>
            <a:rPr lang="en-US" sz="1400">
              <a:solidFill>
                <a:srgbClr val="FFFFFF"/>
              </a:solidFill>
            </a:rPr>
            <a:t>N</a:t>
          </a:r>
          <a:endParaRPr sz="1400">
            <a:solidFill>
              <a:srgbClr val="FFFFFF"/>
            </a:solidFill>
          </a:endParaRPr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1076325</xdr:colOff>
      <xdr:row>18</xdr:row>
      <xdr:rowOff>152400</xdr:rowOff>
    </xdr:from>
    <xdr:ext cx="9124950" cy="5248275"/>
    <xdr:pic>
      <xdr:nvPicPr>
        <xdr:cNvPr id="2" name="image4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1</xdr:row>
      <xdr:rowOff>57150</xdr:rowOff>
    </xdr:from>
    <xdr:ext cx="12306300" cy="72961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</xdr:row>
      <xdr:rowOff>0</xdr:rowOff>
    </xdr:from>
    <xdr:ext cx="8420100" cy="701040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greencover.com/shop/florida-broadleaf-mustard/" TargetMode="External"/><Relationship Id="rId7" Type="http://schemas.openxmlformats.org/officeDocument/2006/relationships/drawing" Target="../drawings/drawing3.xml"/><Relationship Id="rId2" Type="http://schemas.openxmlformats.org/officeDocument/2006/relationships/hyperlink" Target="https://greencover.com/shop/impact-forage-collards/" TargetMode="External"/><Relationship Id="rId1" Type="http://schemas.openxmlformats.org/officeDocument/2006/relationships/hyperlink" Target="https://greencover.com/shop/purple-top-turnips/" TargetMode="External"/><Relationship Id="rId6" Type="http://schemas.openxmlformats.org/officeDocument/2006/relationships/hyperlink" Target="https://greencover.com/shop/bayou-kale/" TargetMode="External"/><Relationship Id="rId5" Type="http://schemas.openxmlformats.org/officeDocument/2006/relationships/hyperlink" Target="https://greencover.com/shop/african-cabbage/" TargetMode="External"/><Relationship Id="rId4" Type="http://schemas.openxmlformats.org/officeDocument/2006/relationships/hyperlink" Target="https://greencover.com/shop/brown-mustard-kodiac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facebook.com/groups/154480008227557/posts/10067356130019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57757-56EF-0541-A76B-B0A0A278EBDA}">
  <dimension ref="A6:A7"/>
  <sheetViews>
    <sheetView workbookViewId="0">
      <selection activeCell="B12" sqref="B12"/>
    </sheetView>
  </sheetViews>
  <sheetFormatPr baseColWidth="10" defaultRowHeight="13"/>
  <sheetData>
    <row r="6" spans="1:1" ht="20">
      <c r="A6" s="133" t="s">
        <v>206</v>
      </c>
    </row>
    <row r="7" spans="1:1">
      <c r="A7" t="s">
        <v>207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58"/>
  <sheetViews>
    <sheetView topLeftCell="D7" zoomScale="150" zoomScaleNormal="150" workbookViewId="0"/>
  </sheetViews>
  <sheetFormatPr baseColWidth="10" defaultColWidth="12.6640625" defaultRowHeight="15.75" customHeight="1"/>
  <cols>
    <col min="1" max="1" width="4.1640625" customWidth="1"/>
    <col min="2" max="2" width="3.5" customWidth="1"/>
    <col min="5" max="5" width="13.33203125" customWidth="1"/>
    <col min="12" max="12" width="14.6640625" customWidth="1"/>
  </cols>
  <sheetData>
    <row r="1" spans="1:26" ht="18">
      <c r="A1" s="1"/>
      <c r="B1" s="2"/>
      <c r="C1" s="136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2"/>
      <c r="X1" s="1"/>
      <c r="Y1" s="1"/>
    </row>
    <row r="2" spans="1:26" ht="1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1"/>
      <c r="Y2" s="1"/>
    </row>
    <row r="3" spans="1:26" ht="15">
      <c r="A3" s="1"/>
      <c r="B3" s="2"/>
      <c r="C3" s="137" t="s">
        <v>0</v>
      </c>
      <c r="D3" s="138"/>
      <c r="E3" s="138"/>
      <c r="F3" s="138"/>
      <c r="G3" s="138"/>
      <c r="H3" s="138"/>
      <c r="I3" s="138"/>
      <c r="J3" s="138"/>
      <c r="K3" s="138"/>
      <c r="L3" s="138"/>
      <c r="M3" s="3"/>
      <c r="N3" s="137" t="s">
        <v>1</v>
      </c>
      <c r="O3" s="138"/>
      <c r="P3" s="138"/>
      <c r="Q3" s="138"/>
      <c r="R3" s="138"/>
      <c r="S3" s="138"/>
      <c r="T3" s="138"/>
      <c r="U3" s="138"/>
      <c r="V3" s="138"/>
      <c r="W3" s="138"/>
      <c r="X3" s="1"/>
      <c r="Y3" s="1"/>
    </row>
    <row r="4" spans="1:26" ht="15.75" customHeight="1">
      <c r="A4" s="4"/>
      <c r="B4" s="5"/>
      <c r="C4" s="6">
        <v>10</v>
      </c>
      <c r="D4" s="6">
        <v>20</v>
      </c>
      <c r="E4" s="6">
        <v>30</v>
      </c>
      <c r="F4" s="6">
        <v>40</v>
      </c>
      <c r="G4" s="6">
        <v>50</v>
      </c>
      <c r="H4" s="6">
        <v>60</v>
      </c>
      <c r="I4" s="6">
        <v>70</v>
      </c>
      <c r="J4" s="6">
        <v>80</v>
      </c>
      <c r="K4" s="6">
        <v>90</v>
      </c>
      <c r="L4" s="6">
        <v>100</v>
      </c>
      <c r="M4" s="6">
        <v>110</v>
      </c>
      <c r="N4" s="7">
        <v>120</v>
      </c>
      <c r="O4" s="7">
        <v>130</v>
      </c>
      <c r="P4" s="7">
        <v>140</v>
      </c>
      <c r="Q4" s="7">
        <v>150</v>
      </c>
      <c r="R4" s="7">
        <v>160</v>
      </c>
      <c r="S4" s="7">
        <v>170</v>
      </c>
      <c r="T4" s="7">
        <v>180</v>
      </c>
      <c r="U4" s="7">
        <v>190</v>
      </c>
      <c r="V4" s="7">
        <v>200</v>
      </c>
      <c r="W4" s="7">
        <v>210</v>
      </c>
      <c r="X4" s="7">
        <v>220</v>
      </c>
      <c r="Y4" s="8"/>
      <c r="Z4" s="9"/>
    </row>
    <row r="5" spans="1:26" ht="16">
      <c r="A5" s="139" t="s">
        <v>2</v>
      </c>
      <c r="B5" s="139" t="s">
        <v>3</v>
      </c>
      <c r="C5" s="10" t="s">
        <v>4</v>
      </c>
      <c r="D5" s="11" t="s">
        <v>5</v>
      </c>
      <c r="E5" s="12" t="s">
        <v>6</v>
      </c>
      <c r="F5" s="12" t="s">
        <v>7</v>
      </c>
      <c r="G5" s="12" t="s">
        <v>8</v>
      </c>
      <c r="H5" s="12" t="s">
        <v>9</v>
      </c>
      <c r="I5" s="10" t="s">
        <v>10</v>
      </c>
      <c r="J5" s="11" t="s">
        <v>11</v>
      </c>
      <c r="K5" s="13"/>
      <c r="L5" s="14"/>
      <c r="M5" s="11"/>
      <c r="N5" s="15" t="s">
        <v>12</v>
      </c>
      <c r="O5" s="16" t="s">
        <v>13</v>
      </c>
      <c r="P5" s="17" t="s">
        <v>6</v>
      </c>
      <c r="Q5" s="17" t="s">
        <v>10</v>
      </c>
      <c r="R5" s="17" t="s">
        <v>14</v>
      </c>
      <c r="S5" s="17" t="s">
        <v>15</v>
      </c>
      <c r="T5" s="17" t="s">
        <v>16</v>
      </c>
      <c r="U5" s="17" t="s">
        <v>8</v>
      </c>
      <c r="V5" s="18"/>
      <c r="W5" s="19"/>
      <c r="X5" s="20"/>
      <c r="Y5" s="21"/>
      <c r="Z5" s="22"/>
    </row>
    <row r="6" spans="1:26" ht="57">
      <c r="A6" s="140"/>
      <c r="B6" s="140"/>
      <c r="C6" s="23" t="s">
        <v>17</v>
      </c>
      <c r="D6" s="24" t="s">
        <v>18</v>
      </c>
      <c r="E6" s="25" t="s">
        <v>19</v>
      </c>
      <c r="F6" s="25" t="s">
        <v>20</v>
      </c>
      <c r="G6" s="25" t="s">
        <v>21</v>
      </c>
      <c r="H6" s="25" t="s">
        <v>22</v>
      </c>
      <c r="I6" s="23" t="s">
        <v>23</v>
      </c>
      <c r="J6" s="24" t="s">
        <v>24</v>
      </c>
      <c r="K6" s="26"/>
      <c r="L6" s="27" t="s">
        <v>25</v>
      </c>
      <c r="M6" s="28" t="s">
        <v>26</v>
      </c>
      <c r="N6" s="29" t="s">
        <v>18</v>
      </c>
      <c r="O6" s="28" t="s">
        <v>27</v>
      </c>
      <c r="P6" s="30" t="s">
        <v>19</v>
      </c>
      <c r="Q6" s="30" t="s">
        <v>28</v>
      </c>
      <c r="R6" s="30" t="s">
        <v>29</v>
      </c>
      <c r="S6" s="30" t="s">
        <v>30</v>
      </c>
      <c r="T6" s="30" t="s">
        <v>31</v>
      </c>
      <c r="U6" s="30" t="s">
        <v>21</v>
      </c>
      <c r="V6" s="26"/>
      <c r="W6" s="28" t="s">
        <v>32</v>
      </c>
      <c r="X6" s="28" t="s">
        <v>33</v>
      </c>
      <c r="Y6" s="27" t="s">
        <v>34</v>
      </c>
      <c r="Z6" s="31" t="s">
        <v>35</v>
      </c>
    </row>
    <row r="7" spans="1:26" ht="18">
      <c r="A7" s="140"/>
      <c r="B7" s="140"/>
      <c r="C7" s="23"/>
      <c r="D7" s="24"/>
      <c r="E7" s="25"/>
      <c r="F7" s="25"/>
      <c r="G7" s="25"/>
      <c r="H7" s="25"/>
      <c r="I7" s="23"/>
      <c r="J7" s="24"/>
      <c r="K7" s="26"/>
      <c r="L7" s="27"/>
      <c r="M7" s="28"/>
      <c r="N7" s="29"/>
      <c r="O7" s="28"/>
      <c r="P7" s="30"/>
      <c r="Q7" s="30"/>
      <c r="R7" s="30"/>
      <c r="S7" s="30"/>
      <c r="T7" s="30"/>
      <c r="U7" s="30"/>
      <c r="V7" s="32"/>
      <c r="W7" s="33"/>
      <c r="X7" s="33"/>
      <c r="Y7" s="34"/>
      <c r="Z7" s="35"/>
    </row>
    <row r="8" spans="1:26" ht="18">
      <c r="A8" s="140"/>
      <c r="B8" s="140"/>
      <c r="C8" s="23"/>
      <c r="D8" s="24"/>
      <c r="E8" s="25"/>
      <c r="F8" s="25"/>
      <c r="G8" s="25"/>
      <c r="H8" s="25"/>
      <c r="I8" s="23"/>
      <c r="J8" s="24"/>
      <c r="K8" s="26"/>
      <c r="L8" s="27"/>
      <c r="M8" s="28"/>
      <c r="N8" s="29"/>
      <c r="O8" s="28"/>
      <c r="P8" s="30"/>
      <c r="Q8" s="30"/>
      <c r="R8" s="30"/>
      <c r="S8" s="30"/>
      <c r="T8" s="30"/>
      <c r="U8" s="30"/>
      <c r="V8" s="32"/>
      <c r="W8" s="33"/>
      <c r="X8" s="33"/>
      <c r="Y8" s="34"/>
      <c r="Z8" s="35"/>
    </row>
    <row r="9" spans="1:26" ht="18">
      <c r="A9" s="141"/>
      <c r="B9" s="140"/>
      <c r="C9" s="36"/>
      <c r="D9" s="37"/>
      <c r="E9" s="38"/>
      <c r="F9" s="38"/>
      <c r="G9" s="38"/>
      <c r="H9" s="38"/>
      <c r="I9" s="39"/>
      <c r="J9" s="40"/>
      <c r="K9" s="41"/>
      <c r="L9" s="27"/>
      <c r="M9" s="28"/>
      <c r="N9" s="42"/>
      <c r="O9" s="43"/>
      <c r="P9" s="44"/>
      <c r="Q9" s="44"/>
      <c r="R9" s="44"/>
      <c r="S9" s="44"/>
      <c r="T9" s="44"/>
      <c r="U9" s="44"/>
      <c r="V9" s="45"/>
      <c r="W9" s="33"/>
      <c r="X9" s="33"/>
      <c r="Y9" s="34"/>
      <c r="Z9" s="35"/>
    </row>
    <row r="10" spans="1:26" ht="19">
      <c r="A10" s="1"/>
      <c r="B10" s="140"/>
      <c r="C10" s="23" t="s">
        <v>36</v>
      </c>
      <c r="D10" s="24" t="s">
        <v>13</v>
      </c>
      <c r="E10" s="25" t="s">
        <v>14</v>
      </c>
      <c r="F10" s="25" t="s">
        <v>16</v>
      </c>
      <c r="G10" s="25" t="s">
        <v>37</v>
      </c>
      <c r="H10" s="25" t="s">
        <v>38</v>
      </c>
      <c r="I10" s="23" t="s">
        <v>12</v>
      </c>
      <c r="J10" s="24" t="s">
        <v>15</v>
      </c>
      <c r="K10" s="26"/>
      <c r="L10" s="27"/>
      <c r="M10" s="28"/>
      <c r="N10" s="29" t="s">
        <v>9</v>
      </c>
      <c r="O10" s="28" t="s">
        <v>4</v>
      </c>
      <c r="P10" s="30" t="s">
        <v>5</v>
      </c>
      <c r="Q10" s="30" t="s">
        <v>36</v>
      </c>
      <c r="R10" s="30" t="s">
        <v>37</v>
      </c>
      <c r="S10" s="30" t="s">
        <v>7</v>
      </c>
      <c r="T10" s="30" t="s">
        <v>38</v>
      </c>
      <c r="U10" s="30" t="s">
        <v>11</v>
      </c>
      <c r="V10" s="32"/>
      <c r="W10" s="33"/>
      <c r="X10" s="33"/>
      <c r="Y10" s="34"/>
      <c r="Z10" s="35"/>
    </row>
    <row r="11" spans="1:26" ht="57">
      <c r="A11" s="1"/>
      <c r="B11" s="140"/>
      <c r="C11" s="23" t="s">
        <v>39</v>
      </c>
      <c r="D11" s="24" t="s">
        <v>27</v>
      </c>
      <c r="E11" s="25" t="s">
        <v>29</v>
      </c>
      <c r="F11" s="25" t="s">
        <v>31</v>
      </c>
      <c r="G11" s="25" t="s">
        <v>18</v>
      </c>
      <c r="H11" s="25" t="s">
        <v>40</v>
      </c>
      <c r="I11" s="23" t="s">
        <v>41</v>
      </c>
      <c r="J11" s="24" t="s">
        <v>30</v>
      </c>
      <c r="K11" s="26"/>
      <c r="L11" s="27"/>
      <c r="M11" s="28"/>
      <c r="N11" s="29" t="s">
        <v>22</v>
      </c>
      <c r="O11" s="28" t="s">
        <v>17</v>
      </c>
      <c r="P11" s="30" t="s">
        <v>18</v>
      </c>
      <c r="Q11" s="30" t="s">
        <v>42</v>
      </c>
      <c r="R11" s="30" t="s">
        <v>18</v>
      </c>
      <c r="S11" s="30" t="s">
        <v>20</v>
      </c>
      <c r="T11" s="30" t="s">
        <v>40</v>
      </c>
      <c r="U11" s="46" t="s">
        <v>24</v>
      </c>
      <c r="V11" s="32"/>
      <c r="W11" s="33"/>
      <c r="X11" s="33"/>
      <c r="Y11" s="34"/>
      <c r="Z11" s="35"/>
    </row>
    <row r="12" spans="1:26" ht="18">
      <c r="A12" s="1"/>
      <c r="B12" s="140"/>
      <c r="C12" s="47"/>
      <c r="D12" s="48"/>
      <c r="E12" s="49"/>
      <c r="F12" s="49"/>
      <c r="G12" s="49"/>
      <c r="H12" s="49"/>
      <c r="I12" s="47"/>
      <c r="J12" s="48"/>
      <c r="K12" s="32"/>
      <c r="L12" s="34"/>
      <c r="M12" s="33"/>
      <c r="N12" s="50"/>
      <c r="O12" s="33"/>
      <c r="P12" s="46"/>
      <c r="Q12" s="46"/>
      <c r="R12" s="46"/>
      <c r="S12" s="46"/>
      <c r="T12" s="46"/>
      <c r="U12" s="46"/>
      <c r="V12" s="32"/>
      <c r="W12" s="33"/>
      <c r="X12" s="33"/>
      <c r="Y12" s="34"/>
      <c r="Z12" s="35"/>
    </row>
    <row r="13" spans="1:26" ht="18">
      <c r="A13" s="1"/>
      <c r="B13" s="140"/>
      <c r="C13" s="47"/>
      <c r="D13" s="48"/>
      <c r="E13" s="49"/>
      <c r="F13" s="49"/>
      <c r="G13" s="49"/>
      <c r="H13" s="49"/>
      <c r="I13" s="47"/>
      <c r="J13" s="48"/>
      <c r="K13" s="32"/>
      <c r="L13" s="34"/>
      <c r="M13" s="33"/>
      <c r="N13" s="50"/>
      <c r="O13" s="33"/>
      <c r="P13" s="46"/>
      <c r="Q13" s="46"/>
      <c r="R13" s="46"/>
      <c r="S13" s="46"/>
      <c r="T13" s="46"/>
      <c r="U13" s="46"/>
      <c r="V13" s="32"/>
      <c r="W13" s="33"/>
      <c r="X13" s="33"/>
      <c r="Y13" s="34"/>
      <c r="Z13" s="35"/>
    </row>
    <row r="14" spans="1:26" ht="18">
      <c r="A14" s="1"/>
      <c r="B14" s="141"/>
      <c r="C14" s="51"/>
      <c r="D14" s="52"/>
      <c r="E14" s="53"/>
      <c r="F14" s="53"/>
      <c r="G14" s="53"/>
      <c r="H14" s="53"/>
      <c r="I14" s="51"/>
      <c r="J14" s="52"/>
      <c r="K14" s="45"/>
      <c r="L14" s="54"/>
      <c r="M14" s="55"/>
      <c r="N14" s="56"/>
      <c r="O14" s="55"/>
      <c r="P14" s="57"/>
      <c r="Q14" s="57"/>
      <c r="R14" s="57"/>
      <c r="S14" s="57"/>
      <c r="T14" s="57"/>
      <c r="U14" s="57"/>
      <c r="V14" s="45"/>
      <c r="W14" s="55"/>
      <c r="X14" s="55"/>
      <c r="Y14" s="54"/>
      <c r="Z14" s="58"/>
    </row>
    <row r="15" spans="1:26" ht="15">
      <c r="A15" s="1"/>
      <c r="B15" s="2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9"/>
    </row>
    <row r="16" spans="1:26" ht="15">
      <c r="A16" s="1"/>
      <c r="B16" s="2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9"/>
    </row>
    <row r="17" spans="1:26" ht="15">
      <c r="A17" s="1"/>
      <c r="B17" s="2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9"/>
    </row>
    <row r="18" spans="1:26" ht="15">
      <c r="A18" s="1"/>
      <c r="B18" s="2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9"/>
    </row>
    <row r="19" spans="1:26" ht="15">
      <c r="A19" s="1"/>
      <c r="B19" s="2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9"/>
    </row>
    <row r="20" spans="1:26" ht="15">
      <c r="A20" s="1"/>
      <c r="B20" s="2"/>
      <c r="C20" s="142" t="s">
        <v>43</v>
      </c>
      <c r="D20" s="138"/>
      <c r="E20" s="138"/>
      <c r="F20" s="138"/>
      <c r="G20" s="138"/>
      <c r="H20" s="138"/>
      <c r="I20" s="138"/>
      <c r="J20" s="138"/>
      <c r="K20" s="138"/>
      <c r="L20" s="138"/>
      <c r="M20" s="60"/>
      <c r="N20" s="142" t="s">
        <v>44</v>
      </c>
      <c r="O20" s="138"/>
      <c r="P20" s="138"/>
      <c r="Q20" s="138"/>
      <c r="R20" s="138"/>
      <c r="S20" s="138"/>
      <c r="T20" s="138"/>
      <c r="U20" s="138"/>
      <c r="V20" s="138"/>
      <c r="W20" s="138"/>
      <c r="X20" s="50"/>
      <c r="Y20" s="50"/>
      <c r="Z20" s="59"/>
    </row>
    <row r="21" spans="1:26" ht="15.75" customHeight="1">
      <c r="A21" s="4"/>
      <c r="B21" s="5"/>
      <c r="C21" s="61">
        <v>10</v>
      </c>
      <c r="D21" s="61">
        <v>20</v>
      </c>
      <c r="E21" s="61">
        <v>30</v>
      </c>
      <c r="F21" s="61">
        <v>40</v>
      </c>
      <c r="G21" s="61">
        <v>50</v>
      </c>
      <c r="H21" s="61">
        <v>60</v>
      </c>
      <c r="I21" s="61">
        <v>70</v>
      </c>
      <c r="J21" s="61">
        <v>80</v>
      </c>
      <c r="K21" s="61">
        <v>90</v>
      </c>
      <c r="L21" s="61">
        <v>100</v>
      </c>
      <c r="M21" s="61">
        <v>110</v>
      </c>
      <c r="N21" s="61">
        <v>120</v>
      </c>
      <c r="O21" s="61">
        <v>130</v>
      </c>
      <c r="P21" s="61">
        <v>140</v>
      </c>
      <c r="Q21" s="61">
        <v>150</v>
      </c>
      <c r="R21" s="61">
        <v>160</v>
      </c>
      <c r="S21" s="61">
        <v>170</v>
      </c>
      <c r="T21" s="61">
        <v>180</v>
      </c>
      <c r="U21" s="61">
        <v>190</v>
      </c>
      <c r="V21" s="61">
        <v>200</v>
      </c>
      <c r="W21" s="61">
        <v>210</v>
      </c>
      <c r="X21" s="61">
        <v>220</v>
      </c>
      <c r="Y21" s="50"/>
      <c r="Z21" s="59"/>
    </row>
    <row r="22" spans="1:26" ht="15.75" customHeight="1">
      <c r="A22" s="139" t="s">
        <v>2</v>
      </c>
      <c r="B22" s="139" t="s">
        <v>3</v>
      </c>
      <c r="C22" s="62" t="s">
        <v>10</v>
      </c>
      <c r="D22" s="63" t="s">
        <v>7</v>
      </c>
      <c r="E22" s="64" t="s">
        <v>11</v>
      </c>
      <c r="F22" s="64" t="s">
        <v>13</v>
      </c>
      <c r="G22" s="64" t="s">
        <v>8</v>
      </c>
      <c r="H22" s="64" t="s">
        <v>12</v>
      </c>
      <c r="I22" s="62" t="s">
        <v>14</v>
      </c>
      <c r="J22" s="65" t="s">
        <v>9</v>
      </c>
      <c r="K22" s="63"/>
      <c r="L22" s="66"/>
      <c r="M22" s="63"/>
      <c r="N22" s="62" t="s">
        <v>11</v>
      </c>
      <c r="O22" s="63" t="s">
        <v>37</v>
      </c>
      <c r="P22" s="64" t="s">
        <v>16</v>
      </c>
      <c r="Q22" s="64" t="s">
        <v>15</v>
      </c>
      <c r="R22" s="64" t="s">
        <v>5</v>
      </c>
      <c r="S22" s="64" t="s">
        <v>4</v>
      </c>
      <c r="T22" s="64" t="s">
        <v>13</v>
      </c>
      <c r="U22" s="67" t="s">
        <v>38</v>
      </c>
      <c r="V22" s="68"/>
      <c r="W22" s="69"/>
      <c r="X22" s="69"/>
      <c r="Y22" s="70"/>
      <c r="Z22" s="71"/>
    </row>
    <row r="23" spans="1:26" ht="15.75" customHeight="1">
      <c r="A23" s="140"/>
      <c r="B23" s="140"/>
      <c r="C23" s="29" t="s">
        <v>28</v>
      </c>
      <c r="D23" s="28" t="s">
        <v>20</v>
      </c>
      <c r="E23" s="30" t="s">
        <v>24</v>
      </c>
      <c r="F23" s="30" t="s">
        <v>27</v>
      </c>
      <c r="G23" s="30" t="s">
        <v>21</v>
      </c>
      <c r="H23" s="30" t="s">
        <v>18</v>
      </c>
      <c r="I23" s="29" t="s">
        <v>29</v>
      </c>
      <c r="J23" s="27" t="s">
        <v>22</v>
      </c>
      <c r="K23" s="28" t="s">
        <v>32</v>
      </c>
      <c r="L23" s="26"/>
      <c r="M23" s="28" t="s">
        <v>45</v>
      </c>
      <c r="N23" s="29" t="s">
        <v>24</v>
      </c>
      <c r="O23" s="28" t="s">
        <v>18</v>
      </c>
      <c r="P23" s="30" t="s">
        <v>31</v>
      </c>
      <c r="Q23" s="30" t="s">
        <v>30</v>
      </c>
      <c r="R23" s="30" t="s">
        <v>18</v>
      </c>
      <c r="S23" s="30" t="s">
        <v>17</v>
      </c>
      <c r="T23" s="30" t="s">
        <v>27</v>
      </c>
      <c r="U23" s="46" t="s">
        <v>46</v>
      </c>
      <c r="V23" s="72"/>
      <c r="W23" s="28" t="s">
        <v>32</v>
      </c>
      <c r="X23" s="27" t="s">
        <v>34</v>
      </c>
      <c r="Y23" s="27" t="s">
        <v>34</v>
      </c>
      <c r="Z23" s="31" t="s">
        <v>35</v>
      </c>
    </row>
    <row r="24" spans="1:26" ht="15.75" customHeight="1">
      <c r="A24" s="140"/>
      <c r="B24" s="140"/>
      <c r="C24" s="29"/>
      <c r="D24" s="28"/>
      <c r="E24" s="30"/>
      <c r="F24" s="30"/>
      <c r="G24" s="30"/>
      <c r="H24" s="30"/>
      <c r="I24" s="29"/>
      <c r="J24" s="27"/>
      <c r="K24" s="28"/>
      <c r="L24" s="26"/>
      <c r="M24" s="28"/>
      <c r="N24" s="29"/>
      <c r="O24" s="28"/>
      <c r="P24" s="30"/>
      <c r="Q24" s="30"/>
      <c r="R24" s="30"/>
      <c r="S24" s="30"/>
      <c r="T24" s="30"/>
      <c r="U24" s="46"/>
      <c r="V24" s="72"/>
      <c r="W24" s="33"/>
      <c r="X24" s="33"/>
      <c r="Y24" s="34"/>
      <c r="Z24" s="35"/>
    </row>
    <row r="25" spans="1:26" ht="15.75" customHeight="1">
      <c r="A25" s="140"/>
      <c r="B25" s="140"/>
      <c r="C25" s="29"/>
      <c r="D25" s="28"/>
      <c r="E25" s="30"/>
      <c r="F25" s="30"/>
      <c r="G25" s="30"/>
      <c r="H25" s="30"/>
      <c r="I25" s="29"/>
      <c r="J25" s="27"/>
      <c r="K25" s="28"/>
      <c r="L25" s="26"/>
      <c r="M25" s="28"/>
      <c r="N25" s="29"/>
      <c r="O25" s="28"/>
      <c r="P25" s="30"/>
      <c r="Q25" s="30"/>
      <c r="R25" s="30"/>
      <c r="S25" s="30"/>
      <c r="T25" s="30"/>
      <c r="U25" s="46"/>
      <c r="V25" s="72"/>
      <c r="W25" s="33"/>
      <c r="X25" s="33"/>
      <c r="Y25" s="34"/>
      <c r="Z25" s="35"/>
    </row>
    <row r="26" spans="1:26" ht="15.75" customHeight="1">
      <c r="A26" s="141"/>
      <c r="B26" s="140"/>
      <c r="C26" s="42"/>
      <c r="D26" s="43"/>
      <c r="E26" s="44"/>
      <c r="F26" s="44"/>
      <c r="G26" s="44"/>
      <c r="H26" s="44"/>
      <c r="I26" s="42"/>
      <c r="J26" s="73"/>
      <c r="K26" s="28"/>
      <c r="L26" s="41"/>
      <c r="M26" s="28"/>
      <c r="N26" s="42"/>
      <c r="O26" s="43"/>
      <c r="P26" s="44"/>
      <c r="Q26" s="44"/>
      <c r="R26" s="44"/>
      <c r="S26" s="44"/>
      <c r="T26" s="44"/>
      <c r="U26" s="57"/>
      <c r="V26" s="74"/>
      <c r="W26" s="33"/>
      <c r="X26" s="33"/>
      <c r="Y26" s="34"/>
      <c r="Z26" s="35"/>
    </row>
    <row r="27" spans="1:26" ht="15">
      <c r="A27" s="1"/>
      <c r="B27" s="140"/>
      <c r="C27" s="29" t="s">
        <v>6</v>
      </c>
      <c r="D27" s="28" t="s">
        <v>37</v>
      </c>
      <c r="E27" s="30" t="s">
        <v>15</v>
      </c>
      <c r="F27" s="30" t="s">
        <v>5</v>
      </c>
      <c r="G27" s="30" t="s">
        <v>4</v>
      </c>
      <c r="H27" s="30" t="s">
        <v>16</v>
      </c>
      <c r="I27" s="29" t="s">
        <v>38</v>
      </c>
      <c r="J27" s="27" t="s">
        <v>36</v>
      </c>
      <c r="K27" s="28"/>
      <c r="L27" s="26"/>
      <c r="M27" s="28"/>
      <c r="N27" s="29" t="s">
        <v>14</v>
      </c>
      <c r="O27" s="28" t="s">
        <v>8</v>
      </c>
      <c r="P27" s="30" t="s">
        <v>36</v>
      </c>
      <c r="Q27" s="30" t="s">
        <v>7</v>
      </c>
      <c r="R27" s="30" t="s">
        <v>9</v>
      </c>
      <c r="S27" s="30" t="s">
        <v>10</v>
      </c>
      <c r="T27" s="30" t="s">
        <v>12</v>
      </c>
      <c r="U27" s="46" t="s">
        <v>6</v>
      </c>
      <c r="V27" s="72"/>
      <c r="W27" s="33"/>
      <c r="X27" s="33"/>
      <c r="Y27" s="34"/>
      <c r="Z27" s="35"/>
    </row>
    <row r="28" spans="1:26" ht="23">
      <c r="A28" s="1"/>
      <c r="B28" s="140"/>
      <c r="C28" s="29" t="s">
        <v>19</v>
      </c>
      <c r="D28" s="28" t="s">
        <v>18</v>
      </c>
      <c r="E28" s="30" t="s">
        <v>30</v>
      </c>
      <c r="F28" s="30" t="s">
        <v>18</v>
      </c>
      <c r="G28" s="30" t="s">
        <v>17</v>
      </c>
      <c r="H28" s="30" t="s">
        <v>47</v>
      </c>
      <c r="I28" s="29" t="s">
        <v>40</v>
      </c>
      <c r="J28" s="27" t="s">
        <v>42</v>
      </c>
      <c r="K28" s="28"/>
      <c r="L28" s="26"/>
      <c r="M28" s="28"/>
      <c r="N28" s="29" t="s">
        <v>29</v>
      </c>
      <c r="O28" s="28" t="s">
        <v>48</v>
      </c>
      <c r="P28" s="30" t="s">
        <v>39</v>
      </c>
      <c r="Q28" s="30" t="s">
        <v>20</v>
      </c>
      <c r="R28" s="30" t="s">
        <v>22</v>
      </c>
      <c r="S28" s="30" t="s">
        <v>28</v>
      </c>
      <c r="T28" s="30" t="s">
        <v>18</v>
      </c>
      <c r="U28" s="30" t="s">
        <v>19</v>
      </c>
      <c r="V28" s="75"/>
      <c r="W28" s="28"/>
      <c r="X28" s="28"/>
      <c r="Y28" s="27"/>
      <c r="Z28" s="31"/>
    </row>
    <row r="29" spans="1:26" ht="15">
      <c r="A29" s="1"/>
      <c r="B29" s="140"/>
      <c r="C29" s="2"/>
      <c r="D29" s="76"/>
      <c r="E29" s="77"/>
      <c r="F29" s="77"/>
      <c r="G29" s="77"/>
      <c r="H29" s="77"/>
      <c r="I29" s="2"/>
      <c r="J29" s="78"/>
      <c r="K29" s="76"/>
      <c r="L29" s="79"/>
      <c r="M29" s="76"/>
      <c r="N29" s="80"/>
      <c r="O29" s="81"/>
      <c r="P29" s="82"/>
      <c r="Q29" s="82"/>
      <c r="R29" s="82"/>
      <c r="S29" s="82"/>
      <c r="T29" s="82"/>
      <c r="U29" s="82"/>
      <c r="V29" s="83"/>
      <c r="W29" s="81"/>
      <c r="X29" s="84"/>
      <c r="Y29" s="85"/>
      <c r="Z29" s="86"/>
    </row>
    <row r="30" spans="1:26" ht="15">
      <c r="A30" s="1"/>
      <c r="B30" s="140"/>
      <c r="C30" s="2"/>
      <c r="D30" s="76"/>
      <c r="E30" s="77"/>
      <c r="F30" s="77"/>
      <c r="G30" s="77"/>
      <c r="H30" s="77"/>
      <c r="I30" s="2"/>
      <c r="J30" s="78"/>
      <c r="K30" s="76"/>
      <c r="L30" s="79"/>
      <c r="M30" s="76"/>
      <c r="N30" s="80"/>
      <c r="O30" s="81"/>
      <c r="P30" s="82"/>
      <c r="Q30" s="82"/>
      <c r="R30" s="82"/>
      <c r="S30" s="82"/>
      <c r="T30" s="82"/>
      <c r="U30" s="82"/>
      <c r="V30" s="83"/>
      <c r="W30" s="81"/>
      <c r="X30" s="84"/>
      <c r="Y30" s="85"/>
      <c r="Z30" s="86"/>
    </row>
    <row r="31" spans="1:26" ht="15">
      <c r="A31" s="1"/>
      <c r="B31" s="141"/>
      <c r="C31" s="87"/>
      <c r="D31" s="88"/>
      <c r="E31" s="89"/>
      <c r="F31" s="89"/>
      <c r="G31" s="89"/>
      <c r="H31" s="89"/>
      <c r="I31" s="87"/>
      <c r="J31" s="90"/>
      <c r="K31" s="88"/>
      <c r="L31" s="91"/>
      <c r="M31" s="88"/>
      <c r="N31" s="92"/>
      <c r="O31" s="93"/>
      <c r="P31" s="94"/>
      <c r="Q31" s="94"/>
      <c r="R31" s="94"/>
      <c r="S31" s="94"/>
      <c r="T31" s="94"/>
      <c r="U31" s="94"/>
      <c r="V31" s="95"/>
      <c r="W31" s="93"/>
      <c r="X31" s="96"/>
      <c r="Y31" s="97"/>
      <c r="Z31" s="98"/>
    </row>
    <row r="32" spans="1:26" ht="15">
      <c r="A32" s="1"/>
      <c r="B32" s="1"/>
      <c r="C32" s="1"/>
      <c r="D32" s="1"/>
      <c r="E32" s="1"/>
      <c r="F32" s="1"/>
      <c r="G32" s="1"/>
      <c r="H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">
      <c r="A33" s="1"/>
      <c r="B33" s="1"/>
      <c r="C33" s="1"/>
      <c r="D33" s="1"/>
      <c r="E33" s="1"/>
      <c r="F33" s="1"/>
      <c r="G33" s="1"/>
      <c r="H33" s="1"/>
      <c r="I33" s="99" t="s">
        <v>49</v>
      </c>
      <c r="J33" s="99" t="s">
        <v>50</v>
      </c>
      <c r="K33" s="99" t="s">
        <v>51</v>
      </c>
      <c r="L33" s="99" t="s">
        <v>52</v>
      </c>
      <c r="M33" s="99" t="s">
        <v>53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">
      <c r="A34" s="1"/>
      <c r="B34" s="1"/>
      <c r="C34" s="1"/>
      <c r="D34" s="1"/>
      <c r="E34" s="1"/>
      <c r="F34" s="1"/>
      <c r="G34" s="1"/>
      <c r="H34" s="1"/>
      <c r="I34" s="99" t="s">
        <v>54</v>
      </c>
      <c r="J34" s="100" t="s">
        <v>4</v>
      </c>
      <c r="K34" s="100" t="s">
        <v>55</v>
      </c>
      <c r="L34" s="100" t="s">
        <v>56</v>
      </c>
      <c r="M34" s="99" t="s">
        <v>57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">
      <c r="A35" s="1"/>
      <c r="B35" s="1"/>
      <c r="C35" s="1"/>
      <c r="D35" s="1"/>
      <c r="E35" s="1"/>
      <c r="F35" s="1"/>
      <c r="G35" s="1"/>
      <c r="H35" s="1"/>
      <c r="I35" s="99" t="s">
        <v>58</v>
      </c>
      <c r="J35" s="100" t="s">
        <v>36</v>
      </c>
      <c r="K35" s="100" t="s">
        <v>59</v>
      </c>
      <c r="L35" s="100" t="s">
        <v>60</v>
      </c>
      <c r="M35" s="99" t="s">
        <v>61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">
      <c r="A36" s="1"/>
      <c r="B36" s="1"/>
      <c r="C36" s="1"/>
      <c r="D36" s="1"/>
      <c r="E36" s="1"/>
      <c r="F36" s="1"/>
      <c r="G36" s="1"/>
      <c r="H36" s="1"/>
      <c r="I36" s="99" t="s">
        <v>62</v>
      </c>
      <c r="J36" s="100" t="s">
        <v>15</v>
      </c>
      <c r="K36" s="100" t="s">
        <v>63</v>
      </c>
      <c r="L36" s="100" t="s">
        <v>64</v>
      </c>
      <c r="M36" s="99" t="s">
        <v>65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">
      <c r="A37" s="1"/>
      <c r="B37" s="1"/>
      <c r="C37" s="1"/>
      <c r="D37" s="1"/>
      <c r="E37" s="1"/>
      <c r="F37" s="1"/>
      <c r="G37" s="1"/>
      <c r="H37" s="1"/>
      <c r="I37" s="99" t="s">
        <v>66</v>
      </c>
      <c r="J37" s="100" t="s">
        <v>13</v>
      </c>
      <c r="K37" s="100" t="s">
        <v>67</v>
      </c>
      <c r="L37" s="100" t="s">
        <v>68</v>
      </c>
      <c r="M37" s="99" t="s">
        <v>69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">
      <c r="A38" s="1"/>
      <c r="B38" s="1"/>
      <c r="C38" s="1"/>
      <c r="D38" s="1"/>
      <c r="E38" s="1"/>
      <c r="F38" s="1"/>
      <c r="G38" s="1"/>
      <c r="H38" s="1"/>
      <c r="I38" s="99" t="s">
        <v>70</v>
      </c>
      <c r="J38" s="100" t="s">
        <v>6</v>
      </c>
      <c r="K38" s="100" t="s">
        <v>71</v>
      </c>
      <c r="L38" s="100" t="s">
        <v>72</v>
      </c>
      <c r="M38" s="99" t="s">
        <v>73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">
      <c r="A39" s="1"/>
      <c r="B39" s="1"/>
      <c r="C39" s="1"/>
      <c r="D39" s="1"/>
      <c r="E39" s="1"/>
      <c r="F39" s="1"/>
      <c r="G39" s="1"/>
      <c r="H39" s="1"/>
      <c r="I39" s="99" t="s">
        <v>74</v>
      </c>
      <c r="J39" s="100" t="s">
        <v>14</v>
      </c>
      <c r="K39" s="100" t="s">
        <v>75</v>
      </c>
      <c r="L39" s="100" t="s">
        <v>76</v>
      </c>
      <c r="M39" s="99" t="s">
        <v>77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">
      <c r="A40" s="1"/>
      <c r="B40" s="1"/>
      <c r="C40" s="1"/>
      <c r="D40" s="1"/>
      <c r="E40" s="1"/>
      <c r="F40" s="1"/>
      <c r="G40" s="1"/>
      <c r="H40" s="1"/>
      <c r="I40" s="99" t="s">
        <v>78</v>
      </c>
      <c r="J40" s="100" t="s">
        <v>7</v>
      </c>
      <c r="K40" s="100" t="s">
        <v>79</v>
      </c>
      <c r="L40" s="100" t="s">
        <v>80</v>
      </c>
      <c r="M40" s="99" t="s">
        <v>81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">
      <c r="A41" s="1"/>
      <c r="B41" s="1"/>
      <c r="C41" s="1"/>
      <c r="D41" s="1"/>
      <c r="E41" s="1"/>
      <c r="F41" s="1"/>
      <c r="G41" s="1"/>
      <c r="H41" s="1"/>
      <c r="I41" s="99" t="s">
        <v>82</v>
      </c>
      <c r="J41" s="100" t="s">
        <v>16</v>
      </c>
      <c r="K41" s="100" t="s">
        <v>47</v>
      </c>
      <c r="L41" s="100" t="s">
        <v>83</v>
      </c>
      <c r="M41" s="99" t="s">
        <v>84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">
      <c r="A42" s="1"/>
      <c r="B42" s="1"/>
      <c r="C42" s="1"/>
      <c r="D42" s="1"/>
      <c r="E42" s="1"/>
      <c r="F42" s="1"/>
      <c r="G42" s="1"/>
      <c r="H42" s="1"/>
      <c r="I42" s="99" t="s">
        <v>85</v>
      </c>
      <c r="J42" s="100" t="s">
        <v>8</v>
      </c>
      <c r="K42" s="100" t="s">
        <v>86</v>
      </c>
      <c r="L42" s="100" t="s">
        <v>87</v>
      </c>
      <c r="M42" s="99" t="s">
        <v>88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">
      <c r="A43" s="1"/>
      <c r="B43" s="1"/>
      <c r="C43" s="1"/>
      <c r="D43" s="1"/>
      <c r="E43" s="1"/>
      <c r="F43" s="1"/>
      <c r="G43" s="1"/>
      <c r="H43" s="1"/>
      <c r="I43" s="99" t="s">
        <v>89</v>
      </c>
      <c r="J43" s="100" t="s">
        <v>11</v>
      </c>
      <c r="K43" s="100" t="s">
        <v>90</v>
      </c>
      <c r="L43" s="100" t="s">
        <v>91</v>
      </c>
      <c r="M43" s="99" t="s">
        <v>92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">
      <c r="A44" s="1"/>
      <c r="B44" s="1"/>
      <c r="C44" s="1"/>
      <c r="D44" s="1"/>
      <c r="E44" s="1"/>
      <c r="F44" s="1"/>
      <c r="G44" s="1"/>
      <c r="H44" s="1"/>
      <c r="I44" s="99" t="s">
        <v>93</v>
      </c>
      <c r="J44" s="100" t="s">
        <v>9</v>
      </c>
      <c r="K44" s="100" t="s">
        <v>94</v>
      </c>
      <c r="L44" s="100" t="s">
        <v>95</v>
      </c>
      <c r="M44" s="99" t="s">
        <v>96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">
      <c r="A45" s="1"/>
      <c r="B45" s="1"/>
      <c r="C45" s="1"/>
      <c r="D45" s="1"/>
      <c r="E45" s="1"/>
      <c r="F45" s="1"/>
      <c r="G45" s="1"/>
      <c r="H45" s="1"/>
      <c r="I45" s="99" t="s">
        <v>97</v>
      </c>
      <c r="J45" s="100" t="s">
        <v>38</v>
      </c>
      <c r="K45" s="100" t="s">
        <v>98</v>
      </c>
      <c r="L45" s="100" t="s">
        <v>99</v>
      </c>
      <c r="M45" s="99" t="s">
        <v>100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">
      <c r="A46" s="1"/>
      <c r="B46" s="1"/>
      <c r="C46" s="1"/>
      <c r="F46" s="1"/>
      <c r="G46" s="1"/>
      <c r="H46" s="1"/>
      <c r="I46" s="99" t="s">
        <v>101</v>
      </c>
      <c r="J46" s="100" t="s">
        <v>10</v>
      </c>
      <c r="K46" s="100" t="s">
        <v>102</v>
      </c>
      <c r="L46" s="100" t="s">
        <v>103</v>
      </c>
      <c r="M46" s="99" t="s">
        <v>104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">
      <c r="A47" s="1"/>
      <c r="B47" s="1"/>
      <c r="C47" s="1"/>
      <c r="F47" s="1"/>
      <c r="G47" s="1"/>
      <c r="H47" s="1"/>
      <c r="I47" s="99" t="s">
        <v>105</v>
      </c>
      <c r="J47" s="100" t="s">
        <v>12</v>
      </c>
      <c r="K47" s="99"/>
      <c r="L47" s="100" t="s">
        <v>18</v>
      </c>
      <c r="M47" s="99" t="s">
        <v>106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">
      <c r="A48" s="1"/>
      <c r="B48" s="1"/>
      <c r="C48" s="1"/>
      <c r="F48" s="1"/>
      <c r="G48" s="1"/>
      <c r="H48" s="1"/>
      <c r="I48" s="99" t="s">
        <v>107</v>
      </c>
      <c r="J48" s="100" t="s">
        <v>5</v>
      </c>
      <c r="K48" s="99"/>
      <c r="L48" s="100" t="s">
        <v>18</v>
      </c>
      <c r="M48" s="99" t="s">
        <v>106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">
      <c r="A49" s="1"/>
      <c r="B49" s="1"/>
      <c r="C49" s="1"/>
      <c r="F49" s="1"/>
      <c r="G49" s="1"/>
      <c r="H49" s="1"/>
      <c r="I49" s="99" t="s">
        <v>108</v>
      </c>
      <c r="J49" s="100" t="s">
        <v>37</v>
      </c>
      <c r="K49" s="99"/>
      <c r="L49" s="100" t="s">
        <v>18</v>
      </c>
      <c r="M49" s="99" t="s">
        <v>106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">
      <c r="A50" s="1"/>
      <c r="B50" s="1"/>
      <c r="C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">
      <c r="A51" s="1"/>
      <c r="B51" s="1"/>
      <c r="C51" s="1"/>
      <c r="F51" s="1"/>
      <c r="G51" s="1"/>
      <c r="H51" s="1"/>
      <c r="I51" s="134"/>
      <c r="J51" s="135"/>
      <c r="K51" s="135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">
      <c r="A52" s="1"/>
      <c r="B52" s="1"/>
      <c r="C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">
      <c r="A53" s="1"/>
      <c r="B53" s="1"/>
      <c r="C53" s="1"/>
      <c r="F53" s="1"/>
      <c r="G53" s="1"/>
      <c r="H53" s="1"/>
      <c r="I53" s="134"/>
      <c r="J53" s="135"/>
      <c r="K53" s="135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">
      <c r="A54" s="1"/>
      <c r="B54" s="1"/>
      <c r="C54" s="1"/>
      <c r="F54" s="1"/>
      <c r="G54" s="1"/>
      <c r="H54" s="1"/>
      <c r="I54" s="134"/>
      <c r="J54" s="135"/>
      <c r="K54" s="135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">
      <c r="A55" s="1"/>
      <c r="B55" s="1"/>
      <c r="C55" s="1"/>
      <c r="F55" s="1"/>
      <c r="G55" s="1"/>
      <c r="H55" s="1"/>
      <c r="I55" s="134"/>
      <c r="J55" s="135"/>
      <c r="K55" s="135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">
      <c r="A57" s="1"/>
      <c r="B57" s="1"/>
      <c r="C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">
      <c r="A58" s="1"/>
      <c r="B58" s="1"/>
      <c r="C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</sheetData>
  <mergeCells count="13">
    <mergeCell ref="I55:K55"/>
    <mergeCell ref="C1:V1"/>
    <mergeCell ref="C3:L3"/>
    <mergeCell ref="N3:W3"/>
    <mergeCell ref="A5:A9"/>
    <mergeCell ref="B5:B14"/>
    <mergeCell ref="C20:L20"/>
    <mergeCell ref="N20:W20"/>
    <mergeCell ref="A22:A26"/>
    <mergeCell ref="B22:B31"/>
    <mergeCell ref="I51:K51"/>
    <mergeCell ref="I53:K53"/>
    <mergeCell ref="I54:K54"/>
  </mergeCells>
  <printOptions horizontalCentered="1" gridLines="1"/>
  <pageMargins left="0.7" right="0.7" top="0.75" bottom="0.75" header="0" footer="0"/>
  <pageSetup pageOrder="overThenDown" orientation="landscape" cellComments="atEnd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C17C6-D43C-6948-9D91-8E290503F553}">
  <dimension ref="A1"/>
  <sheetViews>
    <sheetView workbookViewId="0"/>
  </sheetViews>
  <sheetFormatPr baseColWidth="10" defaultRowHeight="1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2"/>
  <sheetViews>
    <sheetView workbookViewId="0"/>
  </sheetViews>
  <sheetFormatPr baseColWidth="10" defaultColWidth="12.6640625" defaultRowHeight="15.75" customHeight="1"/>
  <cols>
    <col min="1" max="1" width="24.6640625" customWidth="1"/>
    <col min="3" max="3" width="14.5" customWidth="1"/>
  </cols>
  <sheetData>
    <row r="1" spans="1:3" ht="15.75" customHeight="1">
      <c r="A1" s="101" t="s">
        <v>109</v>
      </c>
      <c r="B1" s="101" t="s">
        <v>110</v>
      </c>
      <c r="C1" s="101" t="s">
        <v>111</v>
      </c>
    </row>
    <row r="2" spans="1:3" ht="15.75" customHeight="1">
      <c r="A2" s="9" t="s">
        <v>112</v>
      </c>
      <c r="B2" s="102">
        <v>44643</v>
      </c>
      <c r="C2" s="103" t="s">
        <v>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I18"/>
  <sheetViews>
    <sheetView workbookViewId="0"/>
  </sheetViews>
  <sheetFormatPr baseColWidth="10" defaultColWidth="12.6640625" defaultRowHeight="15.75" customHeight="1"/>
  <cols>
    <col min="1" max="1" width="9.33203125" customWidth="1"/>
    <col min="2" max="2" width="14.6640625" customWidth="1"/>
    <col min="3" max="3" width="12" customWidth="1"/>
    <col min="4" max="4" width="28.6640625" customWidth="1"/>
    <col min="5" max="5" width="9.1640625" customWidth="1"/>
    <col min="6" max="6" width="5.1640625" customWidth="1"/>
    <col min="7" max="7" width="8.1640625" customWidth="1"/>
    <col min="8" max="8" width="6.1640625" customWidth="1"/>
    <col min="9" max="9" width="8.6640625" customWidth="1"/>
    <col min="10" max="10" width="4.1640625" customWidth="1"/>
    <col min="11" max="11" width="8" customWidth="1"/>
    <col min="12" max="12" width="15.5" customWidth="1"/>
    <col min="13" max="13" width="11.1640625" customWidth="1"/>
    <col min="14" max="14" width="7.5" customWidth="1"/>
    <col min="15" max="15" width="12.6640625" customWidth="1"/>
    <col min="16" max="16" width="10.6640625" customWidth="1"/>
    <col min="17" max="17" width="13.5" customWidth="1"/>
    <col min="18" max="18" width="9.6640625" customWidth="1"/>
    <col min="19" max="19" width="20.5" customWidth="1"/>
    <col min="20" max="20" width="12.1640625" customWidth="1"/>
    <col min="21" max="21" width="13" customWidth="1"/>
    <col min="22" max="22" width="9.5" customWidth="1"/>
    <col min="23" max="23" width="10.1640625" customWidth="1"/>
    <col min="24" max="24" width="8.1640625" customWidth="1"/>
    <col min="25" max="25" width="14.33203125" customWidth="1"/>
    <col min="26" max="26" width="16.1640625" customWidth="1"/>
    <col min="27" max="27" width="15.5" customWidth="1"/>
    <col min="28" max="28" width="8.1640625" customWidth="1"/>
    <col min="29" max="29" width="10.1640625" customWidth="1"/>
    <col min="30" max="30" width="15.5" customWidth="1"/>
    <col min="31" max="31" width="20" customWidth="1"/>
    <col min="32" max="32" width="21.83203125" customWidth="1"/>
  </cols>
  <sheetData>
    <row r="1" spans="1:35" ht="15.75" customHeight="1">
      <c r="A1" s="103"/>
      <c r="B1" s="103"/>
      <c r="C1" s="103"/>
      <c r="D1" s="104"/>
      <c r="E1" s="104"/>
      <c r="F1" s="104"/>
      <c r="G1" s="104"/>
      <c r="H1" s="104"/>
      <c r="I1" s="104"/>
      <c r="J1" s="104"/>
      <c r="K1" s="104"/>
      <c r="L1" s="104"/>
      <c r="M1" s="143" t="s">
        <v>114</v>
      </c>
      <c r="N1" s="135"/>
      <c r="O1" s="135"/>
      <c r="P1" s="135"/>
      <c r="Q1" s="135"/>
      <c r="R1" s="135"/>
      <c r="S1" s="135"/>
      <c r="T1" s="144" t="s">
        <v>115</v>
      </c>
      <c r="U1" s="135"/>
      <c r="V1" s="135"/>
      <c r="W1" s="135"/>
      <c r="X1" s="135"/>
      <c r="Y1" s="135"/>
      <c r="Z1" s="135"/>
      <c r="AA1" s="135"/>
      <c r="AB1" s="135"/>
      <c r="AC1" s="145" t="s">
        <v>116</v>
      </c>
      <c r="AD1" s="135"/>
      <c r="AE1" s="135"/>
      <c r="AF1" s="135"/>
    </row>
    <row r="2" spans="1:35" ht="15.75" customHeight="1">
      <c r="A2" s="103" t="s">
        <v>117</v>
      </c>
      <c r="B2" s="103" t="s">
        <v>118</v>
      </c>
      <c r="C2" s="103" t="s">
        <v>119</v>
      </c>
      <c r="D2" s="105" t="s">
        <v>120</v>
      </c>
      <c r="E2" s="105" t="s">
        <v>121</v>
      </c>
      <c r="F2" s="105" t="s">
        <v>122</v>
      </c>
      <c r="G2" s="105" t="s">
        <v>123</v>
      </c>
      <c r="H2" s="105" t="s">
        <v>124</v>
      </c>
      <c r="I2" s="105" t="s">
        <v>125</v>
      </c>
      <c r="J2" s="105" t="s">
        <v>126</v>
      </c>
      <c r="K2" s="105" t="s">
        <v>127</v>
      </c>
      <c r="L2" s="105" t="s">
        <v>128</v>
      </c>
      <c r="M2" s="105" t="s">
        <v>129</v>
      </c>
      <c r="N2" s="105" t="s">
        <v>130</v>
      </c>
      <c r="O2" s="105" t="s">
        <v>131</v>
      </c>
      <c r="P2" s="105" t="s">
        <v>132</v>
      </c>
      <c r="Q2" s="105" t="s">
        <v>133</v>
      </c>
      <c r="R2" s="105" t="s">
        <v>134</v>
      </c>
      <c r="S2" s="105" t="s">
        <v>135</v>
      </c>
      <c r="T2" s="106" t="s">
        <v>136</v>
      </c>
      <c r="U2" s="106" t="s">
        <v>137</v>
      </c>
      <c r="V2" s="106" t="s">
        <v>138</v>
      </c>
      <c r="W2" s="106" t="s">
        <v>139</v>
      </c>
      <c r="X2" s="106" t="s">
        <v>140</v>
      </c>
      <c r="Y2" s="106" t="s">
        <v>141</v>
      </c>
      <c r="Z2" s="106" t="s">
        <v>142</v>
      </c>
      <c r="AA2" s="106" t="s">
        <v>143</v>
      </c>
      <c r="AB2" s="106" t="s">
        <v>144</v>
      </c>
      <c r="AC2" s="107" t="s">
        <v>145</v>
      </c>
      <c r="AD2" s="107" t="s">
        <v>146</v>
      </c>
      <c r="AE2" s="107" t="s">
        <v>147</v>
      </c>
      <c r="AF2" s="107" t="s">
        <v>148</v>
      </c>
      <c r="AG2" s="103" t="s">
        <v>149</v>
      </c>
    </row>
    <row r="3" spans="1:35" ht="15.75" customHeight="1">
      <c r="A3" s="103" t="s">
        <v>55</v>
      </c>
      <c r="B3" s="103" t="s">
        <v>56</v>
      </c>
      <c r="D3" s="103">
        <v>15</v>
      </c>
      <c r="E3" s="103">
        <v>93</v>
      </c>
      <c r="F3" s="103">
        <v>99.45</v>
      </c>
      <c r="G3" s="108">
        <f t="shared" ref="G3:G17" si="0">D3/(E3/100)/(F3/100)</f>
        <v>16.218232537018114</v>
      </c>
      <c r="H3" s="109">
        <f t="shared" ref="H3:H17" si="1">G3*((10*25)/43560)</f>
        <v>9.3079846975540129E-2</v>
      </c>
      <c r="I3" s="108">
        <f t="shared" ref="I3:I17" si="2">H3*454</f>
        <v>42.258250526895218</v>
      </c>
      <c r="J3" s="103">
        <v>1.9</v>
      </c>
      <c r="K3" s="108">
        <f t="shared" ref="K3:K13" si="3">G3*J3</f>
        <v>30.814641820334415</v>
      </c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10"/>
      <c r="AF3" s="110"/>
    </row>
    <row r="4" spans="1:35" ht="15.75" customHeight="1">
      <c r="A4" s="103" t="s">
        <v>150</v>
      </c>
      <c r="B4" s="103" t="s">
        <v>151</v>
      </c>
      <c r="C4" s="110"/>
      <c r="D4" s="103">
        <v>10</v>
      </c>
      <c r="E4" s="103">
        <v>94</v>
      </c>
      <c r="F4" s="103">
        <v>99.94</v>
      </c>
      <c r="G4" s="108">
        <f t="shared" si="0"/>
        <v>10.644684683150317</v>
      </c>
      <c r="H4" s="109">
        <f t="shared" si="1"/>
        <v>6.1092083810550479E-2</v>
      </c>
      <c r="I4" s="108">
        <f t="shared" si="2"/>
        <v>27.735806049989918</v>
      </c>
      <c r="J4" s="103">
        <v>1.75</v>
      </c>
      <c r="K4" s="108">
        <f t="shared" si="3"/>
        <v>18.628198195513054</v>
      </c>
      <c r="L4" s="111" t="s">
        <v>152</v>
      </c>
      <c r="M4" s="103" t="s">
        <v>153</v>
      </c>
      <c r="N4" s="103">
        <v>170000</v>
      </c>
      <c r="O4" s="103" t="s">
        <v>154</v>
      </c>
      <c r="P4" s="103" t="s">
        <v>155</v>
      </c>
      <c r="Q4" s="103" t="s">
        <v>156</v>
      </c>
      <c r="R4" s="103">
        <v>10</v>
      </c>
      <c r="S4" s="103" t="s">
        <v>157</v>
      </c>
      <c r="T4" s="103" t="s">
        <v>158</v>
      </c>
      <c r="U4" s="103" t="s">
        <v>159</v>
      </c>
      <c r="V4" s="103" t="s">
        <v>160</v>
      </c>
      <c r="W4" s="103" t="s">
        <v>159</v>
      </c>
      <c r="X4" s="103" t="s">
        <v>159</v>
      </c>
      <c r="Y4" s="103" t="s">
        <v>161</v>
      </c>
      <c r="Z4" s="103" t="s">
        <v>162</v>
      </c>
      <c r="AA4" s="103" t="s">
        <v>160</v>
      </c>
      <c r="AB4" s="103" t="s">
        <v>163</v>
      </c>
      <c r="AC4" s="103" t="s">
        <v>164</v>
      </c>
      <c r="AD4" s="103">
        <v>45</v>
      </c>
      <c r="AE4" s="110">
        <v>44687</v>
      </c>
      <c r="AF4" s="110">
        <v>44783</v>
      </c>
    </row>
    <row r="5" spans="1:35" ht="15.75" customHeight="1">
      <c r="A5" s="103" t="s">
        <v>63</v>
      </c>
      <c r="B5" s="103" t="s">
        <v>64</v>
      </c>
      <c r="D5" s="103">
        <v>15</v>
      </c>
      <c r="E5" s="103">
        <v>74</v>
      </c>
      <c r="F5" s="103">
        <v>99.49</v>
      </c>
      <c r="G5" s="108">
        <f t="shared" si="0"/>
        <v>20.374178581033544</v>
      </c>
      <c r="H5" s="109">
        <f t="shared" si="1"/>
        <v>0.1169316952538656</v>
      </c>
      <c r="I5" s="108">
        <f t="shared" si="2"/>
        <v>53.086989645254981</v>
      </c>
      <c r="J5" s="103">
        <v>1.2</v>
      </c>
      <c r="K5" s="108">
        <f t="shared" si="3"/>
        <v>24.44901429724025</v>
      </c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10"/>
      <c r="AF5" s="110"/>
    </row>
    <row r="6" spans="1:35" ht="15.75" customHeight="1">
      <c r="A6" s="103" t="s">
        <v>67</v>
      </c>
      <c r="B6" s="103" t="s">
        <v>165</v>
      </c>
      <c r="C6" s="110"/>
      <c r="D6" s="103">
        <v>15</v>
      </c>
      <c r="E6" s="103">
        <v>88</v>
      </c>
      <c r="F6" s="103">
        <v>99.81</v>
      </c>
      <c r="G6" s="108">
        <f t="shared" si="0"/>
        <v>17.077902560319153</v>
      </c>
      <c r="H6" s="109">
        <f t="shared" si="1"/>
        <v>9.801367401468751E-2</v>
      </c>
      <c r="I6" s="108">
        <f t="shared" si="2"/>
        <v>44.498208002668129</v>
      </c>
      <c r="J6" s="103">
        <v>2.1</v>
      </c>
      <c r="K6" s="108">
        <f t="shared" si="3"/>
        <v>35.863595376670226</v>
      </c>
      <c r="L6" s="111" t="s">
        <v>166</v>
      </c>
      <c r="M6" s="103" t="s">
        <v>167</v>
      </c>
      <c r="N6" s="103">
        <v>175000</v>
      </c>
      <c r="O6" s="103" t="s">
        <v>154</v>
      </c>
      <c r="P6" s="103" t="s">
        <v>168</v>
      </c>
      <c r="Q6" s="103" t="s">
        <v>156</v>
      </c>
      <c r="R6" s="103">
        <v>5</v>
      </c>
      <c r="S6" s="103" t="s">
        <v>169</v>
      </c>
      <c r="T6" s="103" t="s">
        <v>158</v>
      </c>
      <c r="U6" s="103" t="s">
        <v>159</v>
      </c>
      <c r="V6" s="103" t="s">
        <v>162</v>
      </c>
      <c r="W6" s="103" t="s">
        <v>170</v>
      </c>
      <c r="X6" s="103" t="s">
        <v>162</v>
      </c>
      <c r="Y6" s="103" t="s">
        <v>170</v>
      </c>
      <c r="Z6" s="103" t="s">
        <v>162</v>
      </c>
      <c r="AA6" s="103" t="s">
        <v>160</v>
      </c>
      <c r="AB6" s="103" t="s">
        <v>163</v>
      </c>
      <c r="AC6" s="103" t="s">
        <v>164</v>
      </c>
      <c r="AD6" s="103">
        <v>40</v>
      </c>
      <c r="AE6" s="110">
        <v>44720</v>
      </c>
      <c r="AF6" s="110">
        <v>44849</v>
      </c>
    </row>
    <row r="7" spans="1:35" ht="15.75" customHeight="1">
      <c r="A7" s="103" t="s">
        <v>71</v>
      </c>
      <c r="B7" s="103" t="s">
        <v>72</v>
      </c>
      <c r="C7" s="110"/>
      <c r="D7" s="103">
        <v>15</v>
      </c>
      <c r="E7" s="103">
        <v>90</v>
      </c>
      <c r="F7" s="103">
        <v>99</v>
      </c>
      <c r="G7" s="108">
        <f t="shared" si="0"/>
        <v>16.835016835016837</v>
      </c>
      <c r="H7" s="109">
        <f t="shared" si="1"/>
        <v>9.6619701762034188E-2</v>
      </c>
      <c r="I7" s="108">
        <f t="shared" si="2"/>
        <v>43.865344599963521</v>
      </c>
      <c r="J7" s="103">
        <v>2.1</v>
      </c>
      <c r="K7" s="108">
        <f t="shared" si="3"/>
        <v>35.353535353535364</v>
      </c>
      <c r="L7" s="111" t="s">
        <v>171</v>
      </c>
      <c r="M7" s="103" t="s">
        <v>172</v>
      </c>
      <c r="N7" s="103">
        <v>100000</v>
      </c>
      <c r="O7" s="103" t="s">
        <v>154</v>
      </c>
      <c r="P7" s="103" t="s">
        <v>155</v>
      </c>
      <c r="Q7" s="103" t="s">
        <v>156</v>
      </c>
      <c r="R7" s="103">
        <v>25</v>
      </c>
      <c r="S7" s="103" t="s">
        <v>173</v>
      </c>
      <c r="T7" s="103" t="s">
        <v>158</v>
      </c>
      <c r="U7" s="103" t="s">
        <v>159</v>
      </c>
      <c r="V7" s="103" t="s">
        <v>170</v>
      </c>
      <c r="W7" s="103" t="s">
        <v>161</v>
      </c>
      <c r="X7" s="103" t="s">
        <v>170</v>
      </c>
      <c r="Y7" s="103" t="s">
        <v>161</v>
      </c>
      <c r="Z7" s="103" t="s">
        <v>160</v>
      </c>
      <c r="AA7" s="103" t="s">
        <v>160</v>
      </c>
      <c r="AB7" s="103" t="s">
        <v>163</v>
      </c>
      <c r="AC7" s="103" t="s">
        <v>174</v>
      </c>
      <c r="AD7" s="103">
        <v>40</v>
      </c>
      <c r="AE7" s="110">
        <v>44720</v>
      </c>
      <c r="AF7" s="110">
        <v>44849</v>
      </c>
    </row>
    <row r="8" spans="1:35" ht="15.75" customHeight="1">
      <c r="A8" s="103" t="s">
        <v>175</v>
      </c>
      <c r="B8" s="103" t="s">
        <v>76</v>
      </c>
      <c r="D8" s="103">
        <v>15</v>
      </c>
      <c r="E8" s="103">
        <v>83</v>
      </c>
      <c r="F8" s="103">
        <v>99.95</v>
      </c>
      <c r="G8" s="108">
        <f t="shared" si="0"/>
        <v>18.081329821537274</v>
      </c>
      <c r="H8" s="109">
        <f t="shared" si="1"/>
        <v>0.10377255407218361</v>
      </c>
      <c r="I8" s="108">
        <f t="shared" si="2"/>
        <v>47.112739548771358</v>
      </c>
      <c r="J8" s="103">
        <v>2.25</v>
      </c>
      <c r="K8" s="108">
        <f t="shared" si="3"/>
        <v>40.682992098458868</v>
      </c>
    </row>
    <row r="9" spans="1:35" ht="15.75" customHeight="1">
      <c r="A9" s="103" t="s">
        <v>79</v>
      </c>
      <c r="B9" s="103" t="s">
        <v>176</v>
      </c>
      <c r="C9" s="110"/>
      <c r="D9" s="103">
        <v>15</v>
      </c>
      <c r="E9" s="103">
        <v>94</v>
      </c>
      <c r="F9" s="103">
        <v>99.9</v>
      </c>
      <c r="G9" s="108">
        <f t="shared" si="0"/>
        <v>15.973420228739377</v>
      </c>
      <c r="H9" s="109">
        <f t="shared" si="1"/>
        <v>9.167481765805427E-2</v>
      </c>
      <c r="I9" s="108">
        <f t="shared" si="2"/>
        <v>41.620367216756641</v>
      </c>
      <c r="J9" s="103">
        <v>2.25</v>
      </c>
      <c r="K9" s="108">
        <f t="shared" si="3"/>
        <v>35.9401955146636</v>
      </c>
      <c r="L9" s="111" t="s">
        <v>177</v>
      </c>
      <c r="M9" s="103" t="s">
        <v>178</v>
      </c>
      <c r="N9" s="103">
        <v>100000</v>
      </c>
      <c r="O9" s="103" t="s">
        <v>154</v>
      </c>
      <c r="P9" s="103" t="s">
        <v>155</v>
      </c>
      <c r="Q9" s="103" t="s">
        <v>156</v>
      </c>
      <c r="R9" s="103">
        <v>25</v>
      </c>
      <c r="S9" s="103" t="s">
        <v>179</v>
      </c>
      <c r="T9" s="103" t="s">
        <v>158</v>
      </c>
      <c r="U9" s="103" t="s">
        <v>159</v>
      </c>
      <c r="V9" s="103" t="s">
        <v>170</v>
      </c>
      <c r="W9" s="103" t="s">
        <v>161</v>
      </c>
      <c r="X9" s="103" t="s">
        <v>161</v>
      </c>
      <c r="Y9" s="103" t="s">
        <v>161</v>
      </c>
      <c r="Z9" s="103" t="s">
        <v>160</v>
      </c>
      <c r="AA9" s="103" t="s">
        <v>160</v>
      </c>
      <c r="AB9" s="103" t="s">
        <v>180</v>
      </c>
      <c r="AC9" s="103" t="s">
        <v>181</v>
      </c>
      <c r="AD9" s="103">
        <v>40</v>
      </c>
      <c r="AE9" s="110">
        <v>44720</v>
      </c>
      <c r="AF9" s="110">
        <v>44849</v>
      </c>
    </row>
    <row r="10" spans="1:35" ht="15.75" customHeight="1">
      <c r="A10" s="103" t="s">
        <v>182</v>
      </c>
      <c r="B10" s="103" t="s">
        <v>83</v>
      </c>
      <c r="D10" s="103">
        <v>15</v>
      </c>
      <c r="E10" s="103">
        <v>95</v>
      </c>
      <c r="F10" s="103">
        <v>98.82</v>
      </c>
      <c r="G10" s="108">
        <f t="shared" si="0"/>
        <v>15.978014252388714</v>
      </c>
      <c r="H10" s="109">
        <f t="shared" si="1"/>
        <v>9.170118372583054E-2</v>
      </c>
      <c r="I10" s="108">
        <f t="shared" si="2"/>
        <v>41.632337411527068</v>
      </c>
      <c r="J10" s="103">
        <v>2.25</v>
      </c>
      <c r="K10" s="108">
        <f t="shared" si="3"/>
        <v>35.950532067874605</v>
      </c>
      <c r="M10" s="112"/>
    </row>
    <row r="11" spans="1:35" ht="15.75" customHeight="1">
      <c r="A11" s="103" t="s">
        <v>183</v>
      </c>
      <c r="B11" s="103" t="s">
        <v>87</v>
      </c>
      <c r="D11" s="103">
        <v>8</v>
      </c>
      <c r="E11" s="103">
        <v>95</v>
      </c>
      <c r="F11" s="103">
        <v>99.76</v>
      </c>
      <c r="G11" s="108">
        <f t="shared" si="0"/>
        <v>8.4413117798505883</v>
      </c>
      <c r="H11" s="109">
        <f t="shared" si="1"/>
        <v>4.8446463382980878E-2</v>
      </c>
      <c r="I11" s="108">
        <f t="shared" si="2"/>
        <v>21.994694375873319</v>
      </c>
      <c r="J11" s="103">
        <v>2.95</v>
      </c>
      <c r="K11" s="108">
        <f t="shared" si="3"/>
        <v>24.901869750559236</v>
      </c>
      <c r="N11" s="103">
        <v>280000</v>
      </c>
    </row>
    <row r="12" spans="1:35" ht="15.75" customHeight="1">
      <c r="A12" s="103" t="s">
        <v>90</v>
      </c>
      <c r="B12" s="103" t="s">
        <v>91</v>
      </c>
      <c r="D12" s="103">
        <v>10</v>
      </c>
      <c r="E12" s="103">
        <v>73</v>
      </c>
      <c r="F12" s="103">
        <v>99.51</v>
      </c>
      <c r="G12" s="108">
        <f t="shared" si="0"/>
        <v>13.766083948333131</v>
      </c>
      <c r="H12" s="109">
        <f t="shared" si="1"/>
        <v>7.9006450575832929E-2</v>
      </c>
      <c r="I12" s="108">
        <f t="shared" si="2"/>
        <v>35.868928561428149</v>
      </c>
      <c r="J12" s="103">
        <v>1.9</v>
      </c>
      <c r="K12" s="108">
        <f t="shared" si="3"/>
        <v>26.155559501832947</v>
      </c>
      <c r="N12" s="103">
        <f>1000/(1/454)</f>
        <v>453999.99999999994</v>
      </c>
    </row>
    <row r="13" spans="1:35" ht="15.75" customHeight="1">
      <c r="A13" s="113" t="s">
        <v>184</v>
      </c>
      <c r="B13" s="103" t="s">
        <v>95</v>
      </c>
      <c r="D13" s="103">
        <v>10</v>
      </c>
      <c r="E13" s="103">
        <v>95</v>
      </c>
      <c r="F13" s="103">
        <v>99.79</v>
      </c>
      <c r="G13" s="108">
        <f t="shared" si="0"/>
        <v>10.548467571373569</v>
      </c>
      <c r="H13" s="109">
        <f t="shared" si="1"/>
        <v>6.0539873573080626E-2</v>
      </c>
      <c r="I13" s="108">
        <f t="shared" si="2"/>
        <v>27.485102602178603</v>
      </c>
      <c r="J13" s="103">
        <v>2.5</v>
      </c>
      <c r="K13" s="108">
        <f t="shared" si="3"/>
        <v>26.371168928433924</v>
      </c>
      <c r="N13" s="103">
        <f>600/(2/454)</f>
        <v>136200</v>
      </c>
    </row>
    <row r="14" spans="1:35" ht="15.75" customHeight="1">
      <c r="A14" s="114" t="s">
        <v>185</v>
      </c>
      <c r="B14" s="114" t="s">
        <v>186</v>
      </c>
      <c r="C14" s="115"/>
      <c r="D14" s="114">
        <v>10</v>
      </c>
      <c r="E14" s="114"/>
      <c r="F14" s="114"/>
      <c r="G14" s="108" t="e">
        <f t="shared" si="0"/>
        <v>#DIV/0!</v>
      </c>
      <c r="H14" s="109" t="e">
        <f t="shared" si="1"/>
        <v>#DIV/0!</v>
      </c>
      <c r="I14" s="108" t="e">
        <f t="shared" si="2"/>
        <v>#DIV/0!</v>
      </c>
      <c r="J14" s="114"/>
      <c r="K14" s="114"/>
      <c r="L14" s="116" t="s">
        <v>187</v>
      </c>
      <c r="M14" s="114" t="s">
        <v>172</v>
      </c>
      <c r="N14" s="114">
        <v>180000</v>
      </c>
      <c r="O14" s="114" t="s">
        <v>154</v>
      </c>
      <c r="P14" s="114" t="s">
        <v>155</v>
      </c>
      <c r="Q14" s="114" t="s">
        <v>156</v>
      </c>
      <c r="R14" s="114">
        <v>15</v>
      </c>
      <c r="S14" s="114" t="s">
        <v>157</v>
      </c>
      <c r="T14" s="114" t="s">
        <v>158</v>
      </c>
      <c r="U14" s="114" t="s">
        <v>170</v>
      </c>
      <c r="V14" s="114" t="s">
        <v>162</v>
      </c>
      <c r="W14" s="114" t="s">
        <v>161</v>
      </c>
      <c r="X14" s="114" t="s">
        <v>161</v>
      </c>
      <c r="Y14" s="114" t="s">
        <v>170</v>
      </c>
      <c r="Z14" s="114" t="s">
        <v>160</v>
      </c>
      <c r="AA14" s="114" t="s">
        <v>160</v>
      </c>
      <c r="AB14" s="114" t="s">
        <v>180</v>
      </c>
      <c r="AC14" s="114" t="s">
        <v>164</v>
      </c>
      <c r="AD14" s="114">
        <v>42</v>
      </c>
      <c r="AE14" s="115">
        <v>44687</v>
      </c>
      <c r="AF14" s="115">
        <v>44783</v>
      </c>
      <c r="AG14" s="114"/>
      <c r="AH14" s="114"/>
      <c r="AI14" s="114"/>
    </row>
    <row r="15" spans="1:35" ht="15.75" customHeight="1">
      <c r="A15" s="114" t="s">
        <v>188</v>
      </c>
      <c r="B15" s="114" t="s">
        <v>95</v>
      </c>
      <c r="C15" s="115"/>
      <c r="D15" s="114">
        <v>10</v>
      </c>
      <c r="E15" s="114"/>
      <c r="F15" s="114"/>
      <c r="G15" s="108" t="e">
        <f t="shared" si="0"/>
        <v>#DIV/0!</v>
      </c>
      <c r="H15" s="109" t="e">
        <f t="shared" si="1"/>
        <v>#DIV/0!</v>
      </c>
      <c r="I15" s="108" t="e">
        <f t="shared" si="2"/>
        <v>#DIV/0!</v>
      </c>
      <c r="J15" s="114"/>
      <c r="K15" s="114"/>
      <c r="L15" s="116" t="s">
        <v>189</v>
      </c>
      <c r="M15" s="114" t="s">
        <v>153</v>
      </c>
      <c r="N15" s="114">
        <v>175000</v>
      </c>
      <c r="O15" s="114" t="s">
        <v>154</v>
      </c>
      <c r="P15" s="114" t="s">
        <v>155</v>
      </c>
      <c r="Q15" s="114" t="s">
        <v>156</v>
      </c>
      <c r="R15" s="114">
        <v>0</v>
      </c>
      <c r="S15" s="114" t="s">
        <v>190</v>
      </c>
      <c r="T15" s="114" t="s">
        <v>158</v>
      </c>
      <c r="U15" s="114" t="s">
        <v>159</v>
      </c>
      <c r="V15" s="114" t="s">
        <v>160</v>
      </c>
      <c r="W15" s="114" t="s">
        <v>161</v>
      </c>
      <c r="X15" s="114" t="s">
        <v>170</v>
      </c>
      <c r="Y15" s="114" t="s">
        <v>170</v>
      </c>
      <c r="Z15" s="114" t="s">
        <v>160</v>
      </c>
      <c r="AA15" s="114" t="s">
        <v>170</v>
      </c>
      <c r="AB15" s="114" t="s">
        <v>163</v>
      </c>
      <c r="AC15" s="114" t="s">
        <v>164</v>
      </c>
      <c r="AD15" s="114">
        <v>43</v>
      </c>
      <c r="AE15" s="115">
        <v>44687</v>
      </c>
      <c r="AF15" s="115">
        <v>44783</v>
      </c>
      <c r="AG15" s="114"/>
      <c r="AH15" s="114"/>
      <c r="AI15" s="114"/>
    </row>
    <row r="16" spans="1:35" ht="15.75" customHeight="1">
      <c r="A16" s="103" t="s">
        <v>98</v>
      </c>
      <c r="B16" s="103" t="s">
        <v>99</v>
      </c>
      <c r="D16" s="103">
        <v>12</v>
      </c>
      <c r="E16" s="103">
        <v>78</v>
      </c>
      <c r="F16" s="103">
        <v>64</v>
      </c>
      <c r="G16" s="108">
        <f t="shared" si="0"/>
        <v>24.038461538461537</v>
      </c>
      <c r="H16" s="109">
        <f t="shared" si="1"/>
        <v>0.1379617856890584</v>
      </c>
      <c r="I16" s="108">
        <f t="shared" si="2"/>
        <v>62.634650702832509</v>
      </c>
    </row>
    <row r="17" spans="1:11" ht="15.75" customHeight="1">
      <c r="A17" s="103" t="s">
        <v>102</v>
      </c>
      <c r="B17" s="103" t="s">
        <v>103</v>
      </c>
      <c r="D17" s="103">
        <v>20</v>
      </c>
      <c r="E17" s="103">
        <v>99.6</v>
      </c>
      <c r="F17" s="103">
        <v>68</v>
      </c>
      <c r="G17" s="108">
        <f t="shared" si="0"/>
        <v>29.529884242853768</v>
      </c>
      <c r="H17" s="109">
        <f t="shared" si="1"/>
        <v>0.16947821535154825</v>
      </c>
      <c r="I17" s="108">
        <f t="shared" si="2"/>
        <v>76.943109769602913</v>
      </c>
    </row>
    <row r="18" spans="1:11" ht="15.75" customHeight="1">
      <c r="G18" s="103">
        <f>(1/20)*43560</f>
        <v>2178</v>
      </c>
      <c r="J18" s="103">
        <f>G18/8</f>
        <v>272.25</v>
      </c>
      <c r="K18" s="103">
        <f>J18/25</f>
        <v>10.89</v>
      </c>
    </row>
  </sheetData>
  <mergeCells count="3">
    <mergeCell ref="M1:S1"/>
    <mergeCell ref="T1:AB1"/>
    <mergeCell ref="AC1:AF1"/>
  </mergeCells>
  <hyperlinks>
    <hyperlink ref="L4" r:id="rId1" xr:uid="{00000000-0004-0000-0300-000000000000}"/>
    <hyperlink ref="L6" r:id="rId2" xr:uid="{00000000-0004-0000-0300-000001000000}"/>
    <hyperlink ref="L7" r:id="rId3" xr:uid="{00000000-0004-0000-0300-000002000000}"/>
    <hyperlink ref="L9" r:id="rId4" xr:uid="{00000000-0004-0000-0300-000003000000}"/>
    <hyperlink ref="L14" r:id="rId5" xr:uid="{00000000-0004-0000-0300-000004000000}"/>
    <hyperlink ref="L15" r:id="rId6" xr:uid="{00000000-0004-0000-0300-000005000000}"/>
  </hyperlinks>
  <pageMargins left="0.7" right="0.7" top="0.75" bottom="0.75" header="0.3" footer="0.3"/>
  <drawing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7"/>
  <sheetViews>
    <sheetView workbookViewId="0"/>
  </sheetViews>
  <sheetFormatPr baseColWidth="10" defaultColWidth="12.6640625" defaultRowHeight="15.75" customHeight="1"/>
  <cols>
    <col min="1" max="1" width="3.6640625" customWidth="1"/>
    <col min="3" max="3" width="14.6640625" customWidth="1"/>
    <col min="4" max="4" width="30.1640625" customWidth="1"/>
    <col min="5" max="5" width="28.1640625" customWidth="1"/>
    <col min="6" max="6" width="5.83203125" customWidth="1"/>
    <col min="7" max="7" width="19.1640625" customWidth="1"/>
  </cols>
  <sheetData>
    <row r="1" spans="1:10" ht="15.75" customHeight="1">
      <c r="A1" s="117"/>
      <c r="B1" s="118" t="s">
        <v>117</v>
      </c>
      <c r="C1" s="118" t="s">
        <v>191</v>
      </c>
      <c r="D1" s="118" t="s">
        <v>120</v>
      </c>
      <c r="E1" s="118" t="s">
        <v>192</v>
      </c>
      <c r="F1" s="119" t="s">
        <v>127</v>
      </c>
      <c r="G1" s="120" t="s">
        <v>193</v>
      </c>
    </row>
    <row r="2" spans="1:10" ht="15.75" customHeight="1">
      <c r="A2" s="121" t="s">
        <v>4</v>
      </c>
      <c r="B2" s="122" t="s">
        <v>55</v>
      </c>
      <c r="C2" s="122" t="s">
        <v>56</v>
      </c>
      <c r="D2" s="123">
        <v>15</v>
      </c>
      <c r="E2" s="124">
        <v>16.218232537018114</v>
      </c>
      <c r="F2" s="125">
        <v>30.814641820334415</v>
      </c>
      <c r="G2" s="126">
        <v>42.258250526895218</v>
      </c>
    </row>
    <row r="3" spans="1:10" ht="15.75" customHeight="1">
      <c r="A3" s="121" t="s">
        <v>36</v>
      </c>
      <c r="B3" s="122" t="s">
        <v>150</v>
      </c>
      <c r="C3" s="122" t="s">
        <v>151</v>
      </c>
      <c r="D3" s="123">
        <v>10</v>
      </c>
      <c r="E3" s="124">
        <v>10.644684683150317</v>
      </c>
      <c r="F3" s="125">
        <v>18.628198195513054</v>
      </c>
      <c r="G3" s="126">
        <v>27.735806049989918</v>
      </c>
    </row>
    <row r="4" spans="1:10" ht="15.75" customHeight="1">
      <c r="A4" s="121" t="s">
        <v>15</v>
      </c>
      <c r="B4" s="122" t="s">
        <v>63</v>
      </c>
      <c r="C4" s="122" t="s">
        <v>64</v>
      </c>
      <c r="D4" s="123">
        <v>15</v>
      </c>
      <c r="E4" s="124">
        <v>20.374178581033544</v>
      </c>
      <c r="F4" s="125">
        <v>24.44901429724025</v>
      </c>
      <c r="G4" s="126">
        <v>53.086989645254981</v>
      </c>
    </row>
    <row r="5" spans="1:10" ht="15.75" customHeight="1">
      <c r="A5" s="121" t="s">
        <v>13</v>
      </c>
      <c r="B5" s="122" t="s">
        <v>67</v>
      </c>
      <c r="C5" s="122" t="s">
        <v>165</v>
      </c>
      <c r="D5" s="123">
        <v>15</v>
      </c>
      <c r="E5" s="124">
        <v>17.077902560319153</v>
      </c>
      <c r="F5" s="125">
        <v>35.863595376670226</v>
      </c>
      <c r="G5" s="126">
        <v>44.498208002668129</v>
      </c>
    </row>
    <row r="6" spans="1:10" ht="15.75" customHeight="1">
      <c r="A6" s="121" t="s">
        <v>6</v>
      </c>
      <c r="B6" s="122" t="s">
        <v>71</v>
      </c>
      <c r="C6" s="122" t="s">
        <v>72</v>
      </c>
      <c r="D6" s="123">
        <v>15</v>
      </c>
      <c r="E6" s="124">
        <v>16.835016835016837</v>
      </c>
      <c r="F6" s="125">
        <v>35.353535353535364</v>
      </c>
      <c r="G6" s="126">
        <v>43.865344599963521</v>
      </c>
    </row>
    <row r="7" spans="1:10" ht="15.75" customHeight="1">
      <c r="A7" s="121" t="s">
        <v>14</v>
      </c>
      <c r="B7" s="122" t="s">
        <v>175</v>
      </c>
      <c r="C7" s="122" t="s">
        <v>76</v>
      </c>
      <c r="D7" s="123">
        <v>15</v>
      </c>
      <c r="E7" s="124">
        <v>18.081329821537274</v>
      </c>
      <c r="F7" s="125">
        <v>40.682992098458868</v>
      </c>
      <c r="G7" s="126">
        <v>47.112739548771358</v>
      </c>
    </row>
    <row r="8" spans="1:10" ht="15.75" customHeight="1">
      <c r="A8" s="121" t="s">
        <v>7</v>
      </c>
      <c r="B8" s="122" t="s">
        <v>79</v>
      </c>
      <c r="C8" s="122" t="s">
        <v>176</v>
      </c>
      <c r="D8" s="123">
        <v>15</v>
      </c>
      <c r="E8" s="124">
        <v>15.973420228739377</v>
      </c>
      <c r="F8" s="125">
        <v>35.9401955146636</v>
      </c>
      <c r="G8" s="126">
        <v>41.620367216756641</v>
      </c>
    </row>
    <row r="9" spans="1:10" ht="15.75" customHeight="1">
      <c r="A9" s="121" t="s">
        <v>16</v>
      </c>
      <c r="B9" s="122" t="s">
        <v>182</v>
      </c>
      <c r="C9" s="122" t="s">
        <v>83</v>
      </c>
      <c r="D9" s="123">
        <v>15</v>
      </c>
      <c r="E9" s="124">
        <v>15.978014252388714</v>
      </c>
      <c r="F9" s="125">
        <v>35.950532067874605</v>
      </c>
      <c r="G9" s="126">
        <v>41.632337411527068</v>
      </c>
    </row>
    <row r="10" spans="1:10" ht="15.75" customHeight="1">
      <c r="A10" s="121" t="s">
        <v>8</v>
      </c>
      <c r="B10" s="122" t="s">
        <v>183</v>
      </c>
      <c r="C10" s="122" t="s">
        <v>87</v>
      </c>
      <c r="D10" s="123">
        <v>8</v>
      </c>
      <c r="E10" s="124">
        <v>8.4413117798505883</v>
      </c>
      <c r="F10" s="125">
        <v>24.901869750559236</v>
      </c>
      <c r="G10" s="126">
        <v>21.994694375873319</v>
      </c>
    </row>
    <row r="11" spans="1:10" ht="15.75" customHeight="1">
      <c r="A11" s="121" t="s">
        <v>11</v>
      </c>
      <c r="B11" s="122" t="s">
        <v>90</v>
      </c>
      <c r="C11" s="122" t="s">
        <v>91</v>
      </c>
      <c r="D11" s="123">
        <v>10</v>
      </c>
      <c r="E11" s="124">
        <v>13.766083948333131</v>
      </c>
      <c r="F11" s="125">
        <v>26.155559501832947</v>
      </c>
      <c r="G11" s="126">
        <v>35.868928561428149</v>
      </c>
    </row>
    <row r="12" spans="1:10" ht="15.75" customHeight="1">
      <c r="A12" s="121" t="s">
        <v>9</v>
      </c>
      <c r="B12" s="127" t="s">
        <v>94</v>
      </c>
      <c r="C12" s="122" t="s">
        <v>95</v>
      </c>
      <c r="D12" s="123">
        <v>10</v>
      </c>
      <c r="E12" s="124">
        <v>10.548467571373569</v>
      </c>
      <c r="F12" s="125">
        <v>26.371168928433924</v>
      </c>
      <c r="G12" s="126">
        <v>27.485102602178603</v>
      </c>
    </row>
    <row r="13" spans="1:10" ht="15.75" customHeight="1">
      <c r="A13" s="121" t="s">
        <v>11</v>
      </c>
      <c r="B13" s="128" t="s">
        <v>98</v>
      </c>
      <c r="C13" s="122" t="s">
        <v>99</v>
      </c>
      <c r="D13" s="122">
        <v>12</v>
      </c>
      <c r="E13" s="125">
        <v>24.038461538461537</v>
      </c>
      <c r="F13" s="122"/>
      <c r="G13" s="129">
        <v>62.634650702832509</v>
      </c>
      <c r="H13" s="108"/>
      <c r="I13" s="109"/>
      <c r="J13" s="108"/>
    </row>
    <row r="14" spans="1:10" ht="15.75" customHeight="1">
      <c r="A14" s="121" t="s">
        <v>9</v>
      </c>
      <c r="B14" s="128" t="s">
        <v>102</v>
      </c>
      <c r="C14" s="122" t="s">
        <v>103</v>
      </c>
      <c r="D14" s="122">
        <v>20</v>
      </c>
      <c r="E14" s="125">
        <v>29.529884242853768</v>
      </c>
      <c r="F14" s="122"/>
      <c r="G14" s="129">
        <v>76.943109769602913</v>
      </c>
      <c r="H14" s="108"/>
      <c r="I14" s="109"/>
      <c r="J14" s="108"/>
    </row>
    <row r="16" spans="1:10" ht="15.75" customHeight="1">
      <c r="H16" s="108"/>
    </row>
    <row r="17" spans="8:8" ht="15.75" customHeight="1">
      <c r="H17" s="10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1"/>
  <sheetViews>
    <sheetView workbookViewId="0"/>
  </sheetViews>
  <sheetFormatPr baseColWidth="10" defaultColWidth="12.6640625" defaultRowHeight="15.75" customHeight="1"/>
  <sheetData>
    <row r="1" spans="1:2" ht="15.75" customHeight="1">
      <c r="A1" s="111" t="s">
        <v>194</v>
      </c>
      <c r="B1" s="103" t="s">
        <v>195</v>
      </c>
    </row>
  </sheetData>
  <hyperlinks>
    <hyperlink ref="A1" r:id="rId1" xr:uid="{00000000-0004-0000-0500-000000000000}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M11"/>
  <sheetViews>
    <sheetView tabSelected="1" workbookViewId="0">
      <selection activeCell="L49" sqref="L49"/>
    </sheetView>
  </sheetViews>
  <sheetFormatPr baseColWidth="10" defaultColWidth="12.6640625" defaultRowHeight="15.75" customHeight="1"/>
  <cols>
    <col min="1" max="1" width="23" customWidth="1"/>
    <col min="9" max="9" width="20.6640625" customWidth="1"/>
    <col min="10" max="10" width="37.6640625" customWidth="1"/>
    <col min="11" max="11" width="52.6640625" customWidth="1"/>
    <col min="12" max="12" width="48.6640625" customWidth="1"/>
    <col min="13" max="13" width="10.1640625" customWidth="1"/>
  </cols>
  <sheetData>
    <row r="1" spans="1:13" ht="15.75" customHeight="1">
      <c r="A1" s="103" t="s">
        <v>196</v>
      </c>
      <c r="C1" s="103" t="s">
        <v>197</v>
      </c>
    </row>
    <row r="2" spans="1:13" ht="15.75" customHeight="1">
      <c r="A2" s="103" t="s">
        <v>198</v>
      </c>
      <c r="C2" s="103" t="s">
        <v>90</v>
      </c>
    </row>
    <row r="3" spans="1:13" ht="15.75" customHeight="1">
      <c r="A3" s="103" t="s">
        <v>199</v>
      </c>
      <c r="C3" s="103" t="s">
        <v>200</v>
      </c>
    </row>
    <row r="4" spans="1:13" ht="15.75" customHeight="1">
      <c r="A4" s="103" t="s">
        <v>45</v>
      </c>
      <c r="C4" s="103" t="s">
        <v>90</v>
      </c>
    </row>
    <row r="5" spans="1:13" ht="15.75" customHeight="1">
      <c r="A5" s="103" t="s">
        <v>201</v>
      </c>
    </row>
    <row r="6" spans="1:13" ht="15.75" customHeight="1">
      <c r="A6" s="103" t="s">
        <v>201</v>
      </c>
      <c r="C6" s="103" t="s">
        <v>202</v>
      </c>
    </row>
    <row r="7" spans="1:13" ht="15.75" customHeight="1">
      <c r="A7" s="103" t="s">
        <v>203</v>
      </c>
      <c r="C7" s="103" t="s">
        <v>204</v>
      </c>
      <c r="J7" s="130"/>
      <c r="K7" s="130"/>
      <c r="L7" s="130"/>
      <c r="M7" s="130"/>
    </row>
    <row r="8" spans="1:13" ht="15.75" customHeight="1">
      <c r="A8" s="103" t="s">
        <v>205</v>
      </c>
      <c r="C8" s="103">
        <v>4010</v>
      </c>
      <c r="I8" s="131"/>
      <c r="J8" s="146"/>
      <c r="K8" s="147"/>
      <c r="L8" s="147"/>
      <c r="M8" s="148"/>
    </row>
    <row r="9" spans="1:13" ht="15.75" customHeight="1">
      <c r="I9" s="130"/>
      <c r="J9" s="132"/>
      <c r="K9" s="132"/>
      <c r="L9" s="132"/>
      <c r="M9" s="132"/>
    </row>
    <row r="10" spans="1:13" ht="15.75" customHeight="1">
      <c r="I10" s="130"/>
      <c r="J10" s="132"/>
      <c r="K10" s="132"/>
      <c r="L10" s="132"/>
      <c r="M10" s="132"/>
    </row>
    <row r="11" spans="1:13" ht="15.75" customHeight="1">
      <c r="I11" s="130"/>
      <c r="J11" s="132"/>
      <c r="K11" s="132"/>
      <c r="L11" s="132"/>
      <c r="M11" s="132"/>
    </row>
  </sheetData>
  <mergeCells count="1">
    <mergeCell ref="J8:M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AerialPhoto</vt:lpstr>
      <vt:lpstr>google link</vt:lpstr>
      <vt:lpstr>PlotMap</vt:lpstr>
      <vt:lpstr>Sheet1</vt:lpstr>
      <vt:lpstr>Log</vt:lpstr>
      <vt:lpstr>Seed List</vt:lpstr>
      <vt:lpstr>SeedPacketGramsPerPlot</vt:lpstr>
      <vt:lpstr>NotesInfo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2022-11-01T16:14:08Z</dcterms:modified>
</cp:coreProperties>
</file>