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wardho/Documents/Wonka-Forecasting/"/>
    </mc:Choice>
  </mc:AlternateContent>
  <xr:revisionPtr revIDLastSave="0" documentId="13_ncr:1_{107B9C29-5E60-CA47-94D6-A7202DEA9705}" xr6:coauthVersionLast="47" xr6:coauthVersionMax="47" xr10:uidLastSave="{00000000-0000-0000-0000-000000000000}"/>
  <bookViews>
    <workbookView xWindow="0" yWindow="500" windowWidth="28800" windowHeight="16020" xr2:uid="{9CB26776-02B9-D543-845D-D504B490D64C}"/>
  </bookViews>
  <sheets>
    <sheet name="Wonka Data" sheetId="1" r:id="rId1"/>
    <sheet name="2-seg WG (Burr XII) HCNB" sheetId="15" r:id="rId2"/>
    <sheet name="Hold-out Testing (40 days)" sheetId="18" r:id="rId3"/>
  </sheets>
  <definedNames>
    <definedName name="solver_adj" localSheetId="1" hidden="1">'2-seg WG (Burr XII) HCNB'!$C$1:$C$12,'2-seg WG (Burr XII) HCNB'!$G$1:$G$12</definedName>
    <definedName name="solver_adj" localSheetId="2" hidden="1">'Hold-out Testing (40 days)'!$C$1:$C$12,'Hold-out Testing (40 days)'!$G$1:$G$12</definedName>
    <definedName name="solver_cvg" localSheetId="1" hidden="1">0.0001</definedName>
    <definedName name="solver_cvg" localSheetId="2" hidden="1">0.0001</definedName>
    <definedName name="solver_drv" localSheetId="1" hidden="1">1</definedName>
    <definedName name="solver_drv" localSheetId="2" hidden="1">1</definedName>
    <definedName name="solver_eng" localSheetId="1" hidden="1">1</definedName>
    <definedName name="solver_eng" localSheetId="2" hidden="1">1</definedName>
    <definedName name="solver_itr" localSheetId="1" hidden="1">2147483647</definedName>
    <definedName name="solver_itr" localSheetId="2" hidden="1">2147483647</definedName>
    <definedName name="solver_lhs1" localSheetId="1" hidden="1">'2-seg WG (Burr XII) HCNB'!$C$1:$C$3</definedName>
    <definedName name="solver_lhs1" localSheetId="2" hidden="1">'Hold-out Testing (40 days)'!$C$1:$C$3</definedName>
    <definedName name="solver_lhs2" localSheetId="1" hidden="1">'2-seg WG (Burr XII) HCNB'!$G$1:$G$3</definedName>
    <definedName name="solver_lhs2" localSheetId="2" hidden="1">'Hold-out Testing (40 days)'!$G$1:$G$3</definedName>
    <definedName name="solver_lhs3" localSheetId="1" hidden="1">'2-seg WG (Burr XII) HCNB'!$G$4</definedName>
    <definedName name="solver_lhs3" localSheetId="2" hidden="1">'Hold-out Testing (40 days)'!$G$4</definedName>
    <definedName name="solver_lhs4" localSheetId="1" hidden="1">'2-seg WG (Burr XII) HCNB'!$G$4</definedName>
    <definedName name="solver_lhs4" localSheetId="2" hidden="1">'Hold-out Testing (40 days)'!$G$4</definedName>
    <definedName name="solver_lin" localSheetId="1" hidden="1">2</definedName>
    <definedName name="solver_lin" localSheetId="2" hidden="1">2</definedName>
    <definedName name="solver_mip" localSheetId="1" hidden="1">2147483647</definedName>
    <definedName name="solver_mip" localSheetId="2" hidden="1">2147483647</definedName>
    <definedName name="solver_mni" localSheetId="1" hidden="1">30</definedName>
    <definedName name="solver_mni" localSheetId="2" hidden="1">30</definedName>
    <definedName name="solver_mrt" localSheetId="1" hidden="1">0.075</definedName>
    <definedName name="solver_mrt" localSheetId="2" hidden="1">0.075</definedName>
    <definedName name="solver_msl" localSheetId="1" hidden="1">2</definedName>
    <definedName name="solver_msl" localSheetId="2" hidden="1">2</definedName>
    <definedName name="solver_neg" localSheetId="1" hidden="1">2</definedName>
    <definedName name="solver_neg" localSheetId="2" hidden="1">2</definedName>
    <definedName name="solver_nod" localSheetId="1" hidden="1">2147483647</definedName>
    <definedName name="solver_nod" localSheetId="2" hidden="1">2147483647</definedName>
    <definedName name="solver_num" localSheetId="1" hidden="1">4</definedName>
    <definedName name="solver_num" localSheetId="2" hidden="1">4</definedName>
    <definedName name="solver_opt" localSheetId="1" hidden="1">'2-seg WG (Burr XII) HCNB'!$J$2</definedName>
    <definedName name="solver_opt" localSheetId="2" hidden="1">'Hold-out Testing (40 days)'!$J$2</definedName>
    <definedName name="solver_pre" localSheetId="1" hidden="1">0.000001</definedName>
    <definedName name="solver_pre" localSheetId="2" hidden="1">0.000001</definedName>
    <definedName name="solver_rbv" localSheetId="1" hidden="1">1</definedName>
    <definedName name="solver_rbv" localSheetId="2" hidden="1">1</definedName>
    <definedName name="solver_rel1" localSheetId="1" hidden="1">3</definedName>
    <definedName name="solver_rel1" localSheetId="2" hidden="1">3</definedName>
    <definedName name="solver_rel2" localSheetId="1" hidden="1">3</definedName>
    <definedName name="solver_rel2" localSheetId="2" hidden="1">3</definedName>
    <definedName name="solver_rel3" localSheetId="1" hidden="1">1</definedName>
    <definedName name="solver_rel3" localSheetId="2" hidden="1">1</definedName>
    <definedName name="solver_rel4" localSheetId="1" hidden="1">3</definedName>
    <definedName name="solver_rel4" localSheetId="2" hidden="1">3</definedName>
    <definedName name="solver_rhs1" localSheetId="1" hidden="1">0.00001</definedName>
    <definedName name="solver_rhs1" localSheetId="2" hidden="1">0.00001</definedName>
    <definedName name="solver_rhs2" localSheetId="1" hidden="1">0.00001</definedName>
    <definedName name="solver_rhs2" localSheetId="2" hidden="1">0.00001</definedName>
    <definedName name="solver_rhs3" localSheetId="1" hidden="1">0.99999</definedName>
    <definedName name="solver_rhs3" localSheetId="2" hidden="1">0.99999</definedName>
    <definedName name="solver_rhs4" localSheetId="1" hidden="1">0.00001</definedName>
    <definedName name="solver_rhs4" localSheetId="2" hidden="1">0.00001</definedName>
    <definedName name="solver_rlx" localSheetId="1" hidden="1">1</definedName>
    <definedName name="solver_rlx" localSheetId="2" hidden="1">1</definedName>
    <definedName name="solver_rsd" localSheetId="1" hidden="1">0</definedName>
    <definedName name="solver_rsd" localSheetId="2" hidden="1">0</definedName>
    <definedName name="solver_scl" localSheetId="1" hidden="1">2</definedName>
    <definedName name="solver_scl" localSheetId="2" hidden="1">2</definedName>
    <definedName name="solver_sho" localSheetId="1" hidden="1">2</definedName>
    <definedName name="solver_sho" localSheetId="2" hidden="1">2</definedName>
    <definedName name="solver_ssz" localSheetId="1" hidden="1">100</definedName>
    <definedName name="solver_ssz" localSheetId="2" hidden="1">100</definedName>
    <definedName name="solver_tim" localSheetId="1" hidden="1">2147483647</definedName>
    <definedName name="solver_tim" localSheetId="2" hidden="1">2147483647</definedName>
    <definedName name="solver_tol" localSheetId="1" hidden="1">0.01</definedName>
    <definedName name="solver_tol" localSheetId="2" hidden="1">0.01</definedName>
    <definedName name="solver_typ" localSheetId="1" hidden="1">1</definedName>
    <definedName name="solver_typ" localSheetId="2" hidden="1">1</definedName>
    <definedName name="solver_val" localSheetId="1" hidden="1">0</definedName>
    <definedName name="solver_val" localSheetId="2" hidden="1">0</definedName>
    <definedName name="solver_ver" localSheetId="1" hidden="1">2</definedName>
    <definedName name="solver_ver" localSheetId="2" hidden="1">2</definedName>
  </definedNames>
  <calcPr calcId="191029" calcMode="manual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116" i="18" l="1"/>
  <c r="S116" i="18"/>
  <c r="R116" i="18"/>
  <c r="T115" i="18"/>
  <c r="S115" i="18"/>
  <c r="T114" i="18"/>
  <c r="S114" i="18"/>
  <c r="T113" i="18"/>
  <c r="S113" i="18"/>
  <c r="T112" i="18"/>
  <c r="S112" i="18"/>
  <c r="T111" i="18"/>
  <c r="S111" i="18"/>
  <c r="T110" i="18"/>
  <c r="S110" i="18"/>
  <c r="R110" i="18"/>
  <c r="T109" i="18"/>
  <c r="S109" i="18"/>
  <c r="R109" i="18"/>
  <c r="T108" i="18"/>
  <c r="S108" i="18"/>
  <c r="T107" i="18"/>
  <c r="S107" i="18"/>
  <c r="T106" i="18"/>
  <c r="S106" i="18"/>
  <c r="T105" i="18"/>
  <c r="S105" i="18"/>
  <c r="T104" i="18"/>
  <c r="S104" i="18"/>
  <c r="T103" i="18"/>
  <c r="S103" i="18"/>
  <c r="R103" i="18"/>
  <c r="T102" i="18"/>
  <c r="S102" i="18"/>
  <c r="R102" i="18"/>
  <c r="T101" i="18"/>
  <c r="S101" i="18"/>
  <c r="T100" i="18"/>
  <c r="S100" i="18"/>
  <c r="T99" i="18"/>
  <c r="S99" i="18"/>
  <c r="T98" i="18"/>
  <c r="S98" i="18"/>
  <c r="T97" i="18"/>
  <c r="S97" i="18"/>
  <c r="T96" i="18"/>
  <c r="S96" i="18"/>
  <c r="R96" i="18"/>
  <c r="T95" i="18"/>
  <c r="S95" i="18"/>
  <c r="R95" i="18"/>
  <c r="T94" i="18"/>
  <c r="S94" i="18"/>
  <c r="T93" i="18"/>
  <c r="S93" i="18"/>
  <c r="T92" i="18"/>
  <c r="S92" i="18"/>
  <c r="T91" i="18"/>
  <c r="S91" i="18"/>
  <c r="T90" i="18"/>
  <c r="S90" i="18"/>
  <c r="T89" i="18"/>
  <c r="S89" i="18"/>
  <c r="R89" i="18"/>
  <c r="T88" i="18"/>
  <c r="S88" i="18"/>
  <c r="R88" i="18"/>
  <c r="T87" i="18"/>
  <c r="S87" i="18"/>
  <c r="T86" i="18"/>
  <c r="S86" i="18"/>
  <c r="T85" i="18"/>
  <c r="S85" i="18"/>
  <c r="T84" i="18"/>
  <c r="S84" i="18"/>
  <c r="T83" i="18"/>
  <c r="S83" i="18"/>
  <c r="T82" i="18"/>
  <c r="S82" i="18"/>
  <c r="R82" i="18"/>
  <c r="T81" i="18"/>
  <c r="S81" i="18"/>
  <c r="R81" i="18"/>
  <c r="T80" i="18"/>
  <c r="S80" i="18"/>
  <c r="T79" i="18"/>
  <c r="S79" i="18"/>
  <c r="T78" i="18"/>
  <c r="S78" i="18"/>
  <c r="T77" i="18"/>
  <c r="S77" i="18"/>
  <c r="T76" i="18"/>
  <c r="S76" i="18"/>
  <c r="T75" i="18"/>
  <c r="S75" i="18"/>
  <c r="R75" i="18"/>
  <c r="T74" i="18"/>
  <c r="S74" i="18"/>
  <c r="R74" i="18"/>
  <c r="T73" i="18"/>
  <c r="S73" i="18"/>
  <c r="T72" i="18"/>
  <c r="S72" i="18"/>
  <c r="T71" i="18"/>
  <c r="S71" i="18"/>
  <c r="T70" i="18"/>
  <c r="S70" i="18"/>
  <c r="T69" i="18"/>
  <c r="S69" i="18"/>
  <c r="T68" i="18"/>
  <c r="S68" i="18"/>
  <c r="R68" i="18"/>
  <c r="T67" i="18"/>
  <c r="S67" i="18"/>
  <c r="R67" i="18"/>
  <c r="T66" i="18"/>
  <c r="S66" i="18"/>
  <c r="T65" i="18"/>
  <c r="S65" i="18"/>
  <c r="T64" i="18"/>
  <c r="S64" i="18"/>
  <c r="T63" i="18"/>
  <c r="S63" i="18"/>
  <c r="T62" i="18"/>
  <c r="S62" i="18"/>
  <c r="T61" i="18"/>
  <c r="S61" i="18"/>
  <c r="R61" i="18"/>
  <c r="T60" i="18"/>
  <c r="S60" i="18"/>
  <c r="R60" i="18"/>
  <c r="T59" i="18"/>
  <c r="S59" i="18"/>
  <c r="T58" i="18"/>
  <c r="S58" i="18"/>
  <c r="T57" i="18"/>
  <c r="S57" i="18"/>
  <c r="T56" i="18"/>
  <c r="S56" i="18"/>
  <c r="T55" i="18"/>
  <c r="S55" i="18"/>
  <c r="T54" i="18"/>
  <c r="S54" i="18"/>
  <c r="R54" i="18"/>
  <c r="T53" i="18"/>
  <c r="S53" i="18"/>
  <c r="R53" i="18"/>
  <c r="T52" i="18"/>
  <c r="S52" i="18"/>
  <c r="T51" i="18"/>
  <c r="S51" i="18"/>
  <c r="T50" i="18"/>
  <c r="S50" i="18"/>
  <c r="T49" i="18"/>
  <c r="S49" i="18"/>
  <c r="T48" i="18"/>
  <c r="S48" i="18"/>
  <c r="T47" i="18"/>
  <c r="S47" i="18"/>
  <c r="R47" i="18"/>
  <c r="T46" i="18"/>
  <c r="S46" i="18"/>
  <c r="R46" i="18"/>
  <c r="T45" i="18"/>
  <c r="S45" i="18"/>
  <c r="T44" i="18"/>
  <c r="S44" i="18"/>
  <c r="T43" i="18"/>
  <c r="S43" i="18"/>
  <c r="T42" i="18"/>
  <c r="S42" i="18"/>
  <c r="T41" i="18"/>
  <c r="S41" i="18"/>
  <c r="T40" i="18"/>
  <c r="S40" i="18"/>
  <c r="R40" i="18"/>
  <c r="T39" i="18"/>
  <c r="S39" i="18"/>
  <c r="R39" i="18"/>
  <c r="T38" i="18"/>
  <c r="S38" i="18"/>
  <c r="T37" i="18"/>
  <c r="S37" i="18"/>
  <c r="T36" i="18"/>
  <c r="S36" i="18"/>
  <c r="T35" i="18"/>
  <c r="S35" i="18"/>
  <c r="T34" i="18"/>
  <c r="S34" i="18"/>
  <c r="T33" i="18"/>
  <c r="S33" i="18"/>
  <c r="R33" i="18"/>
  <c r="T32" i="18"/>
  <c r="S32" i="18"/>
  <c r="R32" i="18"/>
  <c r="T31" i="18"/>
  <c r="S31" i="18"/>
  <c r="T30" i="18"/>
  <c r="S30" i="18"/>
  <c r="T29" i="18"/>
  <c r="S29" i="18"/>
  <c r="T28" i="18"/>
  <c r="S28" i="18"/>
  <c r="T27" i="18"/>
  <c r="S27" i="18"/>
  <c r="T26" i="18"/>
  <c r="S26" i="18"/>
  <c r="R26" i="18"/>
  <c r="B26" i="18"/>
  <c r="B27" i="18" s="1"/>
  <c r="B28" i="18" s="1"/>
  <c r="B29" i="18" s="1"/>
  <c r="B30" i="18" s="1"/>
  <c r="B31" i="18" s="1"/>
  <c r="B32" i="18" s="1"/>
  <c r="B33" i="18" s="1"/>
  <c r="B34" i="18" s="1"/>
  <c r="B35" i="18" s="1"/>
  <c r="B36" i="18" s="1"/>
  <c r="B37" i="18" s="1"/>
  <c r="B38" i="18" s="1"/>
  <c r="B39" i="18" s="1"/>
  <c r="B40" i="18" s="1"/>
  <c r="B41" i="18" s="1"/>
  <c r="B42" i="18" s="1"/>
  <c r="B43" i="18" s="1"/>
  <c r="B44" i="18" s="1"/>
  <c r="B45" i="18" s="1"/>
  <c r="B46" i="18" s="1"/>
  <c r="B47" i="18" s="1"/>
  <c r="B48" i="18" s="1"/>
  <c r="B49" i="18" s="1"/>
  <c r="B50" i="18" s="1"/>
  <c r="B51" i="18" s="1"/>
  <c r="B52" i="18" s="1"/>
  <c r="B53" i="18" s="1"/>
  <c r="B54" i="18" s="1"/>
  <c r="B55" i="18" s="1"/>
  <c r="B56" i="18" s="1"/>
  <c r="B57" i="18" s="1"/>
  <c r="B58" i="18" s="1"/>
  <c r="B59" i="18" s="1"/>
  <c r="B60" i="18" s="1"/>
  <c r="B61" i="18" s="1"/>
  <c r="B62" i="18" s="1"/>
  <c r="B63" i="18" s="1"/>
  <c r="B64" i="18" s="1"/>
  <c r="B65" i="18" s="1"/>
  <c r="B66" i="18" s="1"/>
  <c r="B67" i="18" s="1"/>
  <c r="B68" i="18" s="1"/>
  <c r="B69" i="18" s="1"/>
  <c r="B70" i="18" s="1"/>
  <c r="B71" i="18" s="1"/>
  <c r="B72" i="18" s="1"/>
  <c r="B73" i="18" s="1"/>
  <c r="B74" i="18" s="1"/>
  <c r="B75" i="18" s="1"/>
  <c r="B76" i="18" s="1"/>
  <c r="B77" i="18" s="1"/>
  <c r="B78" i="18" s="1"/>
  <c r="B79" i="18" s="1"/>
  <c r="B80" i="18" s="1"/>
  <c r="B81" i="18" s="1"/>
  <c r="B82" i="18" s="1"/>
  <c r="B83" i="18" s="1"/>
  <c r="B84" i="18" s="1"/>
  <c r="B85" i="18" s="1"/>
  <c r="B86" i="18" s="1"/>
  <c r="B87" i="18" s="1"/>
  <c r="B88" i="18" s="1"/>
  <c r="B89" i="18" s="1"/>
  <c r="B90" i="18" s="1"/>
  <c r="B91" i="18" s="1"/>
  <c r="B92" i="18" s="1"/>
  <c r="B93" i="18" s="1"/>
  <c r="B94" i="18" s="1"/>
  <c r="B95" i="18" s="1"/>
  <c r="B96" i="18" s="1"/>
  <c r="B97" i="18" s="1"/>
  <c r="B98" i="18" s="1"/>
  <c r="B99" i="18" s="1"/>
  <c r="B100" i="18" s="1"/>
  <c r="B101" i="18" s="1"/>
  <c r="B102" i="18" s="1"/>
  <c r="B103" i="18" s="1"/>
  <c r="B104" i="18" s="1"/>
  <c r="B105" i="18" s="1"/>
  <c r="B106" i="18" s="1"/>
  <c r="B107" i="18" s="1"/>
  <c r="B108" i="18" s="1"/>
  <c r="B109" i="18" s="1"/>
  <c r="B110" i="18" s="1"/>
  <c r="B111" i="18" s="1"/>
  <c r="B112" i="18" s="1"/>
  <c r="B113" i="18" s="1"/>
  <c r="B114" i="18" s="1"/>
  <c r="B115" i="18" s="1"/>
  <c r="B116" i="18" s="1"/>
  <c r="T25" i="18"/>
  <c r="R25" i="18"/>
  <c r="M25" i="18"/>
  <c r="M26" i="18" s="1"/>
  <c r="M27" i="18" s="1"/>
  <c r="M28" i="18" s="1"/>
  <c r="M29" i="18" s="1"/>
  <c r="M30" i="18" s="1"/>
  <c r="M31" i="18" s="1"/>
  <c r="M32" i="18" s="1"/>
  <c r="M33" i="18" s="1"/>
  <c r="M34" i="18" s="1"/>
  <c r="M35" i="18" s="1"/>
  <c r="M36" i="18" s="1"/>
  <c r="M37" i="18" s="1"/>
  <c r="M38" i="18" s="1"/>
  <c r="M39" i="18" s="1"/>
  <c r="M40" i="18" s="1"/>
  <c r="M41" i="18" s="1"/>
  <c r="M42" i="18" s="1"/>
  <c r="M43" i="18" s="1"/>
  <c r="M44" i="18" s="1"/>
  <c r="M45" i="18" s="1"/>
  <c r="M46" i="18" s="1"/>
  <c r="M47" i="18" s="1"/>
  <c r="M48" i="18" s="1"/>
  <c r="M49" i="18" s="1"/>
  <c r="M50" i="18" s="1"/>
  <c r="M51" i="18" s="1"/>
  <c r="M52" i="18" s="1"/>
  <c r="M53" i="18" s="1"/>
  <c r="M54" i="18" s="1"/>
  <c r="M55" i="18" s="1"/>
  <c r="M56" i="18" s="1"/>
  <c r="M57" i="18" s="1"/>
  <c r="M58" i="18" s="1"/>
  <c r="M59" i="18" s="1"/>
  <c r="M60" i="18" s="1"/>
  <c r="M61" i="18" s="1"/>
  <c r="M62" i="18" s="1"/>
  <c r="M63" i="18" s="1"/>
  <c r="M64" i="18" s="1"/>
  <c r="M65" i="18" s="1"/>
  <c r="M66" i="18" s="1"/>
  <c r="M67" i="18" s="1"/>
  <c r="M68" i="18" s="1"/>
  <c r="M69" i="18" s="1"/>
  <c r="M70" i="18" s="1"/>
  <c r="M71" i="18" s="1"/>
  <c r="M72" i="18" s="1"/>
  <c r="M73" i="18" s="1"/>
  <c r="M74" i="18" s="1"/>
  <c r="M75" i="18" s="1"/>
  <c r="M76" i="18" s="1"/>
  <c r="M77" i="18" s="1"/>
  <c r="M78" i="18" s="1"/>
  <c r="M79" i="18" s="1"/>
  <c r="M80" i="18" s="1"/>
  <c r="M81" i="18" s="1"/>
  <c r="M82" i="18" s="1"/>
  <c r="M83" i="18" s="1"/>
  <c r="M84" i="18" s="1"/>
  <c r="M85" i="18" s="1"/>
  <c r="M86" i="18" s="1"/>
  <c r="M87" i="18" s="1"/>
  <c r="M88" i="18" s="1"/>
  <c r="M89" i="18" s="1"/>
  <c r="M90" i="18" s="1"/>
  <c r="M91" i="18" s="1"/>
  <c r="M92" i="18" s="1"/>
  <c r="M93" i="18" s="1"/>
  <c r="M94" i="18" s="1"/>
  <c r="M95" i="18" s="1"/>
  <c r="M96" i="18" s="1"/>
  <c r="M97" i="18" s="1"/>
  <c r="M98" i="18" s="1"/>
  <c r="M99" i="18" s="1"/>
  <c r="M100" i="18" s="1"/>
  <c r="M101" i="18" s="1"/>
  <c r="M102" i="18" s="1"/>
  <c r="M103" i="18" s="1"/>
  <c r="M104" i="18" s="1"/>
  <c r="M105" i="18" s="1"/>
  <c r="M106" i="18" s="1"/>
  <c r="M107" i="18" s="1"/>
  <c r="M108" i="18" s="1"/>
  <c r="M109" i="18" s="1"/>
  <c r="M110" i="18" s="1"/>
  <c r="M111" i="18" s="1"/>
  <c r="M112" i="18" s="1"/>
  <c r="M113" i="18" s="1"/>
  <c r="M114" i="18" s="1"/>
  <c r="M115" i="18" s="1"/>
  <c r="M116" i="18" s="1"/>
  <c r="F12" i="18"/>
  <c r="B12" i="18"/>
  <c r="F11" i="18"/>
  <c r="B11" i="18"/>
  <c r="F10" i="18"/>
  <c r="B10" i="18"/>
  <c r="F9" i="18"/>
  <c r="B9" i="18"/>
  <c r="F8" i="18"/>
  <c r="B8" i="18"/>
  <c r="F7" i="18"/>
  <c r="B7" i="18"/>
  <c r="F6" i="18"/>
  <c r="B6" i="18"/>
  <c r="F5" i="18"/>
  <c r="B5" i="18"/>
  <c r="F4" i="18"/>
  <c r="B4" i="18"/>
  <c r="F3" i="18"/>
  <c r="B3" i="18"/>
  <c r="F2" i="18"/>
  <c r="B2" i="18"/>
  <c r="F1" i="18"/>
  <c r="B1" i="18"/>
  <c r="T116" i="15"/>
  <c r="S116" i="15"/>
  <c r="R116" i="15"/>
  <c r="T115" i="15"/>
  <c r="S115" i="15"/>
  <c r="T114" i="15"/>
  <c r="S114" i="15"/>
  <c r="T113" i="15"/>
  <c r="S113" i="15"/>
  <c r="T112" i="15"/>
  <c r="S112" i="15"/>
  <c r="T111" i="15"/>
  <c r="S111" i="15"/>
  <c r="T110" i="15"/>
  <c r="S110" i="15"/>
  <c r="R110" i="15"/>
  <c r="T109" i="15"/>
  <c r="S109" i="15"/>
  <c r="R109" i="15"/>
  <c r="T108" i="15"/>
  <c r="S108" i="15"/>
  <c r="T107" i="15"/>
  <c r="S107" i="15"/>
  <c r="T106" i="15"/>
  <c r="S106" i="15"/>
  <c r="T105" i="15"/>
  <c r="S105" i="15"/>
  <c r="T104" i="15"/>
  <c r="S104" i="15"/>
  <c r="T103" i="15"/>
  <c r="S103" i="15"/>
  <c r="R103" i="15"/>
  <c r="T102" i="15"/>
  <c r="S102" i="15"/>
  <c r="R102" i="15"/>
  <c r="T101" i="15"/>
  <c r="S101" i="15"/>
  <c r="T100" i="15"/>
  <c r="S100" i="15"/>
  <c r="T99" i="15"/>
  <c r="S99" i="15"/>
  <c r="T98" i="15"/>
  <c r="S98" i="15"/>
  <c r="T97" i="15"/>
  <c r="S97" i="15"/>
  <c r="T96" i="15"/>
  <c r="S96" i="15"/>
  <c r="R96" i="15"/>
  <c r="T95" i="15"/>
  <c r="S95" i="15"/>
  <c r="R95" i="15"/>
  <c r="T94" i="15"/>
  <c r="S94" i="15"/>
  <c r="T93" i="15"/>
  <c r="S93" i="15"/>
  <c r="T92" i="15"/>
  <c r="S92" i="15"/>
  <c r="T91" i="15"/>
  <c r="S91" i="15"/>
  <c r="T90" i="15"/>
  <c r="S90" i="15"/>
  <c r="T89" i="15"/>
  <c r="S89" i="15"/>
  <c r="R89" i="15"/>
  <c r="T88" i="15"/>
  <c r="S88" i="15"/>
  <c r="R88" i="15"/>
  <c r="T87" i="15"/>
  <c r="S87" i="15"/>
  <c r="T86" i="15"/>
  <c r="S86" i="15"/>
  <c r="T85" i="15"/>
  <c r="S85" i="15"/>
  <c r="T84" i="15"/>
  <c r="S84" i="15"/>
  <c r="T83" i="15"/>
  <c r="S83" i="15"/>
  <c r="T82" i="15"/>
  <c r="S82" i="15"/>
  <c r="R82" i="15"/>
  <c r="T81" i="15"/>
  <c r="S81" i="15"/>
  <c r="R81" i="15"/>
  <c r="T80" i="15"/>
  <c r="S80" i="15"/>
  <c r="T79" i="15"/>
  <c r="S79" i="15"/>
  <c r="T78" i="15"/>
  <c r="S78" i="15"/>
  <c r="T77" i="15"/>
  <c r="S77" i="15"/>
  <c r="T76" i="15"/>
  <c r="S76" i="15"/>
  <c r="T75" i="15"/>
  <c r="S75" i="15"/>
  <c r="R75" i="15"/>
  <c r="T74" i="15"/>
  <c r="S74" i="15"/>
  <c r="R74" i="15"/>
  <c r="T73" i="15"/>
  <c r="S73" i="15"/>
  <c r="T72" i="15"/>
  <c r="S72" i="15"/>
  <c r="T71" i="15"/>
  <c r="S71" i="15"/>
  <c r="T70" i="15"/>
  <c r="S70" i="15"/>
  <c r="T69" i="15"/>
  <c r="S69" i="15"/>
  <c r="T68" i="15"/>
  <c r="S68" i="15"/>
  <c r="R68" i="15"/>
  <c r="T67" i="15"/>
  <c r="S67" i="15"/>
  <c r="R67" i="15"/>
  <c r="T66" i="15"/>
  <c r="S66" i="15"/>
  <c r="T65" i="15"/>
  <c r="S65" i="15"/>
  <c r="T64" i="15"/>
  <c r="S64" i="15"/>
  <c r="T63" i="15"/>
  <c r="S63" i="15"/>
  <c r="T62" i="15"/>
  <c r="S62" i="15"/>
  <c r="T61" i="15"/>
  <c r="S61" i="15"/>
  <c r="R61" i="15"/>
  <c r="T60" i="15"/>
  <c r="S60" i="15"/>
  <c r="R60" i="15"/>
  <c r="T59" i="15"/>
  <c r="S59" i="15"/>
  <c r="T58" i="15"/>
  <c r="S58" i="15"/>
  <c r="T57" i="15"/>
  <c r="S57" i="15"/>
  <c r="T56" i="15"/>
  <c r="S56" i="15"/>
  <c r="T55" i="15"/>
  <c r="S55" i="15"/>
  <c r="T54" i="15"/>
  <c r="S54" i="15"/>
  <c r="R54" i="15"/>
  <c r="T53" i="15"/>
  <c r="S53" i="15"/>
  <c r="R53" i="15"/>
  <c r="T52" i="15"/>
  <c r="S52" i="15"/>
  <c r="T51" i="15"/>
  <c r="S51" i="15"/>
  <c r="T50" i="15"/>
  <c r="S50" i="15"/>
  <c r="T49" i="15"/>
  <c r="S49" i="15"/>
  <c r="T48" i="15"/>
  <c r="S48" i="15"/>
  <c r="T47" i="15"/>
  <c r="S47" i="15"/>
  <c r="R47" i="15"/>
  <c r="T46" i="15"/>
  <c r="S46" i="15"/>
  <c r="R46" i="15"/>
  <c r="T45" i="15"/>
  <c r="S45" i="15"/>
  <c r="T44" i="15"/>
  <c r="S44" i="15"/>
  <c r="T43" i="15"/>
  <c r="S43" i="15"/>
  <c r="T42" i="15"/>
  <c r="S42" i="15"/>
  <c r="T41" i="15"/>
  <c r="S41" i="15"/>
  <c r="T40" i="15"/>
  <c r="S40" i="15"/>
  <c r="R40" i="15"/>
  <c r="T39" i="15"/>
  <c r="S39" i="15"/>
  <c r="R39" i="15"/>
  <c r="T38" i="15"/>
  <c r="S38" i="15"/>
  <c r="T37" i="15"/>
  <c r="S37" i="15"/>
  <c r="T36" i="15"/>
  <c r="S36" i="15"/>
  <c r="T35" i="15"/>
  <c r="S35" i="15"/>
  <c r="T34" i="15"/>
  <c r="S34" i="15"/>
  <c r="T33" i="15"/>
  <c r="S33" i="15"/>
  <c r="R33" i="15"/>
  <c r="T32" i="15"/>
  <c r="S32" i="15"/>
  <c r="R32" i="15"/>
  <c r="B32" i="15"/>
  <c r="B33" i="15" s="1"/>
  <c r="B34" i="15" s="1"/>
  <c r="B35" i="15" s="1"/>
  <c r="B36" i="15" s="1"/>
  <c r="B37" i="15" s="1"/>
  <c r="B38" i="15" s="1"/>
  <c r="B39" i="15" s="1"/>
  <c r="B40" i="15" s="1"/>
  <c r="B41" i="15" s="1"/>
  <c r="B42" i="15" s="1"/>
  <c r="B43" i="15" s="1"/>
  <c r="B44" i="15" s="1"/>
  <c r="B45" i="15" s="1"/>
  <c r="B46" i="15" s="1"/>
  <c r="B47" i="15" s="1"/>
  <c r="B48" i="15" s="1"/>
  <c r="B49" i="15" s="1"/>
  <c r="B50" i="15" s="1"/>
  <c r="B51" i="15" s="1"/>
  <c r="B52" i="15" s="1"/>
  <c r="B53" i="15" s="1"/>
  <c r="B54" i="15" s="1"/>
  <c r="B55" i="15" s="1"/>
  <c r="B56" i="15" s="1"/>
  <c r="B57" i="15" s="1"/>
  <c r="B58" i="15" s="1"/>
  <c r="B59" i="15" s="1"/>
  <c r="B60" i="15" s="1"/>
  <c r="B61" i="15" s="1"/>
  <c r="B62" i="15" s="1"/>
  <c r="B63" i="15" s="1"/>
  <c r="B64" i="15" s="1"/>
  <c r="B65" i="15" s="1"/>
  <c r="B66" i="15" s="1"/>
  <c r="B67" i="15" s="1"/>
  <c r="B68" i="15" s="1"/>
  <c r="B69" i="15" s="1"/>
  <c r="B70" i="15" s="1"/>
  <c r="B71" i="15" s="1"/>
  <c r="B72" i="15" s="1"/>
  <c r="B73" i="15" s="1"/>
  <c r="B74" i="15" s="1"/>
  <c r="B75" i="15" s="1"/>
  <c r="B76" i="15" s="1"/>
  <c r="B77" i="15" s="1"/>
  <c r="B78" i="15" s="1"/>
  <c r="B79" i="15" s="1"/>
  <c r="B80" i="15" s="1"/>
  <c r="B81" i="15" s="1"/>
  <c r="B82" i="15" s="1"/>
  <c r="B83" i="15" s="1"/>
  <c r="B84" i="15" s="1"/>
  <c r="B85" i="15" s="1"/>
  <c r="B86" i="15" s="1"/>
  <c r="B87" i="15" s="1"/>
  <c r="B88" i="15" s="1"/>
  <c r="B89" i="15" s="1"/>
  <c r="B90" i="15" s="1"/>
  <c r="B91" i="15" s="1"/>
  <c r="B92" i="15" s="1"/>
  <c r="B93" i="15" s="1"/>
  <c r="B94" i="15" s="1"/>
  <c r="B95" i="15" s="1"/>
  <c r="B96" i="15" s="1"/>
  <c r="B97" i="15" s="1"/>
  <c r="B98" i="15" s="1"/>
  <c r="B99" i="15" s="1"/>
  <c r="B100" i="15" s="1"/>
  <c r="B101" i="15" s="1"/>
  <c r="B102" i="15" s="1"/>
  <c r="B103" i="15" s="1"/>
  <c r="B104" i="15" s="1"/>
  <c r="B105" i="15" s="1"/>
  <c r="B106" i="15" s="1"/>
  <c r="B107" i="15" s="1"/>
  <c r="B108" i="15" s="1"/>
  <c r="B109" i="15" s="1"/>
  <c r="B110" i="15" s="1"/>
  <c r="B111" i="15" s="1"/>
  <c r="B112" i="15" s="1"/>
  <c r="B113" i="15" s="1"/>
  <c r="B114" i="15" s="1"/>
  <c r="B115" i="15" s="1"/>
  <c r="B116" i="15" s="1"/>
  <c r="T31" i="15"/>
  <c r="S31" i="15"/>
  <c r="T30" i="15"/>
  <c r="S30" i="15"/>
  <c r="T29" i="15"/>
  <c r="S29" i="15"/>
  <c r="T28" i="15"/>
  <c r="S28" i="15"/>
  <c r="T27" i="15"/>
  <c r="S27" i="15"/>
  <c r="T26" i="15"/>
  <c r="S26" i="15"/>
  <c r="R26" i="15"/>
  <c r="B26" i="15"/>
  <c r="B27" i="15" s="1"/>
  <c r="B28" i="15" s="1"/>
  <c r="B29" i="15" s="1"/>
  <c r="B30" i="15" s="1"/>
  <c r="B31" i="15" s="1"/>
  <c r="T25" i="15"/>
  <c r="R25" i="15"/>
  <c r="M25" i="15"/>
  <c r="M26" i="15" s="1"/>
  <c r="M27" i="15" s="1"/>
  <c r="M28" i="15" s="1"/>
  <c r="M29" i="15" s="1"/>
  <c r="M30" i="15" s="1"/>
  <c r="M31" i="15" s="1"/>
  <c r="M32" i="15" s="1"/>
  <c r="M33" i="15" s="1"/>
  <c r="M34" i="15" s="1"/>
  <c r="M35" i="15" s="1"/>
  <c r="M36" i="15" s="1"/>
  <c r="M37" i="15" s="1"/>
  <c r="M38" i="15" s="1"/>
  <c r="M39" i="15" s="1"/>
  <c r="M40" i="15" s="1"/>
  <c r="M41" i="15" s="1"/>
  <c r="M42" i="15" s="1"/>
  <c r="M43" i="15" s="1"/>
  <c r="M44" i="15" s="1"/>
  <c r="M45" i="15" s="1"/>
  <c r="M46" i="15" s="1"/>
  <c r="M47" i="15" s="1"/>
  <c r="M48" i="15" s="1"/>
  <c r="M49" i="15" s="1"/>
  <c r="M50" i="15" s="1"/>
  <c r="M51" i="15" s="1"/>
  <c r="M52" i="15" s="1"/>
  <c r="M53" i="15" s="1"/>
  <c r="M54" i="15" s="1"/>
  <c r="M55" i="15" s="1"/>
  <c r="M56" i="15" s="1"/>
  <c r="M57" i="15" s="1"/>
  <c r="M58" i="15" s="1"/>
  <c r="M59" i="15" s="1"/>
  <c r="M60" i="15" s="1"/>
  <c r="M61" i="15" s="1"/>
  <c r="M62" i="15" s="1"/>
  <c r="M63" i="15" s="1"/>
  <c r="M64" i="15" s="1"/>
  <c r="M65" i="15" s="1"/>
  <c r="M66" i="15" s="1"/>
  <c r="M67" i="15" s="1"/>
  <c r="M68" i="15" s="1"/>
  <c r="M69" i="15" s="1"/>
  <c r="M70" i="15" s="1"/>
  <c r="M71" i="15" s="1"/>
  <c r="M72" i="15" s="1"/>
  <c r="M73" i="15" s="1"/>
  <c r="M74" i="15" s="1"/>
  <c r="M75" i="15" s="1"/>
  <c r="M76" i="15" s="1"/>
  <c r="M77" i="15" s="1"/>
  <c r="M78" i="15" s="1"/>
  <c r="M79" i="15" s="1"/>
  <c r="M80" i="15" s="1"/>
  <c r="M81" i="15" s="1"/>
  <c r="M82" i="15" s="1"/>
  <c r="M83" i="15" s="1"/>
  <c r="M84" i="15" s="1"/>
  <c r="M85" i="15" s="1"/>
  <c r="M86" i="15" s="1"/>
  <c r="M87" i="15" s="1"/>
  <c r="M88" i="15" s="1"/>
  <c r="M89" i="15" s="1"/>
  <c r="M90" i="15" s="1"/>
  <c r="M91" i="15" s="1"/>
  <c r="M92" i="15" s="1"/>
  <c r="M93" i="15" s="1"/>
  <c r="M94" i="15" s="1"/>
  <c r="M95" i="15" s="1"/>
  <c r="M96" i="15" s="1"/>
  <c r="M97" i="15" s="1"/>
  <c r="M98" i="15" s="1"/>
  <c r="M99" i="15" s="1"/>
  <c r="M100" i="15" s="1"/>
  <c r="M101" i="15" s="1"/>
  <c r="M102" i="15" s="1"/>
  <c r="M103" i="15" s="1"/>
  <c r="M104" i="15" s="1"/>
  <c r="M105" i="15" s="1"/>
  <c r="M106" i="15" s="1"/>
  <c r="M107" i="15" s="1"/>
  <c r="M108" i="15" s="1"/>
  <c r="M109" i="15" s="1"/>
  <c r="M110" i="15" s="1"/>
  <c r="M111" i="15" s="1"/>
  <c r="M112" i="15" s="1"/>
  <c r="M113" i="15" s="1"/>
  <c r="M114" i="15" s="1"/>
  <c r="M115" i="15" s="1"/>
  <c r="M116" i="15" s="1"/>
  <c r="F12" i="15"/>
  <c r="B12" i="15"/>
  <c r="F11" i="15"/>
  <c r="B11" i="15"/>
  <c r="F10" i="15"/>
  <c r="B10" i="15"/>
  <c r="F9" i="15"/>
  <c r="B9" i="15"/>
  <c r="F8" i="15"/>
  <c r="B8" i="15"/>
  <c r="F7" i="15"/>
  <c r="B7" i="15"/>
  <c r="F6" i="15"/>
  <c r="B6" i="15"/>
  <c r="F5" i="15"/>
  <c r="B5" i="15"/>
  <c r="F4" i="15"/>
  <c r="B4" i="15"/>
  <c r="F3" i="15"/>
  <c r="B3" i="15"/>
  <c r="F2" i="15"/>
  <c r="B2" i="15"/>
  <c r="F1" i="15"/>
  <c r="B1" i="15"/>
  <c r="H30" i="18" l="1" a="1"/>
  <c r="H30" i="18" s="1"/>
  <c r="H71" i="18" a="1"/>
  <c r="H71" i="18" s="1"/>
  <c r="J44" i="18" a="1"/>
  <c r="J44" i="18" s="1"/>
  <c r="H42" i="18" a="1"/>
  <c r="H42" i="18" s="1"/>
  <c r="H27" i="18" a="1"/>
  <c r="H27" i="18" s="1"/>
  <c r="H67" i="18" a="1"/>
  <c r="H67" i="18" s="1"/>
  <c r="H64" i="18" a="1"/>
  <c r="H64" i="18" s="1"/>
  <c r="J45" i="18" a="1"/>
  <c r="J45" i="18" s="1"/>
  <c r="J39" i="18" a="1"/>
  <c r="J39" i="18" s="1"/>
  <c r="J26" i="18" a="1"/>
  <c r="J26" i="18" s="1"/>
  <c r="J115" i="18" a="1"/>
  <c r="J115" i="18" s="1"/>
  <c r="J34" i="18" a="1"/>
  <c r="J34" i="18" s="1"/>
  <c r="J65" i="18" a="1"/>
  <c r="J65" i="18" s="1"/>
  <c r="H72" i="18" a="1"/>
  <c r="H72" i="18" s="1"/>
  <c r="J32" i="18" a="1"/>
  <c r="J32" i="18" s="1"/>
  <c r="H36" i="18" a="1"/>
  <c r="H36" i="18" s="1"/>
  <c r="H40" i="18" a="1"/>
  <c r="H40" i="18" s="1"/>
  <c r="H54" i="18" a="1"/>
  <c r="H54" i="18" s="1"/>
  <c r="J58" i="18" a="1"/>
  <c r="J58" i="18" s="1"/>
  <c r="J27" i="18" a="1"/>
  <c r="J27" i="18" s="1"/>
  <c r="J25" i="18" a="1"/>
  <c r="J25" i="18" s="1"/>
  <c r="I25" i="18" s="1"/>
  <c r="J38" i="18" a="1"/>
  <c r="J38" i="18" s="1"/>
  <c r="J50" i="18" a="1"/>
  <c r="J50" i="18" s="1"/>
  <c r="J40" i="18" a="1"/>
  <c r="J40" i="18" s="1"/>
  <c r="H48" i="18" a="1"/>
  <c r="H48" i="18" s="1"/>
  <c r="J75" i="18" a="1"/>
  <c r="J75" i="18" s="1"/>
  <c r="H115" i="18" a="1"/>
  <c r="H115" i="18" s="1"/>
  <c r="H34" i="18" a="1"/>
  <c r="H34" i="18" s="1"/>
  <c r="J77" i="18" a="1"/>
  <c r="J77" i="18" s="1"/>
  <c r="H88" i="18" a="1"/>
  <c r="H88" i="18" s="1"/>
  <c r="H87" i="18" a="1"/>
  <c r="H87" i="18" s="1"/>
  <c r="H86" i="18" a="1"/>
  <c r="H86" i="18" s="1"/>
  <c r="H85" i="18" a="1"/>
  <c r="H85" i="18" s="1"/>
  <c r="H84" i="18" a="1"/>
  <c r="H84" i="18" s="1"/>
  <c r="H83" i="18" a="1"/>
  <c r="H83" i="18" s="1"/>
  <c r="H116" i="18" a="1"/>
  <c r="H116" i="18" s="1"/>
  <c r="H110" i="18" a="1"/>
  <c r="H110" i="18" s="1"/>
  <c r="H109" i="18" a="1"/>
  <c r="H109" i="18" s="1"/>
  <c r="H108" i="18" a="1"/>
  <c r="H108" i="18" s="1"/>
  <c r="H107" i="18" a="1"/>
  <c r="H107" i="18" s="1"/>
  <c r="H106" i="18" a="1"/>
  <c r="H106" i="18" s="1"/>
  <c r="H105" i="18" a="1"/>
  <c r="H105" i="18" s="1"/>
  <c r="H104" i="18" a="1"/>
  <c r="H104" i="18" s="1"/>
  <c r="H103" i="18" a="1"/>
  <c r="H103" i="18" s="1"/>
  <c r="H96" i="18" a="1"/>
  <c r="H96" i="18" s="1"/>
  <c r="H91" i="18" a="1"/>
  <c r="H91" i="18" s="1"/>
  <c r="H89" i="18" a="1"/>
  <c r="H89" i="18" s="1"/>
  <c r="H80" i="18" a="1"/>
  <c r="H80" i="18" s="1"/>
  <c r="H75" i="18" a="1"/>
  <c r="H75" i="18" s="1"/>
  <c r="H74" i="18" a="1"/>
  <c r="H74" i="18" s="1"/>
  <c r="H60" i="18" a="1"/>
  <c r="H60" i="18" s="1"/>
  <c r="H59" i="18" a="1"/>
  <c r="H59" i="18" s="1"/>
  <c r="H58" i="18" a="1"/>
  <c r="H58" i="18" s="1"/>
  <c r="H57" i="18" a="1"/>
  <c r="H57" i="18" s="1"/>
  <c r="H113" i="18" a="1"/>
  <c r="H113" i="18" s="1"/>
  <c r="H99" i="18" a="1"/>
  <c r="H99" i="18" s="1"/>
  <c r="H55" i="18" a="1"/>
  <c r="H55" i="18" s="1"/>
  <c r="H93" i="18" a="1"/>
  <c r="H93" i="18" s="1"/>
  <c r="H78" i="18" a="1"/>
  <c r="H78" i="18" s="1"/>
  <c r="H76" i="18" a="1"/>
  <c r="H76" i="18" s="1"/>
  <c r="H111" i="18" a="1"/>
  <c r="H111" i="18" s="1"/>
  <c r="H102" i="18" a="1"/>
  <c r="H102" i="18" s="1"/>
  <c r="H98" i="18" a="1"/>
  <c r="H98" i="18" s="1"/>
  <c r="H90" i="18" a="1"/>
  <c r="H90" i="18" s="1"/>
  <c r="H81" i="18" a="1"/>
  <c r="H81" i="18" s="1"/>
  <c r="H28" i="18" a="1"/>
  <c r="H28" i="18" s="1"/>
  <c r="H47" i="18" a="1"/>
  <c r="H47" i="18" s="1"/>
  <c r="H63" i="18" a="1"/>
  <c r="H63" i="18" s="1"/>
  <c r="J116" i="18" a="1"/>
  <c r="J116" i="18" s="1"/>
  <c r="J110" i="18" a="1"/>
  <c r="J110" i="18" s="1"/>
  <c r="J109" i="18" a="1"/>
  <c r="J109" i="18" s="1"/>
  <c r="J108" i="18" a="1"/>
  <c r="J108" i="18" s="1"/>
  <c r="J107" i="18" a="1"/>
  <c r="J107" i="18" s="1"/>
  <c r="J106" i="18" a="1"/>
  <c r="J106" i="18" s="1"/>
  <c r="J105" i="18" a="1"/>
  <c r="J105" i="18" s="1"/>
  <c r="J104" i="18" a="1"/>
  <c r="J104" i="18" s="1"/>
  <c r="J74" i="18" a="1"/>
  <c r="J74" i="18" s="1"/>
  <c r="J73" i="18" a="1"/>
  <c r="J73" i="18" s="1"/>
  <c r="J72" i="18" a="1"/>
  <c r="J72" i="18" s="1"/>
  <c r="J71" i="18" a="1"/>
  <c r="J71" i="18" s="1"/>
  <c r="J70" i="18" a="1"/>
  <c r="J70" i="18" s="1"/>
  <c r="J95" i="18" a="1"/>
  <c r="J95" i="18" s="1"/>
  <c r="J94" i="18" a="1"/>
  <c r="J94" i="18" s="1"/>
  <c r="J93" i="18" a="1"/>
  <c r="J93" i="18" s="1"/>
  <c r="J92" i="18" a="1"/>
  <c r="J92" i="18" s="1"/>
  <c r="J91" i="18" a="1"/>
  <c r="J91" i="18" s="1"/>
  <c r="J90" i="18" a="1"/>
  <c r="J90" i="18" s="1"/>
  <c r="J88" i="18" a="1"/>
  <c r="J88" i="18" s="1"/>
  <c r="J87" i="18" a="1"/>
  <c r="J87" i="18" s="1"/>
  <c r="J86" i="18" a="1"/>
  <c r="J86" i="18" s="1"/>
  <c r="J85" i="18" a="1"/>
  <c r="J85" i="18" s="1"/>
  <c r="J84" i="18" a="1"/>
  <c r="J84" i="18" s="1"/>
  <c r="J83" i="18" a="1"/>
  <c r="J83" i="18" s="1"/>
  <c r="J113" i="18" a="1"/>
  <c r="J113" i="18" s="1"/>
  <c r="J78" i="18" a="1"/>
  <c r="J78" i="18" s="1"/>
  <c r="J76" i="18" a="1"/>
  <c r="J76" i="18" s="1"/>
  <c r="J54" i="18" a="1"/>
  <c r="J54" i="18" s="1"/>
  <c r="J102" i="18" a="1"/>
  <c r="J102" i="18" s="1"/>
  <c r="J98" i="18" a="1"/>
  <c r="J98" i="18" s="1"/>
  <c r="J81" i="18" a="1"/>
  <c r="J81" i="18" s="1"/>
  <c r="J69" i="18" a="1"/>
  <c r="J69" i="18" s="1"/>
  <c r="J111" i="18" a="1"/>
  <c r="J111" i="18" s="1"/>
  <c r="J68" i="18" a="1"/>
  <c r="J68" i="18" s="1"/>
  <c r="J56" i="18" a="1"/>
  <c r="J56" i="18" s="1"/>
  <c r="J53" i="18" a="1"/>
  <c r="J53" i="18" s="1"/>
  <c r="J114" i="18" a="1"/>
  <c r="J114" i="18" s="1"/>
  <c r="J101" i="18" a="1"/>
  <c r="J101" i="18" s="1"/>
  <c r="J97" i="18" a="1"/>
  <c r="J97" i="18" s="1"/>
  <c r="J79" i="18" a="1"/>
  <c r="J79" i="18" s="1"/>
  <c r="H29" i="18" a="1"/>
  <c r="H29" i="18" s="1"/>
  <c r="J33" i="18" a="1"/>
  <c r="J33" i="18" s="1"/>
  <c r="H35" i="18" a="1"/>
  <c r="H35" i="18" s="1"/>
  <c r="H41" i="18" a="1"/>
  <c r="H41" i="18" s="1"/>
  <c r="J46" i="18" a="1"/>
  <c r="J46" i="18" s="1"/>
  <c r="J52" i="18" a="1"/>
  <c r="J52" i="18" s="1"/>
  <c r="H53" i="18" a="1"/>
  <c r="H53" i="18" s="1"/>
  <c r="J59" i="18" a="1"/>
  <c r="J59" i="18" s="1"/>
  <c r="J62" i="18" a="1"/>
  <c r="J62" i="18" s="1"/>
  <c r="J66" i="18" a="1"/>
  <c r="J66" i="18" s="1"/>
  <c r="H69" i="18" a="1"/>
  <c r="H69" i="18" s="1"/>
  <c r="H92" i="18" a="1"/>
  <c r="H92" i="18" s="1"/>
  <c r="J96" i="18" a="1"/>
  <c r="J96" i="18" s="1"/>
  <c r="H43" i="18" a="1"/>
  <c r="H43" i="18" s="1"/>
  <c r="H97" i="18" a="1"/>
  <c r="H97" i="18" s="1"/>
  <c r="H100" i="18" a="1"/>
  <c r="H100" i="18" s="1"/>
  <c r="H101" i="18" a="1"/>
  <c r="H101" i="18" s="1"/>
  <c r="J63" i="18" a="1"/>
  <c r="J63" i="18" s="1"/>
  <c r="H25" i="18" a="1"/>
  <c r="H25" i="18" s="1"/>
  <c r="G25" i="18" s="1"/>
  <c r="J29" i="18" a="1"/>
  <c r="J29" i="18" s="1"/>
  <c r="H32" i="18" a="1"/>
  <c r="H32" i="18" s="1"/>
  <c r="J35" i="18" a="1"/>
  <c r="J35" i="18" s="1"/>
  <c r="H38" i="18" a="1"/>
  <c r="H38" i="18" s="1"/>
  <c r="J41" i="18" a="1"/>
  <c r="J41" i="18" s="1"/>
  <c r="H44" i="18" a="1"/>
  <c r="H44" i="18" s="1"/>
  <c r="H50" i="18" a="1"/>
  <c r="H50" i="18" s="1"/>
  <c r="H56" i="18" a="1"/>
  <c r="H56" i="18" s="1"/>
  <c r="H65" i="18" a="1"/>
  <c r="H65" i="18" s="1"/>
  <c r="H68" i="18" a="1"/>
  <c r="H68" i="18" s="1"/>
  <c r="J80" i="18" a="1"/>
  <c r="J80" i="18" s="1"/>
  <c r="H82" i="18" a="1"/>
  <c r="H82" i="18" s="1"/>
  <c r="J89" i="18" a="1"/>
  <c r="J89" i="18" s="1"/>
  <c r="H94" i="18" a="1"/>
  <c r="H94" i="18" s="1"/>
  <c r="H112" i="18" a="1"/>
  <c r="H112" i="18" s="1"/>
  <c r="H114" i="18" a="1"/>
  <c r="H114" i="18" s="1"/>
  <c r="J28" i="18" a="1"/>
  <c r="J28" i="18" s="1"/>
  <c r="H31" i="18" a="1"/>
  <c r="H31" i="18" s="1"/>
  <c r="H37" i="18" a="1"/>
  <c r="H37" i="18" s="1"/>
  <c r="J47" i="18" a="1"/>
  <c r="J47" i="18" s="1"/>
  <c r="H49" i="18" a="1"/>
  <c r="H49" i="18" s="1"/>
  <c r="H51" i="18" a="1"/>
  <c r="H51" i="18" s="1"/>
  <c r="J67" i="18" a="1"/>
  <c r="J67" i="18" s="1"/>
  <c r="H26" i="18" a="1"/>
  <c r="H26" i="18" s="1"/>
  <c r="J30" i="18" a="1"/>
  <c r="J30" i="18" s="1"/>
  <c r="J36" i="18" a="1"/>
  <c r="J36" i="18" s="1"/>
  <c r="H39" i="18" a="1"/>
  <c r="H39" i="18" s="1"/>
  <c r="J42" i="18" a="1"/>
  <c r="J42" i="18" s="1"/>
  <c r="H45" i="18" a="1"/>
  <c r="H45" i="18" s="1"/>
  <c r="J48" i="18" a="1"/>
  <c r="J48" i="18" s="1"/>
  <c r="J55" i="18" a="1"/>
  <c r="J55" i="18" s="1"/>
  <c r="J57" i="18" a="1"/>
  <c r="J57" i="18" s="1"/>
  <c r="J64" i="18" a="1"/>
  <c r="J64" i="18" s="1"/>
  <c r="H70" i="18" a="1"/>
  <c r="H70" i="18" s="1"/>
  <c r="H79" i="18" a="1"/>
  <c r="H79" i="18" s="1"/>
  <c r="H95" i="18" a="1"/>
  <c r="H95" i="18" s="1"/>
  <c r="J99" i="18" a="1"/>
  <c r="J99" i="18" s="1"/>
  <c r="J100" i="18" a="1"/>
  <c r="J100" i="18" s="1"/>
  <c r="J112" i="18" a="1"/>
  <c r="J112" i="18" s="1"/>
  <c r="J60" i="18" a="1"/>
  <c r="J60" i="18" s="1"/>
  <c r="H61" i="18" a="1"/>
  <c r="H61" i="18" s="1"/>
  <c r="J31" i="18" a="1"/>
  <c r="J31" i="18" s="1"/>
  <c r="H33" i="18" a="1"/>
  <c r="H33" i="18" s="1"/>
  <c r="J37" i="18" a="1"/>
  <c r="J37" i="18" s="1"/>
  <c r="J43" i="18" a="1"/>
  <c r="J43" i="18" s="1"/>
  <c r="H46" i="18" a="1"/>
  <c r="H46" i="18" s="1"/>
  <c r="J49" i="18" a="1"/>
  <c r="J49" i="18" s="1"/>
  <c r="J51" i="18" a="1"/>
  <c r="J51" i="18" s="1"/>
  <c r="H52" i="18" a="1"/>
  <c r="H52" i="18" s="1"/>
  <c r="J61" i="18" a="1"/>
  <c r="J61" i="18" s="1"/>
  <c r="H62" i="18" a="1"/>
  <c r="H62" i="18" s="1"/>
  <c r="H66" i="18" a="1"/>
  <c r="H66" i="18" s="1"/>
  <c r="H73" i="18" a="1"/>
  <c r="H73" i="18" s="1"/>
  <c r="H77" i="18" a="1"/>
  <c r="H77" i="18" s="1"/>
  <c r="J82" i="18" a="1"/>
  <c r="J82" i="18" s="1"/>
  <c r="J103" i="18" a="1"/>
  <c r="J103" i="18" s="1"/>
  <c r="H40" i="15" a="1"/>
  <c r="H40" i="15" s="1"/>
  <c r="H47" i="15" a="1"/>
  <c r="H47" i="15" s="1"/>
  <c r="H70" i="15" a="1"/>
  <c r="H70" i="15" s="1"/>
  <c r="J51" i="15" a="1"/>
  <c r="J51" i="15" s="1"/>
  <c r="J25" i="15" a="1"/>
  <c r="J25" i="15" s="1"/>
  <c r="I25" i="15" s="1"/>
  <c r="H63" i="15" a="1"/>
  <c r="H63" i="15" s="1"/>
  <c r="H27" i="15" a="1"/>
  <c r="H27" i="15" s="1"/>
  <c r="H36" i="15" a="1"/>
  <c r="H36" i="15" s="1"/>
  <c r="H42" i="15" a="1"/>
  <c r="H42" i="15" s="1"/>
  <c r="H98" i="15" a="1"/>
  <c r="H98" i="15" s="1"/>
  <c r="J111" i="15" a="1"/>
  <c r="J111" i="15" s="1"/>
  <c r="H28" i="15" a="1"/>
  <c r="H28" i="15" s="1"/>
  <c r="H31" i="15" a="1"/>
  <c r="H31" i="15" s="1"/>
  <c r="H102" i="15" a="1"/>
  <c r="H102" i="15" s="1"/>
  <c r="J45" i="15" a="1"/>
  <c r="J45" i="15" s="1"/>
  <c r="J26" i="15" a="1"/>
  <c r="J26" i="15" s="1"/>
  <c r="H53" i="15" a="1"/>
  <c r="H53" i="15" s="1"/>
  <c r="H62" i="15" a="1"/>
  <c r="H62" i="15" s="1"/>
  <c r="H56" i="15" a="1"/>
  <c r="H56" i="15" s="1"/>
  <c r="H34" i="15" a="1"/>
  <c r="H34" i="15" s="1"/>
  <c r="J39" i="15" a="1"/>
  <c r="J39" i="15" s="1"/>
  <c r="J38" i="15" a="1"/>
  <c r="J38" i="15" s="1"/>
  <c r="H113" i="15" a="1"/>
  <c r="H113" i="15" s="1"/>
  <c r="H116" i="15" a="1"/>
  <c r="H116" i="15" s="1"/>
  <c r="H103" i="15" a="1"/>
  <c r="H103" i="15" s="1"/>
  <c r="H90" i="15" a="1"/>
  <c r="H90" i="15" s="1"/>
  <c r="H84" i="15" a="1"/>
  <c r="H84" i="15" s="1"/>
  <c r="H78" i="15" a="1"/>
  <c r="H78" i="15" s="1"/>
  <c r="H72" i="15" a="1"/>
  <c r="H72" i="15" s="1"/>
  <c r="H115" i="15" a="1"/>
  <c r="H115" i="15" s="1"/>
  <c r="H114" i="15" a="1"/>
  <c r="H114" i="15" s="1"/>
  <c r="H106" i="15" a="1"/>
  <c r="H106" i="15" s="1"/>
  <c r="H93" i="15" a="1"/>
  <c r="H93" i="15" s="1"/>
  <c r="H83" i="15" a="1"/>
  <c r="H83" i="15" s="1"/>
  <c r="H80" i="15" a="1"/>
  <c r="H80" i="15" s="1"/>
  <c r="H109" i="15" a="1"/>
  <c r="H109" i="15" s="1"/>
  <c r="H108" i="15" a="1"/>
  <c r="H108" i="15" s="1"/>
  <c r="H107" i="15" a="1"/>
  <c r="H107" i="15" s="1"/>
  <c r="H96" i="15" a="1"/>
  <c r="H96" i="15" s="1"/>
  <c r="H94" i="15" a="1"/>
  <c r="H94" i="15" s="1"/>
  <c r="H82" i="15" a="1"/>
  <c r="H82" i="15" s="1"/>
  <c r="H81" i="15" a="1"/>
  <c r="H81" i="15" s="1"/>
  <c r="H111" i="15" a="1"/>
  <c r="H111" i="15" s="1"/>
  <c r="H110" i="15" a="1"/>
  <c r="H110" i="15" s="1"/>
  <c r="H97" i="15" a="1"/>
  <c r="H97" i="15" s="1"/>
  <c r="H95" i="15" a="1"/>
  <c r="H95" i="15" s="1"/>
  <c r="H99" i="15" a="1"/>
  <c r="H99" i="15" s="1"/>
  <c r="H86" i="15" a="1"/>
  <c r="H86" i="15" s="1"/>
  <c r="H73" i="15" a="1"/>
  <c r="H73" i="15" s="1"/>
  <c r="H64" i="15" a="1"/>
  <c r="H64" i="15" s="1"/>
  <c r="H55" i="15" a="1"/>
  <c r="H55" i="15" s="1"/>
  <c r="H112" i="15" a="1"/>
  <c r="H112" i="15" s="1"/>
  <c r="H67" i="15" a="1"/>
  <c r="H67" i="15" s="1"/>
  <c r="H66" i="15" a="1"/>
  <c r="H66" i="15" s="1"/>
  <c r="H65" i="15" a="1"/>
  <c r="H65" i="15" s="1"/>
  <c r="H61" i="15" a="1"/>
  <c r="H61" i="15" s="1"/>
  <c r="H89" i="15" a="1"/>
  <c r="H89" i="15" s="1"/>
  <c r="H69" i="15" a="1"/>
  <c r="H69" i="15" s="1"/>
  <c r="H68" i="15" a="1"/>
  <c r="H68" i="15" s="1"/>
  <c r="H54" i="15" a="1"/>
  <c r="H54" i="15" s="1"/>
  <c r="H101" i="15" a="1"/>
  <c r="H101" i="15" s="1"/>
  <c r="H92" i="15" a="1"/>
  <c r="H92" i="15" s="1"/>
  <c r="H88" i="15" a="1"/>
  <c r="H88" i="15" s="1"/>
  <c r="H58" i="15" a="1"/>
  <c r="H58" i="15" s="1"/>
  <c r="H52" i="15" a="1"/>
  <c r="H52" i="15" s="1"/>
  <c r="H79" i="15" a="1"/>
  <c r="H79" i="15" s="1"/>
  <c r="H75" i="15" a="1"/>
  <c r="H75" i="15" s="1"/>
  <c r="H60" i="15" a="1"/>
  <c r="H60" i="15" s="1"/>
  <c r="H46" i="15" a="1"/>
  <c r="H46" i="15" s="1"/>
  <c r="H33" i="15" a="1"/>
  <c r="H33" i="15" s="1"/>
  <c r="H100" i="15" a="1"/>
  <c r="H100" i="15" s="1"/>
  <c r="H85" i="15" a="1"/>
  <c r="H85" i="15" s="1"/>
  <c r="H45" i="15" a="1"/>
  <c r="H45" i="15" s="1"/>
  <c r="H39" i="15" a="1"/>
  <c r="H39" i="15" s="1"/>
  <c r="H104" i="15" a="1"/>
  <c r="H104" i="15" s="1"/>
  <c r="H77" i="15" a="1"/>
  <c r="H77" i="15" s="1"/>
  <c r="H76" i="15" a="1"/>
  <c r="H76" i="15" s="1"/>
  <c r="H51" i="15" a="1"/>
  <c r="H51" i="15" s="1"/>
  <c r="H44" i="15" a="1"/>
  <c r="H44" i="15" s="1"/>
  <c r="H38" i="15" a="1"/>
  <c r="H38" i="15" s="1"/>
  <c r="H32" i="15" a="1"/>
  <c r="H32" i="15" s="1"/>
  <c r="H71" i="15" a="1"/>
  <c r="H71" i="15" s="1"/>
  <c r="H57" i="15" a="1"/>
  <c r="H57" i="15" s="1"/>
  <c r="H50" i="15" a="1"/>
  <c r="H50" i="15" s="1"/>
  <c r="H41" i="15" a="1"/>
  <c r="H41" i="15" s="1"/>
  <c r="H35" i="15" a="1"/>
  <c r="H35" i="15" s="1"/>
  <c r="H30" i="15" a="1"/>
  <c r="H30" i="15" s="1"/>
  <c r="H43" i="15" a="1"/>
  <c r="H43" i="15" s="1"/>
  <c r="J47" i="15" a="1"/>
  <c r="J47" i="15" s="1"/>
  <c r="H48" i="15" a="1"/>
  <c r="H48" i="15" s="1"/>
  <c r="J68" i="15" a="1"/>
  <c r="J68" i="15" s="1"/>
  <c r="J97" i="15" a="1"/>
  <c r="J97" i="15" s="1"/>
  <c r="J32" i="15" a="1"/>
  <c r="J32" i="15" s="1"/>
  <c r="J57" i="15" a="1"/>
  <c r="J57" i="15" s="1"/>
  <c r="H74" i="15" a="1"/>
  <c r="H74" i="15" s="1"/>
  <c r="H87" i="15" a="1"/>
  <c r="H87" i="15" s="1"/>
  <c r="J103" i="15" a="1"/>
  <c r="J103" i="15" s="1"/>
  <c r="J27" i="15" a="1"/>
  <c r="J27" i="15" s="1"/>
  <c r="J61" i="15" a="1"/>
  <c r="J61" i="15" s="1"/>
  <c r="H26" i="15" a="1"/>
  <c r="H26" i="15" s="1"/>
  <c r="J40" i="15" a="1"/>
  <c r="J40" i="15" s="1"/>
  <c r="J44" i="15" a="1"/>
  <c r="J44" i="15" s="1"/>
  <c r="H49" i="15" a="1"/>
  <c r="H49" i="15" s="1"/>
  <c r="H59" i="15" a="1"/>
  <c r="H59" i="15" s="1"/>
  <c r="H105" i="15" a="1"/>
  <c r="H105" i="15" s="1"/>
  <c r="J116" i="15" a="1"/>
  <c r="J116" i="15" s="1"/>
  <c r="J113" i="15" a="1"/>
  <c r="J113" i="15" s="1"/>
  <c r="J107" i="15" a="1"/>
  <c r="J107" i="15" s="1"/>
  <c r="J101" i="15" a="1"/>
  <c r="J101" i="15" s="1"/>
  <c r="J95" i="15" a="1"/>
  <c r="J95" i="15" s="1"/>
  <c r="J82" i="15" a="1"/>
  <c r="J82" i="15" s="1"/>
  <c r="J112" i="15" a="1"/>
  <c r="J112" i="15" s="1"/>
  <c r="J98" i="15" a="1"/>
  <c r="J98" i="15" s="1"/>
  <c r="J85" i="15" a="1"/>
  <c r="J85" i="15" s="1"/>
  <c r="J72" i="15" a="1"/>
  <c r="J72" i="15" s="1"/>
  <c r="J71" i="15" a="1"/>
  <c r="J71" i="15" s="1"/>
  <c r="J65" i="15" a="1"/>
  <c r="J65" i="15" s="1"/>
  <c r="J99" i="15" a="1"/>
  <c r="J99" i="15" s="1"/>
  <c r="J86" i="15" a="1"/>
  <c r="J86" i="15" s="1"/>
  <c r="J73" i="15" a="1"/>
  <c r="J73" i="15" s="1"/>
  <c r="J70" i="15" a="1"/>
  <c r="J70" i="15" s="1"/>
  <c r="J100" i="15" a="1"/>
  <c r="J100" i="15" s="1"/>
  <c r="J90" i="15" a="1"/>
  <c r="J90" i="15" s="1"/>
  <c r="J87" i="15" a="1"/>
  <c r="J87" i="15" s="1"/>
  <c r="J77" i="15" a="1"/>
  <c r="J77" i="15" s="1"/>
  <c r="J76" i="15" a="1"/>
  <c r="J76" i="15" s="1"/>
  <c r="J75" i="15" a="1"/>
  <c r="J75" i="15" s="1"/>
  <c r="J74" i="15" a="1"/>
  <c r="J74" i="15" s="1"/>
  <c r="J69" i="15" a="1"/>
  <c r="J69" i="15" s="1"/>
  <c r="J115" i="15" a="1"/>
  <c r="J115" i="15" s="1"/>
  <c r="J114" i="15" a="1"/>
  <c r="J114" i="15" s="1"/>
  <c r="J110" i="15" a="1"/>
  <c r="J110" i="15" s="1"/>
  <c r="J94" i="15" a="1"/>
  <c r="J94" i="15" s="1"/>
  <c r="J89" i="15" a="1"/>
  <c r="J89" i="15" s="1"/>
  <c r="J83" i="15" a="1"/>
  <c r="J83" i="15" s="1"/>
  <c r="J79" i="15" a="1"/>
  <c r="J79" i="15" s="1"/>
  <c r="J60" i="15" a="1"/>
  <c r="J60" i="15" s="1"/>
  <c r="J102" i="15" a="1"/>
  <c r="J102" i="15" s="1"/>
  <c r="J93" i="15" a="1"/>
  <c r="J93" i="15" s="1"/>
  <c r="J78" i="15" a="1"/>
  <c r="J78" i="15" s="1"/>
  <c r="J59" i="15" a="1"/>
  <c r="J59" i="15" s="1"/>
  <c r="J53" i="15" a="1"/>
  <c r="J53" i="15" s="1"/>
  <c r="J106" i="15" a="1"/>
  <c r="J106" i="15" s="1"/>
  <c r="J96" i="15" a="1"/>
  <c r="J96" i="15" s="1"/>
  <c r="J92" i="15" a="1"/>
  <c r="J92" i="15" s="1"/>
  <c r="J88" i="15" a="1"/>
  <c r="J88" i="15" s="1"/>
  <c r="J58" i="15" a="1"/>
  <c r="J58" i="15" s="1"/>
  <c r="J52" i="15" a="1"/>
  <c r="J52" i="15" s="1"/>
  <c r="J64" i="15" a="1"/>
  <c r="J64" i="15" s="1"/>
  <c r="J55" i="15" a="1"/>
  <c r="J55" i="15" s="1"/>
  <c r="J104" i="15" a="1"/>
  <c r="J104" i="15" s="1"/>
  <c r="J67" i="15" a="1"/>
  <c r="J67" i="15" s="1"/>
  <c r="J49" i="15" a="1"/>
  <c r="J49" i="15" s="1"/>
  <c r="J43" i="15" a="1"/>
  <c r="J43" i="15" s="1"/>
  <c r="J37" i="15" a="1"/>
  <c r="J37" i="15" s="1"/>
  <c r="J31" i="15" a="1"/>
  <c r="J31" i="15" s="1"/>
  <c r="J105" i="15" a="1"/>
  <c r="J105" i="15" s="1"/>
  <c r="J91" i="15" a="1"/>
  <c r="J91" i="15" s="1"/>
  <c r="J84" i="15" a="1"/>
  <c r="J84" i="15" s="1"/>
  <c r="J66" i="15" a="1"/>
  <c r="J66" i="15" s="1"/>
  <c r="J63" i="15" a="1"/>
  <c r="J63" i="15" s="1"/>
  <c r="J54" i="15" a="1"/>
  <c r="J54" i="15" s="1"/>
  <c r="J48" i="15" a="1"/>
  <c r="J48" i="15" s="1"/>
  <c r="J42" i="15" a="1"/>
  <c r="J42" i="15" s="1"/>
  <c r="J36" i="15" a="1"/>
  <c r="J36" i="15" s="1"/>
  <c r="J30" i="15" a="1"/>
  <c r="J30" i="15" s="1"/>
  <c r="J109" i="15" a="1"/>
  <c r="J109" i="15" s="1"/>
  <c r="J108" i="15" a="1"/>
  <c r="J108" i="15" s="1"/>
  <c r="J80" i="15" a="1"/>
  <c r="J80" i="15" s="1"/>
  <c r="J62" i="15" a="1"/>
  <c r="J62" i="15" s="1"/>
  <c r="J50" i="15" a="1"/>
  <c r="J50" i="15" s="1"/>
  <c r="J41" i="15" a="1"/>
  <c r="J41" i="15" s="1"/>
  <c r="J35" i="15" a="1"/>
  <c r="J35" i="15" s="1"/>
  <c r="J29" i="15" a="1"/>
  <c r="J29" i="15" s="1"/>
  <c r="J81" i="15" a="1"/>
  <c r="J81" i="15" s="1"/>
  <c r="J56" i="15" a="1"/>
  <c r="J56" i="15" s="1"/>
  <c r="J46" i="15" a="1"/>
  <c r="J46" i="15" s="1"/>
  <c r="J33" i="15" a="1"/>
  <c r="J33" i="15" s="1"/>
  <c r="J34" i="15" a="1"/>
  <c r="J34" i="15" s="1"/>
  <c r="H25" i="15" a="1"/>
  <c r="H25" i="15" s="1"/>
  <c r="G25" i="15" s="1"/>
  <c r="J28" i="15" a="1"/>
  <c r="J28" i="15" s="1"/>
  <c r="H29" i="15" a="1"/>
  <c r="H29" i="15" s="1"/>
  <c r="H37" i="15" a="1"/>
  <c r="H37" i="15" s="1"/>
  <c r="H91" i="15" a="1"/>
  <c r="H91" i="15" s="1"/>
  <c r="I26" i="18" l="1"/>
  <c r="I27" i="18" s="1"/>
  <c r="I28" i="18" s="1"/>
  <c r="I29" i="18" s="1"/>
  <c r="I30" i="18" s="1"/>
  <c r="I31" i="18" s="1"/>
  <c r="I32" i="18" s="1"/>
  <c r="I33" i="18" s="1"/>
  <c r="I34" i="18" s="1"/>
  <c r="I35" i="18" s="1"/>
  <c r="I36" i="18" s="1"/>
  <c r="I37" i="18" s="1"/>
  <c r="I38" i="18" s="1"/>
  <c r="I39" i="18" s="1"/>
  <c r="I40" i="18" s="1"/>
  <c r="I41" i="18" s="1"/>
  <c r="I42" i="18" s="1"/>
  <c r="I43" i="18" s="1"/>
  <c r="I44" i="18" s="1"/>
  <c r="I45" i="18" s="1"/>
  <c r="I46" i="18" s="1"/>
  <c r="I47" i="18" s="1"/>
  <c r="I48" i="18" s="1"/>
  <c r="I49" i="18" s="1"/>
  <c r="I50" i="18" s="1"/>
  <c r="I51" i="18" s="1"/>
  <c r="I52" i="18" s="1"/>
  <c r="I53" i="18" s="1"/>
  <c r="I54" i="18" s="1"/>
  <c r="I55" i="18" s="1"/>
  <c r="I56" i="18" s="1"/>
  <c r="I57" i="18" s="1"/>
  <c r="I58" i="18" s="1"/>
  <c r="I59" i="18" s="1"/>
  <c r="I60" i="18" s="1"/>
  <c r="I61" i="18" s="1"/>
  <c r="I62" i="18" s="1"/>
  <c r="I63" i="18" s="1"/>
  <c r="I64" i="18" s="1"/>
  <c r="I65" i="18" s="1"/>
  <c r="I66" i="18" s="1"/>
  <c r="I67" i="18" s="1"/>
  <c r="I68" i="18" s="1"/>
  <c r="I69" i="18" s="1"/>
  <c r="I70" i="18" s="1"/>
  <c r="I71" i="18" s="1"/>
  <c r="I72" i="18" s="1"/>
  <c r="I73" i="18" s="1"/>
  <c r="I74" i="18" s="1"/>
  <c r="I75" i="18" s="1"/>
  <c r="I76" i="18" s="1"/>
  <c r="I77" i="18" s="1"/>
  <c r="I78" i="18" s="1"/>
  <c r="I79" i="18" s="1"/>
  <c r="I80" i="18" s="1"/>
  <c r="I81" i="18" s="1"/>
  <c r="I82" i="18" s="1"/>
  <c r="I83" i="18" s="1"/>
  <c r="I84" i="18" s="1"/>
  <c r="I85" i="18" s="1"/>
  <c r="I86" i="18" s="1"/>
  <c r="I87" i="18" s="1"/>
  <c r="I88" i="18" s="1"/>
  <c r="I89" i="18" s="1"/>
  <c r="I90" i="18" s="1"/>
  <c r="I91" i="18" s="1"/>
  <c r="I92" i="18" s="1"/>
  <c r="I93" i="18" s="1"/>
  <c r="I94" i="18" s="1"/>
  <c r="I95" i="18" s="1"/>
  <c r="I96" i="18" s="1"/>
  <c r="I97" i="18" s="1"/>
  <c r="I98" i="18" s="1"/>
  <c r="I99" i="18" s="1"/>
  <c r="I100" i="18" s="1"/>
  <c r="I101" i="18" s="1"/>
  <c r="I102" i="18" s="1"/>
  <c r="I103" i="18" s="1"/>
  <c r="I104" i="18" s="1"/>
  <c r="I105" i="18" s="1"/>
  <c r="I106" i="18" s="1"/>
  <c r="I107" i="18" s="1"/>
  <c r="I108" i="18" s="1"/>
  <c r="I109" i="18" s="1"/>
  <c r="I110" i="18" s="1"/>
  <c r="I111" i="18" s="1"/>
  <c r="I112" i="18" s="1"/>
  <c r="I113" i="18" s="1"/>
  <c r="I114" i="18" s="1"/>
  <c r="I115" i="18" s="1"/>
  <c r="I116" i="18" s="1"/>
  <c r="D25" i="18"/>
  <c r="E25" i="18" s="1"/>
  <c r="G26" i="18"/>
  <c r="I26" i="15"/>
  <c r="I27" i="15" s="1"/>
  <c r="I28" i="15" s="1"/>
  <c r="I29" i="15" s="1"/>
  <c r="I30" i="15" s="1"/>
  <c r="I31" i="15" s="1"/>
  <c r="I32" i="15" s="1"/>
  <c r="I33" i="15" s="1"/>
  <c r="I34" i="15" s="1"/>
  <c r="I35" i="15" s="1"/>
  <c r="I36" i="15" s="1"/>
  <c r="I37" i="15" s="1"/>
  <c r="I38" i="15" s="1"/>
  <c r="I39" i="15" s="1"/>
  <c r="I40" i="15" s="1"/>
  <c r="I41" i="15" s="1"/>
  <c r="I42" i="15" s="1"/>
  <c r="I43" i="15" s="1"/>
  <c r="I44" i="15" s="1"/>
  <c r="I45" i="15" s="1"/>
  <c r="I46" i="15" s="1"/>
  <c r="I47" i="15" s="1"/>
  <c r="I48" i="15" s="1"/>
  <c r="I49" i="15" s="1"/>
  <c r="I50" i="15" s="1"/>
  <c r="I51" i="15" s="1"/>
  <c r="I52" i="15" s="1"/>
  <c r="I53" i="15" s="1"/>
  <c r="I54" i="15" s="1"/>
  <c r="I55" i="15" s="1"/>
  <c r="I56" i="15" s="1"/>
  <c r="I57" i="15" s="1"/>
  <c r="I58" i="15" s="1"/>
  <c r="I59" i="15" s="1"/>
  <c r="I60" i="15" s="1"/>
  <c r="I61" i="15" s="1"/>
  <c r="I62" i="15" s="1"/>
  <c r="I63" i="15" s="1"/>
  <c r="I64" i="15" s="1"/>
  <c r="I65" i="15" s="1"/>
  <c r="I66" i="15" s="1"/>
  <c r="I67" i="15" s="1"/>
  <c r="I68" i="15" s="1"/>
  <c r="I69" i="15" s="1"/>
  <c r="I70" i="15" s="1"/>
  <c r="I71" i="15" s="1"/>
  <c r="I72" i="15" s="1"/>
  <c r="I73" i="15" s="1"/>
  <c r="I74" i="15" s="1"/>
  <c r="I75" i="15" s="1"/>
  <c r="I76" i="15" s="1"/>
  <c r="I77" i="15" s="1"/>
  <c r="I78" i="15" s="1"/>
  <c r="I79" i="15" s="1"/>
  <c r="I80" i="15" s="1"/>
  <c r="I81" i="15" s="1"/>
  <c r="I82" i="15" s="1"/>
  <c r="I83" i="15" s="1"/>
  <c r="I84" i="15" s="1"/>
  <c r="I85" i="15" s="1"/>
  <c r="I86" i="15" s="1"/>
  <c r="I87" i="15" s="1"/>
  <c r="I88" i="15" s="1"/>
  <c r="I89" i="15" s="1"/>
  <c r="I90" i="15" s="1"/>
  <c r="I91" i="15" s="1"/>
  <c r="I92" i="15" s="1"/>
  <c r="I93" i="15" s="1"/>
  <c r="I94" i="15" s="1"/>
  <c r="I95" i="15" s="1"/>
  <c r="I96" i="15" s="1"/>
  <c r="I97" i="15" s="1"/>
  <c r="I98" i="15" s="1"/>
  <c r="I99" i="15" s="1"/>
  <c r="I100" i="15" s="1"/>
  <c r="I101" i="15" s="1"/>
  <c r="I102" i="15" s="1"/>
  <c r="I103" i="15" s="1"/>
  <c r="I104" i="15" s="1"/>
  <c r="I105" i="15" s="1"/>
  <c r="I106" i="15" s="1"/>
  <c r="I107" i="15" s="1"/>
  <c r="I108" i="15" s="1"/>
  <c r="I109" i="15" s="1"/>
  <c r="I110" i="15" s="1"/>
  <c r="I111" i="15" s="1"/>
  <c r="I112" i="15" s="1"/>
  <c r="I113" i="15" s="1"/>
  <c r="I114" i="15" s="1"/>
  <c r="I115" i="15" s="1"/>
  <c r="I116" i="15" s="1"/>
  <c r="G26" i="15"/>
  <c r="D25" i="15"/>
  <c r="E25" i="15" s="1"/>
  <c r="K25" i="18" l="1"/>
  <c r="F25" i="18"/>
  <c r="G27" i="18"/>
  <c r="D26" i="18"/>
  <c r="E26" i="18" s="1"/>
  <c r="F26" i="18" s="1"/>
  <c r="F25" i="15"/>
  <c r="K25" i="15"/>
  <c r="G27" i="15"/>
  <c r="D26" i="15"/>
  <c r="E26" i="15" s="1"/>
  <c r="N25" i="18" l="1"/>
  <c r="L25" i="18"/>
  <c r="O25" i="18"/>
  <c r="K26" i="18"/>
  <c r="L26" i="18" s="1"/>
  <c r="G28" i="18"/>
  <c r="D27" i="18"/>
  <c r="E27" i="18" s="1"/>
  <c r="F27" i="18" s="1"/>
  <c r="F26" i="15"/>
  <c r="K26" i="15"/>
  <c r="L26" i="15" s="1"/>
  <c r="L25" i="15"/>
  <c r="N25" i="15"/>
  <c r="G28" i="15"/>
  <c r="D27" i="15"/>
  <c r="E27" i="15" s="1"/>
  <c r="K27" i="18" l="1"/>
  <c r="G29" i="18"/>
  <c r="D28" i="18"/>
  <c r="E28" i="18" s="1"/>
  <c r="F28" i="18" s="1"/>
  <c r="N26" i="18"/>
  <c r="F27" i="15"/>
  <c r="K27" i="15"/>
  <c r="L27" i="15" s="1"/>
  <c r="G29" i="15"/>
  <c r="D28" i="15"/>
  <c r="E28" i="15" s="1"/>
  <c r="N26" i="15"/>
  <c r="O25" i="15"/>
  <c r="L27" i="18" l="1"/>
  <c r="O26" i="18"/>
  <c r="N27" i="18"/>
  <c r="G30" i="18"/>
  <c r="D29" i="18"/>
  <c r="E29" i="18" s="1"/>
  <c r="F29" i="18" s="1"/>
  <c r="K28" i="18"/>
  <c r="F28" i="15"/>
  <c r="K28" i="15"/>
  <c r="L28" i="15" s="1"/>
  <c r="O26" i="15"/>
  <c r="N27" i="15"/>
  <c r="G30" i="15"/>
  <c r="D29" i="15"/>
  <c r="E29" i="15" s="1"/>
  <c r="L28" i="18" l="1"/>
  <c r="K29" i="18"/>
  <c r="L29" i="18" s="1"/>
  <c r="G31" i="18"/>
  <c r="D30" i="18"/>
  <c r="E30" i="18" s="1"/>
  <c r="F30" i="18" s="1"/>
  <c r="N28" i="18"/>
  <c r="O27" i="18"/>
  <c r="G31" i="15"/>
  <c r="D30" i="15"/>
  <c r="E30" i="15" s="1"/>
  <c r="K29" i="15"/>
  <c r="L29" i="15" s="1"/>
  <c r="F29" i="15"/>
  <c r="O27" i="15"/>
  <c r="N28" i="15"/>
  <c r="K30" i="18" l="1"/>
  <c r="L30" i="18" s="1"/>
  <c r="G32" i="18"/>
  <c r="D31" i="18"/>
  <c r="E31" i="18" s="1"/>
  <c r="F31" i="18" s="1"/>
  <c r="N29" i="18"/>
  <c r="O28" i="18"/>
  <c r="K30" i="15"/>
  <c r="L30" i="15" s="1"/>
  <c r="F30" i="15"/>
  <c r="N29" i="15"/>
  <c r="O28" i="15"/>
  <c r="G32" i="15"/>
  <c r="D31" i="15"/>
  <c r="E31" i="15" s="1"/>
  <c r="K31" i="18" l="1"/>
  <c r="L31" i="18" s="1"/>
  <c r="N30" i="18"/>
  <c r="O29" i="18"/>
  <c r="G33" i="18"/>
  <c r="D32" i="18"/>
  <c r="E32" i="18" s="1"/>
  <c r="F32" i="18" s="1"/>
  <c r="G33" i="15"/>
  <c r="D32" i="15"/>
  <c r="E32" i="15" s="1"/>
  <c r="O29" i="15"/>
  <c r="N30" i="15"/>
  <c r="F31" i="15"/>
  <c r="K31" i="15"/>
  <c r="L31" i="15" s="1"/>
  <c r="D33" i="18" l="1"/>
  <c r="E33" i="18" s="1"/>
  <c r="F33" i="18" s="1"/>
  <c r="G34" i="18"/>
  <c r="K32" i="18"/>
  <c r="L32" i="18" s="1"/>
  <c r="N31" i="18"/>
  <c r="O30" i="18"/>
  <c r="N31" i="15"/>
  <c r="O30" i="15"/>
  <c r="G34" i="15"/>
  <c r="D33" i="15"/>
  <c r="E33" i="15" s="1"/>
  <c r="K32" i="15"/>
  <c r="L32" i="15" s="1"/>
  <c r="F32" i="15"/>
  <c r="N32" i="18" l="1"/>
  <c r="O31" i="18"/>
  <c r="G35" i="18"/>
  <c r="D34" i="18"/>
  <c r="E34" i="18" s="1"/>
  <c r="F34" i="18" s="1"/>
  <c r="K33" i="18"/>
  <c r="L33" i="18" s="1"/>
  <c r="G35" i="15"/>
  <c r="D34" i="15"/>
  <c r="E34" i="15" s="1"/>
  <c r="F33" i="15"/>
  <c r="K33" i="15"/>
  <c r="L33" i="15" s="1"/>
  <c r="N32" i="15"/>
  <c r="O31" i="15"/>
  <c r="K34" i="18" l="1"/>
  <c r="L34" i="18" s="1"/>
  <c r="G36" i="18"/>
  <c r="D35" i="18"/>
  <c r="E35" i="18" s="1"/>
  <c r="F35" i="18" s="1"/>
  <c r="N33" i="18"/>
  <c r="O32" i="18"/>
  <c r="N33" i="15"/>
  <c r="O32" i="15"/>
  <c r="F34" i="15"/>
  <c r="K34" i="15"/>
  <c r="L34" i="15" s="1"/>
  <c r="G36" i="15"/>
  <c r="D35" i="15"/>
  <c r="E35" i="15" s="1"/>
  <c r="K35" i="18" l="1"/>
  <c r="L35" i="18" s="1"/>
  <c r="N34" i="18"/>
  <c r="O33" i="18"/>
  <c r="G37" i="18"/>
  <c r="D36" i="18"/>
  <c r="E36" i="18" s="1"/>
  <c r="F36" i="18" s="1"/>
  <c r="K35" i="15"/>
  <c r="L35" i="15" s="1"/>
  <c r="F35" i="15"/>
  <c r="G37" i="15"/>
  <c r="D36" i="15"/>
  <c r="E36" i="15" s="1"/>
  <c r="N34" i="15"/>
  <c r="O33" i="15"/>
  <c r="K36" i="18" l="1"/>
  <c r="L36" i="18" s="1"/>
  <c r="G38" i="18"/>
  <c r="D37" i="18"/>
  <c r="E37" i="18" s="1"/>
  <c r="F37" i="18" s="1"/>
  <c r="N35" i="18"/>
  <c r="O34" i="18"/>
  <c r="K36" i="15"/>
  <c r="L36" i="15" s="1"/>
  <c r="F36" i="15"/>
  <c r="N35" i="15"/>
  <c r="O34" i="15"/>
  <c r="G38" i="15"/>
  <c r="D37" i="15"/>
  <c r="E37" i="15" s="1"/>
  <c r="K37" i="18" l="1"/>
  <c r="L37" i="18" s="1"/>
  <c r="N36" i="18"/>
  <c r="O35" i="18"/>
  <c r="G39" i="18"/>
  <c r="D38" i="18"/>
  <c r="E38" i="18" s="1"/>
  <c r="F38" i="18" s="1"/>
  <c r="F37" i="15"/>
  <c r="K37" i="15"/>
  <c r="L37" i="15" s="1"/>
  <c r="O35" i="15"/>
  <c r="N36" i="15"/>
  <c r="G39" i="15"/>
  <c r="D38" i="15"/>
  <c r="E38" i="15" s="1"/>
  <c r="G40" i="18" l="1"/>
  <c r="D39" i="18"/>
  <c r="E39" i="18" s="1"/>
  <c r="F39" i="18" s="1"/>
  <c r="K38" i="18"/>
  <c r="L38" i="18" s="1"/>
  <c r="N37" i="18"/>
  <c r="O36" i="18"/>
  <c r="K38" i="15"/>
  <c r="L38" i="15" s="1"/>
  <c r="F38" i="15"/>
  <c r="N37" i="15"/>
  <c r="O36" i="15"/>
  <c r="G40" i="15"/>
  <c r="D39" i="15"/>
  <c r="E39" i="15" s="1"/>
  <c r="N38" i="18" l="1"/>
  <c r="O37" i="18"/>
  <c r="K39" i="18"/>
  <c r="L39" i="18" s="1"/>
  <c r="G41" i="18"/>
  <c r="D40" i="18"/>
  <c r="E40" i="18" s="1"/>
  <c r="F40" i="18" s="1"/>
  <c r="G41" i="15"/>
  <c r="D40" i="15"/>
  <c r="E40" i="15" s="1"/>
  <c r="K39" i="15"/>
  <c r="L39" i="15" s="1"/>
  <c r="F39" i="15"/>
  <c r="N38" i="15"/>
  <c r="O37" i="15"/>
  <c r="K40" i="18" l="1"/>
  <c r="L40" i="18" s="1"/>
  <c r="G42" i="18"/>
  <c r="D41" i="18"/>
  <c r="E41" i="18" s="1"/>
  <c r="F41" i="18" s="1"/>
  <c r="N39" i="18"/>
  <c r="O38" i="18"/>
  <c r="N39" i="15"/>
  <c r="O38" i="15"/>
  <c r="F40" i="15"/>
  <c r="K40" i="15"/>
  <c r="L40" i="15" s="1"/>
  <c r="G42" i="15"/>
  <c r="D41" i="15"/>
  <c r="E41" i="15" s="1"/>
  <c r="K41" i="18" l="1"/>
  <c r="L41" i="18" s="1"/>
  <c r="O39" i="18"/>
  <c r="N40" i="18"/>
  <c r="G43" i="18"/>
  <c r="D42" i="18"/>
  <c r="E42" i="18" s="1"/>
  <c r="F42" i="18" s="1"/>
  <c r="K41" i="15"/>
  <c r="L41" i="15" s="1"/>
  <c r="F41" i="15"/>
  <c r="G43" i="15"/>
  <c r="D42" i="15"/>
  <c r="E42" i="15" s="1"/>
  <c r="O39" i="15"/>
  <c r="N40" i="15"/>
  <c r="K42" i="18" l="1"/>
  <c r="L42" i="18" s="1"/>
  <c r="G44" i="18"/>
  <c r="D43" i="18"/>
  <c r="E43" i="18" s="1"/>
  <c r="F43" i="18" s="1"/>
  <c r="N41" i="18"/>
  <c r="O40" i="18"/>
  <c r="F42" i="15"/>
  <c r="K42" i="15"/>
  <c r="L42" i="15" s="1"/>
  <c r="N41" i="15"/>
  <c r="O40" i="15"/>
  <c r="G44" i="15"/>
  <c r="D43" i="15"/>
  <c r="E43" i="15" s="1"/>
  <c r="K43" i="18" l="1"/>
  <c r="L43" i="18" s="1"/>
  <c r="G45" i="18"/>
  <c r="D44" i="18"/>
  <c r="E44" i="18" s="1"/>
  <c r="F44" i="18" s="1"/>
  <c r="O41" i="18"/>
  <c r="N42" i="18"/>
  <c r="F43" i="15"/>
  <c r="K43" i="15"/>
  <c r="L43" i="15" s="1"/>
  <c r="G45" i="15"/>
  <c r="D44" i="15"/>
  <c r="E44" i="15" s="1"/>
  <c r="N42" i="15"/>
  <c r="O41" i="15"/>
  <c r="K44" i="18" l="1"/>
  <c r="L44" i="18" s="1"/>
  <c r="N43" i="18"/>
  <c r="O42" i="18"/>
  <c r="G46" i="18"/>
  <c r="D45" i="18"/>
  <c r="E45" i="18" s="1"/>
  <c r="F45" i="18" s="1"/>
  <c r="K44" i="15"/>
  <c r="L44" i="15" s="1"/>
  <c r="F44" i="15"/>
  <c r="G46" i="15"/>
  <c r="D45" i="15"/>
  <c r="E45" i="15" s="1"/>
  <c r="N43" i="15"/>
  <c r="O42" i="15"/>
  <c r="D46" i="18" l="1"/>
  <c r="E46" i="18" s="1"/>
  <c r="F46" i="18" s="1"/>
  <c r="G47" i="18"/>
  <c r="K45" i="18"/>
  <c r="L45" i="18" s="1"/>
  <c r="N44" i="18"/>
  <c r="O43" i="18"/>
  <c r="N44" i="15"/>
  <c r="O43" i="15"/>
  <c r="K45" i="15"/>
  <c r="L45" i="15" s="1"/>
  <c r="F45" i="15"/>
  <c r="G47" i="15"/>
  <c r="D46" i="15"/>
  <c r="E46" i="15" s="1"/>
  <c r="N45" i="18" l="1"/>
  <c r="O44" i="18"/>
  <c r="G48" i="18"/>
  <c r="D47" i="18"/>
  <c r="E47" i="18" s="1"/>
  <c r="F47" i="18" s="1"/>
  <c r="K46" i="18"/>
  <c r="L46" i="18" s="1"/>
  <c r="F46" i="15"/>
  <c r="K46" i="15"/>
  <c r="L46" i="15" s="1"/>
  <c r="G48" i="15"/>
  <c r="D47" i="15"/>
  <c r="E47" i="15" s="1"/>
  <c r="N45" i="15"/>
  <c r="O44" i="15"/>
  <c r="K47" i="18" l="1"/>
  <c r="L47" i="18" s="1"/>
  <c r="G49" i="18"/>
  <c r="D48" i="18"/>
  <c r="E48" i="18" s="1"/>
  <c r="F48" i="18" s="1"/>
  <c r="N46" i="18"/>
  <c r="O45" i="18"/>
  <c r="F47" i="15"/>
  <c r="K47" i="15"/>
  <c r="L47" i="15" s="1"/>
  <c r="N46" i="15"/>
  <c r="O45" i="15"/>
  <c r="G49" i="15"/>
  <c r="D48" i="15"/>
  <c r="E48" i="15" s="1"/>
  <c r="N47" i="18" l="1"/>
  <c r="O46" i="18"/>
  <c r="K48" i="18"/>
  <c r="L48" i="18" s="1"/>
  <c r="G50" i="18"/>
  <c r="D49" i="18"/>
  <c r="E49" i="18" s="1"/>
  <c r="F49" i="18" s="1"/>
  <c r="K48" i="15"/>
  <c r="L48" i="15" s="1"/>
  <c r="F48" i="15"/>
  <c r="G50" i="15"/>
  <c r="D49" i="15"/>
  <c r="E49" i="15" s="1"/>
  <c r="N47" i="15"/>
  <c r="O46" i="15"/>
  <c r="K49" i="18" l="1"/>
  <c r="L49" i="18" s="1"/>
  <c r="G51" i="18"/>
  <c r="D50" i="18"/>
  <c r="E50" i="18" s="1"/>
  <c r="F50" i="18" s="1"/>
  <c r="O47" i="18"/>
  <c r="N48" i="18"/>
  <c r="F49" i="15"/>
  <c r="K49" i="15"/>
  <c r="L49" i="15" s="1"/>
  <c r="O47" i="15"/>
  <c r="N48" i="15"/>
  <c r="G51" i="15"/>
  <c r="D50" i="15"/>
  <c r="E50" i="15" s="1"/>
  <c r="K50" i="18" l="1"/>
  <c r="L50" i="18" s="1"/>
  <c r="N49" i="18"/>
  <c r="O48" i="18"/>
  <c r="G52" i="18"/>
  <c r="D51" i="18"/>
  <c r="E51" i="18" s="1"/>
  <c r="F51" i="18" s="1"/>
  <c r="G52" i="15"/>
  <c r="D51" i="15"/>
  <c r="E51" i="15" s="1"/>
  <c r="F50" i="15"/>
  <c r="K50" i="15"/>
  <c r="L50" i="15" s="1"/>
  <c r="N49" i="15"/>
  <c r="O48" i="15"/>
  <c r="K51" i="18" l="1"/>
  <c r="L51" i="18" s="1"/>
  <c r="G53" i="18"/>
  <c r="D52" i="18"/>
  <c r="E52" i="18" s="1"/>
  <c r="F52" i="18" s="1"/>
  <c r="N50" i="18"/>
  <c r="O49" i="18"/>
  <c r="F51" i="15"/>
  <c r="K51" i="15"/>
  <c r="L51" i="15" s="1"/>
  <c r="N50" i="15"/>
  <c r="O49" i="15"/>
  <c r="G53" i="15"/>
  <c r="D52" i="15"/>
  <c r="E52" i="15" s="1"/>
  <c r="O50" i="18" l="1"/>
  <c r="N51" i="18"/>
  <c r="K52" i="18"/>
  <c r="L52" i="18" s="1"/>
  <c r="G54" i="18"/>
  <c r="D53" i="18"/>
  <c r="E53" i="18" s="1"/>
  <c r="F53" i="18" s="1"/>
  <c r="K52" i="15"/>
  <c r="L52" i="15" s="1"/>
  <c r="F52" i="15"/>
  <c r="G54" i="15"/>
  <c r="D53" i="15"/>
  <c r="E53" i="15" s="1"/>
  <c r="N51" i="15"/>
  <c r="O50" i="15"/>
  <c r="G55" i="18" l="1"/>
  <c r="D54" i="18"/>
  <c r="E54" i="18" s="1"/>
  <c r="F54" i="18" s="1"/>
  <c r="K53" i="18"/>
  <c r="L53" i="18" s="1"/>
  <c r="N52" i="18"/>
  <c r="O51" i="18"/>
  <c r="N52" i="15"/>
  <c r="O51" i="15"/>
  <c r="F53" i="15"/>
  <c r="K53" i="15"/>
  <c r="L53" i="15" s="1"/>
  <c r="G55" i="15"/>
  <c r="D54" i="15"/>
  <c r="E54" i="15" s="1"/>
  <c r="N53" i="18" l="1"/>
  <c r="O52" i="18"/>
  <c r="K54" i="18"/>
  <c r="L54" i="18" s="1"/>
  <c r="G56" i="18"/>
  <c r="D55" i="18"/>
  <c r="E55" i="18" s="1"/>
  <c r="F55" i="18" s="1"/>
  <c r="K54" i="15"/>
  <c r="L54" i="15" s="1"/>
  <c r="F54" i="15"/>
  <c r="G56" i="15"/>
  <c r="D55" i="15"/>
  <c r="E55" i="15" s="1"/>
  <c r="N53" i="15"/>
  <c r="O52" i="15"/>
  <c r="K55" i="18" l="1"/>
  <c r="L55" i="18" s="1"/>
  <c r="G57" i="18"/>
  <c r="D56" i="18"/>
  <c r="N54" i="18"/>
  <c r="O53" i="18"/>
  <c r="N54" i="15"/>
  <c r="O53" i="15"/>
  <c r="G57" i="15"/>
  <c r="D56" i="15"/>
  <c r="E56" i="15" s="1"/>
  <c r="F55" i="15"/>
  <c r="K55" i="15"/>
  <c r="L55" i="15" s="1"/>
  <c r="N55" i="18" l="1"/>
  <c r="O54" i="18"/>
  <c r="E56" i="18"/>
  <c r="F56" i="18" s="1"/>
  <c r="G58" i="18"/>
  <c r="D57" i="18"/>
  <c r="E57" i="18" s="1"/>
  <c r="F57" i="18" s="1"/>
  <c r="F56" i="15"/>
  <c r="K56" i="15"/>
  <c r="L56" i="15" s="1"/>
  <c r="G58" i="15"/>
  <c r="D57" i="15"/>
  <c r="E57" i="15" s="1"/>
  <c r="N55" i="15"/>
  <c r="O54" i="15"/>
  <c r="K57" i="18" l="1"/>
  <c r="L57" i="18" s="1"/>
  <c r="G59" i="18"/>
  <c r="D58" i="18"/>
  <c r="E58" i="18" s="1"/>
  <c r="F58" i="18" s="1"/>
  <c r="K56" i="18"/>
  <c r="L56" i="18" s="1"/>
  <c r="O55" i="18"/>
  <c r="N56" i="15"/>
  <c r="O55" i="15"/>
  <c r="F57" i="15"/>
  <c r="K57" i="15"/>
  <c r="L57" i="15" s="1"/>
  <c r="G59" i="15"/>
  <c r="D58" i="15"/>
  <c r="E58" i="15" s="1"/>
  <c r="K58" i="18" l="1"/>
  <c r="L58" i="18" s="1"/>
  <c r="G60" i="18"/>
  <c r="D59" i="18"/>
  <c r="E59" i="18" s="1"/>
  <c r="F59" i="18" s="1"/>
  <c r="N56" i="18"/>
  <c r="G60" i="15"/>
  <c r="D59" i="15"/>
  <c r="E59" i="15" s="1"/>
  <c r="K58" i="15"/>
  <c r="L58" i="15" s="1"/>
  <c r="F58" i="15"/>
  <c r="N57" i="15"/>
  <c r="O56" i="15"/>
  <c r="K59" i="18" l="1"/>
  <c r="L59" i="18" s="1"/>
  <c r="N57" i="18"/>
  <c r="O56" i="18"/>
  <c r="G61" i="18"/>
  <c r="D60" i="18"/>
  <c r="E60" i="18" s="1"/>
  <c r="F60" i="18" s="1"/>
  <c r="N58" i="15"/>
  <c r="O57" i="15"/>
  <c r="K59" i="15"/>
  <c r="L59" i="15" s="1"/>
  <c r="F59" i="15"/>
  <c r="G61" i="15"/>
  <c r="D60" i="15"/>
  <c r="E60" i="15" s="1"/>
  <c r="K60" i="18" l="1"/>
  <c r="L60" i="18" s="1"/>
  <c r="G62" i="18"/>
  <c r="D61" i="18"/>
  <c r="E61" i="18" s="1"/>
  <c r="F61" i="18" s="1"/>
  <c r="N58" i="18"/>
  <c r="O57" i="18"/>
  <c r="F60" i="15"/>
  <c r="K60" i="15"/>
  <c r="L60" i="15" s="1"/>
  <c r="G62" i="15"/>
  <c r="D61" i="15"/>
  <c r="E61" i="15" s="1"/>
  <c r="O58" i="15"/>
  <c r="N59" i="15"/>
  <c r="K61" i="18" l="1"/>
  <c r="L61" i="18" s="1"/>
  <c r="N59" i="18"/>
  <c r="O58" i="18"/>
  <c r="G63" i="18"/>
  <c r="D62" i="18"/>
  <c r="E62" i="18" s="1"/>
  <c r="F62" i="18" s="1"/>
  <c r="K61" i="15"/>
  <c r="L61" i="15" s="1"/>
  <c r="F61" i="15"/>
  <c r="N60" i="15"/>
  <c r="O59" i="15"/>
  <c r="G63" i="15"/>
  <c r="D62" i="15"/>
  <c r="E62" i="15" s="1"/>
  <c r="K62" i="18" l="1"/>
  <c r="L62" i="18" s="1"/>
  <c r="G64" i="18"/>
  <c r="D63" i="18"/>
  <c r="E63" i="18" s="1"/>
  <c r="F63" i="18" s="1"/>
  <c r="N60" i="18"/>
  <c r="O59" i="18"/>
  <c r="F62" i="15"/>
  <c r="K62" i="15"/>
  <c r="L62" i="15" s="1"/>
  <c r="G64" i="15"/>
  <c r="D63" i="15"/>
  <c r="E63" i="15" s="1"/>
  <c r="N61" i="15"/>
  <c r="O60" i="15"/>
  <c r="O60" i="18" l="1"/>
  <c r="N61" i="18"/>
  <c r="K63" i="18"/>
  <c r="L63" i="18" s="1"/>
  <c r="G65" i="18"/>
  <c r="D64" i="18"/>
  <c r="E64" i="18" s="1"/>
  <c r="F64" i="18" s="1"/>
  <c r="O61" i="15"/>
  <c r="N62" i="15"/>
  <c r="K63" i="15"/>
  <c r="L63" i="15" s="1"/>
  <c r="F63" i="15"/>
  <c r="G65" i="15"/>
  <c r="D64" i="15"/>
  <c r="E64" i="15" s="1"/>
  <c r="G66" i="18" l="1"/>
  <c r="D65" i="18"/>
  <c r="E65" i="18" s="1"/>
  <c r="F65" i="18" s="1"/>
  <c r="K64" i="18"/>
  <c r="L64" i="18" s="1"/>
  <c r="N62" i="18"/>
  <c r="O61" i="18"/>
  <c r="F64" i="15"/>
  <c r="K64" i="15"/>
  <c r="L64" i="15" s="1"/>
  <c r="N63" i="15"/>
  <c r="O62" i="15"/>
  <c r="G66" i="15"/>
  <c r="D65" i="15"/>
  <c r="E65" i="15" s="1"/>
  <c r="N63" i="18" l="1"/>
  <c r="O62" i="18"/>
  <c r="K65" i="18"/>
  <c r="L65" i="18" s="1"/>
  <c r="G67" i="18"/>
  <c r="D66" i="18"/>
  <c r="E66" i="18" s="1"/>
  <c r="F66" i="18" s="1"/>
  <c r="K65" i="15"/>
  <c r="L65" i="15" s="1"/>
  <c r="F65" i="15"/>
  <c r="N64" i="15"/>
  <c r="O63" i="15"/>
  <c r="G67" i="15"/>
  <c r="D66" i="15"/>
  <c r="E66" i="15" s="1"/>
  <c r="K66" i="18" l="1"/>
  <c r="L66" i="18" s="1"/>
  <c r="G68" i="18"/>
  <c r="D67" i="18"/>
  <c r="E67" i="18" s="1"/>
  <c r="F67" i="18" s="1"/>
  <c r="O63" i="18"/>
  <c r="N64" i="18"/>
  <c r="K66" i="15"/>
  <c r="L66" i="15" s="1"/>
  <c r="F66" i="15"/>
  <c r="G68" i="15"/>
  <c r="D67" i="15"/>
  <c r="E67" i="15" s="1"/>
  <c r="O64" i="15"/>
  <c r="N65" i="15"/>
  <c r="K67" i="18" l="1"/>
  <c r="L67" i="18" s="1"/>
  <c r="N65" i="18"/>
  <c r="O64" i="18"/>
  <c r="G69" i="18"/>
  <c r="D68" i="18"/>
  <c r="E68" i="18" s="1"/>
  <c r="F68" i="18" s="1"/>
  <c r="O65" i="15"/>
  <c r="N66" i="15"/>
  <c r="G69" i="15"/>
  <c r="D68" i="15"/>
  <c r="E68" i="15" s="1"/>
  <c r="K67" i="15"/>
  <c r="L67" i="15" s="1"/>
  <c r="F67" i="15"/>
  <c r="K68" i="18" l="1"/>
  <c r="L68" i="18" s="1"/>
  <c r="G70" i="18"/>
  <c r="D69" i="18"/>
  <c r="E69" i="18" s="1"/>
  <c r="F69" i="18" s="1"/>
  <c r="N66" i="18"/>
  <c r="O65" i="18"/>
  <c r="K68" i="15"/>
  <c r="L68" i="15" s="1"/>
  <c r="F68" i="15"/>
  <c r="O66" i="15"/>
  <c r="N67" i="15"/>
  <c r="G70" i="15"/>
  <c r="D69" i="15"/>
  <c r="E69" i="15" s="1"/>
  <c r="K69" i="18" l="1"/>
  <c r="L69" i="18" s="1"/>
  <c r="N67" i="18"/>
  <c r="O66" i="18"/>
  <c r="G71" i="18"/>
  <c r="D71" i="18" s="1"/>
  <c r="D70" i="18"/>
  <c r="K69" i="15"/>
  <c r="L69" i="15" s="1"/>
  <c r="F69" i="15"/>
  <c r="O67" i="15"/>
  <c r="N68" i="15"/>
  <c r="G71" i="15"/>
  <c r="D70" i="15"/>
  <c r="E70" i="15" s="1"/>
  <c r="E70" i="18" l="1"/>
  <c r="F70" i="18" s="1"/>
  <c r="G72" i="18"/>
  <c r="D72" i="18" s="1"/>
  <c r="E71" i="18"/>
  <c r="F71" i="18" s="1"/>
  <c r="O67" i="18"/>
  <c r="N68" i="18"/>
  <c r="G72" i="15"/>
  <c r="D71" i="15"/>
  <c r="E71" i="15" s="1"/>
  <c r="K70" i="15"/>
  <c r="L70" i="15" s="1"/>
  <c r="F70" i="15"/>
  <c r="O68" i="15"/>
  <c r="N69" i="15"/>
  <c r="K70" i="18" l="1"/>
  <c r="L70" i="18" s="1"/>
  <c r="N69" i="18"/>
  <c r="O68" i="18"/>
  <c r="K71" i="18"/>
  <c r="L71" i="18" s="1"/>
  <c r="G73" i="18"/>
  <c r="D73" i="18" s="1"/>
  <c r="E72" i="18"/>
  <c r="F72" i="18" s="1"/>
  <c r="O69" i="15"/>
  <c r="N70" i="15"/>
  <c r="F71" i="15"/>
  <c r="K71" i="15"/>
  <c r="L71" i="15" s="1"/>
  <c r="G73" i="15"/>
  <c r="D72" i="15"/>
  <c r="E72" i="15" s="1"/>
  <c r="K72" i="18" l="1"/>
  <c r="L72" i="18" s="1"/>
  <c r="G74" i="18"/>
  <c r="D74" i="18" s="1"/>
  <c r="N70" i="18"/>
  <c r="O69" i="18"/>
  <c r="K72" i="15"/>
  <c r="L72" i="15" s="1"/>
  <c r="F72" i="15"/>
  <c r="N71" i="15"/>
  <c r="O70" i="15"/>
  <c r="G74" i="15"/>
  <c r="D73" i="15"/>
  <c r="E73" i="15" s="1"/>
  <c r="E73" i="18" l="1"/>
  <c r="F73" i="18" s="1"/>
  <c r="O70" i="18"/>
  <c r="N71" i="18"/>
  <c r="G75" i="18"/>
  <c r="E74" i="18"/>
  <c r="F74" i="18" s="1"/>
  <c r="F73" i="15"/>
  <c r="K73" i="15"/>
  <c r="L73" i="15" s="1"/>
  <c r="G75" i="15"/>
  <c r="D74" i="15"/>
  <c r="E74" i="15" s="1"/>
  <c r="N72" i="15"/>
  <c r="O71" i="15"/>
  <c r="K73" i="18" l="1"/>
  <c r="L73" i="18" s="1"/>
  <c r="K74" i="18"/>
  <c r="L74" i="18" s="1"/>
  <c r="G76" i="18"/>
  <c r="D75" i="18"/>
  <c r="F76" i="18" s="1"/>
  <c r="O71" i="18"/>
  <c r="N72" i="18"/>
  <c r="G76" i="15"/>
  <c r="D75" i="15"/>
  <c r="E75" i="15" s="1"/>
  <c r="O72" i="15"/>
  <c r="N73" i="15"/>
  <c r="F74" i="15"/>
  <c r="K74" i="15"/>
  <c r="L74" i="15" s="1"/>
  <c r="E75" i="18" l="1"/>
  <c r="F75" i="18" s="1"/>
  <c r="J2" i="18" s="1"/>
  <c r="N73" i="18"/>
  <c r="O72" i="18"/>
  <c r="G77" i="18"/>
  <c r="D76" i="18"/>
  <c r="E76" i="18" s="1"/>
  <c r="N74" i="15"/>
  <c r="O73" i="15"/>
  <c r="K75" i="15"/>
  <c r="L75" i="15" s="1"/>
  <c r="F75" i="15"/>
  <c r="G77" i="15"/>
  <c r="D76" i="15"/>
  <c r="E76" i="15" s="1"/>
  <c r="K75" i="18" l="1"/>
  <c r="L75" i="18" s="1"/>
  <c r="K76" i="18"/>
  <c r="L76" i="18" s="1"/>
  <c r="G78" i="18"/>
  <c r="D77" i="18"/>
  <c r="E77" i="18" s="1"/>
  <c r="N74" i="18"/>
  <c r="O73" i="18"/>
  <c r="G78" i="15"/>
  <c r="D77" i="15"/>
  <c r="E77" i="15" s="1"/>
  <c r="K76" i="15"/>
  <c r="L76" i="15" s="1"/>
  <c r="F76" i="15"/>
  <c r="O74" i="15"/>
  <c r="N75" i="15"/>
  <c r="K77" i="18" l="1"/>
  <c r="L77" i="18" s="1"/>
  <c r="O74" i="18"/>
  <c r="N75" i="18"/>
  <c r="G79" i="18"/>
  <c r="D78" i="18"/>
  <c r="E78" i="18" s="1"/>
  <c r="N76" i="15"/>
  <c r="O75" i="15"/>
  <c r="K77" i="15"/>
  <c r="L77" i="15" s="1"/>
  <c r="F77" i="15"/>
  <c r="G79" i="15"/>
  <c r="D78" i="15"/>
  <c r="E78" i="15" s="1"/>
  <c r="K78" i="18" l="1"/>
  <c r="L78" i="18" s="1"/>
  <c r="G80" i="18"/>
  <c r="D79" i="18"/>
  <c r="E79" i="18" s="1"/>
  <c r="O75" i="18"/>
  <c r="N76" i="18"/>
  <c r="K78" i="15"/>
  <c r="L78" i="15" s="1"/>
  <c r="F78" i="15"/>
  <c r="G80" i="15"/>
  <c r="D79" i="15"/>
  <c r="E79" i="15" s="1"/>
  <c r="N77" i="15"/>
  <c r="O76" i="15"/>
  <c r="K79" i="18" l="1"/>
  <c r="L79" i="18" s="1"/>
  <c r="O76" i="18"/>
  <c r="N77" i="18"/>
  <c r="G81" i="18"/>
  <c r="D80" i="18"/>
  <c r="E80" i="18" s="1"/>
  <c r="N78" i="15"/>
  <c r="O77" i="15"/>
  <c r="G81" i="15"/>
  <c r="D80" i="15"/>
  <c r="E80" i="15" s="1"/>
  <c r="F79" i="15"/>
  <c r="K79" i="15"/>
  <c r="L79" i="15" s="1"/>
  <c r="G82" i="18" l="1"/>
  <c r="D81" i="18"/>
  <c r="E81" i="18" s="1"/>
  <c r="O77" i="18"/>
  <c r="N78" i="18"/>
  <c r="K80" i="18"/>
  <c r="L80" i="18" s="1"/>
  <c r="F80" i="15"/>
  <c r="K80" i="15"/>
  <c r="L80" i="15" s="1"/>
  <c r="G82" i="15"/>
  <c r="D81" i="15"/>
  <c r="E81" i="15" s="1"/>
  <c r="N79" i="15"/>
  <c r="O78" i="15"/>
  <c r="O78" i="18" l="1"/>
  <c r="N79" i="18"/>
  <c r="K81" i="18"/>
  <c r="L81" i="18" s="1"/>
  <c r="G83" i="18"/>
  <c r="D82" i="18"/>
  <c r="E82" i="18" s="1"/>
  <c r="K81" i="15"/>
  <c r="L81" i="15" s="1"/>
  <c r="F81" i="15"/>
  <c r="N80" i="15"/>
  <c r="O79" i="15"/>
  <c r="G83" i="15"/>
  <c r="D82" i="15"/>
  <c r="E82" i="15" s="1"/>
  <c r="K82" i="18" l="1"/>
  <c r="L82" i="18" s="1"/>
  <c r="G84" i="18"/>
  <c r="D83" i="18"/>
  <c r="E83" i="18" s="1"/>
  <c r="N80" i="18"/>
  <c r="O79" i="18"/>
  <c r="G84" i="15"/>
  <c r="D83" i="15"/>
  <c r="E83" i="15" s="1"/>
  <c r="O80" i="15"/>
  <c r="N81" i="15"/>
  <c r="K82" i="15"/>
  <c r="L82" i="15" s="1"/>
  <c r="F82" i="15"/>
  <c r="O80" i="18" l="1"/>
  <c r="N81" i="18"/>
  <c r="K83" i="18"/>
  <c r="L83" i="18" s="1"/>
  <c r="G85" i="18"/>
  <c r="D84" i="18"/>
  <c r="E84" i="18" s="1"/>
  <c r="F83" i="15"/>
  <c r="K83" i="15"/>
  <c r="L83" i="15" s="1"/>
  <c r="O81" i="15"/>
  <c r="N82" i="15"/>
  <c r="G85" i="15"/>
  <c r="D84" i="15"/>
  <c r="E84" i="15" s="1"/>
  <c r="K84" i="18" l="1"/>
  <c r="L84" i="18" s="1"/>
  <c r="G86" i="18"/>
  <c r="D85" i="18"/>
  <c r="E85" i="18" s="1"/>
  <c r="N82" i="18"/>
  <c r="O81" i="18"/>
  <c r="K84" i="15"/>
  <c r="L84" i="15" s="1"/>
  <c r="F84" i="15"/>
  <c r="G86" i="15"/>
  <c r="D85" i="15"/>
  <c r="E85" i="15" s="1"/>
  <c r="N83" i="15"/>
  <c r="O82" i="15"/>
  <c r="N83" i="18" l="1"/>
  <c r="O82" i="18"/>
  <c r="K85" i="18"/>
  <c r="L85" i="18" s="1"/>
  <c r="G87" i="18"/>
  <c r="D86" i="18"/>
  <c r="E86" i="18" s="1"/>
  <c r="N84" i="15"/>
  <c r="O83" i="15"/>
  <c r="G87" i="15"/>
  <c r="D86" i="15"/>
  <c r="E86" i="15" s="1"/>
  <c r="K85" i="15"/>
  <c r="L85" i="15" s="1"/>
  <c r="F85" i="15"/>
  <c r="K86" i="18" l="1"/>
  <c r="L86" i="18" s="1"/>
  <c r="G88" i="18"/>
  <c r="D87" i="18"/>
  <c r="N84" i="18"/>
  <c r="O83" i="18"/>
  <c r="G88" i="15"/>
  <c r="D87" i="15"/>
  <c r="E87" i="15" s="1"/>
  <c r="F86" i="15"/>
  <c r="K86" i="15"/>
  <c r="L86" i="15" s="1"/>
  <c r="O84" i="15"/>
  <c r="N85" i="15"/>
  <c r="E87" i="18" l="1"/>
  <c r="N85" i="18"/>
  <c r="O84" i="18"/>
  <c r="G89" i="18"/>
  <c r="D88" i="18"/>
  <c r="E88" i="18" s="1"/>
  <c r="N86" i="15"/>
  <c r="O85" i="15"/>
  <c r="K87" i="15"/>
  <c r="L87" i="15" s="1"/>
  <c r="F87" i="15"/>
  <c r="G89" i="15"/>
  <c r="D88" i="15"/>
  <c r="E88" i="15" s="1"/>
  <c r="K87" i="18" l="1"/>
  <c r="L87" i="18" s="1"/>
  <c r="K88" i="18"/>
  <c r="L88" i="18" s="1"/>
  <c r="G90" i="18"/>
  <c r="D89" i="18"/>
  <c r="E89" i="18" s="1"/>
  <c r="N86" i="18"/>
  <c r="O85" i="18"/>
  <c r="G90" i="15"/>
  <c r="D89" i="15"/>
  <c r="E89" i="15" s="1"/>
  <c r="F88" i="15"/>
  <c r="K88" i="15"/>
  <c r="L88" i="15" s="1"/>
  <c r="N87" i="15"/>
  <c r="O86" i="15"/>
  <c r="K89" i="18" l="1"/>
  <c r="L89" i="18" s="1"/>
  <c r="N87" i="18"/>
  <c r="O86" i="18"/>
  <c r="G91" i="18"/>
  <c r="D90" i="18"/>
  <c r="E90" i="18" s="1"/>
  <c r="N88" i="15"/>
  <c r="O87" i="15"/>
  <c r="K89" i="15"/>
  <c r="L89" i="15" s="1"/>
  <c r="F89" i="15"/>
  <c r="G91" i="15"/>
  <c r="D90" i="15"/>
  <c r="E90" i="15" s="1"/>
  <c r="K90" i="18" l="1"/>
  <c r="L90" i="18" s="1"/>
  <c r="G92" i="18"/>
  <c r="D91" i="18"/>
  <c r="N88" i="18"/>
  <c r="O87" i="18"/>
  <c r="K90" i="15"/>
  <c r="L90" i="15" s="1"/>
  <c r="F90" i="15"/>
  <c r="G92" i="15"/>
  <c r="D91" i="15"/>
  <c r="E91" i="15" s="1"/>
  <c r="O88" i="15"/>
  <c r="N89" i="15"/>
  <c r="E91" i="18" l="1"/>
  <c r="N89" i="18"/>
  <c r="O88" i="18"/>
  <c r="G93" i="18"/>
  <c r="D92" i="18"/>
  <c r="E92" i="18" s="1"/>
  <c r="K91" i="15"/>
  <c r="L91" i="15" s="1"/>
  <c r="F91" i="15"/>
  <c r="N90" i="15"/>
  <c r="O89" i="15"/>
  <c r="G93" i="15"/>
  <c r="D92" i="15"/>
  <c r="E92" i="15" s="1"/>
  <c r="K91" i="18" l="1"/>
  <c r="L91" i="18" s="1"/>
  <c r="K92" i="18"/>
  <c r="L92" i="18" s="1"/>
  <c r="G94" i="18"/>
  <c r="D93" i="18"/>
  <c r="E93" i="18" s="1"/>
  <c r="O89" i="18"/>
  <c r="N90" i="18"/>
  <c r="N91" i="15"/>
  <c r="O90" i="15"/>
  <c r="G94" i="15"/>
  <c r="D93" i="15"/>
  <c r="E93" i="15" s="1"/>
  <c r="F92" i="15"/>
  <c r="K92" i="15"/>
  <c r="L92" i="15" s="1"/>
  <c r="K93" i="18" l="1"/>
  <c r="L93" i="18" s="1"/>
  <c r="O90" i="18"/>
  <c r="N91" i="18"/>
  <c r="G95" i="18"/>
  <c r="D94" i="18"/>
  <c r="E94" i="18" s="1"/>
  <c r="G95" i="15"/>
  <c r="D94" i="15"/>
  <c r="E94" i="15" s="1"/>
  <c r="K93" i="15"/>
  <c r="L93" i="15" s="1"/>
  <c r="F93" i="15"/>
  <c r="N92" i="15"/>
  <c r="O91" i="15"/>
  <c r="K94" i="18" l="1"/>
  <c r="L94" i="18" s="1"/>
  <c r="G96" i="18"/>
  <c r="D95" i="18"/>
  <c r="E95" i="18" s="1"/>
  <c r="O91" i="18"/>
  <c r="N92" i="18"/>
  <c r="N93" i="15"/>
  <c r="O92" i="15"/>
  <c r="F94" i="15"/>
  <c r="K94" i="15"/>
  <c r="L94" i="15" s="1"/>
  <c r="G96" i="15"/>
  <c r="D95" i="15"/>
  <c r="E95" i="15" s="1"/>
  <c r="K95" i="18" l="1"/>
  <c r="L95" i="18" s="1"/>
  <c r="O92" i="18"/>
  <c r="N93" i="18"/>
  <c r="G97" i="18"/>
  <c r="D96" i="18"/>
  <c r="E96" i="18" s="1"/>
  <c r="F95" i="15"/>
  <c r="K95" i="15"/>
  <c r="L95" i="15" s="1"/>
  <c r="G97" i="15"/>
  <c r="D96" i="15"/>
  <c r="E96" i="15" s="1"/>
  <c r="O93" i="15"/>
  <c r="N94" i="15"/>
  <c r="K96" i="18" l="1"/>
  <c r="L96" i="18" s="1"/>
  <c r="G98" i="18"/>
  <c r="D97" i="18"/>
  <c r="E97" i="18" s="1"/>
  <c r="O93" i="18"/>
  <c r="N94" i="18"/>
  <c r="O94" i="15"/>
  <c r="N95" i="15"/>
  <c r="K96" i="15"/>
  <c r="L96" i="15" s="1"/>
  <c r="F96" i="15"/>
  <c r="G98" i="15"/>
  <c r="D97" i="15"/>
  <c r="E97" i="15" s="1"/>
  <c r="O94" i="18" l="1"/>
  <c r="N95" i="18"/>
  <c r="K97" i="18"/>
  <c r="L97" i="18" s="1"/>
  <c r="G99" i="18"/>
  <c r="D98" i="18"/>
  <c r="E98" i="18" s="1"/>
  <c r="K97" i="15"/>
  <c r="L97" i="15" s="1"/>
  <c r="F97" i="15"/>
  <c r="G99" i="15"/>
  <c r="D98" i="15"/>
  <c r="E98" i="15" s="1"/>
  <c r="N96" i="15"/>
  <c r="O95" i="15"/>
  <c r="G100" i="18" l="1"/>
  <c r="D99" i="18"/>
  <c r="E99" i="18" s="1"/>
  <c r="K98" i="18"/>
  <c r="L98" i="18" s="1"/>
  <c r="N96" i="18"/>
  <c r="O95" i="18"/>
  <c r="O96" i="15"/>
  <c r="N97" i="15"/>
  <c r="F98" i="15"/>
  <c r="K98" i="15"/>
  <c r="L98" i="15" s="1"/>
  <c r="G100" i="15"/>
  <c r="D99" i="15"/>
  <c r="E99" i="15" s="1"/>
  <c r="N97" i="18" l="1"/>
  <c r="O96" i="18"/>
  <c r="K99" i="18"/>
  <c r="L99" i="18" s="1"/>
  <c r="G101" i="18"/>
  <c r="D100" i="18"/>
  <c r="E100" i="18" s="1"/>
  <c r="K99" i="15"/>
  <c r="L99" i="15" s="1"/>
  <c r="F99" i="15"/>
  <c r="O97" i="15"/>
  <c r="N98" i="15"/>
  <c r="G101" i="15"/>
  <c r="D100" i="15"/>
  <c r="E100" i="15" s="1"/>
  <c r="G102" i="18" l="1"/>
  <c r="D101" i="18"/>
  <c r="E101" i="18" s="1"/>
  <c r="K100" i="18"/>
  <c r="L100" i="18" s="1"/>
  <c r="O97" i="18"/>
  <c r="N98" i="18"/>
  <c r="K100" i="15"/>
  <c r="L100" i="15" s="1"/>
  <c r="F100" i="15"/>
  <c r="G102" i="15"/>
  <c r="D101" i="15"/>
  <c r="E101" i="15" s="1"/>
  <c r="O98" i="15"/>
  <c r="N99" i="15"/>
  <c r="O98" i="18" l="1"/>
  <c r="N99" i="18"/>
  <c r="K101" i="18"/>
  <c r="L101" i="18" s="1"/>
  <c r="G103" i="18"/>
  <c r="D102" i="18"/>
  <c r="E102" i="18" s="1"/>
  <c r="N100" i="15"/>
  <c r="O99" i="15"/>
  <c r="G103" i="15"/>
  <c r="D102" i="15"/>
  <c r="E102" i="15" s="1"/>
  <c r="F101" i="15"/>
  <c r="K101" i="15"/>
  <c r="L101" i="15" s="1"/>
  <c r="K102" i="18" l="1"/>
  <c r="L102" i="18" s="1"/>
  <c r="G104" i="18"/>
  <c r="D103" i="18"/>
  <c r="E103" i="18" s="1"/>
  <c r="O99" i="18"/>
  <c r="N100" i="18"/>
  <c r="F102" i="15"/>
  <c r="K102" i="15"/>
  <c r="L102" i="15" s="1"/>
  <c r="G104" i="15"/>
  <c r="D103" i="15"/>
  <c r="E103" i="15" s="1"/>
  <c r="N101" i="15"/>
  <c r="O100" i="15"/>
  <c r="O100" i="18" l="1"/>
  <c r="N101" i="18"/>
  <c r="K103" i="18"/>
  <c r="L103" i="18" s="1"/>
  <c r="G105" i="18"/>
  <c r="D104" i="18"/>
  <c r="E104" i="18" s="1"/>
  <c r="G105" i="15"/>
  <c r="D104" i="15"/>
  <c r="E104" i="15" s="1"/>
  <c r="O101" i="15"/>
  <c r="N102" i="15"/>
  <c r="K103" i="15"/>
  <c r="L103" i="15" s="1"/>
  <c r="F103" i="15"/>
  <c r="K104" i="18" l="1"/>
  <c r="L104" i="18" s="1"/>
  <c r="G106" i="18"/>
  <c r="D105" i="18"/>
  <c r="E105" i="18" s="1"/>
  <c r="O101" i="18"/>
  <c r="N102" i="18"/>
  <c r="F104" i="15"/>
  <c r="K104" i="15"/>
  <c r="L104" i="15" s="1"/>
  <c r="N103" i="15"/>
  <c r="O102" i="15"/>
  <c r="G106" i="15"/>
  <c r="D105" i="15"/>
  <c r="E105" i="15" s="1"/>
  <c r="K105" i="18" l="1"/>
  <c r="L105" i="18" s="1"/>
  <c r="O102" i="18"/>
  <c r="N103" i="18"/>
  <c r="G107" i="18"/>
  <c r="D106" i="18"/>
  <c r="E106" i="18" s="1"/>
  <c r="G107" i="15"/>
  <c r="D106" i="15"/>
  <c r="E106" i="15" s="1"/>
  <c r="K105" i="15"/>
  <c r="L105" i="15" s="1"/>
  <c r="F105" i="15"/>
  <c r="O103" i="15"/>
  <c r="N104" i="15"/>
  <c r="G108" i="18" l="1"/>
  <c r="D107" i="18"/>
  <c r="E107" i="18" s="1"/>
  <c r="K106" i="18"/>
  <c r="L106" i="18" s="1"/>
  <c r="N104" i="18"/>
  <c r="O103" i="18"/>
  <c r="N105" i="15"/>
  <c r="O104" i="15"/>
  <c r="F106" i="15"/>
  <c r="K106" i="15"/>
  <c r="L106" i="15" s="1"/>
  <c r="G108" i="15"/>
  <c r="D107" i="15"/>
  <c r="E107" i="15" s="1"/>
  <c r="N105" i="18" l="1"/>
  <c r="O104" i="18"/>
  <c r="K107" i="18"/>
  <c r="L107" i="18" s="1"/>
  <c r="G109" i="18"/>
  <c r="D108" i="18"/>
  <c r="E108" i="18" s="1"/>
  <c r="K107" i="15"/>
  <c r="L107" i="15" s="1"/>
  <c r="F107" i="15"/>
  <c r="G109" i="15"/>
  <c r="D108" i="15"/>
  <c r="E108" i="15" s="1"/>
  <c r="N106" i="15"/>
  <c r="O105" i="15"/>
  <c r="K108" i="18" l="1"/>
  <c r="L108" i="18" s="1"/>
  <c r="G110" i="18"/>
  <c r="D109" i="18"/>
  <c r="E109" i="18" s="1"/>
  <c r="N106" i="18"/>
  <c r="O105" i="18"/>
  <c r="F108" i="15"/>
  <c r="K108" i="15"/>
  <c r="L108" i="15" s="1"/>
  <c r="O106" i="15"/>
  <c r="N107" i="15"/>
  <c r="G110" i="15"/>
  <c r="D109" i="15"/>
  <c r="E109" i="15" s="1"/>
  <c r="N107" i="18" l="1"/>
  <c r="O106" i="18"/>
  <c r="K109" i="18"/>
  <c r="L109" i="18" s="1"/>
  <c r="G111" i="18"/>
  <c r="D110" i="18"/>
  <c r="E110" i="18" s="1"/>
  <c r="G111" i="15"/>
  <c r="D110" i="15"/>
  <c r="E110" i="15" s="1"/>
  <c r="O107" i="15"/>
  <c r="N108" i="15"/>
  <c r="K109" i="15"/>
  <c r="L109" i="15" s="1"/>
  <c r="F109" i="15"/>
  <c r="G112" i="18" l="1"/>
  <c r="D111" i="18"/>
  <c r="E111" i="18" s="1"/>
  <c r="K110" i="18"/>
  <c r="L110" i="18" s="1"/>
  <c r="N108" i="18"/>
  <c r="O107" i="18"/>
  <c r="O108" i="15"/>
  <c r="N109" i="15"/>
  <c r="F110" i="15"/>
  <c r="K110" i="15"/>
  <c r="L110" i="15" s="1"/>
  <c r="G112" i="15"/>
  <c r="D111" i="15"/>
  <c r="E111" i="15" s="1"/>
  <c r="N109" i="18" l="1"/>
  <c r="O108" i="18"/>
  <c r="K111" i="18"/>
  <c r="L111" i="18" s="1"/>
  <c r="G113" i="18"/>
  <c r="D112" i="18"/>
  <c r="E112" i="18" s="1"/>
  <c r="G113" i="15"/>
  <c r="D112" i="15"/>
  <c r="E112" i="15" s="1"/>
  <c r="O109" i="15"/>
  <c r="N110" i="15"/>
  <c r="K111" i="15"/>
  <c r="L111" i="15" s="1"/>
  <c r="F111" i="15"/>
  <c r="K112" i="18" l="1"/>
  <c r="L112" i="18" s="1"/>
  <c r="G114" i="18"/>
  <c r="D113" i="18"/>
  <c r="E113" i="18" s="1"/>
  <c r="N110" i="18"/>
  <c r="O109" i="18"/>
  <c r="K112" i="15"/>
  <c r="L112" i="15" s="1"/>
  <c r="F112" i="15"/>
  <c r="O110" i="15"/>
  <c r="N111" i="15"/>
  <c r="G114" i="15"/>
  <c r="D113" i="15"/>
  <c r="E113" i="15" s="1"/>
  <c r="K113" i="18" l="1"/>
  <c r="L113" i="18" s="1"/>
  <c r="N111" i="18"/>
  <c r="O110" i="18"/>
  <c r="G115" i="18"/>
  <c r="D114" i="18"/>
  <c r="E114" i="18" s="1"/>
  <c r="G115" i="15"/>
  <c r="D114" i="15"/>
  <c r="E114" i="15" s="1"/>
  <c r="K113" i="15"/>
  <c r="L113" i="15" s="1"/>
  <c r="F113" i="15"/>
  <c r="O111" i="15"/>
  <c r="N112" i="15"/>
  <c r="K114" i="18" l="1"/>
  <c r="L114" i="18" s="1"/>
  <c r="G116" i="18"/>
  <c r="D116" i="18" s="1"/>
  <c r="D115" i="18"/>
  <c r="E115" i="18" s="1"/>
  <c r="O111" i="18"/>
  <c r="N112" i="18"/>
  <c r="N113" i="15"/>
  <c r="O112" i="15"/>
  <c r="F114" i="15"/>
  <c r="K114" i="15"/>
  <c r="L114" i="15" s="1"/>
  <c r="G116" i="15"/>
  <c r="D116" i="15" s="1"/>
  <c r="D115" i="15"/>
  <c r="E115" i="15" s="1"/>
  <c r="O112" i="18" l="1"/>
  <c r="N113" i="18"/>
  <c r="K115" i="18"/>
  <c r="L115" i="18" s="1"/>
  <c r="E116" i="18"/>
  <c r="F115" i="15"/>
  <c r="K115" i="15"/>
  <c r="L115" i="15" s="1"/>
  <c r="F117" i="15"/>
  <c r="E116" i="15"/>
  <c r="N114" i="15"/>
  <c r="O113" i="15"/>
  <c r="J3" i="18" l="1"/>
  <c r="K116" i="18"/>
  <c r="O113" i="18"/>
  <c r="N114" i="18"/>
  <c r="N115" i="15"/>
  <c r="O114" i="15"/>
  <c r="K116" i="15"/>
  <c r="F116" i="15"/>
  <c r="J2" i="15" s="1"/>
  <c r="J3" i="15" s="1"/>
  <c r="L116" i="15" l="1"/>
  <c r="J4" i="15" s="1"/>
  <c r="J7" i="15"/>
  <c r="J6" i="15" a="1"/>
  <c r="J6" i="15" s="1"/>
  <c r="L116" i="18"/>
  <c r="J4" i="18" s="1"/>
  <c r="J6" i="18" a="1"/>
  <c r="J6" i="18" s="1"/>
  <c r="J7" i="18"/>
  <c r="O114" i="18"/>
  <c r="N115" i="18"/>
  <c r="N116" i="15"/>
  <c r="O116" i="15" s="1"/>
  <c r="O115" i="15"/>
  <c r="O115" i="18" l="1"/>
  <c r="N116" i="18"/>
  <c r="O116" i="18" s="1"/>
  <c r="J5" i="15"/>
  <c r="J5" i="18" l="1"/>
  <c r="F93" i="1"/>
  <c r="E93" i="1"/>
  <c r="F92" i="1"/>
  <c r="E92" i="1"/>
  <c r="F91" i="1"/>
  <c r="E91" i="1"/>
  <c r="F90" i="1"/>
  <c r="E90" i="1"/>
  <c r="F89" i="1"/>
  <c r="E89" i="1"/>
  <c r="F88" i="1"/>
  <c r="E88" i="1"/>
  <c r="F87" i="1"/>
  <c r="E87" i="1"/>
  <c r="F86" i="1"/>
  <c r="E86" i="1"/>
  <c r="F85" i="1"/>
  <c r="E85" i="1"/>
  <c r="F84" i="1"/>
  <c r="E84" i="1"/>
  <c r="F83" i="1"/>
  <c r="E83" i="1"/>
  <c r="F82" i="1"/>
  <c r="E82" i="1"/>
  <c r="F81" i="1"/>
  <c r="E81" i="1"/>
  <c r="F80" i="1"/>
  <c r="E80" i="1"/>
  <c r="F79" i="1"/>
  <c r="E79" i="1"/>
  <c r="F78" i="1"/>
  <c r="E78" i="1"/>
  <c r="F77" i="1"/>
  <c r="E77" i="1"/>
  <c r="F76" i="1"/>
  <c r="E76" i="1"/>
  <c r="F75" i="1"/>
  <c r="E75" i="1"/>
  <c r="F74" i="1"/>
  <c r="E74" i="1"/>
  <c r="F73" i="1"/>
  <c r="E73" i="1"/>
  <c r="F72" i="1"/>
  <c r="E72" i="1"/>
  <c r="F71" i="1"/>
  <c r="E71" i="1"/>
  <c r="F70" i="1"/>
  <c r="E70" i="1"/>
  <c r="F69" i="1"/>
  <c r="E69" i="1"/>
  <c r="F68" i="1"/>
  <c r="E68" i="1"/>
  <c r="F67" i="1"/>
  <c r="E67" i="1"/>
  <c r="F66" i="1"/>
  <c r="E66" i="1"/>
  <c r="F65" i="1"/>
  <c r="E65" i="1"/>
  <c r="F64" i="1"/>
  <c r="E64" i="1"/>
  <c r="F63" i="1"/>
  <c r="E63" i="1"/>
  <c r="F62" i="1"/>
  <c r="E62" i="1"/>
  <c r="F61" i="1"/>
  <c r="E61" i="1"/>
  <c r="F60" i="1"/>
  <c r="E60" i="1"/>
  <c r="F59" i="1"/>
  <c r="E59" i="1"/>
  <c r="F58" i="1"/>
  <c r="E58" i="1"/>
  <c r="F57" i="1"/>
  <c r="E57" i="1"/>
  <c r="F56" i="1"/>
  <c r="E56" i="1"/>
  <c r="F55" i="1"/>
  <c r="E55" i="1"/>
  <c r="F54" i="1"/>
  <c r="E54" i="1"/>
  <c r="F53" i="1"/>
  <c r="E53" i="1"/>
  <c r="F52" i="1"/>
  <c r="E52" i="1"/>
  <c r="F51" i="1"/>
  <c r="E51" i="1"/>
  <c r="F50" i="1"/>
  <c r="E50" i="1"/>
  <c r="F49" i="1"/>
  <c r="E49" i="1"/>
  <c r="F48" i="1"/>
  <c r="E48" i="1"/>
  <c r="F47" i="1"/>
  <c r="E47" i="1"/>
  <c r="F46" i="1"/>
  <c r="E46" i="1"/>
  <c r="F45" i="1"/>
  <c r="E45" i="1"/>
  <c r="F44" i="1"/>
  <c r="E44" i="1"/>
  <c r="F43" i="1"/>
  <c r="E43" i="1"/>
  <c r="F42" i="1"/>
  <c r="E42" i="1"/>
  <c r="F41" i="1"/>
  <c r="E41" i="1"/>
  <c r="F40" i="1"/>
  <c r="E40" i="1"/>
  <c r="F39" i="1"/>
  <c r="E39" i="1"/>
  <c r="F38" i="1"/>
  <c r="E38" i="1"/>
  <c r="F37" i="1"/>
  <c r="E37" i="1"/>
  <c r="F36" i="1"/>
  <c r="E36" i="1"/>
  <c r="F35" i="1"/>
  <c r="E35" i="1"/>
  <c r="F34" i="1"/>
  <c r="E34" i="1"/>
  <c r="F33" i="1"/>
  <c r="E33" i="1"/>
  <c r="F32" i="1"/>
  <c r="E32" i="1"/>
  <c r="F31" i="1"/>
  <c r="E31" i="1"/>
  <c r="F30" i="1"/>
  <c r="E30" i="1"/>
  <c r="F29" i="1"/>
  <c r="E29" i="1"/>
  <c r="F28" i="1"/>
  <c r="E28" i="1"/>
  <c r="F27" i="1"/>
  <c r="E27" i="1"/>
  <c r="F26" i="1"/>
  <c r="E26" i="1"/>
  <c r="F25" i="1"/>
  <c r="E25" i="1"/>
  <c r="F24" i="1"/>
  <c r="E24" i="1"/>
  <c r="F23" i="1"/>
  <c r="E23" i="1"/>
  <c r="F22" i="1"/>
  <c r="E22" i="1"/>
  <c r="F21" i="1"/>
  <c r="E21" i="1"/>
  <c r="F20" i="1"/>
  <c r="E20" i="1"/>
  <c r="F19" i="1"/>
  <c r="E19" i="1"/>
  <c r="F18" i="1"/>
  <c r="E18" i="1"/>
  <c r="F17" i="1"/>
  <c r="E17" i="1"/>
  <c r="F16" i="1"/>
  <c r="E16" i="1"/>
  <c r="F15" i="1"/>
  <c r="E15" i="1"/>
  <c r="F14" i="1"/>
  <c r="E14" i="1"/>
  <c r="F13" i="1"/>
  <c r="E13" i="1"/>
  <c r="F12" i="1"/>
  <c r="E12" i="1"/>
  <c r="F11" i="1"/>
  <c r="E11" i="1"/>
  <c r="F10" i="1"/>
  <c r="E10" i="1"/>
  <c r="F9" i="1"/>
  <c r="E9" i="1"/>
  <c r="F8" i="1"/>
  <c r="E8" i="1"/>
  <c r="F7" i="1"/>
  <c r="E7" i="1"/>
  <c r="F6" i="1"/>
  <c r="E6" i="1"/>
  <c r="F5" i="1"/>
  <c r="E5" i="1"/>
  <c r="F4" i="1"/>
  <c r="E4" i="1"/>
  <c r="F3" i="1"/>
  <c r="E3" i="1"/>
  <c r="F2" i="1"/>
  <c r="B3" i="1"/>
  <c r="B4" i="1" s="1"/>
  <c r="B5" i="1" s="1"/>
  <c r="B6" i="1" s="1"/>
  <c r="B7" i="1" s="1"/>
  <c r="B8" i="1" s="1"/>
  <c r="B9" i="1" s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32" i="1" s="1"/>
  <c r="B33" i="1" s="1"/>
  <c r="B34" i="1" s="1"/>
  <c r="B35" i="1" s="1"/>
  <c r="B36" i="1" s="1"/>
  <c r="B37" i="1" s="1"/>
  <c r="B38" i="1" s="1"/>
  <c r="B39" i="1" s="1"/>
  <c r="B40" i="1" s="1"/>
  <c r="B41" i="1" s="1"/>
  <c r="B42" i="1" s="1"/>
  <c r="B43" i="1" s="1"/>
  <c r="B44" i="1" s="1"/>
  <c r="B45" i="1" s="1"/>
  <c r="B46" i="1" s="1"/>
  <c r="B47" i="1" s="1"/>
  <c r="B48" i="1" s="1"/>
  <c r="B49" i="1" s="1"/>
  <c r="B50" i="1" s="1"/>
  <c r="B51" i="1" s="1"/>
  <c r="B52" i="1" s="1"/>
  <c r="B53" i="1" s="1"/>
  <c r="B54" i="1" s="1"/>
  <c r="B55" i="1" s="1"/>
  <c r="B56" i="1" s="1"/>
  <c r="B57" i="1" s="1"/>
  <c r="B58" i="1" s="1"/>
  <c r="B59" i="1" s="1"/>
  <c r="B60" i="1" s="1"/>
  <c r="B61" i="1" s="1"/>
  <c r="B62" i="1" s="1"/>
  <c r="B63" i="1" s="1"/>
  <c r="B64" i="1" s="1"/>
  <c r="B65" i="1" s="1"/>
  <c r="B66" i="1" s="1"/>
  <c r="B67" i="1" s="1"/>
  <c r="B68" i="1" s="1"/>
  <c r="B69" i="1" s="1"/>
  <c r="B70" i="1" s="1"/>
  <c r="B71" i="1" s="1"/>
  <c r="B72" i="1" s="1"/>
  <c r="B73" i="1" s="1"/>
  <c r="B74" i="1" s="1"/>
  <c r="B75" i="1" s="1"/>
  <c r="B76" i="1" s="1"/>
  <c r="B77" i="1" s="1"/>
  <c r="B78" i="1" s="1"/>
  <c r="B79" i="1" s="1"/>
  <c r="B80" i="1" s="1"/>
  <c r="B81" i="1" s="1"/>
  <c r="B82" i="1" s="1"/>
  <c r="B83" i="1" s="1"/>
  <c r="B84" i="1" s="1"/>
  <c r="B85" i="1" s="1"/>
  <c r="B86" i="1" s="1"/>
  <c r="B87" i="1" s="1"/>
  <c r="B88" i="1" s="1"/>
  <c r="B89" i="1" s="1"/>
  <c r="B90" i="1" s="1"/>
  <c r="B91" i="1" s="1"/>
  <c r="B92" i="1" s="1"/>
  <c r="B93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<sst xmlns="http://schemas.openxmlformats.org/spreadsheetml/2006/main" count="115" uniqueCount="53">
  <si>
    <t>Day</t>
  </si>
  <si>
    <t>Unit sales</t>
  </si>
  <si>
    <t>Saturday</t>
  </si>
  <si>
    <t>Sunday</t>
  </si>
  <si>
    <t>Holiday</t>
  </si>
  <si>
    <t>Date</t>
  </si>
  <si>
    <t>Opening Weekend</t>
  </si>
  <si>
    <t>Discount Tuesday</t>
  </si>
  <si>
    <t>Streaming Avaliable</t>
  </si>
  <si>
    <t>LL</t>
  </si>
  <si>
    <t>c1</t>
  </si>
  <si>
    <t>c2</t>
  </si>
  <si>
    <t>BIC</t>
  </si>
  <si>
    <t>MAPE</t>
  </si>
  <si>
    <t>B_saturday2</t>
  </si>
  <si>
    <t>B_sunday1</t>
  </si>
  <si>
    <t>B_sunday2</t>
  </si>
  <si>
    <t>B_holiday1</t>
  </si>
  <si>
    <t>B_holiday2</t>
  </si>
  <si>
    <t>pi1</t>
  </si>
  <si>
    <t>spike</t>
  </si>
  <si>
    <t>P(T &lt;= t)</t>
  </si>
  <si>
    <t>P(buy week t)</t>
  </si>
  <si>
    <t>B1(t)</t>
  </si>
  <si>
    <t>exp(B1X)</t>
  </si>
  <si>
    <t>B2(t)</t>
  </si>
  <si>
    <t>exp(B2X)</t>
  </si>
  <si>
    <t>Predicted</t>
  </si>
  <si>
    <t>APE</t>
  </si>
  <si>
    <t>B_saturday1</t>
  </si>
  <si>
    <t>B_discount1</t>
  </si>
  <si>
    <t>B_streaming1</t>
  </si>
  <si>
    <t>B_discount2</t>
  </si>
  <si>
    <t>B_streaming2</t>
  </si>
  <si>
    <t>Opening Day</t>
  </si>
  <si>
    <t>B_openingday1</t>
  </si>
  <si>
    <t>B_openingdip1</t>
  </si>
  <si>
    <t>B_openingday2</t>
  </si>
  <si>
    <t>B_openingdip2</t>
  </si>
  <si>
    <t>Friday</t>
  </si>
  <si>
    <t>B_friday1</t>
  </si>
  <si>
    <t>B_friday2</t>
  </si>
  <si>
    <t>OpeningDip</t>
  </si>
  <si>
    <t>r1</t>
  </si>
  <si>
    <t>alpha1</t>
  </si>
  <si>
    <t>r2</t>
  </si>
  <si>
    <t>alpha2</t>
  </si>
  <si>
    <t>Cum Unit Sales</t>
  </si>
  <si>
    <t>Cum Predicted</t>
  </si>
  <si>
    <t>Cum APE</t>
  </si>
  <si>
    <t>Cum MAPE</t>
  </si>
  <si>
    <t>R-squared</t>
  </si>
  <si>
    <t>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</si>
</sst>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2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sz val="11"/>
      <color rgb="FF000000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14" fontId="0" fillId="0" borderId="0" xfId="0" applyNumberFormat="1" applyAlignment="1">
      <alignment horizontal="left" vertic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0" fillId="0" borderId="0" xfId="0" quotePrefix="1" applyAlignment="1">
      <alignment horizontal="left" vertical="center"/>
    </xf>
    <xf numFmtId="0" fontId="0" fillId="2" borderId="3" xfId="0" applyFill="1" applyBorder="1" applyAlignment="1">
      <alignment horizontal="left" vertical="center"/>
    </xf>
    <xf numFmtId="0" fontId="0" fillId="2" borderId="5" xfId="0" applyFill="1" applyBorder="1" applyAlignment="1">
      <alignment horizontal="left" vertical="center"/>
    </xf>
    <xf numFmtId="0" fontId="0" fillId="2" borderId="6" xfId="0" applyFill="1" applyBorder="1" applyAlignment="1">
      <alignment horizontal="left" vertical="center"/>
    </xf>
    <xf numFmtId="0" fontId="0" fillId="2" borderId="7" xfId="0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center"/>
    </xf>
    <xf numFmtId="0" fontId="4" fillId="2" borderId="7" xfId="0" applyFont="1" applyFill="1" applyBorder="1" applyAlignment="1">
      <alignment horizontal="left" vertical="center"/>
    </xf>
    <xf numFmtId="0" fontId="4" fillId="2" borderId="1" xfId="0" applyFont="1" applyFill="1" applyBorder="1" applyAlignment="1">
      <alignment horizontal="left" vertical="center"/>
    </xf>
    <xf numFmtId="164" fontId="0" fillId="2" borderId="8" xfId="0" applyNumberFormat="1" applyFill="1" applyBorder="1" applyAlignment="1">
      <alignment horizontal="left" vertical="center"/>
    </xf>
    <xf numFmtId="0" fontId="0" fillId="2" borderId="8" xfId="0" applyFill="1" applyBorder="1" applyAlignment="1">
      <alignment horizontal="left" vertical="center"/>
    </xf>
    <xf numFmtId="0" fontId="4" fillId="2" borderId="2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9" xfId="0" applyFont="1" applyFill="1" applyBorder="1" applyAlignment="1">
      <alignment horizontal="left" vertical="center"/>
    </xf>
    <xf numFmtId="164" fontId="0" fillId="2" borderId="1" xfId="0" applyNumberFormat="1" applyFill="1" applyBorder="1" applyAlignment="1">
      <alignment horizontal="left" vertical="center"/>
    </xf>
    <xf numFmtId="0" fontId="0" fillId="2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Ticket Sales (Actual vs. Predicted)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455155943344917E-2"/>
          <c:y val="0.10882546207415042"/>
          <c:w val="0.89016150008275996"/>
          <c:h val="0.7509267708936875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'2-seg WG (Burr XII) HCNB'!$A$25:$A$116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'2-seg WG (Burr XII) HCNB'!$C$25:$C$116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72B-6F40-BFA7-E3ED0CCCDC53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'2-seg WG (Burr XII) HCNB'!$A$25:$A$116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'2-seg WG (Burr XII) HCNB'!$K$25:$K$116</c:f>
              <c:numCache>
                <c:formatCode>General</c:formatCode>
                <c:ptCount val="92"/>
                <c:pt idx="0">
                  <c:v>1107.9874609231235</c:v>
                </c:pt>
                <c:pt idx="1">
                  <c:v>1012.1809312065296</c:v>
                </c:pt>
                <c:pt idx="2">
                  <c:v>817.74898920844055</c:v>
                </c:pt>
                <c:pt idx="3">
                  <c:v>290.05554936225411</c:v>
                </c:pt>
                <c:pt idx="4">
                  <c:v>463.5507422442148</c:v>
                </c:pt>
                <c:pt idx="5">
                  <c:v>282.65419695478954</c:v>
                </c:pt>
                <c:pt idx="6">
                  <c:v>355.86112883983571</c:v>
                </c:pt>
                <c:pt idx="7">
                  <c:v>537.17749366976807</c:v>
                </c:pt>
                <c:pt idx="8">
                  <c:v>591.13396488617786</c:v>
                </c:pt>
                <c:pt idx="9">
                  <c:v>380.21170018319521</c:v>
                </c:pt>
                <c:pt idx="10">
                  <c:v>710.81480295161339</c:v>
                </c:pt>
                <c:pt idx="11">
                  <c:v>658.41584399901069</c:v>
                </c:pt>
                <c:pt idx="12">
                  <c:v>623.92836261730838</c:v>
                </c:pt>
                <c:pt idx="13">
                  <c:v>575.07010446406071</c:v>
                </c:pt>
                <c:pt idx="14">
                  <c:v>640.64912268210765</c:v>
                </c:pt>
                <c:pt idx="15">
                  <c:v>615.76884011341201</c:v>
                </c:pt>
                <c:pt idx="16">
                  <c:v>365.6223496986355</c:v>
                </c:pt>
                <c:pt idx="17">
                  <c:v>563.85800086462962</c:v>
                </c:pt>
                <c:pt idx="18">
                  <c:v>368.58876815861476</c:v>
                </c:pt>
                <c:pt idx="19">
                  <c:v>261.27194875607688</c:v>
                </c:pt>
                <c:pt idx="20">
                  <c:v>191.07127643320092</c:v>
                </c:pt>
                <c:pt idx="21">
                  <c:v>261.58518383719854</c:v>
                </c:pt>
                <c:pt idx="22">
                  <c:v>419.76736778987083</c:v>
                </c:pt>
                <c:pt idx="23">
                  <c:v>249.53155274202027</c:v>
                </c:pt>
                <c:pt idx="24">
                  <c:v>86.423762792436904</c:v>
                </c:pt>
                <c:pt idx="25">
                  <c:v>89.79756374909303</c:v>
                </c:pt>
                <c:pt idx="26">
                  <c:v>58.955253600667668</c:v>
                </c:pt>
                <c:pt idx="27">
                  <c:v>54.488979469052843</c:v>
                </c:pt>
                <c:pt idx="28">
                  <c:v>156.28422848251444</c:v>
                </c:pt>
                <c:pt idx="29">
                  <c:v>336.84326091066862</c:v>
                </c:pt>
                <c:pt idx="30">
                  <c:v>200.75285311364487</c:v>
                </c:pt>
                <c:pt idx="31">
                  <c:v>198.21479463283387</c:v>
                </c:pt>
                <c:pt idx="32">
                  <c:v>55.696158791715412</c:v>
                </c:pt>
                <c:pt idx="33">
                  <c:v>38.633955036429526</c:v>
                </c:pt>
                <c:pt idx="34">
                  <c:v>38.722831434789825</c:v>
                </c:pt>
                <c:pt idx="35">
                  <c:v>117.89653490061336</c:v>
                </c:pt>
                <c:pt idx="36">
                  <c:v>256.61658431794518</c:v>
                </c:pt>
                <c:pt idx="37">
                  <c:v>153.25322170259835</c:v>
                </c:pt>
                <c:pt idx="38">
                  <c:v>31.551536513246823</c:v>
                </c:pt>
                <c:pt idx="39">
                  <c:v>45.317430844232788</c:v>
                </c:pt>
                <c:pt idx="40">
                  <c:v>31.385305678055531</c:v>
                </c:pt>
                <c:pt idx="41">
                  <c:v>31.393787176572928</c:v>
                </c:pt>
                <c:pt idx="42">
                  <c:v>95.424933699322921</c:v>
                </c:pt>
                <c:pt idx="43">
                  <c:v>207.80601018950961</c:v>
                </c:pt>
                <c:pt idx="44">
                  <c:v>124.2518190359948</c:v>
                </c:pt>
                <c:pt idx="45">
                  <c:v>25.55711266837568</c:v>
                </c:pt>
                <c:pt idx="46">
                  <c:v>36.638645521058777</c:v>
                </c:pt>
                <c:pt idx="47">
                  <c:v>25.331077127840885</c:v>
                </c:pt>
                <c:pt idx="48">
                  <c:v>25.294115162827204</c:v>
                </c:pt>
                <c:pt idx="49">
                  <c:v>76.835394324112343</c:v>
                </c:pt>
                <c:pt idx="50">
                  <c:v>167.69530480527649</c:v>
                </c:pt>
                <c:pt idx="51">
                  <c:v>100.56112713339726</c:v>
                </c:pt>
                <c:pt idx="52">
                  <c:v>20.6892780146406</c:v>
                </c:pt>
                <c:pt idx="53">
                  <c:v>29.629738615524758</c:v>
                </c:pt>
                <c:pt idx="54">
                  <c:v>20.466568108459814</c:v>
                </c:pt>
                <c:pt idx="55">
                  <c:v>20.416226663597104</c:v>
                </c:pt>
                <c:pt idx="56">
                  <c:v>62.023499450947206</c:v>
                </c:pt>
                <c:pt idx="57">
                  <c:v>135.77614555274619</c:v>
                </c:pt>
                <c:pt idx="58">
                  <c:v>81.718686809884034</c:v>
                </c:pt>
                <c:pt idx="59">
                  <c:v>16.826675874903607</c:v>
                </c:pt>
                <c:pt idx="60">
                  <c:v>24.085365284226555</c:v>
                </c:pt>
                <c:pt idx="61">
                  <c:v>16.629342842613969</c:v>
                </c:pt>
                <c:pt idx="62">
                  <c:v>16.578923058163664</c:v>
                </c:pt>
                <c:pt idx="63">
                  <c:v>50.389489185026505</c:v>
                </c:pt>
                <c:pt idx="64">
                  <c:v>110.6718328539924</c:v>
                </c:pt>
                <c:pt idx="65">
                  <c:v>66.869103235872586</c:v>
                </c:pt>
                <c:pt idx="66">
                  <c:v>66.520344433770859</c:v>
                </c:pt>
                <c:pt idx="67">
                  <c:v>18.699636801569607</c:v>
                </c:pt>
                <c:pt idx="68">
                  <c:v>12.914297321742207</c:v>
                </c:pt>
                <c:pt idx="69">
                  <c:v>12.875748243118545</c:v>
                </c:pt>
                <c:pt idx="70">
                  <c:v>39.188363766615161</c:v>
                </c:pt>
                <c:pt idx="71">
                  <c:v>86.508019289885382</c:v>
                </c:pt>
                <c:pt idx="72">
                  <c:v>52.573663626831468</c:v>
                </c:pt>
                <c:pt idx="73">
                  <c:v>10.86045251445511</c:v>
                </c:pt>
                <c:pt idx="74">
                  <c:v>15.546789260043049</c:v>
                </c:pt>
                <c:pt idx="75">
                  <c:v>10.735896765326491</c:v>
                </c:pt>
                <c:pt idx="76">
                  <c:v>10.70152146081249</c:v>
                </c:pt>
                <c:pt idx="77">
                  <c:v>32.590751677447074</c:v>
                </c:pt>
                <c:pt idx="78">
                  <c:v>72.152105138070795</c:v>
                </c:pt>
                <c:pt idx="79">
                  <c:v>43.99723009534673</c:v>
                </c:pt>
                <c:pt idx="80">
                  <c:v>9.0987842577522358</c:v>
                </c:pt>
                <c:pt idx="81">
                  <c:v>13.024832898608786</c:v>
                </c:pt>
                <c:pt idx="82">
                  <c:v>8.9945184044287743</c:v>
                </c:pt>
                <c:pt idx="83">
                  <c:v>8.9647725219937904</c:v>
                </c:pt>
                <c:pt idx="84">
                  <c:v>8.793630467562874</c:v>
                </c:pt>
                <c:pt idx="85">
                  <c:v>20.348067485209675</c:v>
                </c:pt>
                <c:pt idx="86">
                  <c:v>13.043778804541773</c:v>
                </c:pt>
                <c:pt idx="87">
                  <c:v>2.759923832709732</c:v>
                </c:pt>
                <c:pt idx="88">
                  <c:v>3.9875372244230212</c:v>
                </c:pt>
                <c:pt idx="89">
                  <c:v>2.7792973420898148</c:v>
                </c:pt>
                <c:pt idx="90">
                  <c:v>2.7909293518452172</c:v>
                </c:pt>
                <c:pt idx="91">
                  <c:v>8.6422115170292635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772B-6F40-BFA7-E3ED0CCCDC5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date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Offset val="100"/>
        <c:baseTimeUnit val="days"/>
        <c:majorUnit val="4"/>
        <c:majorTimeUnit val="days"/>
      </c:date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Daily</a:t>
            </a:r>
            <a:r>
              <a:rPr lang="en-US" baseline="0"/>
              <a:t> Ticket Sales (Actual vs. Predicted)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455155943344917E-2"/>
          <c:y val="0.10882546207415042"/>
          <c:w val="0.89016150008275996"/>
          <c:h val="0.7509267708936875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'2-seg WG (Burr XII) HCNB'!$A$25:$A$116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'2-seg WG (Burr XII) HCNB'!$M$25:$M$116</c:f>
              <c:numCache>
                <c:formatCode>General</c:formatCode>
                <c:ptCount val="92"/>
                <c:pt idx="0">
                  <c:v>1091</c:v>
                </c:pt>
                <c:pt idx="1">
                  <c:v>2153</c:v>
                </c:pt>
                <c:pt idx="2">
                  <c:v>2953</c:v>
                </c:pt>
                <c:pt idx="3">
                  <c:v>3256</c:v>
                </c:pt>
                <c:pt idx="4">
                  <c:v>3703</c:v>
                </c:pt>
                <c:pt idx="5">
                  <c:v>4035</c:v>
                </c:pt>
                <c:pt idx="6">
                  <c:v>4353</c:v>
                </c:pt>
                <c:pt idx="7">
                  <c:v>4844</c:v>
                </c:pt>
                <c:pt idx="8">
                  <c:v>5376</c:v>
                </c:pt>
                <c:pt idx="9">
                  <c:v>5720</c:v>
                </c:pt>
                <c:pt idx="10">
                  <c:v>6477</c:v>
                </c:pt>
                <c:pt idx="11">
                  <c:v>7156</c:v>
                </c:pt>
                <c:pt idx="12">
                  <c:v>7772</c:v>
                </c:pt>
                <c:pt idx="13">
                  <c:v>8377</c:v>
                </c:pt>
                <c:pt idx="14">
                  <c:v>9030</c:v>
                </c:pt>
                <c:pt idx="15">
                  <c:v>9684</c:v>
                </c:pt>
                <c:pt idx="16">
                  <c:v>10078</c:v>
                </c:pt>
                <c:pt idx="17">
                  <c:v>10580</c:v>
                </c:pt>
                <c:pt idx="18">
                  <c:v>10928</c:v>
                </c:pt>
                <c:pt idx="19">
                  <c:v>11166</c:v>
                </c:pt>
                <c:pt idx="20">
                  <c:v>11370</c:v>
                </c:pt>
                <c:pt idx="21">
                  <c:v>11696</c:v>
                </c:pt>
                <c:pt idx="22">
                  <c:v>12160</c:v>
                </c:pt>
                <c:pt idx="23">
                  <c:v>12435</c:v>
                </c:pt>
                <c:pt idx="24">
                  <c:v>12506</c:v>
                </c:pt>
                <c:pt idx="25">
                  <c:v>12590</c:v>
                </c:pt>
                <c:pt idx="26">
                  <c:v>12649</c:v>
                </c:pt>
                <c:pt idx="27">
                  <c:v>12700</c:v>
                </c:pt>
                <c:pt idx="28">
                  <c:v>12836</c:v>
                </c:pt>
                <c:pt idx="29">
                  <c:v>13112</c:v>
                </c:pt>
                <c:pt idx="30">
                  <c:v>13340</c:v>
                </c:pt>
                <c:pt idx="31">
                  <c:v>13537</c:v>
                </c:pt>
                <c:pt idx="32">
                  <c:v>13601</c:v>
                </c:pt>
                <c:pt idx="33">
                  <c:v>13639</c:v>
                </c:pt>
                <c:pt idx="34">
                  <c:v>13675</c:v>
                </c:pt>
                <c:pt idx="35">
                  <c:v>13792</c:v>
                </c:pt>
                <c:pt idx="36">
                  <c:v>14030</c:v>
                </c:pt>
                <c:pt idx="37">
                  <c:v>14182</c:v>
                </c:pt>
                <c:pt idx="38">
                  <c:v>14214</c:v>
                </c:pt>
                <c:pt idx="39">
                  <c:v>14258</c:v>
                </c:pt>
                <c:pt idx="40">
                  <c:v>14287</c:v>
                </c:pt>
                <c:pt idx="41">
                  <c:v>14318</c:v>
                </c:pt>
                <c:pt idx="42">
                  <c:v>14420</c:v>
                </c:pt>
                <c:pt idx="43">
                  <c:v>14635</c:v>
                </c:pt>
                <c:pt idx="44">
                  <c:v>14745</c:v>
                </c:pt>
                <c:pt idx="45">
                  <c:v>14769</c:v>
                </c:pt>
                <c:pt idx="46">
                  <c:v>14806</c:v>
                </c:pt>
                <c:pt idx="47">
                  <c:v>14829</c:v>
                </c:pt>
                <c:pt idx="48">
                  <c:v>14851</c:v>
                </c:pt>
                <c:pt idx="49">
                  <c:v>14929</c:v>
                </c:pt>
                <c:pt idx="50">
                  <c:v>15101</c:v>
                </c:pt>
                <c:pt idx="51">
                  <c:v>15205</c:v>
                </c:pt>
                <c:pt idx="52">
                  <c:v>15222</c:v>
                </c:pt>
                <c:pt idx="53">
                  <c:v>15251</c:v>
                </c:pt>
                <c:pt idx="54">
                  <c:v>15269</c:v>
                </c:pt>
                <c:pt idx="55">
                  <c:v>15286</c:v>
                </c:pt>
                <c:pt idx="56">
                  <c:v>15344</c:v>
                </c:pt>
                <c:pt idx="57">
                  <c:v>15470</c:v>
                </c:pt>
                <c:pt idx="58">
                  <c:v>15516</c:v>
                </c:pt>
                <c:pt idx="59">
                  <c:v>15533</c:v>
                </c:pt>
                <c:pt idx="60">
                  <c:v>15558</c:v>
                </c:pt>
                <c:pt idx="61">
                  <c:v>15593</c:v>
                </c:pt>
                <c:pt idx="62">
                  <c:v>15608</c:v>
                </c:pt>
                <c:pt idx="63">
                  <c:v>15665</c:v>
                </c:pt>
                <c:pt idx="64">
                  <c:v>15779</c:v>
                </c:pt>
                <c:pt idx="65">
                  <c:v>15872</c:v>
                </c:pt>
                <c:pt idx="66">
                  <c:v>15957</c:v>
                </c:pt>
                <c:pt idx="67">
                  <c:v>15989</c:v>
                </c:pt>
                <c:pt idx="68">
                  <c:v>16008</c:v>
                </c:pt>
                <c:pt idx="69">
                  <c:v>16026</c:v>
                </c:pt>
                <c:pt idx="70">
                  <c:v>16071</c:v>
                </c:pt>
                <c:pt idx="71">
                  <c:v>16160</c:v>
                </c:pt>
                <c:pt idx="72">
                  <c:v>16211</c:v>
                </c:pt>
                <c:pt idx="73">
                  <c:v>16219</c:v>
                </c:pt>
                <c:pt idx="74">
                  <c:v>16234</c:v>
                </c:pt>
                <c:pt idx="75">
                  <c:v>16243</c:v>
                </c:pt>
                <c:pt idx="76">
                  <c:v>16251</c:v>
                </c:pt>
                <c:pt idx="77">
                  <c:v>16277</c:v>
                </c:pt>
                <c:pt idx="78">
                  <c:v>16343</c:v>
                </c:pt>
                <c:pt idx="79">
                  <c:v>16380</c:v>
                </c:pt>
                <c:pt idx="80">
                  <c:v>16387</c:v>
                </c:pt>
                <c:pt idx="81">
                  <c:v>16399</c:v>
                </c:pt>
                <c:pt idx="82">
                  <c:v>16407</c:v>
                </c:pt>
                <c:pt idx="83">
                  <c:v>16411</c:v>
                </c:pt>
                <c:pt idx="84">
                  <c:v>16421</c:v>
                </c:pt>
                <c:pt idx="85">
                  <c:v>16442</c:v>
                </c:pt>
                <c:pt idx="86">
                  <c:v>16453</c:v>
                </c:pt>
                <c:pt idx="87">
                  <c:v>16457</c:v>
                </c:pt>
                <c:pt idx="88">
                  <c:v>16463</c:v>
                </c:pt>
                <c:pt idx="89">
                  <c:v>16467</c:v>
                </c:pt>
                <c:pt idx="90">
                  <c:v>16470</c:v>
                </c:pt>
                <c:pt idx="91">
                  <c:v>16474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4DF-8D4C-94D3-381FD9509ECE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'2-seg WG (Burr XII) HCNB'!$A$25:$A$116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'2-seg WG (Burr XII) HCNB'!$N$25:$N$116</c:f>
              <c:numCache>
                <c:formatCode>General</c:formatCode>
                <c:ptCount val="92"/>
                <c:pt idx="0">
                  <c:v>1107.9874609231235</c:v>
                </c:pt>
                <c:pt idx="1">
                  <c:v>2120.1683921296531</c:v>
                </c:pt>
                <c:pt idx="2">
                  <c:v>2937.9173813380935</c:v>
                </c:pt>
                <c:pt idx="3">
                  <c:v>3227.9729307003477</c:v>
                </c:pt>
                <c:pt idx="4">
                  <c:v>3691.5236729445623</c:v>
                </c:pt>
                <c:pt idx="5">
                  <c:v>3974.1778698993521</c:v>
                </c:pt>
                <c:pt idx="6">
                  <c:v>4330.0389987391882</c:v>
                </c:pt>
                <c:pt idx="7">
                  <c:v>4867.2164924089566</c:v>
                </c:pt>
                <c:pt idx="8">
                  <c:v>5458.3504572951342</c:v>
                </c:pt>
                <c:pt idx="9">
                  <c:v>5838.562157478329</c:v>
                </c:pt>
                <c:pt idx="10">
                  <c:v>6549.3769604299423</c:v>
                </c:pt>
                <c:pt idx="11">
                  <c:v>7207.7928044289529</c:v>
                </c:pt>
                <c:pt idx="12">
                  <c:v>7831.7211670462611</c:v>
                </c:pt>
                <c:pt idx="13">
                  <c:v>8406.7912715103212</c:v>
                </c:pt>
                <c:pt idx="14">
                  <c:v>9047.4403941924284</c:v>
                </c:pt>
                <c:pt idx="15">
                  <c:v>9663.2092343058412</c:v>
                </c:pt>
                <c:pt idx="16">
                  <c:v>10028.831584004476</c:v>
                </c:pt>
                <c:pt idx="17">
                  <c:v>10592.689584869106</c:v>
                </c:pt>
                <c:pt idx="18">
                  <c:v>10961.278353027721</c:v>
                </c:pt>
                <c:pt idx="19">
                  <c:v>11222.550301783798</c:v>
                </c:pt>
                <c:pt idx="20">
                  <c:v>11413.621578216998</c:v>
                </c:pt>
                <c:pt idx="21">
                  <c:v>11675.206762054197</c:v>
                </c:pt>
                <c:pt idx="22">
                  <c:v>12094.974129844068</c:v>
                </c:pt>
                <c:pt idx="23">
                  <c:v>12344.505682586088</c:v>
                </c:pt>
                <c:pt idx="24">
                  <c:v>12430.929445378526</c:v>
                </c:pt>
                <c:pt idx="25">
                  <c:v>12520.727009127619</c:v>
                </c:pt>
                <c:pt idx="26">
                  <c:v>12579.682262728285</c:v>
                </c:pt>
                <c:pt idx="27">
                  <c:v>12634.171242197339</c:v>
                </c:pt>
                <c:pt idx="28">
                  <c:v>12790.455470679854</c:v>
                </c:pt>
                <c:pt idx="29">
                  <c:v>13127.298731590523</c:v>
                </c:pt>
                <c:pt idx="30">
                  <c:v>13328.051584704168</c:v>
                </c:pt>
                <c:pt idx="31">
                  <c:v>13526.266379337001</c:v>
                </c:pt>
                <c:pt idx="32">
                  <c:v>13581.962538128717</c:v>
                </c:pt>
                <c:pt idx="33">
                  <c:v>13620.596493165147</c:v>
                </c:pt>
                <c:pt idx="34">
                  <c:v>13659.319324599937</c:v>
                </c:pt>
                <c:pt idx="35">
                  <c:v>13777.215859500551</c:v>
                </c:pt>
                <c:pt idx="36">
                  <c:v>14033.832443818497</c:v>
                </c:pt>
                <c:pt idx="37">
                  <c:v>14187.085665521096</c:v>
                </c:pt>
                <c:pt idx="38">
                  <c:v>14218.637202034342</c:v>
                </c:pt>
                <c:pt idx="39">
                  <c:v>14263.954632878575</c:v>
                </c:pt>
                <c:pt idx="40">
                  <c:v>14295.33993855663</c:v>
                </c:pt>
                <c:pt idx="41">
                  <c:v>14326.733725733204</c:v>
                </c:pt>
                <c:pt idx="42">
                  <c:v>14422.158659432527</c:v>
                </c:pt>
                <c:pt idx="43">
                  <c:v>14629.964669622037</c:v>
                </c:pt>
                <c:pt idx="44">
                  <c:v>14754.216488658032</c:v>
                </c:pt>
                <c:pt idx="45">
                  <c:v>14779.773601326408</c:v>
                </c:pt>
                <c:pt idx="46">
                  <c:v>14816.412246847467</c:v>
                </c:pt>
                <c:pt idx="47">
                  <c:v>14841.743323975308</c:v>
                </c:pt>
                <c:pt idx="48">
                  <c:v>14867.037439138136</c:v>
                </c:pt>
                <c:pt idx="49">
                  <c:v>14943.872833462248</c:v>
                </c:pt>
                <c:pt idx="50">
                  <c:v>15111.568138267525</c:v>
                </c:pt>
                <c:pt idx="51">
                  <c:v>15212.129265400921</c:v>
                </c:pt>
                <c:pt idx="52">
                  <c:v>15232.818543415562</c:v>
                </c:pt>
                <c:pt idx="53">
                  <c:v>15262.448282031088</c:v>
                </c:pt>
                <c:pt idx="54">
                  <c:v>15282.914850139548</c:v>
                </c:pt>
                <c:pt idx="55">
                  <c:v>15303.331076803146</c:v>
                </c:pt>
                <c:pt idx="56">
                  <c:v>15365.354576254093</c:v>
                </c:pt>
                <c:pt idx="57">
                  <c:v>15501.13072180684</c:v>
                </c:pt>
                <c:pt idx="58">
                  <c:v>15582.849408616723</c:v>
                </c:pt>
                <c:pt idx="59">
                  <c:v>15599.676084491626</c:v>
                </c:pt>
                <c:pt idx="60">
                  <c:v>15623.761449775853</c:v>
                </c:pt>
                <c:pt idx="61">
                  <c:v>15640.390792618467</c:v>
                </c:pt>
                <c:pt idx="62">
                  <c:v>15656.969715676631</c:v>
                </c:pt>
                <c:pt idx="63">
                  <c:v>15707.359204861657</c:v>
                </c:pt>
                <c:pt idx="64">
                  <c:v>15818.031037715649</c:v>
                </c:pt>
                <c:pt idx="65">
                  <c:v>15884.900140951522</c:v>
                </c:pt>
                <c:pt idx="66">
                  <c:v>15951.420485385293</c:v>
                </c:pt>
                <c:pt idx="67">
                  <c:v>15970.120122186863</c:v>
                </c:pt>
                <c:pt idx="68">
                  <c:v>15983.034419508605</c:v>
                </c:pt>
                <c:pt idx="69">
                  <c:v>15995.910167751725</c:v>
                </c:pt>
                <c:pt idx="70">
                  <c:v>16035.098531518341</c:v>
                </c:pt>
                <c:pt idx="71">
                  <c:v>16121.606550808227</c:v>
                </c:pt>
                <c:pt idx="72">
                  <c:v>16174.180214435059</c:v>
                </c:pt>
                <c:pt idx="73">
                  <c:v>16185.040666949513</c:v>
                </c:pt>
                <c:pt idx="74">
                  <c:v>16200.587456209556</c:v>
                </c:pt>
                <c:pt idx="75">
                  <c:v>16211.323352974883</c:v>
                </c:pt>
                <c:pt idx="76">
                  <c:v>16222.024874435696</c:v>
                </c:pt>
                <c:pt idx="77">
                  <c:v>16254.615626113144</c:v>
                </c:pt>
                <c:pt idx="78">
                  <c:v>16326.767731251215</c:v>
                </c:pt>
                <c:pt idx="79">
                  <c:v>16370.764961346562</c:v>
                </c:pt>
                <c:pt idx="80">
                  <c:v>16379.863745604314</c:v>
                </c:pt>
                <c:pt idx="81">
                  <c:v>16392.888578502923</c:v>
                </c:pt>
                <c:pt idx="82">
                  <c:v>16401.883096907353</c:v>
                </c:pt>
                <c:pt idx="83">
                  <c:v>16410.847869429348</c:v>
                </c:pt>
                <c:pt idx="84">
                  <c:v>16419.641499896912</c:v>
                </c:pt>
                <c:pt idx="85">
                  <c:v>16439.989567382123</c:v>
                </c:pt>
                <c:pt idx="86">
                  <c:v>16453.033346186665</c:v>
                </c:pt>
                <c:pt idx="87">
                  <c:v>16455.793270019374</c:v>
                </c:pt>
                <c:pt idx="88">
                  <c:v>16459.780807243798</c:v>
                </c:pt>
                <c:pt idx="89">
                  <c:v>16462.560104585889</c:v>
                </c:pt>
                <c:pt idx="90">
                  <c:v>16465.351033937735</c:v>
                </c:pt>
                <c:pt idx="91">
                  <c:v>16473.993245454763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4DF-8D4C-94D3-381FD9509E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date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Offset val="100"/>
        <c:baseTimeUnit val="days"/>
        <c:majorUnit val="4"/>
        <c:majorTimeUnit val="days"/>
      </c:date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Daily</a:t>
            </a:r>
            <a:r>
              <a:rPr lang="en-US" baseline="0"/>
              <a:t> Ticket Sales (Actual vs. Predicted)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455155943344917E-2"/>
          <c:y val="0.10882546207415042"/>
          <c:w val="0.89016150008275996"/>
          <c:h val="0.7509267708936875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'Hold-out Testing (40 days)'!$A$25:$A$116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'Hold-out Testing (40 days)'!$C$25:$C$116</c:f>
              <c:numCache>
                <c:formatCode>General</c:formatCode>
                <c:ptCount val="92"/>
                <c:pt idx="0">
                  <c:v>1091</c:v>
                </c:pt>
                <c:pt idx="1">
                  <c:v>1062</c:v>
                </c:pt>
                <c:pt idx="2">
                  <c:v>800</c:v>
                </c:pt>
                <c:pt idx="3">
                  <c:v>303</c:v>
                </c:pt>
                <c:pt idx="4">
                  <c:v>447</c:v>
                </c:pt>
                <c:pt idx="5">
                  <c:v>332</c:v>
                </c:pt>
                <c:pt idx="6">
                  <c:v>318</c:v>
                </c:pt>
                <c:pt idx="7">
                  <c:v>491</c:v>
                </c:pt>
                <c:pt idx="8">
                  <c:v>532</c:v>
                </c:pt>
                <c:pt idx="9">
                  <c:v>344</c:v>
                </c:pt>
                <c:pt idx="10">
                  <c:v>757</c:v>
                </c:pt>
                <c:pt idx="11">
                  <c:v>679</c:v>
                </c:pt>
                <c:pt idx="12">
                  <c:v>616</c:v>
                </c:pt>
                <c:pt idx="13">
                  <c:v>605</c:v>
                </c:pt>
                <c:pt idx="14">
                  <c:v>653</c:v>
                </c:pt>
                <c:pt idx="15">
                  <c:v>654</c:v>
                </c:pt>
                <c:pt idx="16">
                  <c:v>394</c:v>
                </c:pt>
                <c:pt idx="17">
                  <c:v>502</c:v>
                </c:pt>
                <c:pt idx="18">
                  <c:v>348</c:v>
                </c:pt>
                <c:pt idx="19">
                  <c:v>238</c:v>
                </c:pt>
                <c:pt idx="20">
                  <c:v>204</c:v>
                </c:pt>
                <c:pt idx="21">
                  <c:v>326</c:v>
                </c:pt>
                <c:pt idx="22">
                  <c:v>464</c:v>
                </c:pt>
                <c:pt idx="23">
                  <c:v>275</c:v>
                </c:pt>
                <c:pt idx="24">
                  <c:v>71</c:v>
                </c:pt>
                <c:pt idx="25">
                  <c:v>84</c:v>
                </c:pt>
                <c:pt idx="26">
                  <c:v>59</c:v>
                </c:pt>
                <c:pt idx="27">
                  <c:v>51</c:v>
                </c:pt>
                <c:pt idx="28">
                  <c:v>136</c:v>
                </c:pt>
                <c:pt idx="29">
                  <c:v>276</c:v>
                </c:pt>
                <c:pt idx="30">
                  <c:v>228</c:v>
                </c:pt>
                <c:pt idx="31">
                  <c:v>197</c:v>
                </c:pt>
                <c:pt idx="32">
                  <c:v>64</c:v>
                </c:pt>
                <c:pt idx="33">
                  <c:v>38</c:v>
                </c:pt>
                <c:pt idx="34">
                  <c:v>36</c:v>
                </c:pt>
                <c:pt idx="35">
                  <c:v>117</c:v>
                </c:pt>
                <c:pt idx="36">
                  <c:v>238</c:v>
                </c:pt>
                <c:pt idx="37">
                  <c:v>152</c:v>
                </c:pt>
                <c:pt idx="38">
                  <c:v>32</c:v>
                </c:pt>
                <c:pt idx="39">
                  <c:v>44</c:v>
                </c:pt>
                <c:pt idx="40">
                  <c:v>29</c:v>
                </c:pt>
                <c:pt idx="41">
                  <c:v>31</c:v>
                </c:pt>
                <c:pt idx="42">
                  <c:v>102</c:v>
                </c:pt>
                <c:pt idx="43">
                  <c:v>215</c:v>
                </c:pt>
                <c:pt idx="44">
                  <c:v>110</c:v>
                </c:pt>
                <c:pt idx="45">
                  <c:v>24</c:v>
                </c:pt>
                <c:pt idx="46">
                  <c:v>37</c:v>
                </c:pt>
                <c:pt idx="47">
                  <c:v>23</c:v>
                </c:pt>
                <c:pt idx="48">
                  <c:v>22</c:v>
                </c:pt>
                <c:pt idx="49">
                  <c:v>78</c:v>
                </c:pt>
                <c:pt idx="50">
                  <c:v>172</c:v>
                </c:pt>
                <c:pt idx="51">
                  <c:v>104</c:v>
                </c:pt>
                <c:pt idx="52">
                  <c:v>17</c:v>
                </c:pt>
                <c:pt idx="53">
                  <c:v>29</c:v>
                </c:pt>
                <c:pt idx="54">
                  <c:v>18</c:v>
                </c:pt>
                <c:pt idx="55">
                  <c:v>17</c:v>
                </c:pt>
                <c:pt idx="56">
                  <c:v>58</c:v>
                </c:pt>
                <c:pt idx="57">
                  <c:v>126</c:v>
                </c:pt>
                <c:pt idx="58">
                  <c:v>46</c:v>
                </c:pt>
                <c:pt idx="59">
                  <c:v>17</c:v>
                </c:pt>
                <c:pt idx="60">
                  <c:v>25</c:v>
                </c:pt>
                <c:pt idx="61">
                  <c:v>35</c:v>
                </c:pt>
                <c:pt idx="62">
                  <c:v>15</c:v>
                </c:pt>
                <c:pt idx="63">
                  <c:v>57</c:v>
                </c:pt>
                <c:pt idx="64">
                  <c:v>114</c:v>
                </c:pt>
                <c:pt idx="65">
                  <c:v>93</c:v>
                </c:pt>
                <c:pt idx="66">
                  <c:v>85</c:v>
                </c:pt>
                <c:pt idx="67">
                  <c:v>32</c:v>
                </c:pt>
                <c:pt idx="68">
                  <c:v>19</c:v>
                </c:pt>
                <c:pt idx="69">
                  <c:v>18</c:v>
                </c:pt>
                <c:pt idx="70">
                  <c:v>45</c:v>
                </c:pt>
                <c:pt idx="71">
                  <c:v>89</c:v>
                </c:pt>
                <c:pt idx="72">
                  <c:v>51</c:v>
                </c:pt>
                <c:pt idx="73">
                  <c:v>8</c:v>
                </c:pt>
                <c:pt idx="74">
                  <c:v>15</c:v>
                </c:pt>
                <c:pt idx="75">
                  <c:v>9</c:v>
                </c:pt>
                <c:pt idx="76">
                  <c:v>8</c:v>
                </c:pt>
                <c:pt idx="77">
                  <c:v>26</c:v>
                </c:pt>
                <c:pt idx="78">
                  <c:v>66</c:v>
                </c:pt>
                <c:pt idx="79">
                  <c:v>37</c:v>
                </c:pt>
                <c:pt idx="80">
                  <c:v>7</c:v>
                </c:pt>
                <c:pt idx="81">
                  <c:v>12</c:v>
                </c:pt>
                <c:pt idx="82">
                  <c:v>8</c:v>
                </c:pt>
                <c:pt idx="83">
                  <c:v>4</c:v>
                </c:pt>
                <c:pt idx="84">
                  <c:v>10</c:v>
                </c:pt>
                <c:pt idx="85">
                  <c:v>21</c:v>
                </c:pt>
                <c:pt idx="86">
                  <c:v>11</c:v>
                </c:pt>
                <c:pt idx="87">
                  <c:v>4</c:v>
                </c:pt>
                <c:pt idx="88">
                  <c:v>6</c:v>
                </c:pt>
                <c:pt idx="89">
                  <c:v>4</c:v>
                </c:pt>
                <c:pt idx="90">
                  <c:v>3</c:v>
                </c:pt>
                <c:pt idx="9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F9-AF4E-B73F-3C3B2835BDC2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'Hold-out Testing (40 days)'!$A$25:$A$116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'Hold-out Testing (40 days)'!$K$25:$K$116</c:f>
              <c:numCache>
                <c:formatCode>General</c:formatCode>
                <c:ptCount val="92"/>
                <c:pt idx="0">
                  <c:v>1155.4680420425111</c:v>
                </c:pt>
                <c:pt idx="1">
                  <c:v>966.93688081944447</c:v>
                </c:pt>
                <c:pt idx="2">
                  <c:v>808.67912306457868</c:v>
                </c:pt>
                <c:pt idx="3">
                  <c:v>298.62506122049319</c:v>
                </c:pt>
                <c:pt idx="4">
                  <c:v>441.02549207928746</c:v>
                </c:pt>
                <c:pt idx="5">
                  <c:v>280.91612630008689</c:v>
                </c:pt>
                <c:pt idx="6">
                  <c:v>352.32059273234415</c:v>
                </c:pt>
                <c:pt idx="7">
                  <c:v>533.68748639956027</c:v>
                </c:pt>
                <c:pt idx="8">
                  <c:v>622.65303103592532</c:v>
                </c:pt>
                <c:pt idx="9">
                  <c:v>384.73141691231712</c:v>
                </c:pt>
                <c:pt idx="10">
                  <c:v>713.77005217798035</c:v>
                </c:pt>
                <c:pt idx="11">
                  <c:v>654.25229155145894</c:v>
                </c:pt>
                <c:pt idx="12">
                  <c:v>609.41648644296106</c:v>
                </c:pt>
                <c:pt idx="13">
                  <c:v>567.13459215301657</c:v>
                </c:pt>
                <c:pt idx="14">
                  <c:v>637.38532312772463</c:v>
                </c:pt>
                <c:pt idx="15">
                  <c:v>639.0914319040694</c:v>
                </c:pt>
                <c:pt idx="16">
                  <c:v>368.19856181015132</c:v>
                </c:pt>
                <c:pt idx="17">
                  <c:v>561.56213857888463</c:v>
                </c:pt>
                <c:pt idx="18">
                  <c:v>371.68209477167204</c:v>
                </c:pt>
                <c:pt idx="19">
                  <c:v>261.40731870246128</c:v>
                </c:pt>
                <c:pt idx="20">
                  <c:v>193.93055576969604</c:v>
                </c:pt>
                <c:pt idx="21">
                  <c:v>255.47127151191313</c:v>
                </c:pt>
                <c:pt idx="22">
                  <c:v>419.52956527690628</c:v>
                </c:pt>
                <c:pt idx="23">
                  <c:v>255.46693615732113</c:v>
                </c:pt>
                <c:pt idx="24">
                  <c:v>85.672959442616161</c:v>
                </c:pt>
                <c:pt idx="25">
                  <c:v>90.485011246543849</c:v>
                </c:pt>
                <c:pt idx="26">
                  <c:v>55.844794725343206</c:v>
                </c:pt>
                <c:pt idx="27">
                  <c:v>50.508245903230218</c:v>
                </c:pt>
                <c:pt idx="28">
                  <c:v>143.72874300305762</c:v>
                </c:pt>
                <c:pt idx="29">
                  <c:v>334.3210079284259</c:v>
                </c:pt>
                <c:pt idx="30">
                  <c:v>207.81328921628261</c:v>
                </c:pt>
                <c:pt idx="31">
                  <c:v>186.86655974206602</c:v>
                </c:pt>
                <c:pt idx="32">
                  <c:v>54.8358102573171</c:v>
                </c:pt>
                <c:pt idx="33">
                  <c:v>35.545260624400555</c:v>
                </c:pt>
                <c:pt idx="34">
                  <c:v>35.627382785702324</c:v>
                </c:pt>
                <c:pt idx="35">
                  <c:v>110.51300353309146</c:v>
                </c:pt>
                <c:pt idx="36">
                  <c:v>260.76657030721651</c:v>
                </c:pt>
                <c:pt idx="37">
                  <c:v>162.42591136920171</c:v>
                </c:pt>
                <c:pt idx="38">
                  <c:v>29.435544084716049</c:v>
                </c:pt>
                <c:pt idx="39">
                  <c:v>45.25493678407544</c:v>
                </c:pt>
                <c:pt idx="40">
                  <c:v>29.310009367305987</c:v>
                </c:pt>
                <c:pt idx="41">
                  <c:v>29.341077608097123</c:v>
                </c:pt>
                <c:pt idx="42">
                  <c:v>90.893917794551697</c:v>
                </c:pt>
                <c:pt idx="43">
                  <c:v>214.53890695669054</c:v>
                </c:pt>
                <c:pt idx="44">
                  <c:v>133.76917218737572</c:v>
                </c:pt>
                <c:pt idx="45">
                  <c:v>24.221419220543659</c:v>
                </c:pt>
                <c:pt idx="46">
                  <c:v>37.174030153586116</c:v>
                </c:pt>
                <c:pt idx="47">
                  <c:v>24.037644937047187</c:v>
                </c:pt>
                <c:pt idx="48">
                  <c:v>24.023783631421658</c:v>
                </c:pt>
                <c:pt idx="49">
                  <c:v>74.366772877079711</c:v>
                </c:pt>
                <c:pt idx="50">
                  <c:v>175.84347468809491</c:v>
                </c:pt>
                <c:pt idx="51">
                  <c:v>109.92285588658501</c:v>
                </c:pt>
                <c:pt idx="52">
                  <c:v>19.907661757462279</c:v>
                </c:pt>
                <c:pt idx="53">
                  <c:v>30.523371268667553</c:v>
                </c:pt>
                <c:pt idx="54">
                  <c:v>19.719621236713447</c:v>
                </c:pt>
                <c:pt idx="55">
                  <c:v>19.688786621965825</c:v>
                </c:pt>
                <c:pt idx="56">
                  <c:v>60.942114118739397</c:v>
                </c:pt>
                <c:pt idx="57">
                  <c:v>144.46302670620415</c:v>
                </c:pt>
                <c:pt idx="58">
                  <c:v>90.601066998000078</c:v>
                </c:pt>
                <c:pt idx="59">
                  <c:v>16.420623024537839</c:v>
                </c:pt>
                <c:pt idx="60">
                  <c:v>25.163510031270263</c:v>
                </c:pt>
                <c:pt idx="61">
                  <c:v>16.249297971449028</c:v>
                </c:pt>
                <c:pt idx="62">
                  <c:v>16.214193001842791</c:v>
                </c:pt>
                <c:pt idx="63">
                  <c:v>50.200543025449853</c:v>
                </c:pt>
                <c:pt idx="64">
                  <c:v>119.33408594707873</c:v>
                </c:pt>
                <c:pt idx="65">
                  <c:v>75.103995414033122</c:v>
                </c:pt>
                <c:pt idx="66">
                  <c:v>67.88826771492451</c:v>
                </c:pt>
                <c:pt idx="67">
                  <c:v>19.900386350246713</c:v>
                </c:pt>
                <c:pt idx="68">
                  <c:v>12.852447888256346</c:v>
                </c:pt>
                <c:pt idx="69">
                  <c:v>12.823664615055353</c:v>
                </c:pt>
                <c:pt idx="70">
                  <c:v>39.743600978942027</c:v>
                </c:pt>
                <c:pt idx="71">
                  <c:v>94.884087998867159</c:v>
                </c:pt>
                <c:pt idx="72">
                  <c:v>60.026328860715573</c:v>
                </c:pt>
                <c:pt idx="73">
                  <c:v>10.910940223937683</c:v>
                </c:pt>
                <c:pt idx="74">
                  <c:v>16.719429378295182</c:v>
                </c:pt>
                <c:pt idx="75">
                  <c:v>10.796816095762217</c:v>
                </c:pt>
                <c:pt idx="76">
                  <c:v>10.769966701157374</c:v>
                </c:pt>
                <c:pt idx="77">
                  <c:v>33.393780098447955</c:v>
                </c:pt>
                <c:pt idx="78">
                  <c:v>79.928170745782737</c:v>
                </c:pt>
                <c:pt idx="79">
                  <c:v>50.723187885060028</c:v>
                </c:pt>
                <c:pt idx="80">
                  <c:v>9.2295292395044868</c:v>
                </c:pt>
                <c:pt idx="81">
                  <c:v>14.142420685733793</c:v>
                </c:pt>
                <c:pt idx="82">
                  <c:v>9.1325809590342431</c:v>
                </c:pt>
                <c:pt idx="83">
                  <c:v>9.1085859883738287</c:v>
                </c:pt>
                <c:pt idx="84">
                  <c:v>2.7341419748083684</c:v>
                </c:pt>
                <c:pt idx="85">
                  <c:v>6.9068510369030278</c:v>
                </c:pt>
                <c:pt idx="86">
                  <c:v>4.6711597708443131</c:v>
                </c:pt>
                <c:pt idx="87">
                  <c:v>0.87542190045086787</c:v>
                </c:pt>
                <c:pt idx="88">
                  <c:v>1.3566821703892007</c:v>
                </c:pt>
                <c:pt idx="89">
                  <c:v>0.88608288774938426</c:v>
                </c:pt>
                <c:pt idx="90">
                  <c:v>0.89159042299113977</c:v>
                </c:pt>
                <c:pt idx="91">
                  <c:v>2.818751336775005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F9-AF4E-B73F-3C3B2835BD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date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Offset val="100"/>
        <c:baseTimeUnit val="days"/>
        <c:majorUnit val="4"/>
        <c:majorTimeUnit val="days"/>
      </c:date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Cumulative Daily</a:t>
            </a:r>
            <a:r>
              <a:rPr lang="en-US" baseline="0"/>
              <a:t> Ticket Sales (Actual vs. Predicted)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8.1455155943344917E-2"/>
          <c:y val="0.10882546207415042"/>
          <c:w val="0.89016150008275996"/>
          <c:h val="0.75092677089368753"/>
        </c:manualLayout>
      </c:layout>
      <c:lineChart>
        <c:grouping val="standard"/>
        <c:varyColors val="0"/>
        <c:ser>
          <c:idx val="0"/>
          <c:order val="0"/>
          <c:tx>
            <c:v>Actual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'Hold-out Testing (40 days)'!$A$25:$A$116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'Hold-out Testing (40 days)'!$M$25:$M$116</c:f>
              <c:numCache>
                <c:formatCode>General</c:formatCode>
                <c:ptCount val="92"/>
                <c:pt idx="0">
                  <c:v>1091</c:v>
                </c:pt>
                <c:pt idx="1">
                  <c:v>2153</c:v>
                </c:pt>
                <c:pt idx="2">
                  <c:v>2953</c:v>
                </c:pt>
                <c:pt idx="3">
                  <c:v>3256</c:v>
                </c:pt>
                <c:pt idx="4">
                  <c:v>3703</c:v>
                </c:pt>
                <c:pt idx="5">
                  <c:v>4035</c:v>
                </c:pt>
                <c:pt idx="6">
                  <c:v>4353</c:v>
                </c:pt>
                <c:pt idx="7">
                  <c:v>4844</c:v>
                </c:pt>
                <c:pt idx="8">
                  <c:v>5376</c:v>
                </c:pt>
                <c:pt idx="9">
                  <c:v>5720</c:v>
                </c:pt>
                <c:pt idx="10">
                  <c:v>6477</c:v>
                </c:pt>
                <c:pt idx="11">
                  <c:v>7156</c:v>
                </c:pt>
                <c:pt idx="12">
                  <c:v>7772</c:v>
                </c:pt>
                <c:pt idx="13">
                  <c:v>8377</c:v>
                </c:pt>
                <c:pt idx="14">
                  <c:v>9030</c:v>
                </c:pt>
                <c:pt idx="15">
                  <c:v>9684</c:v>
                </c:pt>
                <c:pt idx="16">
                  <c:v>10078</c:v>
                </c:pt>
                <c:pt idx="17">
                  <c:v>10580</c:v>
                </c:pt>
                <c:pt idx="18">
                  <c:v>10928</c:v>
                </c:pt>
                <c:pt idx="19">
                  <c:v>11166</c:v>
                </c:pt>
                <c:pt idx="20">
                  <c:v>11370</c:v>
                </c:pt>
                <c:pt idx="21">
                  <c:v>11696</c:v>
                </c:pt>
                <c:pt idx="22">
                  <c:v>12160</c:v>
                </c:pt>
                <c:pt idx="23">
                  <c:v>12435</c:v>
                </c:pt>
                <c:pt idx="24">
                  <c:v>12506</c:v>
                </c:pt>
                <c:pt idx="25">
                  <c:v>12590</c:v>
                </c:pt>
                <c:pt idx="26">
                  <c:v>12649</c:v>
                </c:pt>
                <c:pt idx="27">
                  <c:v>12700</c:v>
                </c:pt>
                <c:pt idx="28">
                  <c:v>12836</c:v>
                </c:pt>
                <c:pt idx="29">
                  <c:v>13112</c:v>
                </c:pt>
                <c:pt idx="30">
                  <c:v>13340</c:v>
                </c:pt>
                <c:pt idx="31">
                  <c:v>13537</c:v>
                </c:pt>
                <c:pt idx="32">
                  <c:v>13601</c:v>
                </c:pt>
                <c:pt idx="33">
                  <c:v>13639</c:v>
                </c:pt>
                <c:pt idx="34">
                  <c:v>13675</c:v>
                </c:pt>
                <c:pt idx="35">
                  <c:v>13792</c:v>
                </c:pt>
                <c:pt idx="36">
                  <c:v>14030</c:v>
                </c:pt>
                <c:pt idx="37">
                  <c:v>14182</c:v>
                </c:pt>
                <c:pt idx="38">
                  <c:v>14214</c:v>
                </c:pt>
                <c:pt idx="39">
                  <c:v>14258</c:v>
                </c:pt>
                <c:pt idx="40">
                  <c:v>14287</c:v>
                </c:pt>
                <c:pt idx="41">
                  <c:v>14318</c:v>
                </c:pt>
                <c:pt idx="42">
                  <c:v>14420</c:v>
                </c:pt>
                <c:pt idx="43">
                  <c:v>14635</c:v>
                </c:pt>
                <c:pt idx="44">
                  <c:v>14745</c:v>
                </c:pt>
                <c:pt idx="45">
                  <c:v>14769</c:v>
                </c:pt>
                <c:pt idx="46">
                  <c:v>14806</c:v>
                </c:pt>
                <c:pt idx="47">
                  <c:v>14829</c:v>
                </c:pt>
                <c:pt idx="48">
                  <c:v>14851</c:v>
                </c:pt>
                <c:pt idx="49">
                  <c:v>14929</c:v>
                </c:pt>
                <c:pt idx="50">
                  <c:v>15101</c:v>
                </c:pt>
                <c:pt idx="51">
                  <c:v>15205</c:v>
                </c:pt>
                <c:pt idx="52">
                  <c:v>15222</c:v>
                </c:pt>
                <c:pt idx="53">
                  <c:v>15251</c:v>
                </c:pt>
                <c:pt idx="54">
                  <c:v>15269</c:v>
                </c:pt>
                <c:pt idx="55">
                  <c:v>15286</c:v>
                </c:pt>
                <c:pt idx="56">
                  <c:v>15344</c:v>
                </c:pt>
                <c:pt idx="57">
                  <c:v>15470</c:v>
                </c:pt>
                <c:pt idx="58">
                  <c:v>15516</c:v>
                </c:pt>
                <c:pt idx="59">
                  <c:v>15533</c:v>
                </c:pt>
                <c:pt idx="60">
                  <c:v>15558</c:v>
                </c:pt>
                <c:pt idx="61">
                  <c:v>15593</c:v>
                </c:pt>
                <c:pt idx="62">
                  <c:v>15608</c:v>
                </c:pt>
                <c:pt idx="63">
                  <c:v>15665</c:v>
                </c:pt>
                <c:pt idx="64">
                  <c:v>15779</c:v>
                </c:pt>
                <c:pt idx="65">
                  <c:v>15872</c:v>
                </c:pt>
                <c:pt idx="66">
                  <c:v>15957</c:v>
                </c:pt>
                <c:pt idx="67">
                  <c:v>15989</c:v>
                </c:pt>
                <c:pt idx="68">
                  <c:v>16008</c:v>
                </c:pt>
                <c:pt idx="69">
                  <c:v>16026</c:v>
                </c:pt>
                <c:pt idx="70">
                  <c:v>16071</c:v>
                </c:pt>
                <c:pt idx="71">
                  <c:v>16160</c:v>
                </c:pt>
                <c:pt idx="72">
                  <c:v>16211</c:v>
                </c:pt>
                <c:pt idx="73">
                  <c:v>16219</c:v>
                </c:pt>
                <c:pt idx="74">
                  <c:v>16234</c:v>
                </c:pt>
                <c:pt idx="75">
                  <c:v>16243</c:v>
                </c:pt>
                <c:pt idx="76">
                  <c:v>16251</c:v>
                </c:pt>
                <c:pt idx="77">
                  <c:v>16277</c:v>
                </c:pt>
                <c:pt idx="78">
                  <c:v>16343</c:v>
                </c:pt>
                <c:pt idx="79">
                  <c:v>16380</c:v>
                </c:pt>
                <c:pt idx="80">
                  <c:v>16387</c:v>
                </c:pt>
                <c:pt idx="81">
                  <c:v>16399</c:v>
                </c:pt>
                <c:pt idx="82">
                  <c:v>16407</c:v>
                </c:pt>
                <c:pt idx="83">
                  <c:v>16411</c:v>
                </c:pt>
                <c:pt idx="84">
                  <c:v>16421</c:v>
                </c:pt>
                <c:pt idx="85">
                  <c:v>16442</c:v>
                </c:pt>
                <c:pt idx="86">
                  <c:v>16453</c:v>
                </c:pt>
                <c:pt idx="87">
                  <c:v>16457</c:v>
                </c:pt>
                <c:pt idx="88">
                  <c:v>16463</c:v>
                </c:pt>
                <c:pt idx="89">
                  <c:v>16467</c:v>
                </c:pt>
                <c:pt idx="90">
                  <c:v>16470</c:v>
                </c:pt>
                <c:pt idx="91">
                  <c:v>16474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731-CB4D-8283-76969F00DA0C}"/>
            </c:ext>
          </c:extLst>
        </c:ser>
        <c:ser>
          <c:idx val="1"/>
          <c:order val="1"/>
          <c:tx>
            <c:v>Predicted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numRef>
              <c:f>'Hold-out Testing (40 days)'!$A$25:$A$116</c:f>
              <c:numCache>
                <c:formatCode>m/d/yy</c:formatCode>
                <c:ptCount val="92"/>
                <c:pt idx="0">
                  <c:v>45275</c:v>
                </c:pt>
                <c:pt idx="1">
                  <c:v>45276</c:v>
                </c:pt>
                <c:pt idx="2">
                  <c:v>45277</c:v>
                </c:pt>
                <c:pt idx="3">
                  <c:v>45278</c:v>
                </c:pt>
                <c:pt idx="4">
                  <c:v>45279</c:v>
                </c:pt>
                <c:pt idx="5">
                  <c:v>45280</c:v>
                </c:pt>
                <c:pt idx="6">
                  <c:v>45281</c:v>
                </c:pt>
                <c:pt idx="7">
                  <c:v>45282</c:v>
                </c:pt>
                <c:pt idx="8">
                  <c:v>45283</c:v>
                </c:pt>
                <c:pt idx="9">
                  <c:v>45284</c:v>
                </c:pt>
                <c:pt idx="10">
                  <c:v>45285</c:v>
                </c:pt>
                <c:pt idx="11">
                  <c:v>45286</c:v>
                </c:pt>
                <c:pt idx="12">
                  <c:v>45287</c:v>
                </c:pt>
                <c:pt idx="13">
                  <c:v>45288</c:v>
                </c:pt>
                <c:pt idx="14">
                  <c:v>45289</c:v>
                </c:pt>
                <c:pt idx="15">
                  <c:v>45290</c:v>
                </c:pt>
                <c:pt idx="16">
                  <c:v>45291</c:v>
                </c:pt>
                <c:pt idx="17">
                  <c:v>45292</c:v>
                </c:pt>
                <c:pt idx="18">
                  <c:v>45293</c:v>
                </c:pt>
                <c:pt idx="19">
                  <c:v>45294</c:v>
                </c:pt>
                <c:pt idx="20">
                  <c:v>45295</c:v>
                </c:pt>
                <c:pt idx="21">
                  <c:v>45296</c:v>
                </c:pt>
                <c:pt idx="22">
                  <c:v>45297</c:v>
                </c:pt>
                <c:pt idx="23">
                  <c:v>45298</c:v>
                </c:pt>
                <c:pt idx="24">
                  <c:v>45299</c:v>
                </c:pt>
                <c:pt idx="25">
                  <c:v>45300</c:v>
                </c:pt>
                <c:pt idx="26">
                  <c:v>45301</c:v>
                </c:pt>
                <c:pt idx="27">
                  <c:v>45302</c:v>
                </c:pt>
                <c:pt idx="28">
                  <c:v>45303</c:v>
                </c:pt>
                <c:pt idx="29">
                  <c:v>45304</c:v>
                </c:pt>
                <c:pt idx="30">
                  <c:v>45305</c:v>
                </c:pt>
                <c:pt idx="31">
                  <c:v>45306</c:v>
                </c:pt>
                <c:pt idx="32">
                  <c:v>45307</c:v>
                </c:pt>
                <c:pt idx="33">
                  <c:v>45308</c:v>
                </c:pt>
                <c:pt idx="34">
                  <c:v>45309</c:v>
                </c:pt>
                <c:pt idx="35">
                  <c:v>45310</c:v>
                </c:pt>
                <c:pt idx="36">
                  <c:v>45311</c:v>
                </c:pt>
                <c:pt idx="37">
                  <c:v>45312</c:v>
                </c:pt>
                <c:pt idx="38">
                  <c:v>45313</c:v>
                </c:pt>
                <c:pt idx="39">
                  <c:v>45314</c:v>
                </c:pt>
                <c:pt idx="40">
                  <c:v>45315</c:v>
                </c:pt>
                <c:pt idx="41">
                  <c:v>45316</c:v>
                </c:pt>
                <c:pt idx="42">
                  <c:v>45317</c:v>
                </c:pt>
                <c:pt idx="43">
                  <c:v>45318</c:v>
                </c:pt>
                <c:pt idx="44">
                  <c:v>45319</c:v>
                </c:pt>
                <c:pt idx="45">
                  <c:v>45320</c:v>
                </c:pt>
                <c:pt idx="46">
                  <c:v>45321</c:v>
                </c:pt>
                <c:pt idx="47">
                  <c:v>45322</c:v>
                </c:pt>
                <c:pt idx="48">
                  <c:v>45323</c:v>
                </c:pt>
                <c:pt idx="49">
                  <c:v>45324</c:v>
                </c:pt>
                <c:pt idx="50">
                  <c:v>45325</c:v>
                </c:pt>
                <c:pt idx="51">
                  <c:v>45326</c:v>
                </c:pt>
                <c:pt idx="52">
                  <c:v>45327</c:v>
                </c:pt>
                <c:pt idx="53">
                  <c:v>45328</c:v>
                </c:pt>
                <c:pt idx="54">
                  <c:v>45329</c:v>
                </c:pt>
                <c:pt idx="55">
                  <c:v>45330</c:v>
                </c:pt>
                <c:pt idx="56">
                  <c:v>45331</c:v>
                </c:pt>
                <c:pt idx="57">
                  <c:v>45332</c:v>
                </c:pt>
                <c:pt idx="58">
                  <c:v>45333</c:v>
                </c:pt>
                <c:pt idx="59">
                  <c:v>45334</c:v>
                </c:pt>
                <c:pt idx="60">
                  <c:v>45335</c:v>
                </c:pt>
                <c:pt idx="61">
                  <c:v>45336</c:v>
                </c:pt>
                <c:pt idx="62">
                  <c:v>45337</c:v>
                </c:pt>
                <c:pt idx="63">
                  <c:v>45338</c:v>
                </c:pt>
                <c:pt idx="64">
                  <c:v>45339</c:v>
                </c:pt>
                <c:pt idx="65">
                  <c:v>45340</c:v>
                </c:pt>
                <c:pt idx="66">
                  <c:v>45341</c:v>
                </c:pt>
                <c:pt idx="67">
                  <c:v>45342</c:v>
                </c:pt>
                <c:pt idx="68">
                  <c:v>45343</c:v>
                </c:pt>
                <c:pt idx="69">
                  <c:v>45344</c:v>
                </c:pt>
                <c:pt idx="70">
                  <c:v>45345</c:v>
                </c:pt>
                <c:pt idx="71">
                  <c:v>45346</c:v>
                </c:pt>
                <c:pt idx="72">
                  <c:v>45347</c:v>
                </c:pt>
                <c:pt idx="73">
                  <c:v>45348</c:v>
                </c:pt>
                <c:pt idx="74">
                  <c:v>45349</c:v>
                </c:pt>
                <c:pt idx="75">
                  <c:v>45350</c:v>
                </c:pt>
                <c:pt idx="76">
                  <c:v>45351</c:v>
                </c:pt>
                <c:pt idx="77">
                  <c:v>45352</c:v>
                </c:pt>
                <c:pt idx="78">
                  <c:v>45353</c:v>
                </c:pt>
                <c:pt idx="79">
                  <c:v>45354</c:v>
                </c:pt>
                <c:pt idx="80">
                  <c:v>45355</c:v>
                </c:pt>
                <c:pt idx="81">
                  <c:v>45356</c:v>
                </c:pt>
                <c:pt idx="82">
                  <c:v>45357</c:v>
                </c:pt>
                <c:pt idx="83">
                  <c:v>45358</c:v>
                </c:pt>
                <c:pt idx="84">
                  <c:v>45359</c:v>
                </c:pt>
                <c:pt idx="85">
                  <c:v>45360</c:v>
                </c:pt>
                <c:pt idx="86">
                  <c:v>45361</c:v>
                </c:pt>
                <c:pt idx="87">
                  <c:v>45362</c:v>
                </c:pt>
                <c:pt idx="88">
                  <c:v>45363</c:v>
                </c:pt>
                <c:pt idx="89">
                  <c:v>45364</c:v>
                </c:pt>
                <c:pt idx="90">
                  <c:v>45365</c:v>
                </c:pt>
                <c:pt idx="91">
                  <c:v>45366</c:v>
                </c:pt>
              </c:numCache>
            </c:numRef>
          </c:cat>
          <c:val>
            <c:numRef>
              <c:f>'Hold-out Testing (40 days)'!$N$25:$N$116</c:f>
              <c:numCache>
                <c:formatCode>General</c:formatCode>
                <c:ptCount val="92"/>
                <c:pt idx="0">
                  <c:v>1155.4680420425111</c:v>
                </c:pt>
                <c:pt idx="1">
                  <c:v>2122.4049228619556</c:v>
                </c:pt>
                <c:pt idx="2">
                  <c:v>2931.0840459265341</c:v>
                </c:pt>
                <c:pt idx="3">
                  <c:v>3229.7091071470272</c:v>
                </c:pt>
                <c:pt idx="4">
                  <c:v>3670.7345992263145</c:v>
                </c:pt>
                <c:pt idx="5">
                  <c:v>3951.6507255264014</c:v>
                </c:pt>
                <c:pt idx="6">
                  <c:v>4303.9713182587457</c:v>
                </c:pt>
                <c:pt idx="7">
                  <c:v>4837.6588046583056</c:v>
                </c:pt>
                <c:pt idx="8">
                  <c:v>5460.3118356942305</c:v>
                </c:pt>
                <c:pt idx="9">
                  <c:v>5845.0432526065479</c:v>
                </c:pt>
                <c:pt idx="10">
                  <c:v>6558.8133047845286</c:v>
                </c:pt>
                <c:pt idx="11">
                  <c:v>7213.0655963359877</c:v>
                </c:pt>
                <c:pt idx="12">
                  <c:v>7822.482082778949</c:v>
                </c:pt>
                <c:pt idx="13">
                  <c:v>8389.6166749319655</c:v>
                </c:pt>
                <c:pt idx="14">
                  <c:v>9027.0019980596899</c:v>
                </c:pt>
                <c:pt idx="15">
                  <c:v>9666.0934299637593</c:v>
                </c:pt>
                <c:pt idx="16">
                  <c:v>10034.291991773911</c:v>
                </c:pt>
                <c:pt idx="17">
                  <c:v>10595.854130352796</c:v>
                </c:pt>
                <c:pt idx="18">
                  <c:v>10967.536225124468</c:v>
                </c:pt>
                <c:pt idx="19">
                  <c:v>11228.943543826928</c:v>
                </c:pt>
                <c:pt idx="20">
                  <c:v>11422.874099596624</c:v>
                </c:pt>
                <c:pt idx="21">
                  <c:v>11678.345371108537</c:v>
                </c:pt>
                <c:pt idx="22">
                  <c:v>12097.874936385442</c:v>
                </c:pt>
                <c:pt idx="23">
                  <c:v>12353.341872542764</c:v>
                </c:pt>
                <c:pt idx="24">
                  <c:v>12439.01483198538</c:v>
                </c:pt>
                <c:pt idx="25">
                  <c:v>12529.499843231924</c:v>
                </c:pt>
                <c:pt idx="26">
                  <c:v>12585.344637957267</c:v>
                </c:pt>
                <c:pt idx="27">
                  <c:v>12635.852883860498</c:v>
                </c:pt>
                <c:pt idx="28">
                  <c:v>12779.581626863555</c:v>
                </c:pt>
                <c:pt idx="29">
                  <c:v>13113.902634791981</c:v>
                </c:pt>
                <c:pt idx="30">
                  <c:v>13321.715924008264</c:v>
                </c:pt>
                <c:pt idx="31">
                  <c:v>13508.58248375033</c:v>
                </c:pt>
                <c:pt idx="32">
                  <c:v>13563.418294007646</c:v>
                </c:pt>
                <c:pt idx="33">
                  <c:v>13598.963554632046</c:v>
                </c:pt>
                <c:pt idx="34">
                  <c:v>13634.590937417748</c:v>
                </c:pt>
                <c:pt idx="35">
                  <c:v>13745.103940950839</c:v>
                </c:pt>
                <c:pt idx="36">
                  <c:v>14005.870511258056</c:v>
                </c:pt>
                <c:pt idx="37">
                  <c:v>14168.296422627258</c:v>
                </c:pt>
                <c:pt idx="38">
                  <c:v>14197.731966711974</c:v>
                </c:pt>
                <c:pt idx="39">
                  <c:v>14242.986903496048</c:v>
                </c:pt>
                <c:pt idx="40">
                  <c:v>14272.296912863354</c:v>
                </c:pt>
                <c:pt idx="41">
                  <c:v>14301.63799047145</c:v>
                </c:pt>
                <c:pt idx="42">
                  <c:v>14392.531908266003</c:v>
                </c:pt>
                <c:pt idx="43">
                  <c:v>14607.070815222693</c:v>
                </c:pt>
                <c:pt idx="44">
                  <c:v>14740.839987410069</c:v>
                </c:pt>
                <c:pt idx="45">
                  <c:v>14765.061406630612</c:v>
                </c:pt>
                <c:pt idx="46">
                  <c:v>14802.235436784198</c:v>
                </c:pt>
                <c:pt idx="47">
                  <c:v>14826.273081721245</c:v>
                </c:pt>
                <c:pt idx="48">
                  <c:v>14850.296865352666</c:v>
                </c:pt>
                <c:pt idx="49">
                  <c:v>14924.663638229746</c:v>
                </c:pt>
                <c:pt idx="50">
                  <c:v>15100.507112917841</c:v>
                </c:pt>
                <c:pt idx="51">
                  <c:v>15210.429968804427</c:v>
                </c:pt>
                <c:pt idx="52">
                  <c:v>15230.337630561889</c:v>
                </c:pt>
                <c:pt idx="53">
                  <c:v>15260.861001830557</c:v>
                </c:pt>
                <c:pt idx="54">
                  <c:v>15280.58062306727</c:v>
                </c:pt>
                <c:pt idx="55">
                  <c:v>15300.269409689236</c:v>
                </c:pt>
                <c:pt idx="56">
                  <c:v>15361.211523807975</c:v>
                </c:pt>
                <c:pt idx="57">
                  <c:v>15505.674550514179</c:v>
                </c:pt>
                <c:pt idx="58">
                  <c:v>15596.275617512179</c:v>
                </c:pt>
                <c:pt idx="59">
                  <c:v>15612.696240536718</c:v>
                </c:pt>
                <c:pt idx="60">
                  <c:v>15637.859750567988</c:v>
                </c:pt>
                <c:pt idx="61">
                  <c:v>15654.109048539438</c:v>
                </c:pt>
                <c:pt idx="62">
                  <c:v>15670.32324154128</c:v>
                </c:pt>
                <c:pt idx="63">
                  <c:v>15720.523784566731</c:v>
                </c:pt>
                <c:pt idx="64">
                  <c:v>15839.85787051381</c:v>
                </c:pt>
                <c:pt idx="65">
                  <c:v>15914.961865927842</c:v>
                </c:pt>
                <c:pt idx="66">
                  <c:v>15982.850133642767</c:v>
                </c:pt>
                <c:pt idx="67">
                  <c:v>16002.750519993015</c:v>
                </c:pt>
                <c:pt idx="68">
                  <c:v>16015.60296788127</c:v>
                </c:pt>
                <c:pt idx="69">
                  <c:v>16028.426632496326</c:v>
                </c:pt>
                <c:pt idx="70">
                  <c:v>16068.170233475268</c:v>
                </c:pt>
                <c:pt idx="71">
                  <c:v>16163.054321474136</c:v>
                </c:pt>
                <c:pt idx="72">
                  <c:v>16223.08065033485</c:v>
                </c:pt>
                <c:pt idx="73">
                  <c:v>16233.991590558788</c:v>
                </c:pt>
                <c:pt idx="74">
                  <c:v>16250.711019937084</c:v>
                </c:pt>
                <c:pt idx="75">
                  <c:v>16261.507836032846</c:v>
                </c:pt>
                <c:pt idx="76">
                  <c:v>16272.277802734003</c:v>
                </c:pt>
                <c:pt idx="77">
                  <c:v>16305.67158283245</c:v>
                </c:pt>
                <c:pt idx="78">
                  <c:v>16385.599753578234</c:v>
                </c:pt>
                <c:pt idx="79">
                  <c:v>16436.322941463295</c:v>
                </c:pt>
                <c:pt idx="80">
                  <c:v>16445.552470702798</c:v>
                </c:pt>
                <c:pt idx="81">
                  <c:v>16459.694891388532</c:v>
                </c:pt>
                <c:pt idx="82">
                  <c:v>16468.827472347566</c:v>
                </c:pt>
                <c:pt idx="83">
                  <c:v>16477.936058335941</c:v>
                </c:pt>
                <c:pt idx="84">
                  <c:v>16480.670200310749</c:v>
                </c:pt>
                <c:pt idx="85">
                  <c:v>16487.577051347653</c:v>
                </c:pt>
                <c:pt idx="86">
                  <c:v>16492.248211118498</c:v>
                </c:pt>
                <c:pt idx="87">
                  <c:v>16493.123633018949</c:v>
                </c:pt>
                <c:pt idx="88">
                  <c:v>16494.480315189339</c:v>
                </c:pt>
                <c:pt idx="89">
                  <c:v>16495.366398077087</c:v>
                </c:pt>
                <c:pt idx="90">
                  <c:v>16496.257988500078</c:v>
                </c:pt>
                <c:pt idx="91">
                  <c:v>16499.076739836852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731-CB4D-8283-76969F00D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189466991"/>
        <c:axId val="1189454511"/>
      </c:lineChart>
      <c:dateAx>
        <c:axId val="1189466991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Date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m/d/yy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54511"/>
        <c:crosses val="autoZero"/>
        <c:auto val="1"/>
        <c:lblOffset val="100"/>
        <c:baseTimeUnit val="days"/>
        <c:majorUnit val="4"/>
        <c:majorTimeUnit val="days"/>
      </c:dateAx>
      <c:valAx>
        <c:axId val="118945451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Cumulative Unit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946699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80401622094535485"/>
          <c:y val="0.19026861357520181"/>
          <c:w val="9.6466092251564509E-2"/>
          <c:h val="0.10913335040923608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127000</xdr:colOff>
      <xdr:row>0</xdr:row>
      <xdr:rowOff>0</xdr:rowOff>
    </xdr:from>
    <xdr:to>
      <xdr:col>18</xdr:col>
      <xdr:colOff>189102</xdr:colOff>
      <xdr:row>21</xdr:row>
      <xdr:rowOff>117562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D55F86-CD71-8B4F-9434-037E6CD6D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330200</xdr:colOff>
      <xdr:row>0</xdr:row>
      <xdr:rowOff>0</xdr:rowOff>
    </xdr:from>
    <xdr:to>
      <xdr:col>26</xdr:col>
      <xdr:colOff>392302</xdr:colOff>
      <xdr:row>21</xdr:row>
      <xdr:rowOff>117562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F168377-5145-1D44-86FB-2A468BA2D9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127000</xdr:colOff>
      <xdr:row>0</xdr:row>
      <xdr:rowOff>0</xdr:rowOff>
    </xdr:from>
    <xdr:to>
      <xdr:col>18</xdr:col>
      <xdr:colOff>189102</xdr:colOff>
      <xdr:row>21</xdr:row>
      <xdr:rowOff>117562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70B056-C0F6-7547-BA4C-A84D589AA16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330200</xdr:colOff>
      <xdr:row>0</xdr:row>
      <xdr:rowOff>0</xdr:rowOff>
    </xdr:from>
    <xdr:to>
      <xdr:col>26</xdr:col>
      <xdr:colOff>392302</xdr:colOff>
      <xdr:row>21</xdr:row>
      <xdr:rowOff>117562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8B075BE4-E9B9-8A4E-8507-431A5B3FF0F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A85682-C6F8-FF41-A7F1-D0FAAF665332}">
  <dimension ref="A1:K95"/>
  <sheetViews>
    <sheetView tabSelected="1" zoomScale="90" zoomScaleNormal="90" workbookViewId="0">
      <selection activeCell="H2" sqref="H2:H93"/>
    </sheetView>
  </sheetViews>
  <sheetFormatPr baseColWidth="10" defaultColWidth="13.83203125" defaultRowHeight="15" customHeight="1" x14ac:dyDescent="0.2"/>
  <cols>
    <col min="1" max="5" width="13.83203125" style="2"/>
    <col min="6" max="6" width="13.83203125" style="1"/>
    <col min="7" max="7" width="13.83203125" style="2"/>
    <col min="8" max="9" width="13.83203125" style="1"/>
    <col min="10" max="10" width="13.83203125" style="2"/>
    <col min="11" max="11" width="13.83203125" style="1"/>
    <col min="12" max="16384" width="13.83203125" style="2"/>
  </cols>
  <sheetData>
    <row r="1" spans="1:9" ht="15" customHeight="1" x14ac:dyDescent="0.2">
      <c r="A1" s="2" t="s">
        <v>5</v>
      </c>
      <c r="B1" s="2" t="s">
        <v>0</v>
      </c>
      <c r="C1" s="2" t="s">
        <v>1</v>
      </c>
      <c r="D1" s="2" t="s">
        <v>6</v>
      </c>
      <c r="E1" s="2" t="s">
        <v>2</v>
      </c>
      <c r="F1" s="2" t="s">
        <v>3</v>
      </c>
      <c r="G1" s="2" t="s">
        <v>4</v>
      </c>
      <c r="H1" s="2" t="s">
        <v>7</v>
      </c>
      <c r="I1" s="2" t="s">
        <v>8</v>
      </c>
    </row>
    <row r="2" spans="1:9" ht="15" customHeight="1" x14ac:dyDescent="0.2">
      <c r="A2" s="3">
        <v>45275</v>
      </c>
      <c r="B2" s="1">
        <v>1</v>
      </c>
      <c r="C2" s="1">
        <v>1091</v>
      </c>
      <c r="D2" s="2">
        <v>1</v>
      </c>
      <c r="E2" s="1">
        <v>0</v>
      </c>
      <c r="F2" s="1">
        <f>0</f>
        <v>0</v>
      </c>
      <c r="G2" s="2">
        <v>0</v>
      </c>
      <c r="H2" s="1">
        <v>0</v>
      </c>
      <c r="I2" s="1">
        <v>0</v>
      </c>
    </row>
    <row r="3" spans="1:9" ht="15" customHeight="1" x14ac:dyDescent="0.2">
      <c r="A3" s="3">
        <v>45276</v>
      </c>
      <c r="B3" s="1">
        <f>B2+1</f>
        <v>2</v>
      </c>
      <c r="C3" s="1">
        <v>1062</v>
      </c>
      <c r="D3" s="2">
        <v>1</v>
      </c>
      <c r="E3" s="1">
        <f>1</f>
        <v>1</v>
      </c>
      <c r="F3" s="1">
        <f>0</f>
        <v>0</v>
      </c>
      <c r="G3" s="2">
        <v>0</v>
      </c>
      <c r="H3" s="1">
        <v>0</v>
      </c>
      <c r="I3" s="1">
        <v>0</v>
      </c>
    </row>
    <row r="4" spans="1:9" ht="15" customHeight="1" x14ac:dyDescent="0.2">
      <c r="A4" s="3">
        <v>45277</v>
      </c>
      <c r="B4" s="1">
        <f t="shared" ref="B4:B67" si="0">B3+1</f>
        <v>3</v>
      </c>
      <c r="C4" s="1">
        <v>800</v>
      </c>
      <c r="D4" s="2">
        <v>1</v>
      </c>
      <c r="E4" s="1">
        <f>0</f>
        <v>0</v>
      </c>
      <c r="F4" s="1">
        <f>1</f>
        <v>1</v>
      </c>
      <c r="G4" s="2">
        <v>0</v>
      </c>
      <c r="H4" s="1">
        <v>0</v>
      </c>
      <c r="I4" s="1">
        <v>0</v>
      </c>
    </row>
    <row r="5" spans="1:9" ht="15" customHeight="1" x14ac:dyDescent="0.2">
      <c r="A5" s="3">
        <v>45278</v>
      </c>
      <c r="B5" s="1">
        <f t="shared" si="0"/>
        <v>4</v>
      </c>
      <c r="C5" s="1">
        <v>303</v>
      </c>
      <c r="D5" s="2">
        <v>0</v>
      </c>
      <c r="E5" s="1">
        <f>0</f>
        <v>0</v>
      </c>
      <c r="F5" s="1">
        <f>0</f>
        <v>0</v>
      </c>
      <c r="G5" s="2">
        <v>0</v>
      </c>
      <c r="H5" s="1">
        <v>0</v>
      </c>
      <c r="I5" s="1">
        <v>0</v>
      </c>
    </row>
    <row r="6" spans="1:9" ht="15" customHeight="1" x14ac:dyDescent="0.2">
      <c r="A6" s="3">
        <v>45279</v>
      </c>
      <c r="B6" s="1">
        <f t="shared" si="0"/>
        <v>5</v>
      </c>
      <c r="C6" s="1">
        <v>447</v>
      </c>
      <c r="D6" s="2">
        <v>0</v>
      </c>
      <c r="E6" s="1">
        <f>0</f>
        <v>0</v>
      </c>
      <c r="F6" s="1">
        <f>0</f>
        <v>0</v>
      </c>
      <c r="G6" s="2">
        <v>0</v>
      </c>
      <c r="H6" s="1">
        <v>1</v>
      </c>
      <c r="I6" s="1">
        <v>0</v>
      </c>
    </row>
    <row r="7" spans="1:9" ht="15" customHeight="1" x14ac:dyDescent="0.2">
      <c r="A7" s="3">
        <v>45280</v>
      </c>
      <c r="B7" s="1">
        <f t="shared" si="0"/>
        <v>6</v>
      </c>
      <c r="C7" s="1">
        <v>332</v>
      </c>
      <c r="D7" s="2">
        <v>0</v>
      </c>
      <c r="E7" s="1">
        <f>0</f>
        <v>0</v>
      </c>
      <c r="F7" s="1">
        <f>0</f>
        <v>0</v>
      </c>
      <c r="G7" s="2">
        <v>0</v>
      </c>
      <c r="H7" s="1">
        <v>0</v>
      </c>
      <c r="I7" s="1">
        <v>0</v>
      </c>
    </row>
    <row r="8" spans="1:9" ht="15" customHeight="1" x14ac:dyDescent="0.2">
      <c r="A8" s="3">
        <v>45281</v>
      </c>
      <c r="B8" s="1">
        <f t="shared" si="0"/>
        <v>7</v>
      </c>
      <c r="C8" s="1">
        <v>318</v>
      </c>
      <c r="D8" s="2">
        <v>0</v>
      </c>
      <c r="E8" s="1">
        <f>0</f>
        <v>0</v>
      </c>
      <c r="F8" s="1">
        <f>0</f>
        <v>0</v>
      </c>
      <c r="G8" s="2">
        <v>0</v>
      </c>
      <c r="H8" s="1">
        <v>0</v>
      </c>
      <c r="I8" s="1">
        <v>0</v>
      </c>
    </row>
    <row r="9" spans="1:9" ht="15" customHeight="1" x14ac:dyDescent="0.2">
      <c r="A9" s="3">
        <v>45282</v>
      </c>
      <c r="B9" s="1">
        <f t="shared" si="0"/>
        <v>8</v>
      </c>
      <c r="C9" s="1">
        <v>491</v>
      </c>
      <c r="D9" s="2">
        <v>0</v>
      </c>
      <c r="E9" s="1">
        <f>0</f>
        <v>0</v>
      </c>
      <c r="F9" s="1">
        <f>0</f>
        <v>0</v>
      </c>
      <c r="G9" s="2">
        <v>0</v>
      </c>
      <c r="H9" s="1">
        <v>0</v>
      </c>
      <c r="I9" s="1">
        <v>0</v>
      </c>
    </row>
    <row r="10" spans="1:9" ht="15" customHeight="1" x14ac:dyDescent="0.2">
      <c r="A10" s="3">
        <v>45283</v>
      </c>
      <c r="B10" s="1">
        <f t="shared" si="0"/>
        <v>9</v>
      </c>
      <c r="C10" s="1">
        <v>532</v>
      </c>
      <c r="D10" s="2">
        <v>0</v>
      </c>
      <c r="E10" s="1">
        <f>1</f>
        <v>1</v>
      </c>
      <c r="F10" s="1">
        <f>0</f>
        <v>0</v>
      </c>
      <c r="G10" s="2">
        <v>0</v>
      </c>
      <c r="H10" s="1">
        <v>0</v>
      </c>
      <c r="I10" s="1">
        <v>0</v>
      </c>
    </row>
    <row r="11" spans="1:9" ht="15" customHeight="1" x14ac:dyDescent="0.2">
      <c r="A11" s="3">
        <v>45284</v>
      </c>
      <c r="B11" s="1">
        <f t="shared" si="0"/>
        <v>10</v>
      </c>
      <c r="C11" s="1">
        <v>344</v>
      </c>
      <c r="D11" s="2">
        <v>0</v>
      </c>
      <c r="E11" s="1">
        <f>0</f>
        <v>0</v>
      </c>
      <c r="F11" s="1">
        <f>1</f>
        <v>1</v>
      </c>
      <c r="G11" s="2">
        <v>1</v>
      </c>
      <c r="H11" s="1">
        <v>0</v>
      </c>
      <c r="I11" s="1">
        <v>0</v>
      </c>
    </row>
    <row r="12" spans="1:9" ht="15" customHeight="1" x14ac:dyDescent="0.2">
      <c r="A12" s="3">
        <v>45285</v>
      </c>
      <c r="B12" s="1">
        <f t="shared" si="0"/>
        <v>11</v>
      </c>
      <c r="C12" s="1">
        <v>757</v>
      </c>
      <c r="D12" s="2">
        <v>0</v>
      </c>
      <c r="E12" s="1">
        <f>0</f>
        <v>0</v>
      </c>
      <c r="F12" s="1">
        <f>0</f>
        <v>0</v>
      </c>
      <c r="G12" s="2">
        <v>1</v>
      </c>
      <c r="H12" s="1">
        <v>0</v>
      </c>
      <c r="I12" s="1">
        <v>0</v>
      </c>
    </row>
    <row r="13" spans="1:9" ht="15" customHeight="1" x14ac:dyDescent="0.2">
      <c r="A13" s="3">
        <v>45286</v>
      </c>
      <c r="B13" s="1">
        <f t="shared" si="0"/>
        <v>12</v>
      </c>
      <c r="C13" s="1">
        <v>679</v>
      </c>
      <c r="D13" s="2">
        <v>0</v>
      </c>
      <c r="E13" s="1">
        <f>0</f>
        <v>0</v>
      </c>
      <c r="F13" s="1">
        <f>0</f>
        <v>0</v>
      </c>
      <c r="G13" s="2">
        <v>0</v>
      </c>
      <c r="H13" s="1">
        <v>1</v>
      </c>
      <c r="I13" s="1">
        <v>0</v>
      </c>
    </row>
    <row r="14" spans="1:9" ht="15" customHeight="1" x14ac:dyDescent="0.2">
      <c r="A14" s="3">
        <v>45287</v>
      </c>
      <c r="B14" s="1">
        <f t="shared" si="0"/>
        <v>13</v>
      </c>
      <c r="C14" s="1">
        <v>616</v>
      </c>
      <c r="D14" s="2">
        <v>0</v>
      </c>
      <c r="E14" s="1">
        <f>0</f>
        <v>0</v>
      </c>
      <c r="F14" s="1">
        <f>0</f>
        <v>0</v>
      </c>
      <c r="G14" s="2">
        <v>0</v>
      </c>
      <c r="H14" s="1">
        <v>0</v>
      </c>
      <c r="I14" s="1">
        <v>0</v>
      </c>
    </row>
    <row r="15" spans="1:9" ht="15" customHeight="1" x14ac:dyDescent="0.2">
      <c r="A15" s="3">
        <v>45288</v>
      </c>
      <c r="B15" s="1">
        <f t="shared" si="0"/>
        <v>14</v>
      </c>
      <c r="C15" s="1">
        <v>605</v>
      </c>
      <c r="D15" s="2">
        <v>0</v>
      </c>
      <c r="E15" s="1">
        <f>0</f>
        <v>0</v>
      </c>
      <c r="F15" s="1">
        <f>0</f>
        <v>0</v>
      </c>
      <c r="G15" s="2">
        <v>0</v>
      </c>
      <c r="H15" s="1">
        <v>0</v>
      </c>
      <c r="I15" s="1">
        <v>0</v>
      </c>
    </row>
    <row r="16" spans="1:9" ht="15" customHeight="1" x14ac:dyDescent="0.2">
      <c r="A16" s="3">
        <v>45289</v>
      </c>
      <c r="B16" s="1">
        <f t="shared" si="0"/>
        <v>15</v>
      </c>
      <c r="C16" s="1">
        <v>653</v>
      </c>
      <c r="D16" s="2">
        <v>0</v>
      </c>
      <c r="E16" s="1">
        <f>0</f>
        <v>0</v>
      </c>
      <c r="F16" s="1">
        <f>0</f>
        <v>0</v>
      </c>
      <c r="G16" s="2">
        <v>0</v>
      </c>
      <c r="H16" s="1">
        <v>0</v>
      </c>
      <c r="I16" s="1">
        <v>0</v>
      </c>
    </row>
    <row r="17" spans="1:9" ht="15" customHeight="1" x14ac:dyDescent="0.2">
      <c r="A17" s="3">
        <v>45290</v>
      </c>
      <c r="B17" s="1">
        <f t="shared" si="0"/>
        <v>16</v>
      </c>
      <c r="C17" s="1">
        <v>654</v>
      </c>
      <c r="D17" s="2">
        <v>0</v>
      </c>
      <c r="E17" s="1">
        <f>1</f>
        <v>1</v>
      </c>
      <c r="F17" s="1">
        <f>0</f>
        <v>0</v>
      </c>
      <c r="G17" s="2">
        <v>0</v>
      </c>
      <c r="H17" s="1">
        <v>0</v>
      </c>
      <c r="I17" s="1">
        <v>0</v>
      </c>
    </row>
    <row r="18" spans="1:9" ht="15" customHeight="1" x14ac:dyDescent="0.2">
      <c r="A18" s="3">
        <v>45291</v>
      </c>
      <c r="B18" s="1">
        <f t="shared" si="0"/>
        <v>17</v>
      </c>
      <c r="C18" s="1">
        <v>394</v>
      </c>
      <c r="D18" s="2">
        <v>0</v>
      </c>
      <c r="E18" s="1">
        <f>0</f>
        <v>0</v>
      </c>
      <c r="F18" s="1">
        <f>1</f>
        <v>1</v>
      </c>
      <c r="G18" s="2">
        <v>1</v>
      </c>
      <c r="H18" s="1">
        <v>0</v>
      </c>
      <c r="I18" s="1">
        <v>0</v>
      </c>
    </row>
    <row r="19" spans="1:9" ht="15" customHeight="1" x14ac:dyDescent="0.2">
      <c r="A19" s="3">
        <v>45292</v>
      </c>
      <c r="B19" s="1">
        <f t="shared" si="0"/>
        <v>18</v>
      </c>
      <c r="C19" s="1">
        <v>502</v>
      </c>
      <c r="D19" s="2">
        <v>0</v>
      </c>
      <c r="E19" s="1">
        <f>0</f>
        <v>0</v>
      </c>
      <c r="F19" s="1">
        <f>0</f>
        <v>0</v>
      </c>
      <c r="G19" s="2">
        <v>1</v>
      </c>
      <c r="H19" s="4">
        <v>0</v>
      </c>
      <c r="I19" s="1">
        <v>0</v>
      </c>
    </row>
    <row r="20" spans="1:9" ht="15" customHeight="1" x14ac:dyDescent="0.2">
      <c r="A20" s="3">
        <v>45293</v>
      </c>
      <c r="B20" s="1">
        <f t="shared" si="0"/>
        <v>19</v>
      </c>
      <c r="C20" s="1">
        <v>348</v>
      </c>
      <c r="D20" s="2">
        <v>0</v>
      </c>
      <c r="E20" s="1">
        <f>0</f>
        <v>0</v>
      </c>
      <c r="F20" s="1">
        <f>0</f>
        <v>0</v>
      </c>
      <c r="G20" s="2">
        <v>0</v>
      </c>
      <c r="H20" s="4">
        <v>1</v>
      </c>
      <c r="I20" s="1">
        <v>0</v>
      </c>
    </row>
    <row r="21" spans="1:9" ht="15" customHeight="1" x14ac:dyDescent="0.2">
      <c r="A21" s="3">
        <v>45294</v>
      </c>
      <c r="B21" s="1">
        <f t="shared" si="0"/>
        <v>20</v>
      </c>
      <c r="C21" s="1">
        <v>238</v>
      </c>
      <c r="D21" s="2">
        <v>0</v>
      </c>
      <c r="E21" s="1">
        <f>0</f>
        <v>0</v>
      </c>
      <c r="F21" s="1">
        <f>0</f>
        <v>0</v>
      </c>
      <c r="G21" s="2">
        <v>0</v>
      </c>
      <c r="H21" s="4">
        <v>0</v>
      </c>
      <c r="I21" s="1">
        <v>0</v>
      </c>
    </row>
    <row r="22" spans="1:9" ht="15" customHeight="1" x14ac:dyDescent="0.2">
      <c r="A22" s="3">
        <v>45295</v>
      </c>
      <c r="B22" s="1">
        <f t="shared" si="0"/>
        <v>21</v>
      </c>
      <c r="C22" s="1">
        <v>204</v>
      </c>
      <c r="D22" s="2">
        <v>0</v>
      </c>
      <c r="E22" s="1">
        <f>0</f>
        <v>0</v>
      </c>
      <c r="F22" s="1">
        <f>0</f>
        <v>0</v>
      </c>
      <c r="G22" s="2">
        <v>0</v>
      </c>
      <c r="H22" s="4">
        <v>0</v>
      </c>
      <c r="I22" s="1">
        <v>0</v>
      </c>
    </row>
    <row r="23" spans="1:9" ht="15" customHeight="1" x14ac:dyDescent="0.2">
      <c r="A23" s="3">
        <v>45296</v>
      </c>
      <c r="B23" s="1">
        <f t="shared" si="0"/>
        <v>22</v>
      </c>
      <c r="C23" s="1">
        <v>326</v>
      </c>
      <c r="D23" s="2">
        <v>0</v>
      </c>
      <c r="E23" s="1">
        <f>0</f>
        <v>0</v>
      </c>
      <c r="F23" s="1">
        <f>0</f>
        <v>0</v>
      </c>
      <c r="G23" s="2">
        <v>0</v>
      </c>
      <c r="H23" s="4">
        <v>0</v>
      </c>
      <c r="I23" s="1">
        <v>0</v>
      </c>
    </row>
    <row r="24" spans="1:9" ht="15" customHeight="1" x14ac:dyDescent="0.2">
      <c r="A24" s="3">
        <v>45297</v>
      </c>
      <c r="B24" s="1">
        <f t="shared" si="0"/>
        <v>23</v>
      </c>
      <c r="C24" s="1">
        <v>464</v>
      </c>
      <c r="D24" s="2">
        <v>0</v>
      </c>
      <c r="E24" s="1">
        <f>1</f>
        <v>1</v>
      </c>
      <c r="F24" s="1">
        <f>0</f>
        <v>0</v>
      </c>
      <c r="G24" s="2">
        <v>1</v>
      </c>
      <c r="H24" s="4">
        <v>0</v>
      </c>
      <c r="I24" s="1">
        <v>0</v>
      </c>
    </row>
    <row r="25" spans="1:9" ht="15" customHeight="1" x14ac:dyDescent="0.2">
      <c r="A25" s="3">
        <v>45298</v>
      </c>
      <c r="B25" s="1">
        <f t="shared" si="0"/>
        <v>24</v>
      </c>
      <c r="C25" s="1">
        <v>275</v>
      </c>
      <c r="D25" s="2">
        <v>0</v>
      </c>
      <c r="E25" s="1">
        <f>0</f>
        <v>0</v>
      </c>
      <c r="F25" s="1">
        <f>1</f>
        <v>1</v>
      </c>
      <c r="G25" s="2">
        <v>1</v>
      </c>
      <c r="H25" s="4">
        <v>0</v>
      </c>
      <c r="I25" s="1">
        <v>0</v>
      </c>
    </row>
    <row r="26" spans="1:9" ht="15" customHeight="1" x14ac:dyDescent="0.2">
      <c r="A26" s="3">
        <v>45299</v>
      </c>
      <c r="B26" s="1">
        <f t="shared" si="0"/>
        <v>25</v>
      </c>
      <c r="C26" s="1">
        <v>71</v>
      </c>
      <c r="D26" s="2">
        <v>0</v>
      </c>
      <c r="E26" s="1">
        <f>0</f>
        <v>0</v>
      </c>
      <c r="F26" s="1">
        <f>0</f>
        <v>0</v>
      </c>
      <c r="G26" s="2">
        <v>0</v>
      </c>
      <c r="H26" s="4">
        <v>0</v>
      </c>
      <c r="I26" s="1">
        <v>0</v>
      </c>
    </row>
    <row r="27" spans="1:9" ht="15" customHeight="1" x14ac:dyDescent="0.2">
      <c r="A27" s="3">
        <v>45300</v>
      </c>
      <c r="B27" s="1">
        <f t="shared" si="0"/>
        <v>26</v>
      </c>
      <c r="C27" s="1">
        <v>84</v>
      </c>
      <c r="D27" s="2">
        <v>0</v>
      </c>
      <c r="E27" s="1">
        <f>0</f>
        <v>0</v>
      </c>
      <c r="F27" s="1">
        <f>0</f>
        <v>0</v>
      </c>
      <c r="G27" s="2">
        <v>0</v>
      </c>
      <c r="H27" s="4">
        <v>1</v>
      </c>
      <c r="I27" s="1">
        <v>0</v>
      </c>
    </row>
    <row r="28" spans="1:9" ht="15" customHeight="1" x14ac:dyDescent="0.2">
      <c r="A28" s="3">
        <v>45301</v>
      </c>
      <c r="B28" s="1">
        <f t="shared" si="0"/>
        <v>27</v>
      </c>
      <c r="C28" s="1">
        <v>59</v>
      </c>
      <c r="D28" s="2">
        <v>0</v>
      </c>
      <c r="E28" s="1">
        <f>0</f>
        <v>0</v>
      </c>
      <c r="F28" s="1">
        <f>0</f>
        <v>0</v>
      </c>
      <c r="G28" s="2">
        <v>0</v>
      </c>
      <c r="H28" s="4">
        <v>0</v>
      </c>
      <c r="I28" s="1">
        <v>0</v>
      </c>
    </row>
    <row r="29" spans="1:9" ht="15" customHeight="1" x14ac:dyDescent="0.2">
      <c r="A29" s="3">
        <v>45302</v>
      </c>
      <c r="B29" s="1">
        <f t="shared" si="0"/>
        <v>28</v>
      </c>
      <c r="C29" s="1">
        <v>51</v>
      </c>
      <c r="D29" s="2">
        <v>0</v>
      </c>
      <c r="E29" s="1">
        <f>0</f>
        <v>0</v>
      </c>
      <c r="F29" s="1">
        <f>0</f>
        <v>0</v>
      </c>
      <c r="G29" s="2">
        <v>0</v>
      </c>
      <c r="H29" s="4">
        <v>0</v>
      </c>
      <c r="I29" s="1">
        <v>0</v>
      </c>
    </row>
    <row r="30" spans="1:9" ht="15" customHeight="1" x14ac:dyDescent="0.2">
      <c r="A30" s="3">
        <v>45303</v>
      </c>
      <c r="B30" s="1">
        <f t="shared" si="0"/>
        <v>29</v>
      </c>
      <c r="C30" s="1">
        <v>136</v>
      </c>
      <c r="D30" s="2">
        <v>0</v>
      </c>
      <c r="E30" s="1">
        <f>0</f>
        <v>0</v>
      </c>
      <c r="F30" s="1">
        <f>0</f>
        <v>0</v>
      </c>
      <c r="G30" s="2">
        <v>0</v>
      </c>
      <c r="H30" s="4">
        <v>0</v>
      </c>
      <c r="I30" s="1">
        <v>0</v>
      </c>
    </row>
    <row r="31" spans="1:9" ht="15" customHeight="1" x14ac:dyDescent="0.2">
      <c r="A31" s="3">
        <v>45304</v>
      </c>
      <c r="B31" s="1">
        <f t="shared" si="0"/>
        <v>30</v>
      </c>
      <c r="C31" s="1">
        <v>276</v>
      </c>
      <c r="D31" s="2">
        <v>0</v>
      </c>
      <c r="E31" s="1">
        <f>1</f>
        <v>1</v>
      </c>
      <c r="F31" s="1">
        <f>0</f>
        <v>0</v>
      </c>
      <c r="G31" s="2">
        <v>0</v>
      </c>
      <c r="H31" s="4">
        <v>0</v>
      </c>
      <c r="I31" s="1">
        <v>0</v>
      </c>
    </row>
    <row r="32" spans="1:9" ht="15" customHeight="1" x14ac:dyDescent="0.2">
      <c r="A32" s="3">
        <v>45305</v>
      </c>
      <c r="B32" s="1">
        <f t="shared" si="0"/>
        <v>31</v>
      </c>
      <c r="C32" s="1">
        <v>228</v>
      </c>
      <c r="D32" s="2">
        <v>0</v>
      </c>
      <c r="E32" s="1">
        <f>0</f>
        <v>0</v>
      </c>
      <c r="F32" s="1">
        <f>1</f>
        <v>1</v>
      </c>
      <c r="G32" s="2">
        <v>1</v>
      </c>
      <c r="H32" s="4">
        <v>0</v>
      </c>
      <c r="I32" s="1">
        <v>0</v>
      </c>
    </row>
    <row r="33" spans="1:9" ht="15" customHeight="1" x14ac:dyDescent="0.2">
      <c r="A33" s="3">
        <v>45306</v>
      </c>
      <c r="B33" s="1">
        <f t="shared" si="0"/>
        <v>32</v>
      </c>
      <c r="C33" s="1">
        <v>197</v>
      </c>
      <c r="D33" s="2">
        <v>0</v>
      </c>
      <c r="E33" s="1">
        <f>0</f>
        <v>0</v>
      </c>
      <c r="F33" s="1">
        <f>0</f>
        <v>0</v>
      </c>
      <c r="G33" s="2">
        <v>1</v>
      </c>
      <c r="H33" s="4">
        <v>0</v>
      </c>
      <c r="I33" s="1">
        <v>0</v>
      </c>
    </row>
    <row r="34" spans="1:9" ht="15" customHeight="1" x14ac:dyDescent="0.2">
      <c r="A34" s="3">
        <v>45307</v>
      </c>
      <c r="B34" s="1">
        <f t="shared" si="0"/>
        <v>33</v>
      </c>
      <c r="C34" s="1">
        <v>64</v>
      </c>
      <c r="D34" s="2">
        <v>0</v>
      </c>
      <c r="E34" s="1">
        <f>0</f>
        <v>0</v>
      </c>
      <c r="F34" s="1">
        <f>0</f>
        <v>0</v>
      </c>
      <c r="G34" s="2">
        <v>0</v>
      </c>
      <c r="H34" s="4">
        <v>1</v>
      </c>
      <c r="I34" s="1">
        <v>0</v>
      </c>
    </row>
    <row r="35" spans="1:9" ht="15" customHeight="1" x14ac:dyDescent="0.2">
      <c r="A35" s="3">
        <v>45308</v>
      </c>
      <c r="B35" s="1">
        <f t="shared" si="0"/>
        <v>34</v>
      </c>
      <c r="C35" s="1">
        <v>38</v>
      </c>
      <c r="D35" s="2">
        <v>0</v>
      </c>
      <c r="E35" s="1">
        <f>0</f>
        <v>0</v>
      </c>
      <c r="F35" s="1">
        <f>0</f>
        <v>0</v>
      </c>
      <c r="G35" s="2">
        <v>0</v>
      </c>
      <c r="H35" s="4">
        <v>0</v>
      </c>
      <c r="I35" s="1">
        <v>0</v>
      </c>
    </row>
    <row r="36" spans="1:9" ht="15" customHeight="1" x14ac:dyDescent="0.2">
      <c r="A36" s="3">
        <v>45309</v>
      </c>
      <c r="B36" s="1">
        <f t="shared" si="0"/>
        <v>35</v>
      </c>
      <c r="C36" s="1">
        <v>36</v>
      </c>
      <c r="D36" s="2">
        <v>0</v>
      </c>
      <c r="E36" s="1">
        <f>0</f>
        <v>0</v>
      </c>
      <c r="F36" s="1">
        <f>0</f>
        <v>0</v>
      </c>
      <c r="G36" s="2">
        <v>0</v>
      </c>
      <c r="H36" s="4">
        <v>0</v>
      </c>
      <c r="I36" s="1">
        <v>0</v>
      </c>
    </row>
    <row r="37" spans="1:9" ht="15" customHeight="1" x14ac:dyDescent="0.2">
      <c r="A37" s="3">
        <v>45310</v>
      </c>
      <c r="B37" s="1">
        <f t="shared" si="0"/>
        <v>36</v>
      </c>
      <c r="C37" s="1">
        <v>117</v>
      </c>
      <c r="D37" s="2">
        <v>0</v>
      </c>
      <c r="E37" s="1">
        <f>0</f>
        <v>0</v>
      </c>
      <c r="F37" s="1">
        <f>0</f>
        <v>0</v>
      </c>
      <c r="G37" s="2">
        <v>0</v>
      </c>
      <c r="H37" s="4">
        <v>0</v>
      </c>
      <c r="I37" s="1">
        <v>0</v>
      </c>
    </row>
    <row r="38" spans="1:9" ht="15" customHeight="1" x14ac:dyDescent="0.2">
      <c r="A38" s="3">
        <v>45311</v>
      </c>
      <c r="B38" s="1">
        <f t="shared" si="0"/>
        <v>37</v>
      </c>
      <c r="C38" s="1">
        <v>238</v>
      </c>
      <c r="D38" s="2">
        <v>0</v>
      </c>
      <c r="E38" s="1">
        <f>1</f>
        <v>1</v>
      </c>
      <c r="F38" s="1">
        <f>0</f>
        <v>0</v>
      </c>
      <c r="G38" s="2">
        <v>0</v>
      </c>
      <c r="H38" s="4">
        <v>0</v>
      </c>
      <c r="I38" s="1">
        <v>0</v>
      </c>
    </row>
    <row r="39" spans="1:9" ht="15" customHeight="1" x14ac:dyDescent="0.2">
      <c r="A39" s="3">
        <v>45312</v>
      </c>
      <c r="B39" s="1">
        <f t="shared" si="0"/>
        <v>38</v>
      </c>
      <c r="C39" s="1">
        <v>152</v>
      </c>
      <c r="D39" s="2">
        <v>0</v>
      </c>
      <c r="E39" s="1">
        <f>0</f>
        <v>0</v>
      </c>
      <c r="F39" s="1">
        <f>1</f>
        <v>1</v>
      </c>
      <c r="G39" s="2">
        <v>0</v>
      </c>
      <c r="H39" s="4">
        <v>0</v>
      </c>
      <c r="I39" s="1">
        <v>0</v>
      </c>
    </row>
    <row r="40" spans="1:9" ht="15" customHeight="1" x14ac:dyDescent="0.2">
      <c r="A40" s="3">
        <v>45313</v>
      </c>
      <c r="B40" s="1">
        <f t="shared" si="0"/>
        <v>39</v>
      </c>
      <c r="C40" s="1">
        <v>32</v>
      </c>
      <c r="D40" s="2">
        <v>0</v>
      </c>
      <c r="E40" s="1">
        <f>0</f>
        <v>0</v>
      </c>
      <c r="F40" s="1">
        <f>0</f>
        <v>0</v>
      </c>
      <c r="G40" s="2">
        <v>0</v>
      </c>
      <c r="H40" s="4">
        <v>0</v>
      </c>
      <c r="I40" s="1">
        <v>0</v>
      </c>
    </row>
    <row r="41" spans="1:9" ht="15" customHeight="1" x14ac:dyDescent="0.2">
      <c r="A41" s="3">
        <v>45314</v>
      </c>
      <c r="B41" s="1">
        <f t="shared" si="0"/>
        <v>40</v>
      </c>
      <c r="C41" s="1">
        <v>44</v>
      </c>
      <c r="D41" s="2">
        <v>0</v>
      </c>
      <c r="E41" s="1">
        <f>0</f>
        <v>0</v>
      </c>
      <c r="F41" s="1">
        <f>0</f>
        <v>0</v>
      </c>
      <c r="G41" s="2">
        <v>0</v>
      </c>
      <c r="H41" s="4">
        <v>1</v>
      </c>
      <c r="I41" s="1">
        <v>0</v>
      </c>
    </row>
    <row r="42" spans="1:9" ht="15" customHeight="1" x14ac:dyDescent="0.2">
      <c r="A42" s="3">
        <v>45315</v>
      </c>
      <c r="B42" s="1">
        <f t="shared" si="0"/>
        <v>41</v>
      </c>
      <c r="C42" s="1">
        <v>29</v>
      </c>
      <c r="D42" s="2">
        <v>0</v>
      </c>
      <c r="E42" s="1">
        <f>0</f>
        <v>0</v>
      </c>
      <c r="F42" s="1">
        <f>0</f>
        <v>0</v>
      </c>
      <c r="G42" s="2">
        <v>0</v>
      </c>
      <c r="H42" s="4">
        <v>0</v>
      </c>
      <c r="I42" s="1">
        <v>0</v>
      </c>
    </row>
    <row r="43" spans="1:9" ht="15" customHeight="1" x14ac:dyDescent="0.2">
      <c r="A43" s="3">
        <v>45316</v>
      </c>
      <c r="B43" s="1">
        <f t="shared" si="0"/>
        <v>42</v>
      </c>
      <c r="C43" s="1">
        <v>31</v>
      </c>
      <c r="D43" s="2">
        <v>0</v>
      </c>
      <c r="E43" s="1">
        <f>0</f>
        <v>0</v>
      </c>
      <c r="F43" s="1">
        <f>0</f>
        <v>0</v>
      </c>
      <c r="G43" s="2">
        <v>1</v>
      </c>
      <c r="H43" s="4">
        <v>0</v>
      </c>
      <c r="I43" s="1">
        <v>0</v>
      </c>
    </row>
    <row r="44" spans="1:9" ht="15" customHeight="1" x14ac:dyDescent="0.2">
      <c r="A44" s="3">
        <v>45317</v>
      </c>
      <c r="B44" s="1">
        <f t="shared" si="0"/>
        <v>43</v>
      </c>
      <c r="C44" s="1">
        <v>102</v>
      </c>
      <c r="D44" s="2">
        <v>0</v>
      </c>
      <c r="E44" s="1">
        <f>0</f>
        <v>0</v>
      </c>
      <c r="F44" s="1">
        <f>0</f>
        <v>0</v>
      </c>
      <c r="G44" s="2">
        <v>0</v>
      </c>
      <c r="H44" s="4">
        <v>0</v>
      </c>
      <c r="I44" s="1">
        <v>0</v>
      </c>
    </row>
    <row r="45" spans="1:9" ht="15" customHeight="1" x14ac:dyDescent="0.2">
      <c r="A45" s="3">
        <v>45318</v>
      </c>
      <c r="B45" s="1">
        <f t="shared" si="0"/>
        <v>44</v>
      </c>
      <c r="C45" s="1">
        <v>215</v>
      </c>
      <c r="D45" s="2">
        <v>0</v>
      </c>
      <c r="E45" s="1">
        <f>1</f>
        <v>1</v>
      </c>
      <c r="F45" s="1">
        <f>0</f>
        <v>0</v>
      </c>
      <c r="G45" s="2">
        <v>0</v>
      </c>
      <c r="H45" s="4">
        <v>0</v>
      </c>
      <c r="I45" s="1">
        <v>0</v>
      </c>
    </row>
    <row r="46" spans="1:9" ht="15" customHeight="1" x14ac:dyDescent="0.2">
      <c r="A46" s="3">
        <v>45319</v>
      </c>
      <c r="B46" s="1">
        <f t="shared" si="0"/>
        <v>45</v>
      </c>
      <c r="C46" s="1">
        <v>110</v>
      </c>
      <c r="D46" s="2">
        <v>0</v>
      </c>
      <c r="E46" s="1">
        <f>0</f>
        <v>0</v>
      </c>
      <c r="F46" s="1">
        <f>1</f>
        <v>1</v>
      </c>
      <c r="G46" s="2">
        <v>0</v>
      </c>
      <c r="H46" s="4">
        <v>0</v>
      </c>
      <c r="I46" s="1">
        <v>0</v>
      </c>
    </row>
    <row r="47" spans="1:9" ht="15" customHeight="1" x14ac:dyDescent="0.2">
      <c r="A47" s="3">
        <v>45320</v>
      </c>
      <c r="B47" s="1">
        <f t="shared" si="0"/>
        <v>46</v>
      </c>
      <c r="C47" s="1">
        <v>24</v>
      </c>
      <c r="D47" s="2">
        <v>0</v>
      </c>
      <c r="E47" s="1">
        <f>0</f>
        <v>0</v>
      </c>
      <c r="F47" s="1">
        <f>0</f>
        <v>0</v>
      </c>
      <c r="G47" s="2">
        <v>0</v>
      </c>
      <c r="H47" s="4">
        <v>0</v>
      </c>
      <c r="I47" s="1">
        <v>0</v>
      </c>
    </row>
    <row r="48" spans="1:9" ht="15" customHeight="1" x14ac:dyDescent="0.2">
      <c r="A48" s="3">
        <v>45321</v>
      </c>
      <c r="B48" s="1">
        <f t="shared" si="0"/>
        <v>47</v>
      </c>
      <c r="C48" s="1">
        <v>37</v>
      </c>
      <c r="D48" s="2">
        <v>0</v>
      </c>
      <c r="E48" s="1">
        <f>0</f>
        <v>0</v>
      </c>
      <c r="F48" s="1">
        <f>0</f>
        <v>0</v>
      </c>
      <c r="G48" s="2">
        <v>0</v>
      </c>
      <c r="H48" s="4">
        <v>1</v>
      </c>
      <c r="I48" s="1">
        <v>0</v>
      </c>
    </row>
    <row r="49" spans="1:9" ht="15" customHeight="1" x14ac:dyDescent="0.2">
      <c r="A49" s="3">
        <v>45322</v>
      </c>
      <c r="B49" s="1">
        <f t="shared" si="0"/>
        <v>48</v>
      </c>
      <c r="C49" s="1">
        <v>23</v>
      </c>
      <c r="D49" s="2">
        <v>0</v>
      </c>
      <c r="E49" s="1">
        <f>0</f>
        <v>0</v>
      </c>
      <c r="F49" s="1">
        <f>0</f>
        <v>0</v>
      </c>
      <c r="G49" s="2">
        <v>0</v>
      </c>
      <c r="H49" s="4">
        <v>0</v>
      </c>
      <c r="I49" s="1">
        <v>0</v>
      </c>
    </row>
    <row r="50" spans="1:9" ht="15" customHeight="1" x14ac:dyDescent="0.2">
      <c r="A50" s="3">
        <v>45323</v>
      </c>
      <c r="B50" s="1">
        <f t="shared" si="0"/>
        <v>49</v>
      </c>
      <c r="C50" s="1">
        <v>22</v>
      </c>
      <c r="D50" s="2">
        <v>0</v>
      </c>
      <c r="E50" s="1">
        <f>0</f>
        <v>0</v>
      </c>
      <c r="F50" s="1">
        <f>0</f>
        <v>0</v>
      </c>
      <c r="G50" s="2">
        <v>1</v>
      </c>
      <c r="H50" s="4">
        <v>0</v>
      </c>
      <c r="I50" s="1">
        <v>0</v>
      </c>
    </row>
    <row r="51" spans="1:9" ht="15" customHeight="1" x14ac:dyDescent="0.2">
      <c r="A51" s="3">
        <v>45324</v>
      </c>
      <c r="B51" s="1">
        <f t="shared" si="0"/>
        <v>50</v>
      </c>
      <c r="C51" s="1">
        <v>78</v>
      </c>
      <c r="D51" s="2">
        <v>0</v>
      </c>
      <c r="E51" s="1">
        <f>0</f>
        <v>0</v>
      </c>
      <c r="F51" s="1">
        <f>0</f>
        <v>0</v>
      </c>
      <c r="G51" s="2">
        <v>1</v>
      </c>
      <c r="H51" s="4">
        <v>0</v>
      </c>
      <c r="I51" s="1">
        <v>0</v>
      </c>
    </row>
    <row r="52" spans="1:9" ht="15" customHeight="1" x14ac:dyDescent="0.2">
      <c r="A52" s="3">
        <v>45325</v>
      </c>
      <c r="B52" s="1">
        <f t="shared" si="0"/>
        <v>51</v>
      </c>
      <c r="C52" s="1">
        <v>172</v>
      </c>
      <c r="D52" s="2">
        <v>0</v>
      </c>
      <c r="E52" s="1">
        <f>1</f>
        <v>1</v>
      </c>
      <c r="F52" s="1">
        <f>0</f>
        <v>0</v>
      </c>
      <c r="G52" s="2">
        <v>0</v>
      </c>
      <c r="H52" s="4">
        <v>0</v>
      </c>
      <c r="I52" s="1">
        <v>0</v>
      </c>
    </row>
    <row r="53" spans="1:9" ht="15" customHeight="1" x14ac:dyDescent="0.2">
      <c r="A53" s="3">
        <v>45326</v>
      </c>
      <c r="B53" s="1">
        <f t="shared" si="0"/>
        <v>52</v>
      </c>
      <c r="C53" s="1">
        <v>104</v>
      </c>
      <c r="D53" s="2">
        <v>0</v>
      </c>
      <c r="E53" s="1">
        <f>0</f>
        <v>0</v>
      </c>
      <c r="F53" s="1">
        <f>1</f>
        <v>1</v>
      </c>
      <c r="G53" s="2">
        <v>0</v>
      </c>
      <c r="H53" s="4">
        <v>0</v>
      </c>
      <c r="I53" s="1">
        <v>0</v>
      </c>
    </row>
    <row r="54" spans="1:9" ht="15" customHeight="1" x14ac:dyDescent="0.2">
      <c r="A54" s="3">
        <v>45327</v>
      </c>
      <c r="B54" s="1">
        <f t="shared" si="0"/>
        <v>53</v>
      </c>
      <c r="C54" s="1">
        <v>17</v>
      </c>
      <c r="D54" s="2">
        <v>0</v>
      </c>
      <c r="E54" s="1">
        <f>0</f>
        <v>0</v>
      </c>
      <c r="F54" s="1">
        <f>0</f>
        <v>0</v>
      </c>
      <c r="G54" s="2">
        <v>0</v>
      </c>
      <c r="H54" s="4">
        <v>0</v>
      </c>
      <c r="I54" s="1">
        <v>0</v>
      </c>
    </row>
    <row r="55" spans="1:9" ht="15" customHeight="1" x14ac:dyDescent="0.2">
      <c r="A55" s="3">
        <v>45328</v>
      </c>
      <c r="B55" s="1">
        <f t="shared" si="0"/>
        <v>54</v>
      </c>
      <c r="C55" s="1">
        <v>29</v>
      </c>
      <c r="D55" s="2">
        <v>0</v>
      </c>
      <c r="E55" s="1">
        <f>0</f>
        <v>0</v>
      </c>
      <c r="F55" s="1">
        <f>0</f>
        <v>0</v>
      </c>
      <c r="G55" s="2">
        <v>0</v>
      </c>
      <c r="H55" s="4">
        <v>1</v>
      </c>
      <c r="I55" s="1">
        <v>0</v>
      </c>
    </row>
    <row r="56" spans="1:9" ht="15" customHeight="1" x14ac:dyDescent="0.2">
      <c r="A56" s="3">
        <v>45329</v>
      </c>
      <c r="B56" s="1">
        <f t="shared" si="0"/>
        <v>55</v>
      </c>
      <c r="C56" s="1">
        <v>18</v>
      </c>
      <c r="D56" s="2">
        <v>0</v>
      </c>
      <c r="E56" s="1">
        <f>0</f>
        <v>0</v>
      </c>
      <c r="F56" s="1">
        <f>0</f>
        <v>0</v>
      </c>
      <c r="G56" s="2">
        <v>1</v>
      </c>
      <c r="H56" s="4">
        <v>0</v>
      </c>
      <c r="I56" s="1">
        <v>0</v>
      </c>
    </row>
    <row r="57" spans="1:9" ht="15" customHeight="1" x14ac:dyDescent="0.2">
      <c r="A57" s="3">
        <v>45330</v>
      </c>
      <c r="B57" s="1">
        <f t="shared" si="0"/>
        <v>56</v>
      </c>
      <c r="C57" s="1">
        <v>17</v>
      </c>
      <c r="D57" s="2">
        <v>0</v>
      </c>
      <c r="E57" s="1">
        <f>0</f>
        <v>0</v>
      </c>
      <c r="F57" s="1">
        <f>0</f>
        <v>0</v>
      </c>
      <c r="G57" s="2">
        <v>0</v>
      </c>
      <c r="H57" s="4">
        <v>0</v>
      </c>
      <c r="I57" s="1">
        <v>0</v>
      </c>
    </row>
    <row r="58" spans="1:9" ht="15" customHeight="1" x14ac:dyDescent="0.2">
      <c r="A58" s="3">
        <v>45331</v>
      </c>
      <c r="B58" s="1">
        <f t="shared" si="0"/>
        <v>57</v>
      </c>
      <c r="C58" s="1">
        <v>58</v>
      </c>
      <c r="D58" s="2">
        <v>0</v>
      </c>
      <c r="E58" s="1">
        <f>0</f>
        <v>0</v>
      </c>
      <c r="F58" s="1">
        <f>0</f>
        <v>0</v>
      </c>
      <c r="G58" s="2">
        <v>0</v>
      </c>
      <c r="H58" s="4">
        <v>0</v>
      </c>
      <c r="I58" s="1">
        <v>0</v>
      </c>
    </row>
    <row r="59" spans="1:9" ht="15" customHeight="1" x14ac:dyDescent="0.2">
      <c r="A59" s="3">
        <v>45332</v>
      </c>
      <c r="B59" s="1">
        <f t="shared" si="0"/>
        <v>58</v>
      </c>
      <c r="C59" s="1">
        <v>126</v>
      </c>
      <c r="D59" s="2">
        <v>0</v>
      </c>
      <c r="E59" s="1">
        <f>1</f>
        <v>1</v>
      </c>
      <c r="F59" s="1">
        <f>0</f>
        <v>0</v>
      </c>
      <c r="G59" s="2">
        <v>1</v>
      </c>
      <c r="H59" s="4">
        <v>0</v>
      </c>
      <c r="I59" s="1">
        <v>0</v>
      </c>
    </row>
    <row r="60" spans="1:9" ht="15" customHeight="1" x14ac:dyDescent="0.2">
      <c r="A60" s="3">
        <v>45333</v>
      </c>
      <c r="B60" s="1">
        <f t="shared" si="0"/>
        <v>59</v>
      </c>
      <c r="C60" s="1">
        <v>46</v>
      </c>
      <c r="D60" s="2">
        <v>0</v>
      </c>
      <c r="E60" s="1">
        <f>0</f>
        <v>0</v>
      </c>
      <c r="F60" s="1">
        <f>1</f>
        <v>1</v>
      </c>
      <c r="G60" s="2">
        <v>0</v>
      </c>
      <c r="H60" s="4">
        <v>0</v>
      </c>
      <c r="I60" s="1">
        <v>0</v>
      </c>
    </row>
    <row r="61" spans="1:9" ht="15" customHeight="1" x14ac:dyDescent="0.2">
      <c r="A61" s="3">
        <v>45334</v>
      </c>
      <c r="B61" s="1">
        <f t="shared" si="0"/>
        <v>60</v>
      </c>
      <c r="C61" s="1">
        <v>17</v>
      </c>
      <c r="D61" s="2">
        <v>0</v>
      </c>
      <c r="E61" s="1">
        <f>0</f>
        <v>0</v>
      </c>
      <c r="F61" s="1">
        <f>0</f>
        <v>0</v>
      </c>
      <c r="G61" s="2">
        <v>1</v>
      </c>
      <c r="H61" s="4">
        <v>0</v>
      </c>
      <c r="I61" s="1">
        <v>0</v>
      </c>
    </row>
    <row r="62" spans="1:9" ht="15" customHeight="1" x14ac:dyDescent="0.2">
      <c r="A62" s="3">
        <v>45335</v>
      </c>
      <c r="B62" s="1">
        <f t="shared" si="0"/>
        <v>61</v>
      </c>
      <c r="C62" s="1">
        <v>25</v>
      </c>
      <c r="D62" s="2">
        <v>0</v>
      </c>
      <c r="E62" s="1">
        <f>0</f>
        <v>0</v>
      </c>
      <c r="F62" s="1">
        <f>0</f>
        <v>0</v>
      </c>
      <c r="G62" s="2">
        <v>1</v>
      </c>
      <c r="H62" s="4">
        <v>1</v>
      </c>
      <c r="I62" s="1">
        <v>0</v>
      </c>
    </row>
    <row r="63" spans="1:9" ht="15" customHeight="1" x14ac:dyDescent="0.2">
      <c r="A63" s="3">
        <v>45336</v>
      </c>
      <c r="B63" s="1">
        <f t="shared" si="0"/>
        <v>62</v>
      </c>
      <c r="C63" s="1">
        <v>35</v>
      </c>
      <c r="D63" s="2">
        <v>0</v>
      </c>
      <c r="E63" s="1">
        <f>0</f>
        <v>0</v>
      </c>
      <c r="F63" s="1">
        <f>0</f>
        <v>0</v>
      </c>
      <c r="G63" s="2">
        <v>1</v>
      </c>
      <c r="H63" s="4">
        <v>0</v>
      </c>
      <c r="I63" s="1">
        <v>0</v>
      </c>
    </row>
    <row r="64" spans="1:9" ht="15" customHeight="1" x14ac:dyDescent="0.2">
      <c r="A64" s="3">
        <v>45337</v>
      </c>
      <c r="B64" s="1">
        <f t="shared" si="0"/>
        <v>63</v>
      </c>
      <c r="C64" s="1">
        <v>15</v>
      </c>
      <c r="D64" s="2">
        <v>0</v>
      </c>
      <c r="E64" s="1">
        <f>0</f>
        <v>0</v>
      </c>
      <c r="F64" s="1">
        <f>0</f>
        <v>0</v>
      </c>
      <c r="G64" s="2">
        <v>0</v>
      </c>
      <c r="H64" s="4">
        <v>0</v>
      </c>
      <c r="I64" s="1">
        <v>0</v>
      </c>
    </row>
    <row r="65" spans="1:9" ht="15" customHeight="1" x14ac:dyDescent="0.2">
      <c r="A65" s="3">
        <v>45338</v>
      </c>
      <c r="B65" s="1">
        <f t="shared" si="0"/>
        <v>64</v>
      </c>
      <c r="C65" s="1">
        <v>57</v>
      </c>
      <c r="D65" s="2">
        <v>0</v>
      </c>
      <c r="E65" s="1">
        <f>0</f>
        <v>0</v>
      </c>
      <c r="F65" s="1">
        <f>0</f>
        <v>0</v>
      </c>
      <c r="G65" s="2">
        <v>0</v>
      </c>
      <c r="H65" s="4">
        <v>0</v>
      </c>
      <c r="I65" s="1">
        <v>0</v>
      </c>
    </row>
    <row r="66" spans="1:9" ht="15" customHeight="1" x14ac:dyDescent="0.2">
      <c r="A66" s="3">
        <v>45339</v>
      </c>
      <c r="B66" s="1">
        <f t="shared" si="0"/>
        <v>65</v>
      </c>
      <c r="C66" s="1">
        <v>114</v>
      </c>
      <c r="D66" s="2">
        <v>0</v>
      </c>
      <c r="E66" s="1">
        <f>1</f>
        <v>1</v>
      </c>
      <c r="F66" s="1">
        <f>0</f>
        <v>0</v>
      </c>
      <c r="G66" s="2">
        <v>0</v>
      </c>
      <c r="H66" s="4">
        <v>0</v>
      </c>
      <c r="I66" s="1">
        <v>0</v>
      </c>
    </row>
    <row r="67" spans="1:9" ht="15" customHeight="1" x14ac:dyDescent="0.2">
      <c r="A67" s="3">
        <v>45340</v>
      </c>
      <c r="B67" s="1">
        <f t="shared" si="0"/>
        <v>66</v>
      </c>
      <c r="C67" s="1">
        <v>93</v>
      </c>
      <c r="D67" s="2">
        <v>0</v>
      </c>
      <c r="E67" s="1">
        <f>0</f>
        <v>0</v>
      </c>
      <c r="F67" s="1">
        <f>1</f>
        <v>1</v>
      </c>
      <c r="G67" s="2">
        <v>0</v>
      </c>
      <c r="H67" s="4">
        <v>0</v>
      </c>
      <c r="I67" s="1">
        <v>0</v>
      </c>
    </row>
    <row r="68" spans="1:9" ht="15" customHeight="1" x14ac:dyDescent="0.2">
      <c r="A68" s="3">
        <v>45341</v>
      </c>
      <c r="B68" s="1">
        <f t="shared" ref="B68:B93" si="1">B67+1</f>
        <v>67</v>
      </c>
      <c r="C68" s="1">
        <v>85</v>
      </c>
      <c r="D68" s="2">
        <v>0</v>
      </c>
      <c r="E68" s="1">
        <f>0</f>
        <v>0</v>
      </c>
      <c r="F68" s="1">
        <f>0</f>
        <v>0</v>
      </c>
      <c r="G68" s="2">
        <v>1</v>
      </c>
      <c r="H68" s="4">
        <v>0</v>
      </c>
      <c r="I68" s="1">
        <v>0</v>
      </c>
    </row>
    <row r="69" spans="1:9" ht="15" customHeight="1" x14ac:dyDescent="0.2">
      <c r="A69" s="3">
        <v>45342</v>
      </c>
      <c r="B69" s="1">
        <f t="shared" si="1"/>
        <v>68</v>
      </c>
      <c r="C69" s="1">
        <v>32</v>
      </c>
      <c r="D69" s="2">
        <v>0</v>
      </c>
      <c r="E69" s="1">
        <f>0</f>
        <v>0</v>
      </c>
      <c r="F69" s="1">
        <f>0</f>
        <v>0</v>
      </c>
      <c r="G69" s="2">
        <v>0</v>
      </c>
      <c r="H69" s="4">
        <v>1</v>
      </c>
      <c r="I69" s="1">
        <v>0</v>
      </c>
    </row>
    <row r="70" spans="1:9" ht="15" customHeight="1" x14ac:dyDescent="0.2">
      <c r="A70" s="3">
        <v>45343</v>
      </c>
      <c r="B70" s="1">
        <f t="shared" si="1"/>
        <v>69</v>
      </c>
      <c r="C70" s="1">
        <v>19</v>
      </c>
      <c r="D70" s="2">
        <v>0</v>
      </c>
      <c r="E70" s="1">
        <f>0</f>
        <v>0</v>
      </c>
      <c r="F70" s="1">
        <f>0</f>
        <v>0</v>
      </c>
      <c r="G70" s="2">
        <v>0</v>
      </c>
      <c r="H70" s="4">
        <v>0</v>
      </c>
      <c r="I70" s="1">
        <v>0</v>
      </c>
    </row>
    <row r="71" spans="1:9" ht="15" customHeight="1" x14ac:dyDescent="0.2">
      <c r="A71" s="3">
        <v>45344</v>
      </c>
      <c r="B71" s="1">
        <f t="shared" si="1"/>
        <v>70</v>
      </c>
      <c r="C71" s="1">
        <v>18</v>
      </c>
      <c r="D71" s="2">
        <v>0</v>
      </c>
      <c r="E71" s="1">
        <f>0</f>
        <v>0</v>
      </c>
      <c r="F71" s="1">
        <f>0</f>
        <v>0</v>
      </c>
      <c r="G71" s="2">
        <v>0</v>
      </c>
      <c r="H71" s="4">
        <v>0</v>
      </c>
      <c r="I71" s="1">
        <v>0</v>
      </c>
    </row>
    <row r="72" spans="1:9" ht="15" customHeight="1" x14ac:dyDescent="0.2">
      <c r="A72" s="3">
        <v>45345</v>
      </c>
      <c r="B72" s="1">
        <f t="shared" si="1"/>
        <v>71</v>
      </c>
      <c r="C72" s="1">
        <v>45</v>
      </c>
      <c r="D72" s="2">
        <v>0</v>
      </c>
      <c r="E72" s="1">
        <f>0</f>
        <v>0</v>
      </c>
      <c r="F72" s="1">
        <f>0</f>
        <v>0</v>
      </c>
      <c r="G72" s="2">
        <v>0</v>
      </c>
      <c r="H72" s="4">
        <v>0</v>
      </c>
      <c r="I72" s="1">
        <v>0</v>
      </c>
    </row>
    <row r="73" spans="1:9" ht="15" customHeight="1" x14ac:dyDescent="0.2">
      <c r="A73" s="3">
        <v>45346</v>
      </c>
      <c r="B73" s="1">
        <f t="shared" si="1"/>
        <v>72</v>
      </c>
      <c r="C73" s="1">
        <v>89</v>
      </c>
      <c r="D73" s="2">
        <v>0</v>
      </c>
      <c r="E73" s="1">
        <f>1</f>
        <v>1</v>
      </c>
      <c r="F73" s="1">
        <f>0</f>
        <v>0</v>
      </c>
      <c r="G73" s="2">
        <v>0</v>
      </c>
      <c r="H73" s="4">
        <v>0</v>
      </c>
      <c r="I73" s="1">
        <v>0</v>
      </c>
    </row>
    <row r="74" spans="1:9" ht="15" customHeight="1" x14ac:dyDescent="0.2">
      <c r="A74" s="3">
        <v>45347</v>
      </c>
      <c r="B74" s="1">
        <f t="shared" si="1"/>
        <v>73</v>
      </c>
      <c r="C74" s="1">
        <v>51</v>
      </c>
      <c r="D74" s="2">
        <v>0</v>
      </c>
      <c r="E74" s="1">
        <f>0</f>
        <v>0</v>
      </c>
      <c r="F74" s="1">
        <f>1</f>
        <v>1</v>
      </c>
      <c r="G74" s="2">
        <v>1</v>
      </c>
      <c r="H74" s="4">
        <v>0</v>
      </c>
      <c r="I74" s="1">
        <v>0</v>
      </c>
    </row>
    <row r="75" spans="1:9" ht="15" customHeight="1" x14ac:dyDescent="0.2">
      <c r="A75" s="3">
        <v>45348</v>
      </c>
      <c r="B75" s="1">
        <f t="shared" si="1"/>
        <v>74</v>
      </c>
      <c r="C75" s="1">
        <v>8</v>
      </c>
      <c r="D75" s="2">
        <v>0</v>
      </c>
      <c r="E75" s="1">
        <f>0</f>
        <v>0</v>
      </c>
      <c r="F75" s="1">
        <f>0</f>
        <v>0</v>
      </c>
      <c r="G75" s="2">
        <v>0</v>
      </c>
      <c r="H75" s="4">
        <v>0</v>
      </c>
      <c r="I75" s="1">
        <v>0</v>
      </c>
    </row>
    <row r="76" spans="1:9" ht="15" customHeight="1" x14ac:dyDescent="0.2">
      <c r="A76" s="3">
        <v>45349</v>
      </c>
      <c r="B76" s="1">
        <f t="shared" si="1"/>
        <v>75</v>
      </c>
      <c r="C76" s="1">
        <v>15</v>
      </c>
      <c r="D76" s="2">
        <v>0</v>
      </c>
      <c r="E76" s="1">
        <f>0</f>
        <v>0</v>
      </c>
      <c r="F76" s="1">
        <f>0</f>
        <v>0</v>
      </c>
      <c r="G76" s="2">
        <v>0</v>
      </c>
      <c r="H76" s="4">
        <v>1</v>
      </c>
      <c r="I76" s="1">
        <v>0</v>
      </c>
    </row>
    <row r="77" spans="1:9" ht="15" customHeight="1" x14ac:dyDescent="0.2">
      <c r="A77" s="3">
        <v>45350</v>
      </c>
      <c r="B77" s="1">
        <f t="shared" si="1"/>
        <v>76</v>
      </c>
      <c r="C77" s="1">
        <v>9</v>
      </c>
      <c r="D77" s="2">
        <v>0</v>
      </c>
      <c r="E77" s="1">
        <f>0</f>
        <v>0</v>
      </c>
      <c r="F77" s="1">
        <f>0</f>
        <v>0</v>
      </c>
      <c r="G77" s="2">
        <v>0</v>
      </c>
      <c r="H77" s="4">
        <v>0</v>
      </c>
      <c r="I77" s="1">
        <v>0</v>
      </c>
    </row>
    <row r="78" spans="1:9" ht="15" customHeight="1" x14ac:dyDescent="0.2">
      <c r="A78" s="3">
        <v>45351</v>
      </c>
      <c r="B78" s="1">
        <f t="shared" si="1"/>
        <v>77</v>
      </c>
      <c r="C78" s="1">
        <v>8</v>
      </c>
      <c r="D78" s="2">
        <v>0</v>
      </c>
      <c r="E78" s="1">
        <f>0</f>
        <v>0</v>
      </c>
      <c r="F78" s="1">
        <f>0</f>
        <v>0</v>
      </c>
      <c r="G78" s="2">
        <v>0</v>
      </c>
      <c r="H78" s="4">
        <v>0</v>
      </c>
      <c r="I78" s="1">
        <v>0</v>
      </c>
    </row>
    <row r="79" spans="1:9" ht="15" customHeight="1" x14ac:dyDescent="0.2">
      <c r="A79" s="3">
        <v>45352</v>
      </c>
      <c r="B79" s="1">
        <f t="shared" si="1"/>
        <v>78</v>
      </c>
      <c r="C79" s="1">
        <v>26</v>
      </c>
      <c r="D79" s="2">
        <v>0</v>
      </c>
      <c r="E79" s="1">
        <f>0</f>
        <v>0</v>
      </c>
      <c r="F79" s="1">
        <f>0</f>
        <v>0</v>
      </c>
      <c r="G79" s="2">
        <v>1</v>
      </c>
      <c r="H79" s="4">
        <v>0</v>
      </c>
      <c r="I79" s="1">
        <v>0</v>
      </c>
    </row>
    <row r="80" spans="1:9" ht="15" customHeight="1" x14ac:dyDescent="0.2">
      <c r="A80" s="3">
        <v>45353</v>
      </c>
      <c r="B80" s="1">
        <f t="shared" si="1"/>
        <v>79</v>
      </c>
      <c r="C80" s="1">
        <v>66</v>
      </c>
      <c r="D80" s="2">
        <v>0</v>
      </c>
      <c r="E80" s="1">
        <f>1</f>
        <v>1</v>
      </c>
      <c r="F80" s="1">
        <f>0</f>
        <v>0</v>
      </c>
      <c r="G80" s="2">
        <v>0</v>
      </c>
      <c r="H80" s="4">
        <v>0</v>
      </c>
      <c r="I80" s="1">
        <v>0</v>
      </c>
    </row>
    <row r="81" spans="1:9" ht="15" customHeight="1" x14ac:dyDescent="0.2">
      <c r="A81" s="3">
        <v>45354</v>
      </c>
      <c r="B81" s="1">
        <f t="shared" si="1"/>
        <v>80</v>
      </c>
      <c r="C81" s="1">
        <v>37</v>
      </c>
      <c r="D81" s="2">
        <v>0</v>
      </c>
      <c r="E81" s="1">
        <f>0</f>
        <v>0</v>
      </c>
      <c r="F81" s="1">
        <f>1</f>
        <v>1</v>
      </c>
      <c r="G81" s="2">
        <v>0</v>
      </c>
      <c r="H81" s="4">
        <v>0</v>
      </c>
      <c r="I81" s="1">
        <v>0</v>
      </c>
    </row>
    <row r="82" spans="1:9" ht="15" customHeight="1" x14ac:dyDescent="0.2">
      <c r="A82" s="3">
        <v>45355</v>
      </c>
      <c r="B82" s="1">
        <f t="shared" si="1"/>
        <v>81</v>
      </c>
      <c r="C82" s="1">
        <v>7</v>
      </c>
      <c r="D82" s="2">
        <v>0</v>
      </c>
      <c r="E82" s="1">
        <f>0</f>
        <v>0</v>
      </c>
      <c r="F82" s="1">
        <f>0</f>
        <v>0</v>
      </c>
      <c r="G82" s="2">
        <v>0</v>
      </c>
      <c r="H82" s="4">
        <v>0</v>
      </c>
      <c r="I82" s="1">
        <v>0</v>
      </c>
    </row>
    <row r="83" spans="1:9" ht="15" customHeight="1" x14ac:dyDescent="0.2">
      <c r="A83" s="3">
        <v>45356</v>
      </c>
      <c r="B83" s="1">
        <f t="shared" si="1"/>
        <v>82</v>
      </c>
      <c r="C83" s="1">
        <v>12</v>
      </c>
      <c r="D83" s="2">
        <v>0</v>
      </c>
      <c r="E83" s="1">
        <f>0</f>
        <v>0</v>
      </c>
      <c r="F83" s="1">
        <f>0</f>
        <v>0</v>
      </c>
      <c r="G83" s="2">
        <v>0</v>
      </c>
      <c r="H83" s="4">
        <v>1</v>
      </c>
      <c r="I83" s="1">
        <v>0</v>
      </c>
    </row>
    <row r="84" spans="1:9" ht="15" customHeight="1" x14ac:dyDescent="0.2">
      <c r="A84" s="3">
        <v>45357</v>
      </c>
      <c r="B84" s="1">
        <f t="shared" si="1"/>
        <v>83</v>
      </c>
      <c r="C84" s="1">
        <v>8</v>
      </c>
      <c r="D84" s="2">
        <v>0</v>
      </c>
      <c r="E84" s="1">
        <f>0</f>
        <v>0</v>
      </c>
      <c r="F84" s="1">
        <f>0</f>
        <v>0</v>
      </c>
      <c r="G84" s="2">
        <v>0</v>
      </c>
      <c r="H84" s="4">
        <v>0</v>
      </c>
      <c r="I84" s="1">
        <v>0</v>
      </c>
    </row>
    <row r="85" spans="1:9" ht="15" customHeight="1" x14ac:dyDescent="0.2">
      <c r="A85" s="3">
        <v>45358</v>
      </c>
      <c r="B85" s="1">
        <f t="shared" si="1"/>
        <v>84</v>
      </c>
      <c r="C85" s="1">
        <v>4</v>
      </c>
      <c r="D85" s="2">
        <v>0</v>
      </c>
      <c r="E85" s="1">
        <f>0</f>
        <v>0</v>
      </c>
      <c r="F85" s="1">
        <f>0</f>
        <v>0</v>
      </c>
      <c r="G85" s="2">
        <v>0</v>
      </c>
      <c r="H85" s="4">
        <v>0</v>
      </c>
      <c r="I85" s="1">
        <v>0</v>
      </c>
    </row>
    <row r="86" spans="1:9" ht="15" customHeight="1" x14ac:dyDescent="0.2">
      <c r="A86" s="3">
        <v>45359</v>
      </c>
      <c r="B86" s="1">
        <f t="shared" si="1"/>
        <v>85</v>
      </c>
      <c r="C86" s="1">
        <v>10</v>
      </c>
      <c r="D86" s="2">
        <v>0</v>
      </c>
      <c r="E86" s="1">
        <f>0</f>
        <v>0</v>
      </c>
      <c r="F86" s="1">
        <f>0</f>
        <v>0</v>
      </c>
      <c r="G86" s="2">
        <v>1</v>
      </c>
      <c r="H86" s="4">
        <v>0</v>
      </c>
      <c r="I86" s="1">
        <v>0</v>
      </c>
    </row>
    <row r="87" spans="1:9" ht="15" customHeight="1" x14ac:dyDescent="0.2">
      <c r="A87" s="3">
        <v>45360</v>
      </c>
      <c r="B87" s="1">
        <f t="shared" si="1"/>
        <v>86</v>
      </c>
      <c r="C87" s="1">
        <v>21</v>
      </c>
      <c r="D87" s="2">
        <v>0</v>
      </c>
      <c r="E87" s="1">
        <f>1</f>
        <v>1</v>
      </c>
      <c r="F87" s="1">
        <f>0</f>
        <v>0</v>
      </c>
      <c r="G87" s="2">
        <v>0</v>
      </c>
      <c r="H87" s="4">
        <v>0</v>
      </c>
      <c r="I87" s="1">
        <v>0</v>
      </c>
    </row>
    <row r="88" spans="1:9" ht="15" customHeight="1" x14ac:dyDescent="0.2">
      <c r="A88" s="3">
        <v>45361</v>
      </c>
      <c r="B88" s="1">
        <f t="shared" si="1"/>
        <v>87</v>
      </c>
      <c r="C88" s="1">
        <v>11</v>
      </c>
      <c r="D88" s="2">
        <v>0</v>
      </c>
      <c r="E88" s="1">
        <f>0</f>
        <v>0</v>
      </c>
      <c r="F88" s="1">
        <f>1</f>
        <v>1</v>
      </c>
      <c r="G88" s="2">
        <v>1</v>
      </c>
      <c r="H88" s="4">
        <v>0</v>
      </c>
      <c r="I88" s="1">
        <v>0</v>
      </c>
    </row>
    <row r="89" spans="1:9" ht="15" customHeight="1" x14ac:dyDescent="0.2">
      <c r="A89" s="3">
        <v>45362</v>
      </c>
      <c r="B89" s="1">
        <f t="shared" si="1"/>
        <v>88</v>
      </c>
      <c r="C89" s="1">
        <v>4</v>
      </c>
      <c r="D89" s="2">
        <v>0</v>
      </c>
      <c r="E89" s="1">
        <f>0</f>
        <v>0</v>
      </c>
      <c r="F89" s="1">
        <f>0</f>
        <v>0</v>
      </c>
      <c r="G89" s="2">
        <v>1</v>
      </c>
      <c r="H89" s="4">
        <v>0</v>
      </c>
      <c r="I89" s="1">
        <v>0</v>
      </c>
    </row>
    <row r="90" spans="1:9" ht="15" customHeight="1" x14ac:dyDescent="0.2">
      <c r="A90" s="3">
        <v>45363</v>
      </c>
      <c r="B90" s="1">
        <f t="shared" si="1"/>
        <v>89</v>
      </c>
      <c r="C90" s="1">
        <v>6</v>
      </c>
      <c r="D90" s="2">
        <v>0</v>
      </c>
      <c r="E90" s="1">
        <f>0</f>
        <v>0</v>
      </c>
      <c r="F90" s="1">
        <f>0</f>
        <v>0</v>
      </c>
      <c r="G90" s="2">
        <v>0</v>
      </c>
      <c r="H90" s="4">
        <v>1</v>
      </c>
      <c r="I90" s="1">
        <v>0</v>
      </c>
    </row>
    <row r="91" spans="1:9" ht="15" customHeight="1" x14ac:dyDescent="0.2">
      <c r="A91" s="3">
        <v>45364</v>
      </c>
      <c r="B91" s="1">
        <f t="shared" si="1"/>
        <v>90</v>
      </c>
      <c r="C91" s="1">
        <v>4</v>
      </c>
      <c r="D91" s="2">
        <v>0</v>
      </c>
      <c r="E91" s="1">
        <f>0</f>
        <v>0</v>
      </c>
      <c r="F91" s="1">
        <f>0</f>
        <v>0</v>
      </c>
      <c r="G91" s="2">
        <v>0</v>
      </c>
      <c r="H91" s="4">
        <v>0</v>
      </c>
      <c r="I91" s="1">
        <v>0</v>
      </c>
    </row>
    <row r="92" spans="1:9" ht="15" customHeight="1" x14ac:dyDescent="0.2">
      <c r="A92" s="3">
        <v>45365</v>
      </c>
      <c r="B92" s="1">
        <f t="shared" si="1"/>
        <v>91</v>
      </c>
      <c r="C92" s="1">
        <v>3</v>
      </c>
      <c r="D92" s="2">
        <v>0</v>
      </c>
      <c r="E92" s="1">
        <f>0</f>
        <v>0</v>
      </c>
      <c r="F92" s="1">
        <f>0</f>
        <v>0</v>
      </c>
      <c r="G92" s="2">
        <v>0</v>
      </c>
      <c r="H92" s="4">
        <v>0</v>
      </c>
      <c r="I92" s="1">
        <v>0</v>
      </c>
    </row>
    <row r="93" spans="1:9" ht="15" customHeight="1" x14ac:dyDescent="0.2">
      <c r="A93" s="3">
        <v>45366</v>
      </c>
      <c r="B93" s="1">
        <f t="shared" si="1"/>
        <v>92</v>
      </c>
      <c r="C93" s="1">
        <v>4</v>
      </c>
      <c r="D93" s="2">
        <v>0</v>
      </c>
      <c r="E93" s="1">
        <f>0</f>
        <v>0</v>
      </c>
      <c r="F93" s="1">
        <f>0</f>
        <v>0</v>
      </c>
      <c r="G93" s="2">
        <v>0</v>
      </c>
      <c r="H93" s="4">
        <v>0</v>
      </c>
      <c r="I93" s="1">
        <v>0</v>
      </c>
    </row>
    <row r="94" spans="1:9" ht="15" customHeight="1" x14ac:dyDescent="0.2">
      <c r="H94" s="4"/>
    </row>
    <row r="95" spans="1:9" ht="15" customHeight="1" x14ac:dyDescent="0.2">
      <c r="H9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6CC815-E30A-4548-887C-9BCD2F97B838}">
  <dimension ref="A1:W117"/>
  <sheetViews>
    <sheetView topLeftCell="H1" workbookViewId="0">
      <selection activeCell="E13" sqref="E13"/>
    </sheetView>
  </sheetViews>
  <sheetFormatPr baseColWidth="10" defaultColWidth="13.83203125" defaultRowHeight="15" customHeight="1" x14ac:dyDescent="0.2"/>
  <cols>
    <col min="1" max="9" width="13.83203125" style="1"/>
    <col min="10" max="10" width="14.6640625" style="1" bestFit="1" customWidth="1"/>
    <col min="11" max="16384" width="13.83203125" style="1"/>
  </cols>
  <sheetData>
    <row r="1" spans="1:10" ht="15" customHeight="1" thickBot="1" x14ac:dyDescent="0.25">
      <c r="A1" s="1" t="s">
        <v>10</v>
      </c>
      <c r="B1" s="1">
        <f>EXP(C1)</f>
        <v>1.7272823314346579</v>
      </c>
      <c r="C1" s="1">
        <v>0.54654926665688708</v>
      </c>
      <c r="E1" s="1" t="s">
        <v>11</v>
      </c>
      <c r="F1" s="1">
        <f>EXP(G1)</f>
        <v>2.8618046050518959</v>
      </c>
      <c r="G1" s="5">
        <v>1.0514524066344597</v>
      </c>
    </row>
    <row r="2" spans="1:10" ht="15" customHeight="1" thickBot="1" x14ac:dyDescent="0.25">
      <c r="A2" s="1" t="s">
        <v>43</v>
      </c>
      <c r="B2" s="1">
        <f>EXP(C2)</f>
        <v>1.0000106863603009</v>
      </c>
      <c r="C2" s="1">
        <v>1.0686303202044379E-5</v>
      </c>
      <c r="E2" s="1" t="s">
        <v>45</v>
      </c>
      <c r="F2" s="1">
        <f>EXP(G2)</f>
        <v>118.54479254202967</v>
      </c>
      <c r="G2" s="1">
        <v>4.7752908852879159</v>
      </c>
      <c r="I2" s="16" t="s">
        <v>9</v>
      </c>
      <c r="J2" s="9">
        <f>SUM(F25:F117)</f>
        <v>-94444.190922626556</v>
      </c>
    </row>
    <row r="3" spans="1:10" ht="15" customHeight="1" thickBot="1" x14ac:dyDescent="0.25">
      <c r="A3" s="1" t="s">
        <v>44</v>
      </c>
      <c r="B3" s="1">
        <f>EXP(C3)</f>
        <v>822.64914060364947</v>
      </c>
      <c r="C3" s="1">
        <v>6.7125297921638456</v>
      </c>
      <c r="E3" s="1" t="s">
        <v>46</v>
      </c>
      <c r="F3" s="1">
        <f>EXP(G3)</f>
        <v>168180.16248092937</v>
      </c>
      <c r="G3" s="1">
        <v>12.03279107949969</v>
      </c>
      <c r="I3" s="18" t="s">
        <v>12</v>
      </c>
      <c r="J3" s="19">
        <f>-2*J2+18*LN(50000)</f>
        <v>189083.1378543725</v>
      </c>
    </row>
    <row r="4" spans="1:10" ht="15" customHeight="1" thickBot="1" x14ac:dyDescent="0.25">
      <c r="A4" s="1" t="s">
        <v>19</v>
      </c>
      <c r="B4" s="1">
        <f>EXP(C4)/(1+EXP(C4))</f>
        <v>0.71912722835131249</v>
      </c>
      <c r="C4" s="5">
        <v>0.94013649700782065</v>
      </c>
      <c r="E4" s="1" t="s">
        <v>20</v>
      </c>
      <c r="F4" s="1">
        <f>G4</f>
        <v>0.35778339680231652</v>
      </c>
      <c r="G4" s="5">
        <v>0.35778339680231652</v>
      </c>
      <c r="I4" s="17" t="s">
        <v>13</v>
      </c>
      <c r="J4" s="10">
        <f>AVERAGE(L25:L116)</f>
        <v>0.14636381512633803</v>
      </c>
    </row>
    <row r="5" spans="1:10" ht="15" customHeight="1" thickBot="1" x14ac:dyDescent="0.25">
      <c r="A5" s="1" t="s">
        <v>35</v>
      </c>
      <c r="B5" s="1">
        <f t="shared" ref="B5" si="0">C5</f>
        <v>3.2115281396895581</v>
      </c>
      <c r="C5" s="1">
        <v>3.2115281396895581</v>
      </c>
      <c r="E5" s="1" t="s">
        <v>37</v>
      </c>
      <c r="F5" s="1">
        <f t="shared" ref="F5" si="1">G5</f>
        <v>0.93764185904038178</v>
      </c>
      <c r="G5" s="5">
        <v>0.93764185904038178</v>
      </c>
      <c r="I5" s="18" t="s">
        <v>50</v>
      </c>
      <c r="J5" s="20">
        <f>AVERAGE(O25:O116)</f>
        <v>2.9834045458575352E-3</v>
      </c>
    </row>
    <row r="6" spans="1:10" ht="15" customHeight="1" thickBot="1" x14ac:dyDescent="0.25">
      <c r="A6" s="1" t="s">
        <v>36</v>
      </c>
      <c r="B6" s="1">
        <f t="shared" ref="B6:B12" si="2">C6</f>
        <v>2.0032080297576234</v>
      </c>
      <c r="C6" s="1">
        <v>2.0032080297576234</v>
      </c>
      <c r="E6" s="1" t="s">
        <v>38</v>
      </c>
      <c r="F6" s="1">
        <f t="shared" ref="F6:F12" si="3">G6</f>
        <v>-8.1017997847705328</v>
      </c>
      <c r="G6" s="1">
        <v>-8.1017997847705328</v>
      </c>
      <c r="I6" s="17" t="s">
        <v>52</v>
      </c>
      <c r="J6" s="10" cm="1">
        <f t="array" ref="J6">AVERAGE((C25:C116 - K25:K116)^2)</f>
        <v>448.30674993496365</v>
      </c>
    </row>
    <row r="7" spans="1:10" ht="15" customHeight="1" thickBot="1" x14ac:dyDescent="0.25">
      <c r="A7" s="1" t="s">
        <v>40</v>
      </c>
      <c r="B7" s="1">
        <f t="shared" si="2"/>
        <v>1.1303381023153094</v>
      </c>
      <c r="C7" s="1">
        <v>1.1303381023153094</v>
      </c>
      <c r="E7" s="1" t="s">
        <v>41</v>
      </c>
      <c r="F7" s="1">
        <f t="shared" si="3"/>
        <v>-1.9715517653016056E-2</v>
      </c>
      <c r="G7" s="1">
        <v>-1.9715517653016056E-2</v>
      </c>
      <c r="I7" s="18" t="s">
        <v>51</v>
      </c>
      <c r="J7" s="20">
        <f>CORREL(C25:C116,K25:K116)^2</f>
        <v>0.99224835111162391</v>
      </c>
    </row>
    <row r="8" spans="1:10" ht="15" customHeight="1" x14ac:dyDescent="0.2">
      <c r="A8" s="1" t="s">
        <v>29</v>
      </c>
      <c r="B8" s="1">
        <f t="shared" si="2"/>
        <v>1.9806494755901629</v>
      </c>
      <c r="C8" s="1">
        <v>1.9806494755901629</v>
      </c>
      <c r="E8" s="1" t="s">
        <v>14</v>
      </c>
      <c r="F8" s="1">
        <f t="shared" si="3"/>
        <v>-0.96778277718610839</v>
      </c>
      <c r="G8" s="1">
        <v>-0.96778277718610839</v>
      </c>
    </row>
    <row r="9" spans="1:10" ht="15" customHeight="1" x14ac:dyDescent="0.2">
      <c r="A9" s="1" t="s">
        <v>15</v>
      </c>
      <c r="B9" s="1">
        <f t="shared" si="2"/>
        <v>1.5505027916627832</v>
      </c>
      <c r="C9" s="1">
        <v>1.5505027916627832</v>
      </c>
      <c r="E9" s="1" t="s">
        <v>16</v>
      </c>
      <c r="F9" s="1">
        <f t="shared" si="3"/>
        <v>-1.6083456289255647</v>
      </c>
      <c r="G9" s="5">
        <v>-1.6083456289255647</v>
      </c>
    </row>
    <row r="10" spans="1:10" ht="15" customHeight="1" x14ac:dyDescent="0.2">
      <c r="A10" s="1" t="s">
        <v>17</v>
      </c>
      <c r="B10" s="1">
        <f t="shared" si="2"/>
        <v>1.6008249740305123</v>
      </c>
      <c r="C10" s="1">
        <v>1.6008249740305123</v>
      </c>
      <c r="E10" s="1" t="s">
        <v>18</v>
      </c>
      <c r="F10" s="1">
        <f t="shared" si="3"/>
        <v>-0.32330538355073563</v>
      </c>
      <c r="G10" s="5">
        <v>-0.32330538355073563</v>
      </c>
    </row>
    <row r="11" spans="1:10" ht="15" customHeight="1" x14ac:dyDescent="0.2">
      <c r="A11" s="1" t="s">
        <v>30</v>
      </c>
      <c r="B11" s="1">
        <f t="shared" si="2"/>
        <v>0.36441542489109824</v>
      </c>
      <c r="C11" s="1">
        <v>0.36441542489109824</v>
      </c>
      <c r="E11" s="1" t="s">
        <v>32</v>
      </c>
      <c r="F11" s="1">
        <f t="shared" si="3"/>
        <v>-2.9799507648721742E-2</v>
      </c>
      <c r="G11" s="5">
        <v>-2.9799507648721742E-2</v>
      </c>
    </row>
    <row r="12" spans="1:10" ht="15" customHeight="1" x14ac:dyDescent="0.2">
      <c r="A12" s="1" t="s">
        <v>31</v>
      </c>
      <c r="B12" s="1">
        <f t="shared" si="2"/>
        <v>-1.1462595135186973</v>
      </c>
      <c r="C12" s="1">
        <v>-1.1462595135186973</v>
      </c>
      <c r="E12" s="1" t="s">
        <v>33</v>
      </c>
      <c r="F12" s="1">
        <f t="shared" si="3"/>
        <v>6.4580165846176518</v>
      </c>
      <c r="G12" s="5">
        <v>6.4580165846176518</v>
      </c>
    </row>
    <row r="24" spans="1:23" ht="15" customHeight="1" x14ac:dyDescent="0.2">
      <c r="A24" s="2" t="s">
        <v>5</v>
      </c>
      <c r="B24" s="2" t="s">
        <v>0</v>
      </c>
      <c r="C24" s="2" t="s">
        <v>1</v>
      </c>
      <c r="D24" s="1" t="s">
        <v>21</v>
      </c>
      <c r="E24" s="1" t="s">
        <v>22</v>
      </c>
      <c r="F24" s="1" t="s">
        <v>9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 t="s">
        <v>28</v>
      </c>
      <c r="M24" s="1" t="s">
        <v>47</v>
      </c>
      <c r="N24" s="1" t="s">
        <v>48</v>
      </c>
      <c r="O24" s="1" t="s">
        <v>49</v>
      </c>
      <c r="P24" s="2" t="s">
        <v>34</v>
      </c>
      <c r="Q24" s="1" t="s">
        <v>42</v>
      </c>
      <c r="R24" s="1" t="s">
        <v>39</v>
      </c>
      <c r="S24" s="2" t="s">
        <v>2</v>
      </c>
      <c r="T24" s="2" t="s">
        <v>3</v>
      </c>
      <c r="U24" s="2" t="s">
        <v>4</v>
      </c>
      <c r="V24" s="2" t="s">
        <v>7</v>
      </c>
      <c r="W24" s="2" t="s">
        <v>8</v>
      </c>
    </row>
    <row r="25" spans="1:23" ht="15" customHeight="1" x14ac:dyDescent="0.2">
      <c r="A25" s="3">
        <v>45275</v>
      </c>
      <c r="B25" s="1">
        <v>1</v>
      </c>
      <c r="C25" s="1">
        <v>1091</v>
      </c>
      <c r="D25" s="1">
        <f t="shared" ref="D25:D30" si="4">$F$4*(1-(($B$4)*($B$3/($B$3+G25))^$B$2)-((1-$B$4)*($F$3/($F$3+I25))^$F$2))</f>
        <v>2.215974921846247E-2</v>
      </c>
      <c r="E25" s="1">
        <f>D25</f>
        <v>2.215974921846247E-2</v>
      </c>
      <c r="F25" s="1">
        <f t="shared" ref="F25:F56" si="5">C25*IFERROR(LN(E25),-10000)</f>
        <v>-4156.1402078196134</v>
      </c>
      <c r="G25" s="1">
        <f>B25^B1*H25</f>
        <v>76.850827834215877</v>
      </c>
      <c r="H25" s="1" cm="1">
        <f t="array" ref="H25">EXP(SUMPRODUCT(TRANSPOSE(B$5:B$12),P25:W25))</f>
        <v>76.850827834215877</v>
      </c>
      <c r="I25" s="1">
        <f>B25^F1*J25</f>
        <v>2.5040923696300439</v>
      </c>
      <c r="J25" s="1" cm="1">
        <f t="array" ref="J25">EXP(SUMPRODUCT(TRANSPOSE(F$5:F$12),P25:W25))</f>
        <v>2.5040923696300439</v>
      </c>
      <c r="K25" s="1">
        <f>E25*50000</f>
        <v>1107.9874609231235</v>
      </c>
      <c r="L25" s="1">
        <f t="shared" ref="L25:L56" si="6">ABS(K25-C25)/C25</f>
        <v>1.5570541634393708E-2</v>
      </c>
      <c r="M25" s="1">
        <f>C25</f>
        <v>1091</v>
      </c>
      <c r="N25" s="1">
        <f>K25</f>
        <v>1107.9874609231235</v>
      </c>
      <c r="O25" s="1">
        <f>ABS(N25-M25)/M25</f>
        <v>1.5570541634393708E-2</v>
      </c>
      <c r="P25" s="2">
        <v>1</v>
      </c>
      <c r="Q25" s="1">
        <v>0</v>
      </c>
      <c r="R25" s="1">
        <f>1</f>
        <v>1</v>
      </c>
      <c r="S25" s="1">
        <v>0</v>
      </c>
      <c r="T25" s="1">
        <f>0</f>
        <v>0</v>
      </c>
      <c r="U25" s="1">
        <v>0</v>
      </c>
      <c r="V25" s="1">
        <v>0</v>
      </c>
      <c r="W25" s="1">
        <v>0</v>
      </c>
    </row>
    <row r="26" spans="1:23" ht="15" customHeight="1" x14ac:dyDescent="0.2">
      <c r="A26" s="3">
        <v>45276</v>
      </c>
      <c r="B26" s="1">
        <f>B25+1</f>
        <v>2</v>
      </c>
      <c r="C26" s="1">
        <v>1062</v>
      </c>
      <c r="D26" s="1">
        <f t="shared" si="4"/>
        <v>4.2403367842593062E-2</v>
      </c>
      <c r="E26" s="1">
        <f>D26-D25</f>
        <v>2.0243618624130592E-2</v>
      </c>
      <c r="F26" s="1">
        <f t="shared" si="5"/>
        <v>-4141.7104359814302</v>
      </c>
      <c r="G26" s="1">
        <f t="shared" ref="G26:G57" si="7">G25+(B26^B$1-B25^B$1)*H26</f>
        <v>160.28926591013899</v>
      </c>
      <c r="H26" s="1" cm="1">
        <f t="array" ref="H26">EXP(SUMPRODUCT(TRANSPOSE(B$5:B$12),P26:W26))</f>
        <v>36.104356814354553</v>
      </c>
      <c r="I26" s="1">
        <f t="shared" ref="I26:I57" si="8">I25+(B26^F$1-B25^F$1)*J26</f>
        <v>6.3105284574283242</v>
      </c>
      <c r="J26" s="1" cm="1">
        <f t="array" ref="J26">EXP(SUMPRODUCT(TRANSPOSE(F$5:F$12),P26:W26))</f>
        <v>0.6071606578931652</v>
      </c>
      <c r="K26" s="1">
        <f t="shared" ref="K26:K89" si="9">E26*50000</f>
        <v>1012.1809312065296</v>
      </c>
      <c r="L26" s="1">
        <f t="shared" si="6"/>
        <v>4.6910610916638763E-2</v>
      </c>
      <c r="M26" s="1">
        <f>M25+C26</f>
        <v>2153</v>
      </c>
      <c r="N26" s="1">
        <f>N25+K26</f>
        <v>2120.1683921296531</v>
      </c>
      <c r="O26" s="1">
        <f t="shared" ref="O26:O89" si="10">ABS(N26-M26)/M26</f>
        <v>1.5249237283022268E-2</v>
      </c>
      <c r="P26" s="2">
        <v>0.5</v>
      </c>
      <c r="Q26" s="1">
        <v>0</v>
      </c>
      <c r="R26" s="5">
        <f>0</f>
        <v>0</v>
      </c>
      <c r="S26" s="1">
        <f>1</f>
        <v>1</v>
      </c>
      <c r="T26" s="1">
        <f>0</f>
        <v>0</v>
      </c>
      <c r="U26" s="1">
        <v>0</v>
      </c>
      <c r="V26" s="1">
        <v>0</v>
      </c>
      <c r="W26" s="1">
        <v>0</v>
      </c>
    </row>
    <row r="27" spans="1:23" ht="15" customHeight="1" x14ac:dyDescent="0.2">
      <c r="A27" s="3">
        <v>45277</v>
      </c>
      <c r="B27" s="1">
        <f t="shared" ref="B27:B90" si="11">B26+1</f>
        <v>3</v>
      </c>
      <c r="C27" s="1">
        <v>800</v>
      </c>
      <c r="D27" s="1">
        <f t="shared" si="4"/>
        <v>5.8758347626761874E-2</v>
      </c>
      <c r="E27" s="1">
        <f>D27-D26</f>
        <v>1.6354979784168812E-2</v>
      </c>
      <c r="F27" s="1">
        <f t="shared" si="5"/>
        <v>-3290.5782832454611</v>
      </c>
      <c r="G27" s="1">
        <f t="shared" si="7"/>
        <v>239.1660756028312</v>
      </c>
      <c r="H27" s="1" cm="1">
        <f t="array" ref="H27">EXP(SUMPRODUCT(TRANSPOSE(B$5:B$12),P27:W27))</f>
        <v>23.482767669643838</v>
      </c>
      <c r="I27" s="1">
        <f t="shared" si="8"/>
        <v>11.406882049855287</v>
      </c>
      <c r="J27" s="1" cm="1">
        <f t="array" ref="J27">EXP(SUMPRODUCT(TRANSPOSE(F$5:F$12),P27:W27))</f>
        <v>0.31997106811853249</v>
      </c>
      <c r="K27" s="1">
        <f t="shared" si="9"/>
        <v>817.74898920844055</v>
      </c>
      <c r="L27" s="1">
        <f t="shared" si="6"/>
        <v>2.2186236510550687E-2</v>
      </c>
      <c r="M27" s="1">
        <f>M26+C27</f>
        <v>2953</v>
      </c>
      <c r="N27" s="1">
        <f t="shared" ref="N27:N90" si="12">N26+K27</f>
        <v>2937.9173813380935</v>
      </c>
      <c r="O27" s="1">
        <f t="shared" si="10"/>
        <v>5.1075579620408085E-3</v>
      </c>
      <c r="P27" s="2">
        <v>0.5</v>
      </c>
      <c r="Q27" s="1">
        <v>0</v>
      </c>
      <c r="R27" s="1">
        <v>0</v>
      </c>
      <c r="S27" s="1">
        <f>0</f>
        <v>0</v>
      </c>
      <c r="T27" s="1">
        <f>1</f>
        <v>1</v>
      </c>
      <c r="U27" s="1">
        <v>0</v>
      </c>
      <c r="V27" s="1">
        <v>0</v>
      </c>
      <c r="W27" s="1">
        <v>0</v>
      </c>
    </row>
    <row r="28" spans="1:23" ht="15" customHeight="1" x14ac:dyDescent="0.2">
      <c r="A28" s="3">
        <v>45278</v>
      </c>
      <c r="B28" s="1">
        <f t="shared" si="11"/>
        <v>4</v>
      </c>
      <c r="C28" s="1">
        <v>303</v>
      </c>
      <c r="D28" s="1">
        <f t="shared" si="4"/>
        <v>6.4559458614006957E-2</v>
      </c>
      <c r="E28" s="1">
        <f>D28-D27</f>
        <v>5.8011109872450825E-3</v>
      </c>
      <c r="F28" s="1">
        <f t="shared" si="5"/>
        <v>-1560.3608665651491</v>
      </c>
      <c r="G28" s="1">
        <f t="shared" si="7"/>
        <v>270.98918701536314</v>
      </c>
      <c r="H28" s="1" cm="1">
        <f t="array" ref="H28">EXP(SUMPRODUCT(TRANSPOSE(B$5:B$12),P28:W28))</f>
        <v>7.4127984735369337</v>
      </c>
      <c r="I28" s="1">
        <f t="shared" si="8"/>
        <v>11.415864308080454</v>
      </c>
      <c r="J28" s="1" cm="1">
        <f t="array" ref="J28">EXP(SUMPRODUCT(TRANSPOSE(F$5:F$12),P28:W28))</f>
        <v>3.0299332428190579E-4</v>
      </c>
      <c r="K28" s="1">
        <f t="shared" si="9"/>
        <v>290.05554936225411</v>
      </c>
      <c r="L28" s="1">
        <f t="shared" si="6"/>
        <v>4.2720959200481481E-2</v>
      </c>
      <c r="M28" s="1">
        <f>M27+C28</f>
        <v>3256</v>
      </c>
      <c r="N28" s="1">
        <f t="shared" si="12"/>
        <v>3227.9729307003477</v>
      </c>
      <c r="O28" s="1">
        <f t="shared" si="10"/>
        <v>8.6078222664779918E-3</v>
      </c>
      <c r="P28" s="2">
        <v>0</v>
      </c>
      <c r="Q28" s="1">
        <v>1</v>
      </c>
      <c r="R28" s="1">
        <v>0</v>
      </c>
      <c r="S28" s="1">
        <f>0</f>
        <v>0</v>
      </c>
      <c r="T28" s="1">
        <f>0</f>
        <v>0</v>
      </c>
      <c r="U28" s="1">
        <v>0</v>
      </c>
      <c r="V28" s="1">
        <v>0</v>
      </c>
      <c r="W28" s="1">
        <v>0</v>
      </c>
    </row>
    <row r="29" spans="1:23" ht="15" customHeight="1" x14ac:dyDescent="0.2">
      <c r="A29" s="3">
        <v>45279</v>
      </c>
      <c r="B29" s="1">
        <f t="shared" si="11"/>
        <v>5</v>
      </c>
      <c r="C29" s="1">
        <v>447</v>
      </c>
      <c r="D29" s="1">
        <f t="shared" si="4"/>
        <v>7.3830473458891252E-2</v>
      </c>
      <c r="E29" s="1">
        <f t="shared" ref="E29:E92" si="13">D29-D28</f>
        <v>9.2710148448842955E-3</v>
      </c>
      <c r="F29" s="1">
        <f t="shared" si="5"/>
        <v>-2092.3455058262116</v>
      </c>
      <c r="G29" s="1">
        <f t="shared" si="7"/>
        <v>326.00676363887499</v>
      </c>
      <c r="H29" s="1" cm="1">
        <f t="array" ref="H29">EXP(SUMPRODUCT(TRANSPOSE(B$5:B$12),P29:W29))</f>
        <v>10.671999631554046</v>
      </c>
      <c r="I29" s="1">
        <f t="shared" si="8"/>
        <v>11.429754777666785</v>
      </c>
      <c r="J29" s="1" cm="1">
        <f t="array" ref="J29">EXP(SUMPRODUCT(TRANSPOSE(F$5:F$12),P29:W29))</f>
        <v>2.9409747662843442E-4</v>
      </c>
      <c r="K29" s="1">
        <f t="shared" si="9"/>
        <v>463.5507422442148</v>
      </c>
      <c r="L29" s="1">
        <f t="shared" si="6"/>
        <v>3.7026269002717681E-2</v>
      </c>
      <c r="M29" s="1">
        <f>M28+C29</f>
        <v>3703</v>
      </c>
      <c r="N29" s="1">
        <f t="shared" si="12"/>
        <v>3691.5236729445623</v>
      </c>
      <c r="O29" s="1">
        <f t="shared" si="10"/>
        <v>3.0991971524271266E-3</v>
      </c>
      <c r="P29" s="2">
        <v>0</v>
      </c>
      <c r="Q29" s="1">
        <v>1</v>
      </c>
      <c r="R29" s="1">
        <v>0</v>
      </c>
      <c r="S29" s="1">
        <f>0</f>
        <v>0</v>
      </c>
      <c r="T29" s="1">
        <f>0</f>
        <v>0</v>
      </c>
      <c r="U29" s="1">
        <v>0</v>
      </c>
      <c r="V29" s="1">
        <v>1</v>
      </c>
      <c r="W29" s="1">
        <v>0</v>
      </c>
    </row>
    <row r="30" spans="1:23" ht="15" customHeight="1" x14ac:dyDescent="0.2">
      <c r="A30" s="3">
        <v>45280</v>
      </c>
      <c r="B30" s="1">
        <f t="shared" si="11"/>
        <v>6</v>
      </c>
      <c r="C30" s="1">
        <v>332</v>
      </c>
      <c r="D30" s="1">
        <f t="shared" si="4"/>
        <v>7.9483557397987042E-2</v>
      </c>
      <c r="E30" s="1">
        <f t="shared" si="13"/>
        <v>5.6530839390957904E-3</v>
      </c>
      <c r="F30" s="1">
        <f t="shared" si="5"/>
        <v>-1718.2839455316914</v>
      </c>
      <c r="G30" s="1">
        <f t="shared" si="7"/>
        <v>331.97295564792648</v>
      </c>
      <c r="H30" s="1" cm="1">
        <f t="array" ref="H30">EXP(SUMPRODUCT(TRANSPOSE(B$5:B$12),P30:W30))</f>
        <v>1</v>
      </c>
      <c r="I30" s="1">
        <f t="shared" si="8"/>
        <v>79.980071852368852</v>
      </c>
      <c r="J30" s="1" cm="1">
        <f t="array" ref="J30">EXP(SUMPRODUCT(TRANSPOSE(F$5:F$12),P30:W30))</f>
        <v>1</v>
      </c>
      <c r="K30" s="1">
        <f t="shared" si="9"/>
        <v>282.65419695478954</v>
      </c>
      <c r="L30" s="1">
        <f t="shared" si="6"/>
        <v>0.14863193688316403</v>
      </c>
      <c r="M30" s="1">
        <f t="shared" ref="M30:M93" si="14">M29+C30</f>
        <v>4035</v>
      </c>
      <c r="N30" s="1">
        <f t="shared" si="12"/>
        <v>3974.1778698993521</v>
      </c>
      <c r="O30" s="1">
        <f t="shared" si="10"/>
        <v>1.5073638190990802E-2</v>
      </c>
      <c r="P30" s="2">
        <v>0</v>
      </c>
      <c r="Q30" s="1">
        <v>0</v>
      </c>
      <c r="R30" s="1">
        <v>0</v>
      </c>
      <c r="S30" s="1">
        <f>0</f>
        <v>0</v>
      </c>
      <c r="T30" s="1">
        <f>0</f>
        <v>0</v>
      </c>
      <c r="U30" s="1">
        <v>0</v>
      </c>
      <c r="V30" s="1">
        <v>0</v>
      </c>
      <c r="W30" s="1">
        <v>0</v>
      </c>
    </row>
    <row r="31" spans="1:23" ht="15" customHeight="1" x14ac:dyDescent="0.2">
      <c r="A31" s="3">
        <v>45281</v>
      </c>
      <c r="B31" s="1">
        <f t="shared" si="11"/>
        <v>7</v>
      </c>
      <c r="C31" s="1">
        <v>318</v>
      </c>
      <c r="D31" s="1">
        <f t="shared" ref="D31:D94" si="15">$F$4*(1-(($B$4)*($B$3/($B$3+G31))^$B$2)-((1-$B$4)*($F$3/($F$3+I31))^$F$2))</f>
        <v>8.6600779974783756E-2</v>
      </c>
      <c r="E31" s="1">
        <f t="shared" si="13"/>
        <v>7.117222576796714E-3</v>
      </c>
      <c r="F31" s="1">
        <f t="shared" si="5"/>
        <v>-1572.585594066654</v>
      </c>
      <c r="G31" s="1">
        <f t="shared" si="7"/>
        <v>338.71040976874701</v>
      </c>
      <c r="H31" s="1" cm="1">
        <f t="array" ref="H31">EXP(SUMPRODUCT(TRANSPOSE(B$5:B$12),P31:W31))</f>
        <v>1</v>
      </c>
      <c r="I31" s="1">
        <f t="shared" si="8"/>
        <v>173.48026490961695</v>
      </c>
      <c r="J31" s="1" cm="1">
        <f t="array" ref="J31">EXP(SUMPRODUCT(TRANSPOSE(F$5:F$12),P31:W31))</f>
        <v>1</v>
      </c>
      <c r="K31" s="1">
        <f t="shared" si="9"/>
        <v>355.86112883983571</v>
      </c>
      <c r="L31" s="1">
        <f t="shared" si="6"/>
        <v>0.11906015358438904</v>
      </c>
      <c r="M31" s="1">
        <f t="shared" si="14"/>
        <v>4353</v>
      </c>
      <c r="N31" s="1">
        <f t="shared" si="12"/>
        <v>4330.0389987391882</v>
      </c>
      <c r="O31" s="1">
        <f t="shared" si="10"/>
        <v>5.2747533335198316E-3</v>
      </c>
      <c r="P31" s="2">
        <v>0</v>
      </c>
      <c r="Q31" s="1">
        <v>0</v>
      </c>
      <c r="R31" s="1">
        <v>0</v>
      </c>
      <c r="S31" s="1">
        <f>0</f>
        <v>0</v>
      </c>
      <c r="T31" s="1">
        <f>0</f>
        <v>0</v>
      </c>
      <c r="U31" s="1">
        <v>0</v>
      </c>
      <c r="V31" s="1">
        <v>0</v>
      </c>
      <c r="W31" s="1">
        <v>0</v>
      </c>
    </row>
    <row r="32" spans="1:23" ht="15" customHeight="1" x14ac:dyDescent="0.2">
      <c r="A32" s="3">
        <v>45282</v>
      </c>
      <c r="B32" s="1">
        <f t="shared" si="11"/>
        <v>8</v>
      </c>
      <c r="C32" s="1">
        <v>491</v>
      </c>
      <c r="D32" s="1">
        <f t="shared" si="15"/>
        <v>9.7344329848179117E-2</v>
      </c>
      <c r="E32" s="1">
        <f t="shared" si="13"/>
        <v>1.0743549873395361E-2</v>
      </c>
      <c r="F32" s="1">
        <f t="shared" si="5"/>
        <v>-2225.9238106859889</v>
      </c>
      <c r="G32" s="1">
        <f t="shared" si="7"/>
        <v>361.86385772950723</v>
      </c>
      <c r="H32" s="1" cm="1">
        <f t="array" ref="H32">EXP(SUMPRODUCT(TRANSPOSE(B$5:B$12),P32:W32))</f>
        <v>3.0967033257119114</v>
      </c>
      <c r="I32" s="1">
        <f t="shared" si="8"/>
        <v>293.09553077558087</v>
      </c>
      <c r="J32" s="1" cm="1">
        <f t="array" ref="J32">EXP(SUMPRODUCT(TRANSPOSE(F$5:F$12),P32:W32))</f>
        <v>0.98047756219344984</v>
      </c>
      <c r="K32" s="1">
        <f t="shared" si="9"/>
        <v>537.17749366976807</v>
      </c>
      <c r="L32" s="1">
        <f t="shared" si="6"/>
        <v>9.4047848614598917E-2</v>
      </c>
      <c r="M32" s="1">
        <f t="shared" si="14"/>
        <v>4844</v>
      </c>
      <c r="N32" s="1">
        <f t="shared" si="12"/>
        <v>4867.2164924089566</v>
      </c>
      <c r="O32" s="1">
        <f t="shared" si="10"/>
        <v>4.7928349316590799E-3</v>
      </c>
      <c r="P32" s="2">
        <v>0</v>
      </c>
      <c r="Q32" s="1">
        <v>0</v>
      </c>
      <c r="R32" s="1">
        <f>1</f>
        <v>1</v>
      </c>
      <c r="S32" s="1">
        <f>0</f>
        <v>0</v>
      </c>
      <c r="T32" s="1">
        <f>0</f>
        <v>0</v>
      </c>
      <c r="U32" s="1">
        <v>0</v>
      </c>
      <c r="V32" s="1">
        <v>0</v>
      </c>
      <c r="W32" s="1">
        <v>0</v>
      </c>
    </row>
    <row r="33" spans="1:23" ht="15" customHeight="1" x14ac:dyDescent="0.2">
      <c r="A33" s="3">
        <v>45283</v>
      </c>
      <c r="B33" s="1">
        <f t="shared" si="11"/>
        <v>9</v>
      </c>
      <c r="C33" s="1">
        <v>532</v>
      </c>
      <c r="D33" s="1">
        <f t="shared" si="15"/>
        <v>0.10916700914590267</v>
      </c>
      <c r="E33" s="1">
        <f t="shared" si="13"/>
        <v>1.1822679297723557E-2</v>
      </c>
      <c r="F33" s="1">
        <f t="shared" si="5"/>
        <v>-2360.8753486465939</v>
      </c>
      <c r="G33" s="1">
        <f t="shared" si="7"/>
        <v>421.21768483794517</v>
      </c>
      <c r="H33" s="1" cm="1">
        <f t="array" ref="H33">EXP(SUMPRODUCT(TRANSPOSE(B$5:B$12),P33:W33))</f>
        <v>7.2474484978281</v>
      </c>
      <c r="I33" s="1">
        <f t="shared" si="8"/>
        <v>351.59277167807136</v>
      </c>
      <c r="J33" s="1" cm="1">
        <f t="array" ref="J33">EXP(SUMPRODUCT(TRANSPOSE(F$5:F$12),P33:W33))</f>
        <v>0.37992448215359642</v>
      </c>
      <c r="K33" s="1">
        <f t="shared" si="9"/>
        <v>591.13396488617786</v>
      </c>
      <c r="L33" s="1">
        <f t="shared" si="6"/>
        <v>0.11115406933492079</v>
      </c>
      <c r="M33" s="1">
        <f t="shared" si="14"/>
        <v>5376</v>
      </c>
      <c r="N33" s="1">
        <f t="shared" si="12"/>
        <v>5458.3504572951342</v>
      </c>
      <c r="O33" s="1">
        <f t="shared" si="10"/>
        <v>1.5318165419481812E-2</v>
      </c>
      <c r="P33" s="2">
        <v>0</v>
      </c>
      <c r="Q33" s="1">
        <v>0</v>
      </c>
      <c r="R33" s="5">
        <f>0</f>
        <v>0</v>
      </c>
      <c r="S33" s="1">
        <f>1</f>
        <v>1</v>
      </c>
      <c r="T33" s="1">
        <f>0</f>
        <v>0</v>
      </c>
      <c r="U33" s="1">
        <v>0</v>
      </c>
      <c r="V33" s="1">
        <v>0</v>
      </c>
      <c r="W33" s="1">
        <v>0</v>
      </c>
    </row>
    <row r="34" spans="1:23" ht="15" customHeight="1" x14ac:dyDescent="0.2">
      <c r="A34" s="3">
        <v>45284</v>
      </c>
      <c r="B34" s="1">
        <f t="shared" si="11"/>
        <v>10</v>
      </c>
      <c r="C34" s="1">
        <v>344</v>
      </c>
      <c r="D34" s="1">
        <f t="shared" si="15"/>
        <v>0.11677124314956658</v>
      </c>
      <c r="E34" s="1">
        <f t="shared" si="13"/>
        <v>7.6042340036639039E-3</v>
      </c>
      <c r="F34" s="1">
        <f t="shared" si="5"/>
        <v>-1678.393227888216</v>
      </c>
      <c r="G34" s="1">
        <f t="shared" si="7"/>
        <v>463.07577930681117</v>
      </c>
      <c r="H34" s="1" cm="1">
        <f t="array" ref="H34">EXP(SUMPRODUCT(TRANSPOSE(B$5:B$12),P34:W34))</f>
        <v>4.7138396661463711</v>
      </c>
      <c r="I34" s="1">
        <f t="shared" si="8"/>
        <v>389.5064794523966</v>
      </c>
      <c r="J34" s="1" cm="1">
        <f t="array" ref="J34">EXP(SUMPRODUCT(TRANSPOSE(F$5:F$12),P34:W34))</f>
        <v>0.20021857605348481</v>
      </c>
      <c r="K34" s="1">
        <f t="shared" si="9"/>
        <v>380.21170018319521</v>
      </c>
      <c r="L34" s="1">
        <f t="shared" si="6"/>
        <v>0.10526657029998607</v>
      </c>
      <c r="M34" s="1">
        <f t="shared" si="14"/>
        <v>5720</v>
      </c>
      <c r="N34" s="1">
        <f t="shared" si="12"/>
        <v>5838.562157478329</v>
      </c>
      <c r="O34" s="1">
        <f t="shared" si="10"/>
        <v>2.072764990879878E-2</v>
      </c>
      <c r="P34" s="2">
        <v>0</v>
      </c>
      <c r="Q34" s="1">
        <v>0</v>
      </c>
      <c r="R34" s="1">
        <v>0</v>
      </c>
      <c r="S34" s="1">
        <f>0</f>
        <v>0</v>
      </c>
      <c r="T34" s="1">
        <f>1</f>
        <v>1</v>
      </c>
      <c r="U34" s="1">
        <v>0</v>
      </c>
      <c r="V34" s="1">
        <v>0</v>
      </c>
      <c r="W34" s="1">
        <v>0</v>
      </c>
    </row>
    <row r="35" spans="1:23" ht="15" customHeight="1" x14ac:dyDescent="0.2">
      <c r="A35" s="3">
        <v>45285</v>
      </c>
      <c r="B35" s="1">
        <f t="shared" si="11"/>
        <v>11</v>
      </c>
      <c r="C35" s="1">
        <v>757</v>
      </c>
      <c r="D35" s="1">
        <f t="shared" si="15"/>
        <v>0.13098753920859885</v>
      </c>
      <c r="E35" s="1">
        <f t="shared" si="13"/>
        <v>1.4216296059032268E-2</v>
      </c>
      <c r="F35" s="1">
        <f t="shared" si="5"/>
        <v>-3219.7983364765896</v>
      </c>
      <c r="G35" s="1">
        <f t="shared" si="7"/>
        <v>510.41849333151799</v>
      </c>
      <c r="H35" s="1" cm="1">
        <f t="array" ref="H35">EXP(SUMPRODUCT(TRANSPOSE(B$5:B$12),P35:W35))</f>
        <v>4.9571202334538427</v>
      </c>
      <c r="I35" s="1">
        <f t="shared" si="8"/>
        <v>554.60700325483538</v>
      </c>
      <c r="J35" s="1" cm="1">
        <f t="array" ref="J35">EXP(SUMPRODUCT(TRANSPOSE(F$5:F$12),P35:W35))</f>
        <v>0.72375279841677231</v>
      </c>
      <c r="K35" s="1">
        <f t="shared" si="9"/>
        <v>710.81480295161339</v>
      </c>
      <c r="L35" s="1">
        <f t="shared" si="6"/>
        <v>6.1010828333403717E-2</v>
      </c>
      <c r="M35" s="1">
        <f t="shared" si="14"/>
        <v>6477</v>
      </c>
      <c r="N35" s="1">
        <f t="shared" si="12"/>
        <v>6549.3769604299423</v>
      </c>
      <c r="O35" s="1">
        <f t="shared" si="10"/>
        <v>1.11744573768631E-2</v>
      </c>
      <c r="P35" s="2">
        <v>0</v>
      </c>
      <c r="Q35" s="1">
        <v>0</v>
      </c>
      <c r="R35" s="1">
        <v>0</v>
      </c>
      <c r="S35" s="1">
        <f>0</f>
        <v>0</v>
      </c>
      <c r="T35" s="1">
        <f>0</f>
        <v>0</v>
      </c>
      <c r="U35" s="1">
        <v>1</v>
      </c>
      <c r="V35" s="1">
        <v>0</v>
      </c>
      <c r="W35" s="1">
        <v>0</v>
      </c>
    </row>
    <row r="36" spans="1:23" ht="15" customHeight="1" x14ac:dyDescent="0.2">
      <c r="A36" s="3">
        <v>45286</v>
      </c>
      <c r="B36" s="1">
        <f t="shared" si="11"/>
        <v>12</v>
      </c>
      <c r="C36" s="1">
        <v>679</v>
      </c>
      <c r="D36" s="1">
        <f t="shared" si="15"/>
        <v>0.14415585608857906</v>
      </c>
      <c r="E36" s="1">
        <f t="shared" si="13"/>
        <v>1.3168316879980213E-2</v>
      </c>
      <c r="F36" s="1">
        <f t="shared" si="5"/>
        <v>-2940.0303266682104</v>
      </c>
      <c r="G36" s="1">
        <f t="shared" si="7"/>
        <v>525.10865548845436</v>
      </c>
      <c r="H36" s="1" cm="1">
        <f t="array" ref="H36">EXP(SUMPRODUCT(TRANSPOSE(B$5:B$12),P36:W36))</f>
        <v>1.4396721656001021</v>
      </c>
      <c r="I36" s="1">
        <f t="shared" si="8"/>
        <v>816.86565930969482</v>
      </c>
      <c r="J36" s="1" cm="1">
        <f t="array" ref="J36">EXP(SUMPRODUCT(TRANSPOSE(F$5:F$12),P36:W36))</f>
        <v>0.97064011996120869</v>
      </c>
      <c r="K36" s="1">
        <f t="shared" si="9"/>
        <v>658.41584399901069</v>
      </c>
      <c r="L36" s="1">
        <f t="shared" si="6"/>
        <v>3.0315399117804582E-2</v>
      </c>
      <c r="M36" s="1">
        <f t="shared" si="14"/>
        <v>7156</v>
      </c>
      <c r="N36" s="1">
        <f t="shared" si="12"/>
        <v>7207.7928044289529</v>
      </c>
      <c r="O36" s="1">
        <f t="shared" si="10"/>
        <v>7.2376752975059919E-3</v>
      </c>
      <c r="P36" s="2">
        <v>0</v>
      </c>
      <c r="Q36" s="1">
        <v>0</v>
      </c>
      <c r="R36" s="1">
        <v>0</v>
      </c>
      <c r="S36" s="1">
        <f>0</f>
        <v>0</v>
      </c>
      <c r="T36" s="1">
        <f>0</f>
        <v>0</v>
      </c>
      <c r="U36" s="1">
        <v>0</v>
      </c>
      <c r="V36" s="1">
        <v>1</v>
      </c>
      <c r="W36" s="1">
        <v>0</v>
      </c>
    </row>
    <row r="37" spans="1:23" ht="15" customHeight="1" x14ac:dyDescent="0.2">
      <c r="A37" s="3">
        <v>45287</v>
      </c>
      <c r="B37" s="1">
        <f t="shared" si="11"/>
        <v>13</v>
      </c>
      <c r="C37" s="1">
        <v>616</v>
      </c>
      <c r="D37" s="1">
        <f t="shared" si="15"/>
        <v>0.15663442334092523</v>
      </c>
      <c r="E37" s="1">
        <f t="shared" si="13"/>
        <v>1.2478567252346168E-2</v>
      </c>
      <c r="F37" s="1">
        <f t="shared" si="5"/>
        <v>-2700.385519295578</v>
      </c>
      <c r="G37" s="1">
        <f t="shared" si="7"/>
        <v>535.95051126673968</v>
      </c>
      <c r="H37" s="1" cm="1">
        <f t="array" ref="H37">EXP(SUMPRODUCT(TRANSPOSE(B$5:B$12),P37:W37))</f>
        <v>1</v>
      </c>
      <c r="I37" s="1">
        <f t="shared" si="8"/>
        <v>1132.4081693051189</v>
      </c>
      <c r="J37" s="1" cm="1">
        <f t="array" ref="J37">EXP(SUMPRODUCT(TRANSPOSE(F$5:F$12),P37:W37))</f>
        <v>1</v>
      </c>
      <c r="K37" s="1">
        <f t="shared" si="9"/>
        <v>623.92836261730838</v>
      </c>
      <c r="L37" s="1">
        <f t="shared" si="6"/>
        <v>1.2870718534591527E-2</v>
      </c>
      <c r="M37" s="1">
        <f t="shared" si="14"/>
        <v>7772</v>
      </c>
      <c r="N37" s="1">
        <f t="shared" si="12"/>
        <v>7831.7211670462611</v>
      </c>
      <c r="O37" s="1">
        <f t="shared" si="10"/>
        <v>7.6841439843362254E-3</v>
      </c>
      <c r="P37" s="2">
        <v>0</v>
      </c>
      <c r="Q37" s="1">
        <v>0</v>
      </c>
      <c r="R37" s="1">
        <v>0</v>
      </c>
      <c r="S37" s="1">
        <f>0</f>
        <v>0</v>
      </c>
      <c r="T37" s="1">
        <f>0</f>
        <v>0</v>
      </c>
      <c r="U37" s="1">
        <v>0</v>
      </c>
      <c r="V37" s="1">
        <v>0</v>
      </c>
      <c r="W37" s="1">
        <v>0</v>
      </c>
    </row>
    <row r="38" spans="1:23" ht="15" customHeight="1" x14ac:dyDescent="0.2">
      <c r="A38" s="3">
        <v>45288</v>
      </c>
      <c r="B38" s="1">
        <f t="shared" si="11"/>
        <v>14</v>
      </c>
      <c r="C38" s="1">
        <v>605</v>
      </c>
      <c r="D38" s="1">
        <f t="shared" si="15"/>
        <v>0.16813582543020644</v>
      </c>
      <c r="E38" s="1">
        <f t="shared" si="13"/>
        <v>1.1501402089281215E-2</v>
      </c>
      <c r="F38" s="1">
        <f t="shared" si="5"/>
        <v>-2701.4982297937527</v>
      </c>
      <c r="G38" s="1">
        <f t="shared" si="7"/>
        <v>547.41660298047782</v>
      </c>
      <c r="H38" s="1" cm="1">
        <f t="array" ref="H38">EXP(SUMPRODUCT(TRANSPOSE(B$5:B$12),P38:W38))</f>
        <v>1</v>
      </c>
      <c r="I38" s="1">
        <f t="shared" si="8"/>
        <v>1496.541034244156</v>
      </c>
      <c r="J38" s="1" cm="1">
        <f t="array" ref="J38">EXP(SUMPRODUCT(TRANSPOSE(F$5:F$12),P38:W38))</f>
        <v>1</v>
      </c>
      <c r="K38" s="1">
        <f t="shared" si="9"/>
        <v>575.07010446406071</v>
      </c>
      <c r="L38" s="1">
        <f t="shared" si="6"/>
        <v>4.9470901712296358E-2</v>
      </c>
      <c r="M38" s="1">
        <f t="shared" si="14"/>
        <v>8377</v>
      </c>
      <c r="N38" s="1">
        <f t="shared" si="12"/>
        <v>8406.7912715103212</v>
      </c>
      <c r="O38" s="1">
        <f t="shared" si="10"/>
        <v>3.5563174776556245E-3</v>
      </c>
      <c r="P38" s="2">
        <v>0</v>
      </c>
      <c r="Q38" s="1">
        <v>0</v>
      </c>
      <c r="R38" s="1">
        <v>0</v>
      </c>
      <c r="S38" s="1">
        <f>0</f>
        <v>0</v>
      </c>
      <c r="T38" s="1">
        <f>0</f>
        <v>0</v>
      </c>
      <c r="U38" s="1">
        <v>0</v>
      </c>
      <c r="V38" s="1">
        <v>0</v>
      </c>
      <c r="W38" s="1">
        <v>0</v>
      </c>
    </row>
    <row r="39" spans="1:23" ht="15" customHeight="1" x14ac:dyDescent="0.2">
      <c r="A39" s="3">
        <v>45289</v>
      </c>
      <c r="B39" s="1">
        <f t="shared" si="11"/>
        <v>15</v>
      </c>
      <c r="C39" s="1">
        <v>653</v>
      </c>
      <c r="D39" s="1">
        <f t="shared" si="15"/>
        <v>0.18094880788384859</v>
      </c>
      <c r="E39" s="1">
        <f t="shared" si="13"/>
        <v>1.2812982453642152E-2</v>
      </c>
      <c r="F39" s="1">
        <f t="shared" si="5"/>
        <v>-2845.3145282217397</v>
      </c>
      <c r="G39" s="1">
        <f t="shared" si="7"/>
        <v>584.81803970849387</v>
      </c>
      <c r="H39" s="1" cm="1">
        <f t="array" ref="H39">EXP(SUMPRODUCT(TRANSPOSE(B$5:B$12),P39:W39))</f>
        <v>3.0967033257119114</v>
      </c>
      <c r="I39" s="1">
        <f t="shared" si="8"/>
        <v>1904.3492842579371</v>
      </c>
      <c r="J39" s="1" cm="1">
        <f t="array" ref="J39">EXP(SUMPRODUCT(TRANSPOSE(F$5:F$12),P39:W39))</f>
        <v>0.98047756219344984</v>
      </c>
      <c r="K39" s="1">
        <f t="shared" si="9"/>
        <v>640.64912268210765</v>
      </c>
      <c r="L39" s="1">
        <f t="shared" si="6"/>
        <v>1.8914054085593192E-2</v>
      </c>
      <c r="M39" s="1">
        <f t="shared" si="14"/>
        <v>9030</v>
      </c>
      <c r="N39" s="1">
        <f t="shared" si="12"/>
        <v>9047.4403941924284</v>
      </c>
      <c r="O39" s="1">
        <f t="shared" si="10"/>
        <v>1.931383631498157E-3</v>
      </c>
      <c r="P39" s="2">
        <v>0</v>
      </c>
      <c r="Q39" s="1">
        <v>0</v>
      </c>
      <c r="R39" s="1">
        <f>1</f>
        <v>1</v>
      </c>
      <c r="S39" s="1">
        <f>0</f>
        <v>0</v>
      </c>
      <c r="T39" s="1">
        <f>0</f>
        <v>0</v>
      </c>
      <c r="U39" s="1">
        <v>0</v>
      </c>
      <c r="V39" s="1">
        <v>0</v>
      </c>
      <c r="W39" s="1">
        <v>0</v>
      </c>
    </row>
    <row r="40" spans="1:23" ht="15" customHeight="1" x14ac:dyDescent="0.2">
      <c r="A40" s="3">
        <v>45290</v>
      </c>
      <c r="B40" s="1">
        <f t="shared" si="11"/>
        <v>16</v>
      </c>
      <c r="C40" s="1">
        <v>654</v>
      </c>
      <c r="D40" s="1">
        <f t="shared" si="15"/>
        <v>0.19326418468611684</v>
      </c>
      <c r="E40" s="1">
        <f t="shared" si="13"/>
        <v>1.2315376802268241E-2</v>
      </c>
      <c r="F40" s="1">
        <f t="shared" si="5"/>
        <v>-2875.5769496627013</v>
      </c>
      <c r="G40" s="1">
        <f t="shared" si="7"/>
        <v>676.70221875157881</v>
      </c>
      <c r="H40" s="1" cm="1">
        <f t="array" ref="H40">EXP(SUMPRODUCT(TRANSPOSE(B$5:B$12),P40:W40))</f>
        <v>7.2474484978281</v>
      </c>
      <c r="I40" s="1">
        <f t="shared" si="8"/>
        <v>2083.2545532916138</v>
      </c>
      <c r="J40" s="1" cm="1">
        <f t="array" ref="J40">EXP(SUMPRODUCT(TRANSPOSE(F$5:F$12),P40:W40))</f>
        <v>0.37992448215359642</v>
      </c>
      <c r="K40" s="1">
        <f t="shared" si="9"/>
        <v>615.76884011341201</v>
      </c>
      <c r="L40" s="1">
        <f t="shared" si="6"/>
        <v>5.8457431019247691E-2</v>
      </c>
      <c r="M40" s="1">
        <f t="shared" si="14"/>
        <v>9684</v>
      </c>
      <c r="N40" s="1">
        <f t="shared" si="12"/>
        <v>9663.2092343058412</v>
      </c>
      <c r="O40" s="1">
        <f t="shared" si="10"/>
        <v>2.146919216662416E-3</v>
      </c>
      <c r="P40" s="2">
        <v>0</v>
      </c>
      <c r="Q40" s="1">
        <v>0</v>
      </c>
      <c r="R40" s="5">
        <f>0</f>
        <v>0</v>
      </c>
      <c r="S40" s="1">
        <f>1</f>
        <v>1</v>
      </c>
      <c r="T40" s="1">
        <f>0</f>
        <v>0</v>
      </c>
      <c r="U40" s="1">
        <v>0</v>
      </c>
      <c r="V40" s="1">
        <v>0</v>
      </c>
      <c r="W40" s="1">
        <v>0</v>
      </c>
    </row>
    <row r="41" spans="1:23" ht="15" customHeight="1" x14ac:dyDescent="0.2">
      <c r="A41" s="3">
        <v>45291</v>
      </c>
      <c r="B41" s="1">
        <f t="shared" si="11"/>
        <v>17</v>
      </c>
      <c r="C41" s="1">
        <v>394</v>
      </c>
      <c r="D41" s="1">
        <f t="shared" si="15"/>
        <v>0.20057663168008955</v>
      </c>
      <c r="E41" s="1">
        <f t="shared" si="13"/>
        <v>7.3124469939727099E-3</v>
      </c>
      <c r="F41" s="1">
        <f t="shared" si="5"/>
        <v>-1937.761862164343</v>
      </c>
      <c r="G41" s="1">
        <f t="shared" si="7"/>
        <v>739.24533457126131</v>
      </c>
      <c r="H41" s="1" cm="1">
        <f t="array" ref="H41">EXP(SUMPRODUCT(TRANSPOSE(B$5:B$12),P41:W41))</f>
        <v>4.7138396661463711</v>
      </c>
      <c r="I41" s="1">
        <f t="shared" si="8"/>
        <v>2189.172168785994</v>
      </c>
      <c r="J41" s="1" cm="1">
        <f t="array" ref="J41">EXP(SUMPRODUCT(TRANSPOSE(F$5:F$12),P41:W41))</f>
        <v>0.20021857605348481</v>
      </c>
      <c r="K41" s="1">
        <f t="shared" si="9"/>
        <v>365.6223496986355</v>
      </c>
      <c r="L41" s="1">
        <f t="shared" si="6"/>
        <v>7.2024493150671318E-2</v>
      </c>
      <c r="M41" s="1">
        <f t="shared" si="14"/>
        <v>10078</v>
      </c>
      <c r="N41" s="1">
        <f t="shared" si="12"/>
        <v>10028.831584004476</v>
      </c>
      <c r="O41" s="1">
        <f t="shared" si="10"/>
        <v>4.8787870604806412E-3</v>
      </c>
      <c r="P41" s="2">
        <v>0</v>
      </c>
      <c r="Q41" s="1">
        <v>0</v>
      </c>
      <c r="R41" s="1">
        <v>0</v>
      </c>
      <c r="S41" s="1">
        <f>0</f>
        <v>0</v>
      </c>
      <c r="T41" s="1">
        <f>1</f>
        <v>1</v>
      </c>
      <c r="U41" s="1">
        <v>0</v>
      </c>
      <c r="V41" s="1">
        <v>0</v>
      </c>
      <c r="W41" s="1">
        <v>0</v>
      </c>
    </row>
    <row r="42" spans="1:23" ht="15" customHeight="1" x14ac:dyDescent="0.2">
      <c r="A42" s="3">
        <v>45292</v>
      </c>
      <c r="B42" s="1">
        <f t="shared" si="11"/>
        <v>18</v>
      </c>
      <c r="C42" s="1">
        <v>502</v>
      </c>
      <c r="D42" s="1">
        <f t="shared" si="15"/>
        <v>0.21185379169738214</v>
      </c>
      <c r="E42" s="1">
        <f t="shared" si="13"/>
        <v>1.1277160017292592E-2</v>
      </c>
      <c r="F42" s="1">
        <f t="shared" si="5"/>
        <v>-2251.457869736561</v>
      </c>
      <c r="G42" s="1">
        <f t="shared" si="7"/>
        <v>807.89219385288743</v>
      </c>
      <c r="H42" s="1" cm="1">
        <f t="array" ref="H42">EXP(SUMPRODUCT(TRANSPOSE(B$5:B$12),P42:W42))</f>
        <v>4.9571202334538427</v>
      </c>
      <c r="I42" s="1">
        <f t="shared" si="8"/>
        <v>2616.3601196243335</v>
      </c>
      <c r="J42" s="1" cm="1">
        <f t="array" ref="J42">EXP(SUMPRODUCT(TRANSPOSE(F$5:F$12),P42:W42))</f>
        <v>0.72375279841677231</v>
      </c>
      <c r="K42" s="1">
        <f t="shared" si="9"/>
        <v>563.85800086462962</v>
      </c>
      <c r="L42" s="1">
        <f t="shared" si="6"/>
        <v>0.12322310929209086</v>
      </c>
      <c r="M42" s="1">
        <f t="shared" si="14"/>
        <v>10580</v>
      </c>
      <c r="N42" s="1">
        <f t="shared" si="12"/>
        <v>10592.689584869106</v>
      </c>
      <c r="O42" s="1">
        <f t="shared" si="10"/>
        <v>1.1993936549249151E-3</v>
      </c>
      <c r="P42" s="2">
        <v>0</v>
      </c>
      <c r="Q42" s="1">
        <v>0</v>
      </c>
      <c r="R42" s="1">
        <v>0</v>
      </c>
      <c r="S42" s="1">
        <f>0</f>
        <v>0</v>
      </c>
      <c r="T42" s="1">
        <f>0</f>
        <v>0</v>
      </c>
      <c r="U42" s="1">
        <v>1</v>
      </c>
      <c r="V42" s="4">
        <v>0</v>
      </c>
      <c r="W42" s="1">
        <v>0</v>
      </c>
    </row>
    <row r="43" spans="1:23" ht="15" customHeight="1" x14ac:dyDescent="0.2">
      <c r="A43" s="3">
        <v>45293</v>
      </c>
      <c r="B43" s="1">
        <f t="shared" si="11"/>
        <v>19</v>
      </c>
      <c r="C43" s="1">
        <v>348</v>
      </c>
      <c r="D43" s="1">
        <f t="shared" si="15"/>
        <v>0.21922556706055443</v>
      </c>
      <c r="E43" s="1">
        <f t="shared" si="13"/>
        <v>7.3717753631722949E-3</v>
      </c>
      <c r="F43" s="1">
        <f t="shared" si="5"/>
        <v>-1708.7136555201998</v>
      </c>
      <c r="G43" s="1">
        <f t="shared" si="7"/>
        <v>828.65127179962008</v>
      </c>
      <c r="H43" s="1" cm="1">
        <f t="array" ref="H43">EXP(SUMPRODUCT(TRANSPOSE(B$5:B$12),P43:W43))</f>
        <v>1.4396721656001021</v>
      </c>
      <c r="I43" s="1">
        <f t="shared" si="8"/>
        <v>3251.7045139718193</v>
      </c>
      <c r="J43" s="1" cm="1">
        <f t="array" ref="J43">EXP(SUMPRODUCT(TRANSPOSE(F$5:F$12),P43:W43))</f>
        <v>0.97064011996120869</v>
      </c>
      <c r="K43" s="1">
        <f t="shared" si="9"/>
        <v>368.58876815861476</v>
      </c>
      <c r="L43" s="1">
        <f t="shared" si="6"/>
        <v>5.9163126892571138E-2</v>
      </c>
      <c r="M43" s="1">
        <f t="shared" si="14"/>
        <v>10928</v>
      </c>
      <c r="N43" s="1">
        <f t="shared" si="12"/>
        <v>10961.278353027721</v>
      </c>
      <c r="O43" s="1">
        <f t="shared" si="10"/>
        <v>3.0452372829173771E-3</v>
      </c>
      <c r="P43" s="2">
        <v>0</v>
      </c>
      <c r="Q43" s="1">
        <v>0</v>
      </c>
      <c r="R43" s="1">
        <v>0</v>
      </c>
      <c r="S43" s="1">
        <f>0</f>
        <v>0</v>
      </c>
      <c r="T43" s="1">
        <f>0</f>
        <v>0</v>
      </c>
      <c r="U43" s="1">
        <v>0</v>
      </c>
      <c r="V43" s="4">
        <v>1</v>
      </c>
      <c r="W43" s="1">
        <v>0</v>
      </c>
    </row>
    <row r="44" spans="1:23" ht="15" customHeight="1" x14ac:dyDescent="0.2">
      <c r="A44" s="3">
        <v>45294</v>
      </c>
      <c r="B44" s="1">
        <f t="shared" si="11"/>
        <v>20</v>
      </c>
      <c r="C44" s="1">
        <v>238</v>
      </c>
      <c r="D44" s="1">
        <f t="shared" si="15"/>
        <v>0.22445100603567597</v>
      </c>
      <c r="E44" s="1">
        <f t="shared" si="13"/>
        <v>5.225438975121538E-3</v>
      </c>
      <c r="F44" s="1">
        <f t="shared" si="5"/>
        <v>-1250.5035199273409</v>
      </c>
      <c r="G44" s="1">
        <f t="shared" si="7"/>
        <v>843.63339177394278</v>
      </c>
      <c r="H44" s="1" cm="1">
        <f t="array" ref="H44">EXP(SUMPRODUCT(TRANSPOSE(B$5:B$12),P44:W44))</f>
        <v>1</v>
      </c>
      <c r="I44" s="1">
        <f t="shared" si="8"/>
        <v>3973.6571535865241</v>
      </c>
      <c r="J44" s="1" cm="1">
        <f t="array" ref="J44">EXP(SUMPRODUCT(TRANSPOSE(F$5:F$12),P44:W44))</f>
        <v>1</v>
      </c>
      <c r="K44" s="1">
        <f t="shared" si="9"/>
        <v>261.27194875607688</v>
      </c>
      <c r="L44" s="1">
        <f t="shared" si="6"/>
        <v>9.7781297294440683E-2</v>
      </c>
      <c r="M44" s="1">
        <f t="shared" si="14"/>
        <v>11166</v>
      </c>
      <c r="N44" s="1">
        <f t="shared" si="12"/>
        <v>11222.550301783798</v>
      </c>
      <c r="O44" s="1">
        <f t="shared" si="10"/>
        <v>5.0645084886081146E-3</v>
      </c>
      <c r="P44" s="2">
        <v>0</v>
      </c>
      <c r="Q44" s="1">
        <v>0</v>
      </c>
      <c r="R44" s="1">
        <v>0</v>
      </c>
      <c r="S44" s="1">
        <f>0</f>
        <v>0</v>
      </c>
      <c r="T44" s="1">
        <f>0</f>
        <v>0</v>
      </c>
      <c r="U44" s="1">
        <v>0</v>
      </c>
      <c r="V44" s="4">
        <v>0</v>
      </c>
      <c r="W44" s="1">
        <v>0</v>
      </c>
    </row>
    <row r="45" spans="1:23" ht="15" customHeight="1" x14ac:dyDescent="0.2">
      <c r="A45" s="3">
        <v>45295</v>
      </c>
      <c r="B45" s="1">
        <f t="shared" si="11"/>
        <v>21</v>
      </c>
      <c r="C45" s="1">
        <v>204</v>
      </c>
      <c r="D45" s="1">
        <f t="shared" si="15"/>
        <v>0.22827243156433999</v>
      </c>
      <c r="E45" s="1">
        <f t="shared" si="13"/>
        <v>3.8214255286640186E-3</v>
      </c>
      <c r="F45" s="1">
        <f t="shared" si="5"/>
        <v>-1135.694877190374</v>
      </c>
      <c r="G45" s="1">
        <f t="shared" si="7"/>
        <v>859.17050017015686</v>
      </c>
      <c r="H45" s="1" cm="1">
        <f t="array" ref="H45">EXP(SUMPRODUCT(TRANSPOSE(B$5:B$12),P45:W45))</f>
        <v>1</v>
      </c>
      <c r="I45" s="1">
        <f t="shared" si="8"/>
        <v>4766.0461592734528</v>
      </c>
      <c r="J45" s="1" cm="1">
        <f t="array" ref="J45">EXP(SUMPRODUCT(TRANSPOSE(F$5:F$12),P45:W45))</f>
        <v>1</v>
      </c>
      <c r="K45" s="1">
        <f t="shared" si="9"/>
        <v>191.07127643320092</v>
      </c>
      <c r="L45" s="1">
        <f t="shared" si="6"/>
        <v>6.337609591568176E-2</v>
      </c>
      <c r="M45" s="1">
        <f t="shared" si="14"/>
        <v>11370</v>
      </c>
      <c r="N45" s="1">
        <f t="shared" si="12"/>
        <v>11413.621578216998</v>
      </c>
      <c r="O45" s="1">
        <f t="shared" si="10"/>
        <v>3.8365504148635344E-3</v>
      </c>
      <c r="P45" s="2">
        <v>0</v>
      </c>
      <c r="Q45" s="1">
        <v>0</v>
      </c>
      <c r="R45" s="1">
        <v>0</v>
      </c>
      <c r="S45" s="1">
        <f>0</f>
        <v>0</v>
      </c>
      <c r="T45" s="1">
        <f>0</f>
        <v>0</v>
      </c>
      <c r="U45" s="1">
        <v>0</v>
      </c>
      <c r="V45" s="4">
        <v>0</v>
      </c>
      <c r="W45" s="1">
        <v>0</v>
      </c>
    </row>
    <row r="46" spans="1:23" ht="15" customHeight="1" x14ac:dyDescent="0.2">
      <c r="A46" s="3">
        <v>45296</v>
      </c>
      <c r="B46" s="1">
        <f t="shared" si="11"/>
        <v>22</v>
      </c>
      <c r="C46" s="1">
        <v>326</v>
      </c>
      <c r="D46" s="1">
        <f t="shared" si="15"/>
        <v>0.23350413524108396</v>
      </c>
      <c r="E46" s="1">
        <f t="shared" si="13"/>
        <v>5.2317036767439706E-3</v>
      </c>
      <c r="F46" s="1">
        <f t="shared" si="5"/>
        <v>-1712.4839668233515</v>
      </c>
      <c r="G46" s="1">
        <f t="shared" si="7"/>
        <v>908.98022191125131</v>
      </c>
      <c r="H46" s="1" cm="1">
        <f t="array" ref="H46">EXP(SUMPRODUCT(TRANSPOSE(B$5:B$12),P46:W46))</f>
        <v>3.0967033257119114</v>
      </c>
      <c r="I46" s="1">
        <f t="shared" si="8"/>
        <v>5614.993017604239</v>
      </c>
      <c r="J46" s="1" cm="1">
        <f t="array" ref="J46">EXP(SUMPRODUCT(TRANSPOSE(F$5:F$12),P46:W46))</f>
        <v>0.98047756219344984</v>
      </c>
      <c r="K46" s="1">
        <f t="shared" si="9"/>
        <v>261.58518383719854</v>
      </c>
      <c r="L46" s="1">
        <f t="shared" si="6"/>
        <v>0.19759146062209035</v>
      </c>
      <c r="M46" s="1">
        <f t="shared" si="14"/>
        <v>11696</v>
      </c>
      <c r="N46" s="1">
        <f t="shared" si="12"/>
        <v>11675.206762054197</v>
      </c>
      <c r="O46" s="1">
        <f t="shared" si="10"/>
        <v>1.7778076219052165E-3</v>
      </c>
      <c r="P46" s="2">
        <v>0</v>
      </c>
      <c r="Q46" s="1">
        <v>0</v>
      </c>
      <c r="R46" s="1">
        <f>1</f>
        <v>1</v>
      </c>
      <c r="S46" s="1">
        <f>0</f>
        <v>0</v>
      </c>
      <c r="T46" s="1">
        <f>0</f>
        <v>0</v>
      </c>
      <c r="U46" s="1">
        <v>0</v>
      </c>
      <c r="V46" s="4">
        <v>0</v>
      </c>
      <c r="W46" s="1">
        <v>0</v>
      </c>
    </row>
    <row r="47" spans="1:23" ht="15" customHeight="1" x14ac:dyDescent="0.2">
      <c r="A47" s="3">
        <v>45297</v>
      </c>
      <c r="B47" s="1">
        <f t="shared" si="11"/>
        <v>23</v>
      </c>
      <c r="C47" s="1">
        <v>464</v>
      </c>
      <c r="D47" s="1">
        <f t="shared" si="15"/>
        <v>0.24189948259688138</v>
      </c>
      <c r="E47" s="1">
        <f t="shared" si="13"/>
        <v>8.3953473557974168E-3</v>
      </c>
      <c r="F47" s="1">
        <f t="shared" si="5"/>
        <v>-2217.956012338781</v>
      </c>
      <c r="G47" s="1">
        <f t="shared" si="7"/>
        <v>1029.4726712022866</v>
      </c>
      <c r="H47" s="1" cm="1">
        <f t="array" ref="H47">EXP(SUMPRODUCT(TRANSPOSE(B$5:B$12),P47:W47))</f>
        <v>7.2474484978281</v>
      </c>
      <c r="I47" s="1">
        <f t="shared" si="8"/>
        <v>5973.00226629996</v>
      </c>
      <c r="J47" s="1" cm="1">
        <f t="array" ref="J47">EXP(SUMPRODUCT(TRANSPOSE(F$5:F$12),P47:W47))</f>
        <v>0.37992448215359642</v>
      </c>
      <c r="K47" s="1">
        <f t="shared" si="9"/>
        <v>419.76736778987083</v>
      </c>
      <c r="L47" s="1">
        <f t="shared" si="6"/>
        <v>9.5328948728726659E-2</v>
      </c>
      <c r="M47" s="1">
        <f t="shared" si="14"/>
        <v>12160</v>
      </c>
      <c r="N47" s="1">
        <f t="shared" si="12"/>
        <v>12094.974129844068</v>
      </c>
      <c r="O47" s="1">
        <f t="shared" si="10"/>
        <v>5.3475222167707528E-3</v>
      </c>
      <c r="P47" s="2">
        <v>0</v>
      </c>
      <c r="Q47" s="1">
        <v>0</v>
      </c>
      <c r="R47" s="5">
        <f>0</f>
        <v>0</v>
      </c>
      <c r="S47" s="1">
        <f>1</f>
        <v>1</v>
      </c>
      <c r="T47" s="1">
        <f>0</f>
        <v>0</v>
      </c>
      <c r="U47" s="1">
        <v>0</v>
      </c>
      <c r="V47" s="4">
        <v>0</v>
      </c>
      <c r="W47" s="1">
        <v>0</v>
      </c>
    </row>
    <row r="48" spans="1:23" ht="15" customHeight="1" x14ac:dyDescent="0.2">
      <c r="A48" s="3">
        <v>45298</v>
      </c>
      <c r="B48" s="1">
        <f t="shared" si="11"/>
        <v>24</v>
      </c>
      <c r="C48" s="1">
        <v>275</v>
      </c>
      <c r="D48" s="1">
        <f t="shared" si="15"/>
        <v>0.24689011365172178</v>
      </c>
      <c r="E48" s="1">
        <f t="shared" si="13"/>
        <v>4.9906310548404054E-3</v>
      </c>
      <c r="F48" s="1">
        <f t="shared" si="5"/>
        <v>-1457.5530511626482</v>
      </c>
      <c r="G48" s="1">
        <f t="shared" si="7"/>
        <v>1110.3608521753997</v>
      </c>
      <c r="H48" s="1" cm="1">
        <f t="array" ref="H48">EXP(SUMPRODUCT(TRANSPOSE(B$5:B$12),P48:W48))</f>
        <v>4.7138396661463711</v>
      </c>
      <c r="I48" s="1">
        <f t="shared" si="8"/>
        <v>6177.579536139755</v>
      </c>
      <c r="J48" s="1" cm="1">
        <f t="array" ref="J48">EXP(SUMPRODUCT(TRANSPOSE(F$5:F$12),P48:W48))</f>
        <v>0.20021857605348481</v>
      </c>
      <c r="K48" s="1">
        <f t="shared" si="9"/>
        <v>249.53155274202027</v>
      </c>
      <c r="L48" s="1">
        <f t="shared" si="6"/>
        <v>9.2612535483562672E-2</v>
      </c>
      <c r="M48" s="1">
        <f t="shared" si="14"/>
        <v>12435</v>
      </c>
      <c r="N48" s="1">
        <f t="shared" si="12"/>
        <v>12344.505682586088</v>
      </c>
      <c r="O48" s="1">
        <f t="shared" si="10"/>
        <v>7.2773878097234929E-3</v>
      </c>
      <c r="P48" s="2">
        <v>0</v>
      </c>
      <c r="Q48" s="1">
        <v>0</v>
      </c>
      <c r="R48" s="1">
        <v>0</v>
      </c>
      <c r="S48" s="1">
        <f>0</f>
        <v>0</v>
      </c>
      <c r="T48" s="1">
        <f>1</f>
        <v>1</v>
      </c>
      <c r="U48" s="1">
        <v>0</v>
      </c>
      <c r="V48" s="4">
        <v>0</v>
      </c>
      <c r="W48" s="1">
        <v>0</v>
      </c>
    </row>
    <row r="49" spans="1:23" ht="15" customHeight="1" x14ac:dyDescent="0.2">
      <c r="A49" s="3">
        <v>45299</v>
      </c>
      <c r="B49" s="1">
        <f t="shared" si="11"/>
        <v>25</v>
      </c>
      <c r="C49" s="1">
        <v>71</v>
      </c>
      <c r="D49" s="1">
        <f t="shared" si="15"/>
        <v>0.24861858890757052</v>
      </c>
      <c r="E49" s="1">
        <f t="shared" si="13"/>
        <v>1.7284752558487382E-3</v>
      </c>
      <c r="F49" s="1">
        <f t="shared" si="5"/>
        <v>-451.59660860073484</v>
      </c>
      <c r="G49" s="1">
        <f t="shared" si="7"/>
        <v>1128.0486310156225</v>
      </c>
      <c r="H49" s="1" cm="1">
        <f t="array" ref="H49">EXP(SUMPRODUCT(TRANSPOSE(B$5:B$12),P49:W49))</f>
        <v>1</v>
      </c>
      <c r="I49" s="1">
        <f t="shared" si="8"/>
        <v>7281.7704257330088</v>
      </c>
      <c r="J49" s="1" cm="1">
        <f t="array" ref="J49">EXP(SUMPRODUCT(TRANSPOSE(F$5:F$12),P49:W49))</f>
        <v>1</v>
      </c>
      <c r="K49" s="1">
        <f t="shared" si="9"/>
        <v>86.423762792436904</v>
      </c>
      <c r="L49" s="1">
        <f t="shared" si="6"/>
        <v>0.21723609566812541</v>
      </c>
      <c r="M49" s="1">
        <f t="shared" si="14"/>
        <v>12506</v>
      </c>
      <c r="N49" s="1">
        <f t="shared" si="12"/>
        <v>12430.929445378526</v>
      </c>
      <c r="O49" s="1">
        <f t="shared" si="10"/>
        <v>6.0027630434570612E-3</v>
      </c>
      <c r="P49" s="2">
        <v>0</v>
      </c>
      <c r="Q49" s="1">
        <v>0</v>
      </c>
      <c r="R49" s="1">
        <v>0</v>
      </c>
      <c r="S49" s="1">
        <f>0</f>
        <v>0</v>
      </c>
      <c r="T49" s="1">
        <f>0</f>
        <v>0</v>
      </c>
      <c r="U49" s="1">
        <v>0</v>
      </c>
      <c r="V49" s="4">
        <v>0</v>
      </c>
      <c r="W49" s="1">
        <v>0</v>
      </c>
    </row>
    <row r="50" spans="1:23" ht="15" customHeight="1" x14ac:dyDescent="0.2">
      <c r="A50" s="3">
        <v>45300</v>
      </c>
      <c r="B50" s="1">
        <f t="shared" si="11"/>
        <v>26</v>
      </c>
      <c r="C50" s="1">
        <v>84</v>
      </c>
      <c r="D50" s="1">
        <f t="shared" si="15"/>
        <v>0.25041454018255238</v>
      </c>
      <c r="E50" s="1">
        <f t="shared" si="13"/>
        <v>1.7959512749818607E-3</v>
      </c>
      <c r="F50" s="1">
        <f t="shared" si="5"/>
        <v>-531.06651689389082</v>
      </c>
      <c r="G50" s="1">
        <f t="shared" si="7"/>
        <v>1154.2650422281101</v>
      </c>
      <c r="H50" s="1" cm="1">
        <f t="array" ref="H50">EXP(SUMPRODUCT(TRANSPOSE(B$5:B$12),P50:W50))</f>
        <v>1.4396721656001021</v>
      </c>
      <c r="I50" s="1">
        <f t="shared" si="8"/>
        <v>8436.4084377332329</v>
      </c>
      <c r="J50" s="1" cm="1">
        <f t="array" ref="J50">EXP(SUMPRODUCT(TRANSPOSE(F$5:F$12),P50:W50))</f>
        <v>0.97064011996120869</v>
      </c>
      <c r="K50" s="1">
        <f t="shared" si="9"/>
        <v>89.79756374909303</v>
      </c>
      <c r="L50" s="1">
        <f t="shared" si="6"/>
        <v>6.901861606063131E-2</v>
      </c>
      <c r="M50" s="1">
        <f t="shared" si="14"/>
        <v>12590</v>
      </c>
      <c r="N50" s="1">
        <f t="shared" si="12"/>
        <v>12520.727009127619</v>
      </c>
      <c r="O50" s="1">
        <f t="shared" si="10"/>
        <v>5.5022232623019333E-3</v>
      </c>
      <c r="P50" s="2">
        <v>0</v>
      </c>
      <c r="Q50" s="1">
        <v>0</v>
      </c>
      <c r="R50" s="1">
        <v>0</v>
      </c>
      <c r="S50" s="1">
        <f>0</f>
        <v>0</v>
      </c>
      <c r="T50" s="1">
        <f>0</f>
        <v>0</v>
      </c>
      <c r="U50" s="1">
        <v>0</v>
      </c>
      <c r="V50" s="4">
        <v>1</v>
      </c>
      <c r="W50" s="1">
        <v>0</v>
      </c>
    </row>
    <row r="51" spans="1:23" ht="15" customHeight="1" x14ac:dyDescent="0.2">
      <c r="A51" s="3">
        <v>45301</v>
      </c>
      <c r="B51" s="1">
        <f t="shared" si="11"/>
        <v>27</v>
      </c>
      <c r="C51" s="1">
        <v>59</v>
      </c>
      <c r="D51" s="1">
        <f t="shared" si="15"/>
        <v>0.25159364525456573</v>
      </c>
      <c r="E51" s="1">
        <f t="shared" si="13"/>
        <v>1.1791050720133534E-3</v>
      </c>
      <c r="F51" s="1">
        <f t="shared" si="5"/>
        <v>-397.83697296582346</v>
      </c>
      <c r="G51" s="1">
        <f t="shared" si="7"/>
        <v>1172.9916794292153</v>
      </c>
      <c r="H51" s="1" cm="1">
        <f t="array" ref="H51">EXP(SUMPRODUCT(TRANSPOSE(B$5:B$12),P51:W51))</f>
        <v>1</v>
      </c>
      <c r="I51" s="1">
        <f t="shared" si="8"/>
        <v>9714.2795239282623</v>
      </c>
      <c r="J51" s="1" cm="1">
        <f t="array" ref="J51">EXP(SUMPRODUCT(TRANSPOSE(F$5:F$12),P51:W51))</f>
        <v>1</v>
      </c>
      <c r="K51" s="1">
        <f t="shared" si="9"/>
        <v>58.955253600667668</v>
      </c>
      <c r="L51" s="1">
        <f t="shared" si="6"/>
        <v>7.5841354800563533E-4</v>
      </c>
      <c r="M51" s="1">
        <f t="shared" si="14"/>
        <v>12649</v>
      </c>
      <c r="N51" s="1">
        <f t="shared" si="12"/>
        <v>12579.682262728285</v>
      </c>
      <c r="O51" s="1">
        <f t="shared" si="10"/>
        <v>5.48009623462049E-3</v>
      </c>
      <c r="P51" s="2">
        <v>0</v>
      </c>
      <c r="Q51" s="1">
        <v>0</v>
      </c>
      <c r="R51" s="1">
        <v>0</v>
      </c>
      <c r="S51" s="1">
        <f>0</f>
        <v>0</v>
      </c>
      <c r="T51" s="1">
        <f>0</f>
        <v>0</v>
      </c>
      <c r="U51" s="1">
        <v>0</v>
      </c>
      <c r="V51" s="4">
        <v>0</v>
      </c>
      <c r="W51" s="1">
        <v>0</v>
      </c>
    </row>
    <row r="52" spans="1:23" ht="15" customHeight="1" x14ac:dyDescent="0.2">
      <c r="A52" s="3">
        <v>45302</v>
      </c>
      <c r="B52" s="1">
        <f t="shared" si="11"/>
        <v>28</v>
      </c>
      <c r="C52" s="1">
        <v>51</v>
      </c>
      <c r="D52" s="1">
        <f t="shared" si="15"/>
        <v>0.25268342484394679</v>
      </c>
      <c r="E52" s="1">
        <f t="shared" si="13"/>
        <v>1.0897795893810569E-3</v>
      </c>
      <c r="F52" s="1">
        <f t="shared" si="5"/>
        <v>-347.91077055304635</v>
      </c>
      <c r="G52" s="1">
        <f t="shared" si="7"/>
        <v>1192.2296750555684</v>
      </c>
      <c r="H52" s="1" cm="1">
        <f t="array" ref="H52">EXP(SUMPRODUCT(TRANSPOSE(B$5:B$12),P52:W52))</f>
        <v>1</v>
      </c>
      <c r="I52" s="1">
        <f t="shared" si="8"/>
        <v>11083.37774775236</v>
      </c>
      <c r="J52" s="1" cm="1">
        <f t="array" ref="J52">EXP(SUMPRODUCT(TRANSPOSE(F$5:F$12),P52:W52))</f>
        <v>1</v>
      </c>
      <c r="K52" s="1">
        <f t="shared" si="9"/>
        <v>54.488979469052843</v>
      </c>
      <c r="L52" s="1">
        <f t="shared" si="6"/>
        <v>6.8411362138291049E-2</v>
      </c>
      <c r="M52" s="1">
        <f t="shared" si="14"/>
        <v>12700</v>
      </c>
      <c r="N52" s="1">
        <f t="shared" si="12"/>
        <v>12634.171242197339</v>
      </c>
      <c r="O52" s="1">
        <f t="shared" si="10"/>
        <v>5.1833667561150499E-3</v>
      </c>
      <c r="P52" s="2">
        <v>0</v>
      </c>
      <c r="Q52" s="1">
        <v>0</v>
      </c>
      <c r="R52" s="1">
        <v>0</v>
      </c>
      <c r="S52" s="1">
        <f>0</f>
        <v>0</v>
      </c>
      <c r="T52" s="1">
        <f>0</f>
        <v>0</v>
      </c>
      <c r="U52" s="1">
        <v>0</v>
      </c>
      <c r="V52" s="4">
        <v>0</v>
      </c>
      <c r="W52" s="1">
        <v>0</v>
      </c>
    </row>
    <row r="53" spans="1:23" ht="15" customHeight="1" x14ac:dyDescent="0.2">
      <c r="A53" s="3">
        <v>45303</v>
      </c>
      <c r="B53" s="1">
        <f t="shared" si="11"/>
        <v>29</v>
      </c>
      <c r="C53" s="1">
        <v>136</v>
      </c>
      <c r="D53" s="1">
        <f t="shared" si="15"/>
        <v>0.25580910941359708</v>
      </c>
      <c r="E53" s="1">
        <f t="shared" si="13"/>
        <v>3.1256845696502888E-3</v>
      </c>
      <c r="F53" s="1">
        <f t="shared" si="5"/>
        <v>-784.46186621949937</v>
      </c>
      <c r="G53" s="1">
        <f t="shared" si="7"/>
        <v>1253.3719331275145</v>
      </c>
      <c r="H53" s="1" cm="1">
        <f t="array" ref="H53">EXP(SUMPRODUCT(TRANSPOSE(B$5:B$12),P53:W53))</f>
        <v>3.0967033257119114</v>
      </c>
      <c r="I53" s="1">
        <f t="shared" si="8"/>
        <v>12518.04188477555</v>
      </c>
      <c r="J53" s="1" cm="1">
        <f t="array" ref="J53">EXP(SUMPRODUCT(TRANSPOSE(F$5:F$12),P53:W53))</f>
        <v>0.98047756219344984</v>
      </c>
      <c r="K53" s="1">
        <f t="shared" si="9"/>
        <v>156.28422848251444</v>
      </c>
      <c r="L53" s="1">
        <f t="shared" si="6"/>
        <v>0.1491487388420179</v>
      </c>
      <c r="M53" s="1">
        <f t="shared" si="14"/>
        <v>12836</v>
      </c>
      <c r="N53" s="1">
        <f t="shared" si="12"/>
        <v>12790.455470679854</v>
      </c>
      <c r="O53" s="1">
        <f t="shared" si="10"/>
        <v>3.5481870769824295E-3</v>
      </c>
      <c r="P53" s="2">
        <v>0</v>
      </c>
      <c r="Q53" s="1">
        <v>0</v>
      </c>
      <c r="R53" s="1">
        <f>1</f>
        <v>1</v>
      </c>
      <c r="S53" s="1">
        <f>0</f>
        <v>0</v>
      </c>
      <c r="T53" s="1">
        <f>0</f>
        <v>0</v>
      </c>
      <c r="U53" s="1">
        <v>0</v>
      </c>
      <c r="V53" s="4">
        <v>0</v>
      </c>
      <c r="W53" s="1">
        <v>0</v>
      </c>
    </row>
    <row r="54" spans="1:23" ht="15" customHeight="1" x14ac:dyDescent="0.2">
      <c r="A54" s="3">
        <v>45304</v>
      </c>
      <c r="B54" s="1">
        <f t="shared" si="11"/>
        <v>30</v>
      </c>
      <c r="C54" s="1">
        <v>276</v>
      </c>
      <c r="D54" s="1">
        <f t="shared" si="15"/>
        <v>0.26254597463181045</v>
      </c>
      <c r="E54" s="1">
        <f t="shared" si="13"/>
        <v>6.7368652182133726E-3</v>
      </c>
      <c r="F54" s="1">
        <f t="shared" si="5"/>
        <v>-1380.0443155001383</v>
      </c>
      <c r="G54" s="1">
        <f t="shared" si="7"/>
        <v>1400.1022740336834</v>
      </c>
      <c r="H54" s="1" cm="1">
        <f t="array" ref="H54">EXP(SUMPRODUCT(TRANSPOSE(B$5:B$12),P54:W54))</f>
        <v>7.2474484978281</v>
      </c>
      <c r="I54" s="1">
        <f t="shared" si="8"/>
        <v>13110.81980495053</v>
      </c>
      <c r="J54" s="1" cm="1">
        <f t="array" ref="J54">EXP(SUMPRODUCT(TRANSPOSE(F$5:F$12),P54:W54))</f>
        <v>0.37992448215359642</v>
      </c>
      <c r="K54" s="1">
        <f t="shared" si="9"/>
        <v>336.84326091066862</v>
      </c>
      <c r="L54" s="1">
        <f t="shared" si="6"/>
        <v>0.22044659750242254</v>
      </c>
      <c r="M54" s="1">
        <f t="shared" si="14"/>
        <v>13112</v>
      </c>
      <c r="N54" s="1">
        <f t="shared" si="12"/>
        <v>13127.298731590523</v>
      </c>
      <c r="O54" s="1">
        <f t="shared" si="10"/>
        <v>1.1667733061716708E-3</v>
      </c>
      <c r="P54" s="2">
        <v>0</v>
      </c>
      <c r="Q54" s="1">
        <v>0</v>
      </c>
      <c r="R54" s="5">
        <f>0</f>
        <v>0</v>
      </c>
      <c r="S54" s="1">
        <f>1</f>
        <v>1</v>
      </c>
      <c r="T54" s="1">
        <f>0</f>
        <v>0</v>
      </c>
      <c r="U54" s="1">
        <v>0</v>
      </c>
      <c r="V54" s="4">
        <v>0</v>
      </c>
      <c r="W54" s="1">
        <v>0</v>
      </c>
    </row>
    <row r="55" spans="1:23" ht="15" customHeight="1" x14ac:dyDescent="0.2">
      <c r="A55" s="3">
        <v>45305</v>
      </c>
      <c r="B55" s="1">
        <f t="shared" si="11"/>
        <v>31</v>
      </c>
      <c r="C55" s="1">
        <v>228</v>
      </c>
      <c r="D55" s="1">
        <f t="shared" si="15"/>
        <v>0.26656103169408335</v>
      </c>
      <c r="E55" s="1">
        <f t="shared" si="13"/>
        <v>4.0150570622728976E-3</v>
      </c>
      <c r="F55" s="1">
        <f t="shared" si="5"/>
        <v>-1258.0364480259821</v>
      </c>
      <c r="G55" s="1">
        <f t="shared" si="7"/>
        <v>1497.879863543289</v>
      </c>
      <c r="H55" s="1" cm="1">
        <f t="array" ref="H55">EXP(SUMPRODUCT(TRANSPOSE(B$5:B$12),P55:W55))</f>
        <v>4.7138396661463711</v>
      </c>
      <c r="I55" s="1">
        <f t="shared" si="8"/>
        <v>13443.212777446179</v>
      </c>
      <c r="J55" s="1" cm="1">
        <f t="array" ref="J55">EXP(SUMPRODUCT(TRANSPOSE(F$5:F$12),P55:W55))</f>
        <v>0.20021857605348481</v>
      </c>
      <c r="K55" s="1">
        <f t="shared" si="9"/>
        <v>200.75285311364487</v>
      </c>
      <c r="L55" s="1">
        <f t="shared" si="6"/>
        <v>0.11950503020331195</v>
      </c>
      <c r="M55" s="1">
        <f t="shared" si="14"/>
        <v>13340</v>
      </c>
      <c r="N55" s="1">
        <f t="shared" si="12"/>
        <v>13328.051584704168</v>
      </c>
      <c r="O55" s="1">
        <f t="shared" si="10"/>
        <v>8.9568330553463956E-4</v>
      </c>
      <c r="P55" s="2">
        <v>0</v>
      </c>
      <c r="Q55" s="1">
        <v>0</v>
      </c>
      <c r="R55" s="1">
        <v>0</v>
      </c>
      <c r="S55" s="1">
        <f>0</f>
        <v>0</v>
      </c>
      <c r="T55" s="1">
        <f>1</f>
        <v>1</v>
      </c>
      <c r="U55" s="1">
        <v>0</v>
      </c>
      <c r="V55" s="4">
        <v>0</v>
      </c>
      <c r="W55" s="1">
        <v>0</v>
      </c>
    </row>
    <row r="56" spans="1:23" ht="15" customHeight="1" x14ac:dyDescent="0.2">
      <c r="A56" s="3">
        <v>45306</v>
      </c>
      <c r="B56" s="1">
        <f t="shared" si="11"/>
        <v>32</v>
      </c>
      <c r="C56" s="1">
        <v>197</v>
      </c>
      <c r="D56" s="1">
        <f t="shared" si="15"/>
        <v>0.27052532758674003</v>
      </c>
      <c r="E56" s="1">
        <f t="shared" si="13"/>
        <v>3.9642958926566774E-3</v>
      </c>
      <c r="F56" s="1">
        <f t="shared" si="5"/>
        <v>-1089.4941230052668</v>
      </c>
      <c r="G56" s="1">
        <f t="shared" si="7"/>
        <v>1603.1448548115857</v>
      </c>
      <c r="H56" s="1" cm="1">
        <f t="array" ref="H56">EXP(SUMPRODUCT(TRANSPOSE(B$5:B$12),P56:W56))</f>
        <v>4.9571202334538427</v>
      </c>
      <c r="I56" s="1">
        <f t="shared" si="8"/>
        <v>14719.12554550359</v>
      </c>
      <c r="J56" s="1" cm="1">
        <f t="array" ref="J56">EXP(SUMPRODUCT(TRANSPOSE(F$5:F$12),P56:W56))</f>
        <v>0.72375279841677231</v>
      </c>
      <c r="K56" s="1">
        <f t="shared" si="9"/>
        <v>198.21479463283387</v>
      </c>
      <c r="L56" s="1">
        <f t="shared" si="6"/>
        <v>6.1664702174308219E-3</v>
      </c>
      <c r="M56" s="1">
        <f t="shared" si="14"/>
        <v>13537</v>
      </c>
      <c r="N56" s="1">
        <f t="shared" si="12"/>
        <v>13526.266379337001</v>
      </c>
      <c r="O56" s="1">
        <f t="shared" si="10"/>
        <v>7.929098517395932E-4</v>
      </c>
      <c r="P56" s="2">
        <v>0</v>
      </c>
      <c r="Q56" s="1">
        <v>0</v>
      </c>
      <c r="R56" s="1">
        <v>0</v>
      </c>
      <c r="S56" s="1">
        <f>0</f>
        <v>0</v>
      </c>
      <c r="T56" s="1">
        <f>0</f>
        <v>0</v>
      </c>
      <c r="U56" s="1">
        <v>1</v>
      </c>
      <c r="V56" s="4">
        <v>0</v>
      </c>
      <c r="W56" s="1">
        <v>0</v>
      </c>
    </row>
    <row r="57" spans="1:23" ht="15" customHeight="1" x14ac:dyDescent="0.2">
      <c r="A57" s="3">
        <v>45307</v>
      </c>
      <c r="B57" s="1">
        <f t="shared" si="11"/>
        <v>33</v>
      </c>
      <c r="C57" s="1">
        <v>64</v>
      </c>
      <c r="D57" s="1">
        <f t="shared" si="15"/>
        <v>0.27163925076257434</v>
      </c>
      <c r="E57" s="1">
        <f t="shared" si="13"/>
        <v>1.1139231758343082E-3</v>
      </c>
      <c r="F57" s="1">
        <f t="shared" ref="F57:F88" si="16">C57*IFERROR(LN(E57),-10000)</f>
        <v>-435.19149454731678</v>
      </c>
      <c r="G57" s="1">
        <f t="shared" si="7"/>
        <v>1634.4192987214192</v>
      </c>
      <c r="H57" s="1" cm="1">
        <f t="array" ref="H57">EXP(SUMPRODUCT(TRANSPOSE(B$5:B$12),P57:W57))</f>
        <v>1.4396721656001021</v>
      </c>
      <c r="I57" s="1">
        <f t="shared" si="8"/>
        <v>16532.790694584568</v>
      </c>
      <c r="J57" s="1" cm="1">
        <f t="array" ref="J57">EXP(SUMPRODUCT(TRANSPOSE(F$5:F$12),P57:W57))</f>
        <v>0.97064011996120869</v>
      </c>
      <c r="K57" s="1">
        <f t="shared" si="9"/>
        <v>55.696158791715412</v>
      </c>
      <c r="L57" s="1">
        <f t="shared" ref="L57:L88" si="17">ABS(K57-C57)/C57</f>
        <v>0.12974751887944669</v>
      </c>
      <c r="M57" s="1">
        <f t="shared" si="14"/>
        <v>13601</v>
      </c>
      <c r="N57" s="1">
        <f t="shared" si="12"/>
        <v>13581.962538128717</v>
      </c>
      <c r="O57" s="1">
        <f t="shared" si="10"/>
        <v>1.3997104530022119E-3</v>
      </c>
      <c r="P57" s="2">
        <v>0</v>
      </c>
      <c r="Q57" s="1">
        <v>0</v>
      </c>
      <c r="R57" s="1">
        <v>0</v>
      </c>
      <c r="S57" s="1">
        <f>0</f>
        <v>0</v>
      </c>
      <c r="T57" s="1">
        <f>0</f>
        <v>0</v>
      </c>
      <c r="U57" s="1">
        <v>0</v>
      </c>
      <c r="V57" s="4">
        <v>1</v>
      </c>
      <c r="W57" s="1">
        <v>0</v>
      </c>
    </row>
    <row r="58" spans="1:23" ht="15" customHeight="1" x14ac:dyDescent="0.2">
      <c r="A58" s="3">
        <v>45308</v>
      </c>
      <c r="B58" s="1">
        <f t="shared" si="11"/>
        <v>34</v>
      </c>
      <c r="C58" s="1">
        <v>38</v>
      </c>
      <c r="D58" s="1">
        <f t="shared" si="15"/>
        <v>0.27241192986330293</v>
      </c>
      <c r="E58" s="1">
        <f t="shared" si="13"/>
        <v>7.7267910072859047E-4</v>
      </c>
      <c r="F58" s="1">
        <f t="shared" si="16"/>
        <v>-272.29457575752025</v>
      </c>
      <c r="G58" s="1">
        <f t="shared" ref="G58:G89" si="18">G57+(B58^B$1-B57^B$1)*H58</f>
        <v>1656.6267273553813</v>
      </c>
      <c r="H58" s="1" cm="1">
        <f t="array" ref="H58">EXP(SUMPRODUCT(TRANSPOSE(B$5:B$12),P58:W58))</f>
        <v>1</v>
      </c>
      <c r="I58" s="1">
        <f t="shared" ref="I58:I89" si="19">I57+(B58^F$1-B57^F$1)*J58</f>
        <v>18509.766224697581</v>
      </c>
      <c r="J58" s="1" cm="1">
        <f t="array" ref="J58">EXP(SUMPRODUCT(TRANSPOSE(F$5:F$12),P58:W58))</f>
        <v>1</v>
      </c>
      <c r="K58" s="1">
        <f t="shared" si="9"/>
        <v>38.633955036429526</v>
      </c>
      <c r="L58" s="1">
        <f t="shared" si="17"/>
        <v>1.6683027274461221E-2</v>
      </c>
      <c r="M58" s="1">
        <f t="shared" si="14"/>
        <v>13639</v>
      </c>
      <c r="N58" s="1">
        <f t="shared" si="12"/>
        <v>13620.596493165147</v>
      </c>
      <c r="O58" s="1">
        <f t="shared" si="10"/>
        <v>1.3493296308272624E-3</v>
      </c>
      <c r="P58" s="2">
        <v>0</v>
      </c>
      <c r="Q58" s="1">
        <v>0</v>
      </c>
      <c r="R58" s="1">
        <v>0</v>
      </c>
      <c r="S58" s="1">
        <f>0</f>
        <v>0</v>
      </c>
      <c r="T58" s="1">
        <f>0</f>
        <v>0</v>
      </c>
      <c r="U58" s="1">
        <v>0</v>
      </c>
      <c r="V58" s="4">
        <v>0</v>
      </c>
      <c r="W58" s="1">
        <v>0</v>
      </c>
    </row>
    <row r="59" spans="1:23" ht="15" customHeight="1" x14ac:dyDescent="0.2">
      <c r="A59" s="3">
        <v>45309</v>
      </c>
      <c r="B59" s="1">
        <f t="shared" si="11"/>
        <v>35</v>
      </c>
      <c r="C59" s="1">
        <v>36</v>
      </c>
      <c r="D59" s="1">
        <f t="shared" si="15"/>
        <v>0.27318638649199872</v>
      </c>
      <c r="E59" s="1">
        <f t="shared" si="13"/>
        <v>7.7445662869579657E-4</v>
      </c>
      <c r="F59" s="1">
        <f t="shared" si="16"/>
        <v>-257.88056035597117</v>
      </c>
      <c r="G59" s="1">
        <f t="shared" si="18"/>
        <v>1679.3143490465282</v>
      </c>
      <c r="H59" s="1" cm="1">
        <f t="array" ref="H59">EXP(SUMPRODUCT(TRANSPOSE(B$5:B$12),P59:W59))</f>
        <v>1</v>
      </c>
      <c r="I59" s="1">
        <f t="shared" si="19"/>
        <v>20598.018889081497</v>
      </c>
      <c r="J59" s="1" cm="1">
        <f t="array" ref="J59">EXP(SUMPRODUCT(TRANSPOSE(F$5:F$12),P59:W59))</f>
        <v>1</v>
      </c>
      <c r="K59" s="1">
        <f t="shared" si="9"/>
        <v>38.722831434789825</v>
      </c>
      <c r="L59" s="1">
        <f t="shared" si="17"/>
        <v>7.5634206521939584E-2</v>
      </c>
      <c r="M59" s="1">
        <f t="shared" si="14"/>
        <v>13675</v>
      </c>
      <c r="N59" s="1">
        <f t="shared" si="12"/>
        <v>13659.319324599937</v>
      </c>
      <c r="O59" s="1">
        <f t="shared" si="10"/>
        <v>1.1466673053062292E-3</v>
      </c>
      <c r="P59" s="2">
        <v>0</v>
      </c>
      <c r="Q59" s="1">
        <v>0</v>
      </c>
      <c r="R59" s="1">
        <v>0</v>
      </c>
      <c r="S59" s="1">
        <f>0</f>
        <v>0</v>
      </c>
      <c r="T59" s="1">
        <f>0</f>
        <v>0</v>
      </c>
      <c r="U59" s="1">
        <v>0</v>
      </c>
      <c r="V59" s="4">
        <v>0</v>
      </c>
      <c r="W59" s="1">
        <v>0</v>
      </c>
    </row>
    <row r="60" spans="1:23" ht="15" customHeight="1" x14ac:dyDescent="0.2">
      <c r="A60" s="3">
        <v>45310</v>
      </c>
      <c r="B60" s="1">
        <f t="shared" si="11"/>
        <v>36</v>
      </c>
      <c r="C60" s="1">
        <v>117</v>
      </c>
      <c r="D60" s="1">
        <f t="shared" si="15"/>
        <v>0.27554431719001099</v>
      </c>
      <c r="E60" s="1">
        <f t="shared" si="13"/>
        <v>2.3579306980122672E-3</v>
      </c>
      <c r="F60" s="1">
        <f t="shared" si="16"/>
        <v>-707.84659149221261</v>
      </c>
      <c r="G60" s="1">
        <f t="shared" si="18"/>
        <v>1751.0464868189838</v>
      </c>
      <c r="H60" s="1" cm="1">
        <f t="array" ref="H60">EXP(SUMPRODUCT(TRANSPOSE(B$5:B$12),P60:W60))</f>
        <v>3.0967033257119114</v>
      </c>
      <c r="I60" s="1">
        <f t="shared" si="19"/>
        <v>22757.368498478918</v>
      </c>
      <c r="J60" s="1" cm="1">
        <f t="array" ref="J60">EXP(SUMPRODUCT(TRANSPOSE(F$5:F$12),P60:W60))</f>
        <v>0.98047756219344984</v>
      </c>
      <c r="K60" s="1">
        <f t="shared" si="9"/>
        <v>117.89653490061336</v>
      </c>
      <c r="L60" s="1">
        <f t="shared" si="17"/>
        <v>7.662691458233852E-3</v>
      </c>
      <c r="M60" s="1">
        <f t="shared" si="14"/>
        <v>13792</v>
      </c>
      <c r="N60" s="1">
        <f t="shared" si="12"/>
        <v>13777.215859500551</v>
      </c>
      <c r="O60" s="1">
        <f t="shared" si="10"/>
        <v>1.0719359410853225E-3</v>
      </c>
      <c r="P60" s="2">
        <v>0</v>
      </c>
      <c r="Q60" s="1">
        <v>0</v>
      </c>
      <c r="R60" s="1">
        <f>1</f>
        <v>1</v>
      </c>
      <c r="S60" s="1">
        <f>0</f>
        <v>0</v>
      </c>
      <c r="T60" s="1">
        <f>0</f>
        <v>0</v>
      </c>
      <c r="U60" s="1">
        <v>0</v>
      </c>
      <c r="V60" s="4">
        <v>0</v>
      </c>
      <c r="W60" s="1">
        <v>0</v>
      </c>
    </row>
    <row r="61" spans="1:23" ht="15" customHeight="1" x14ac:dyDescent="0.2">
      <c r="A61" s="3">
        <v>45311</v>
      </c>
      <c r="B61" s="1">
        <f t="shared" si="11"/>
        <v>37</v>
      </c>
      <c r="C61" s="1">
        <v>238</v>
      </c>
      <c r="D61" s="1">
        <f t="shared" si="15"/>
        <v>0.28067664887636989</v>
      </c>
      <c r="E61" s="1">
        <f t="shared" si="13"/>
        <v>5.1323316863589041E-3</v>
      </c>
      <c r="F61" s="1">
        <f t="shared" si="16"/>
        <v>-1254.7824583864008</v>
      </c>
      <c r="G61" s="1">
        <f t="shared" si="18"/>
        <v>1922.3529588707038</v>
      </c>
      <c r="H61" s="1" cm="1">
        <f t="array" ref="H61">EXP(SUMPRODUCT(TRANSPOSE(B$5:B$12),P61:W61))</f>
        <v>7.2474484978281</v>
      </c>
      <c r="I61" s="1">
        <f t="shared" si="19"/>
        <v>23638.504814406791</v>
      </c>
      <c r="J61" s="1" cm="1">
        <f t="array" ref="J61">EXP(SUMPRODUCT(TRANSPOSE(F$5:F$12),P61:W61))</f>
        <v>0.37992448215359642</v>
      </c>
      <c r="K61" s="1">
        <f t="shared" si="9"/>
        <v>256.61658431794518</v>
      </c>
      <c r="L61" s="1">
        <f t="shared" si="17"/>
        <v>7.8220942512374714E-2</v>
      </c>
      <c r="M61" s="1">
        <f t="shared" si="14"/>
        <v>14030</v>
      </c>
      <c r="N61" s="1">
        <f t="shared" si="12"/>
        <v>14033.832443818497</v>
      </c>
      <c r="O61" s="1">
        <f t="shared" si="10"/>
        <v>2.7316064280094566E-4</v>
      </c>
      <c r="P61" s="2">
        <v>0</v>
      </c>
      <c r="Q61" s="1">
        <v>0</v>
      </c>
      <c r="R61" s="5">
        <f>0</f>
        <v>0</v>
      </c>
      <c r="S61" s="1">
        <f>1</f>
        <v>1</v>
      </c>
      <c r="T61" s="1">
        <f>0</f>
        <v>0</v>
      </c>
      <c r="U61" s="1">
        <v>0</v>
      </c>
      <c r="V61" s="4">
        <v>0</v>
      </c>
      <c r="W61" s="1">
        <v>0</v>
      </c>
    </row>
    <row r="62" spans="1:23" ht="15" customHeight="1" x14ac:dyDescent="0.2">
      <c r="A62" s="3">
        <v>45312</v>
      </c>
      <c r="B62" s="1">
        <f t="shared" si="11"/>
        <v>38</v>
      </c>
      <c r="C62" s="1">
        <v>152</v>
      </c>
      <c r="D62" s="1">
        <f t="shared" si="15"/>
        <v>0.28374171331042186</v>
      </c>
      <c r="E62" s="1">
        <f t="shared" si="13"/>
        <v>3.0650644340519673E-3</v>
      </c>
      <c r="F62" s="1">
        <f t="shared" si="16"/>
        <v>-879.72837646743289</v>
      </c>
      <c r="G62" s="1">
        <f t="shared" si="18"/>
        <v>2035.9849757129832</v>
      </c>
      <c r="H62" s="1" cm="1">
        <f t="array" ref="H62">EXP(SUMPRODUCT(TRANSPOSE(B$5:B$12),P62:W62))</f>
        <v>4.7138396661463711</v>
      </c>
      <c r="I62" s="1">
        <f t="shared" si="19"/>
        <v>24126.823851622663</v>
      </c>
      <c r="J62" s="1" cm="1">
        <f t="array" ref="J62">EXP(SUMPRODUCT(TRANSPOSE(F$5:F$12),P62:W62))</f>
        <v>0.20021857605348481</v>
      </c>
      <c r="K62" s="1">
        <f t="shared" si="9"/>
        <v>153.25322170259835</v>
      </c>
      <c r="L62" s="1">
        <f t="shared" si="17"/>
        <v>8.244879622357584E-3</v>
      </c>
      <c r="M62" s="1">
        <f t="shared" si="14"/>
        <v>14182</v>
      </c>
      <c r="N62" s="1">
        <f t="shared" si="12"/>
        <v>14187.085665521096</v>
      </c>
      <c r="O62" s="1">
        <f t="shared" si="10"/>
        <v>3.5860002264105959E-4</v>
      </c>
      <c r="P62" s="2">
        <v>0</v>
      </c>
      <c r="Q62" s="1">
        <v>0</v>
      </c>
      <c r="R62" s="1">
        <v>0</v>
      </c>
      <c r="S62" s="1">
        <f>0</f>
        <v>0</v>
      </c>
      <c r="T62" s="1">
        <f>1</f>
        <v>1</v>
      </c>
      <c r="U62" s="1">
        <v>0</v>
      </c>
      <c r="V62" s="4">
        <v>0</v>
      </c>
      <c r="W62" s="1">
        <v>0</v>
      </c>
    </row>
    <row r="63" spans="1:23" ht="15" customHeight="1" x14ac:dyDescent="0.2">
      <c r="A63" s="3">
        <v>45313</v>
      </c>
      <c r="B63" s="1">
        <f t="shared" si="11"/>
        <v>39</v>
      </c>
      <c r="C63" s="1">
        <v>32</v>
      </c>
      <c r="D63" s="1">
        <f t="shared" si="15"/>
        <v>0.2843727440406868</v>
      </c>
      <c r="E63" s="1">
        <f t="shared" si="13"/>
        <v>6.310307302649365E-4</v>
      </c>
      <c r="F63" s="1">
        <f t="shared" si="16"/>
        <v>-235.78099186283544</v>
      </c>
      <c r="G63" s="1">
        <f t="shared" si="18"/>
        <v>2060.5568613233554</v>
      </c>
      <c r="H63" s="1" cm="1">
        <f t="array" ref="H63">EXP(SUMPRODUCT(TRANSPOSE(B$5:B$12),P63:W63))</f>
        <v>1</v>
      </c>
      <c r="I63" s="1">
        <f t="shared" si="19"/>
        <v>26688.225314932839</v>
      </c>
      <c r="J63" s="1" cm="1">
        <f t="array" ref="J63">EXP(SUMPRODUCT(TRANSPOSE(F$5:F$12),P63:W63))</f>
        <v>1</v>
      </c>
      <c r="K63" s="1">
        <f t="shared" si="9"/>
        <v>31.551536513246823</v>
      </c>
      <c r="L63" s="1">
        <f t="shared" si="17"/>
        <v>1.4014483961036772E-2</v>
      </c>
      <c r="M63" s="1">
        <f t="shared" si="14"/>
        <v>14214</v>
      </c>
      <c r="N63" s="1">
        <f t="shared" si="12"/>
        <v>14218.637202034342</v>
      </c>
      <c r="O63" s="1">
        <f t="shared" si="10"/>
        <v>3.2624187662462419E-4</v>
      </c>
      <c r="P63" s="2">
        <v>0</v>
      </c>
      <c r="Q63" s="1">
        <v>0</v>
      </c>
      <c r="R63" s="1">
        <v>0</v>
      </c>
      <c r="S63" s="1">
        <f>0</f>
        <v>0</v>
      </c>
      <c r="T63" s="1">
        <f>0</f>
        <v>0</v>
      </c>
      <c r="U63" s="1">
        <v>0</v>
      </c>
      <c r="V63" s="4">
        <v>0</v>
      </c>
      <c r="W63" s="1">
        <v>0</v>
      </c>
    </row>
    <row r="64" spans="1:23" ht="15" customHeight="1" x14ac:dyDescent="0.2">
      <c r="A64" s="3">
        <v>45314</v>
      </c>
      <c r="B64" s="1">
        <f t="shared" si="11"/>
        <v>40</v>
      </c>
      <c r="C64" s="1">
        <v>44</v>
      </c>
      <c r="D64" s="1">
        <f t="shared" si="15"/>
        <v>0.28527909265757145</v>
      </c>
      <c r="E64" s="1">
        <f t="shared" si="13"/>
        <v>9.0634861688465573E-4</v>
      </c>
      <c r="F64" s="1">
        <f t="shared" si="16"/>
        <v>-308.26780771971198</v>
      </c>
      <c r="G64" s="1">
        <f t="shared" si="18"/>
        <v>2096.5982483719099</v>
      </c>
      <c r="H64" s="1" cm="1">
        <f t="array" ref="H64">EXP(SUMPRODUCT(TRANSPOSE(B$5:B$12),P64:W64))</f>
        <v>1.4396721656001021</v>
      </c>
      <c r="I64" s="1">
        <f t="shared" si="19"/>
        <v>29295.991503270852</v>
      </c>
      <c r="J64" s="1" cm="1">
        <f t="array" ref="J64">EXP(SUMPRODUCT(TRANSPOSE(F$5:F$12),P64:W64))</f>
        <v>0.97064011996120869</v>
      </c>
      <c r="K64" s="1">
        <f t="shared" si="9"/>
        <v>45.317430844232788</v>
      </c>
      <c r="L64" s="1">
        <f t="shared" si="17"/>
        <v>2.9941610096199736E-2</v>
      </c>
      <c r="M64" s="1">
        <f t="shared" si="14"/>
        <v>14258</v>
      </c>
      <c r="N64" s="1">
        <f t="shared" si="12"/>
        <v>14263.954632878575</v>
      </c>
      <c r="O64" s="1">
        <f t="shared" si="10"/>
        <v>4.1763451245438053E-4</v>
      </c>
      <c r="P64" s="2">
        <v>0</v>
      </c>
      <c r="Q64" s="1">
        <v>0</v>
      </c>
      <c r="R64" s="1">
        <v>0</v>
      </c>
      <c r="S64" s="1">
        <f>0</f>
        <v>0</v>
      </c>
      <c r="T64" s="1">
        <f>0</f>
        <v>0</v>
      </c>
      <c r="U64" s="1">
        <v>0</v>
      </c>
      <c r="V64" s="4">
        <v>1</v>
      </c>
      <c r="W64" s="1">
        <v>0</v>
      </c>
    </row>
    <row r="65" spans="1:23" ht="15" customHeight="1" x14ac:dyDescent="0.2">
      <c r="A65" s="3">
        <v>45315</v>
      </c>
      <c r="B65" s="1">
        <f t="shared" si="11"/>
        <v>41</v>
      </c>
      <c r="C65" s="1">
        <v>29</v>
      </c>
      <c r="D65" s="1">
        <f t="shared" si="15"/>
        <v>0.28590679877113256</v>
      </c>
      <c r="E65" s="1">
        <f t="shared" si="13"/>
        <v>6.2770611356111061E-4</v>
      </c>
      <c r="F65" s="1">
        <f t="shared" si="16"/>
        <v>-213.82971571890272</v>
      </c>
      <c r="G65" s="1">
        <f t="shared" si="18"/>
        <v>2122.0920604007779</v>
      </c>
      <c r="H65" s="1" cm="1">
        <f t="array" ref="H65">EXP(SUMPRODUCT(TRANSPOSE(B$5:B$12),P65:W65))</f>
        <v>1</v>
      </c>
      <c r="I65" s="1">
        <f t="shared" si="19"/>
        <v>32110.644390671536</v>
      </c>
      <c r="J65" s="1" cm="1">
        <f t="array" ref="J65">EXP(SUMPRODUCT(TRANSPOSE(F$5:F$12),P65:W65))</f>
        <v>1</v>
      </c>
      <c r="K65" s="1">
        <f t="shared" si="9"/>
        <v>31.385305678055531</v>
      </c>
      <c r="L65" s="1">
        <f t="shared" si="17"/>
        <v>8.2251919932949336E-2</v>
      </c>
      <c r="M65" s="1">
        <f t="shared" si="14"/>
        <v>14287</v>
      </c>
      <c r="N65" s="1">
        <f t="shared" si="12"/>
        <v>14295.33993855663</v>
      </c>
      <c r="O65" s="1">
        <f t="shared" si="10"/>
        <v>5.8374316207950808E-4</v>
      </c>
      <c r="P65" s="2">
        <v>0</v>
      </c>
      <c r="Q65" s="1">
        <v>0</v>
      </c>
      <c r="R65" s="1">
        <v>0</v>
      </c>
      <c r="S65" s="1">
        <f>0</f>
        <v>0</v>
      </c>
      <c r="T65" s="1">
        <f>0</f>
        <v>0</v>
      </c>
      <c r="U65" s="1">
        <v>0</v>
      </c>
      <c r="V65" s="4">
        <v>0</v>
      </c>
      <c r="W65" s="1">
        <v>0</v>
      </c>
    </row>
    <row r="66" spans="1:23" ht="15" customHeight="1" x14ac:dyDescent="0.2">
      <c r="A66" s="3">
        <v>45316</v>
      </c>
      <c r="B66" s="1">
        <f t="shared" si="11"/>
        <v>42</v>
      </c>
      <c r="C66" s="1">
        <v>31</v>
      </c>
      <c r="D66" s="1">
        <f t="shared" si="15"/>
        <v>0.28653467451466402</v>
      </c>
      <c r="E66" s="1">
        <f t="shared" si="13"/>
        <v>6.2787574353145859E-4</v>
      </c>
      <c r="F66" s="1">
        <f t="shared" si="16"/>
        <v>-228.56821642244478</v>
      </c>
      <c r="G66" s="1">
        <f t="shared" si="18"/>
        <v>2148.0421605774914</v>
      </c>
      <c r="H66" s="1" cm="1">
        <f t="array" ref="H66">EXP(SUMPRODUCT(TRANSPOSE(B$5:B$12),P66:W66))</f>
        <v>1</v>
      </c>
      <c r="I66" s="1">
        <f t="shared" si="19"/>
        <v>35056.05762639051</v>
      </c>
      <c r="J66" s="1" cm="1">
        <f t="array" ref="J66">EXP(SUMPRODUCT(TRANSPOSE(F$5:F$12),P66:W66))</f>
        <v>1</v>
      </c>
      <c r="K66" s="1">
        <f t="shared" si="9"/>
        <v>31.393787176572928</v>
      </c>
      <c r="L66" s="1">
        <f t="shared" si="17"/>
        <v>1.270281214751382E-2</v>
      </c>
      <c r="M66" s="1">
        <f t="shared" si="14"/>
        <v>14318</v>
      </c>
      <c r="N66" s="1">
        <f t="shared" si="12"/>
        <v>14326.733725733204</v>
      </c>
      <c r="O66" s="1">
        <f t="shared" si="10"/>
        <v>6.0998224145856648E-4</v>
      </c>
      <c r="P66" s="2">
        <v>0</v>
      </c>
      <c r="Q66" s="1">
        <v>0</v>
      </c>
      <c r="R66" s="1">
        <v>0</v>
      </c>
      <c r="S66" s="1">
        <f>0</f>
        <v>0</v>
      </c>
      <c r="T66" s="1">
        <f>0</f>
        <v>0</v>
      </c>
      <c r="U66" s="1">
        <v>0</v>
      </c>
      <c r="V66" s="4">
        <v>0</v>
      </c>
      <c r="W66" s="1">
        <v>0</v>
      </c>
    </row>
    <row r="67" spans="1:23" ht="15" customHeight="1" x14ac:dyDescent="0.2">
      <c r="A67" s="3">
        <v>45317</v>
      </c>
      <c r="B67" s="1">
        <f t="shared" si="11"/>
        <v>43</v>
      </c>
      <c r="C67" s="1">
        <v>102</v>
      </c>
      <c r="D67" s="1">
        <f t="shared" si="15"/>
        <v>0.28844317318865048</v>
      </c>
      <c r="E67" s="1">
        <f t="shared" si="13"/>
        <v>1.9084986739864584E-3</v>
      </c>
      <c r="F67" s="1">
        <f t="shared" si="16"/>
        <v>-638.66671481842639</v>
      </c>
      <c r="G67" s="1">
        <f t="shared" si="18"/>
        <v>2229.8056545104569</v>
      </c>
      <c r="H67" s="1" cm="1">
        <f t="array" ref="H67">EXP(SUMPRODUCT(TRANSPOSE(B$5:B$12),P67:W67))</f>
        <v>3.0967033257119114</v>
      </c>
      <c r="I67" s="1">
        <f t="shared" si="19"/>
        <v>38074.867214456535</v>
      </c>
      <c r="J67" s="1" cm="1">
        <f t="array" ref="J67">EXP(SUMPRODUCT(TRANSPOSE(F$5:F$12),P67:W67))</f>
        <v>0.98047756219344984</v>
      </c>
      <c r="K67" s="1">
        <f t="shared" si="9"/>
        <v>95.424933699322921</v>
      </c>
      <c r="L67" s="1">
        <f t="shared" si="17"/>
        <v>6.4461434320363525E-2</v>
      </c>
      <c r="M67" s="1">
        <f t="shared" si="14"/>
        <v>14420</v>
      </c>
      <c r="N67" s="1">
        <f t="shared" si="12"/>
        <v>14422.158659432527</v>
      </c>
      <c r="O67" s="1">
        <f t="shared" si="10"/>
        <v>1.4969898977303757E-4</v>
      </c>
      <c r="P67" s="2">
        <v>0</v>
      </c>
      <c r="Q67" s="1">
        <v>0</v>
      </c>
      <c r="R67" s="1">
        <f>1</f>
        <v>1</v>
      </c>
      <c r="S67" s="1">
        <f>0</f>
        <v>0</v>
      </c>
      <c r="T67" s="1">
        <f>0</f>
        <v>0</v>
      </c>
      <c r="U67" s="1">
        <v>0</v>
      </c>
      <c r="V67" s="4">
        <v>0</v>
      </c>
      <c r="W67" s="1">
        <v>0</v>
      </c>
    </row>
    <row r="68" spans="1:23" ht="15" customHeight="1" x14ac:dyDescent="0.2">
      <c r="A68" s="3">
        <v>45318</v>
      </c>
      <c r="B68" s="1">
        <f t="shared" si="11"/>
        <v>44</v>
      </c>
      <c r="C68" s="1">
        <v>215</v>
      </c>
      <c r="D68" s="1">
        <f t="shared" si="15"/>
        <v>0.29259929339244067</v>
      </c>
      <c r="E68" s="1">
        <f t="shared" si="13"/>
        <v>4.1561202037901923E-3</v>
      </c>
      <c r="F68" s="1">
        <f t="shared" si="16"/>
        <v>-1178.8822558903678</v>
      </c>
      <c r="G68" s="1">
        <f t="shared" si="18"/>
        <v>2424.4271737837885</v>
      </c>
      <c r="H68" s="1" cm="1">
        <f t="array" ref="H68">EXP(SUMPRODUCT(TRANSPOSE(B$5:B$12),P68:W68))</f>
        <v>7.2474484978281</v>
      </c>
      <c r="I68" s="1">
        <f t="shared" si="19"/>
        <v>39296.384019043151</v>
      </c>
      <c r="J68" s="1" cm="1">
        <f t="array" ref="J68">EXP(SUMPRODUCT(TRANSPOSE(F$5:F$12),P68:W68))</f>
        <v>0.37992448215359642</v>
      </c>
      <c r="K68" s="1">
        <f t="shared" si="9"/>
        <v>207.80601018950961</v>
      </c>
      <c r="L68" s="1">
        <f t="shared" si="17"/>
        <v>3.3460417723211129E-2</v>
      </c>
      <c r="M68" s="1">
        <f t="shared" si="14"/>
        <v>14635</v>
      </c>
      <c r="N68" s="1">
        <f t="shared" si="12"/>
        <v>14629.964669622037</v>
      </c>
      <c r="O68" s="1">
        <f t="shared" si="10"/>
        <v>3.4406083894519742E-4</v>
      </c>
      <c r="P68" s="2">
        <v>0</v>
      </c>
      <c r="Q68" s="1">
        <v>0</v>
      </c>
      <c r="R68" s="5">
        <f>0</f>
        <v>0</v>
      </c>
      <c r="S68" s="1">
        <f>1</f>
        <v>1</v>
      </c>
      <c r="T68" s="1">
        <f>0</f>
        <v>0</v>
      </c>
      <c r="U68" s="1">
        <v>0</v>
      </c>
      <c r="V68" s="4">
        <v>0</v>
      </c>
      <c r="W68" s="1">
        <v>0</v>
      </c>
    </row>
    <row r="69" spans="1:23" ht="15" customHeight="1" x14ac:dyDescent="0.2">
      <c r="A69" s="3">
        <v>45319</v>
      </c>
      <c r="B69" s="1">
        <f t="shared" si="11"/>
        <v>45</v>
      </c>
      <c r="C69" s="1">
        <v>110</v>
      </c>
      <c r="D69" s="1">
        <f t="shared" si="15"/>
        <v>0.29508432977316057</v>
      </c>
      <c r="E69" s="1">
        <f t="shared" si="13"/>
        <v>2.4850363807198961E-3</v>
      </c>
      <c r="F69" s="1">
        <f t="shared" si="16"/>
        <v>-659.72147773531776</v>
      </c>
      <c r="G69" s="1">
        <f t="shared" si="18"/>
        <v>2553.1215106858103</v>
      </c>
      <c r="H69" s="1" cm="1">
        <f t="array" ref="H69">EXP(SUMPRODUCT(TRANSPOSE(B$5:B$12),P69:W69))</f>
        <v>4.7138396661463711</v>
      </c>
      <c r="I69" s="1">
        <f t="shared" si="19"/>
        <v>39967.941617915341</v>
      </c>
      <c r="J69" s="1" cm="1">
        <f t="array" ref="J69">EXP(SUMPRODUCT(TRANSPOSE(F$5:F$12),P69:W69))</f>
        <v>0.20021857605348481</v>
      </c>
      <c r="K69" s="1">
        <f t="shared" si="9"/>
        <v>124.2518190359948</v>
      </c>
      <c r="L69" s="1">
        <f t="shared" si="17"/>
        <v>0.12956199123631637</v>
      </c>
      <c r="M69" s="1">
        <f t="shared" si="14"/>
        <v>14745</v>
      </c>
      <c r="N69" s="1">
        <f t="shared" si="12"/>
        <v>14754.216488658032</v>
      </c>
      <c r="O69" s="1">
        <f t="shared" si="10"/>
        <v>6.2505857294216187E-4</v>
      </c>
      <c r="P69" s="2">
        <v>0</v>
      </c>
      <c r="Q69" s="1">
        <v>0</v>
      </c>
      <c r="R69" s="1">
        <v>0</v>
      </c>
      <c r="S69" s="1">
        <f>0</f>
        <v>0</v>
      </c>
      <c r="T69" s="1">
        <f>1</f>
        <v>1</v>
      </c>
      <c r="U69" s="1">
        <v>0</v>
      </c>
      <c r="V69" s="4">
        <v>0</v>
      </c>
      <c r="W69" s="1">
        <v>0</v>
      </c>
    </row>
    <row r="70" spans="1:23" ht="15" customHeight="1" x14ac:dyDescent="0.2">
      <c r="A70" s="3">
        <v>45320</v>
      </c>
      <c r="B70" s="1">
        <f t="shared" si="11"/>
        <v>46</v>
      </c>
      <c r="C70" s="1">
        <v>24</v>
      </c>
      <c r="D70" s="1">
        <f t="shared" si="15"/>
        <v>0.29559547202652808</v>
      </c>
      <c r="E70" s="1">
        <f t="shared" si="13"/>
        <v>5.1114225336751362E-4</v>
      </c>
      <c r="F70" s="1">
        <f t="shared" si="16"/>
        <v>-181.8927029802681</v>
      </c>
      <c r="G70" s="1">
        <f t="shared" si="18"/>
        <v>2580.8677412606153</v>
      </c>
      <c r="H70" s="1" cm="1">
        <f t="array" ref="H70">EXP(SUMPRODUCT(TRANSPOSE(B$5:B$12),P70:W70))</f>
        <v>1</v>
      </c>
      <c r="I70" s="1">
        <f t="shared" si="19"/>
        <v>43463.747076641346</v>
      </c>
      <c r="J70" s="1" cm="1">
        <f t="array" ref="J70">EXP(SUMPRODUCT(TRANSPOSE(F$5:F$12),P70:W70))</f>
        <v>1</v>
      </c>
      <c r="K70" s="1">
        <f t="shared" si="9"/>
        <v>25.55711266837568</v>
      </c>
      <c r="L70" s="1">
        <f t="shared" si="17"/>
        <v>6.4879694515653341E-2</v>
      </c>
      <c r="M70" s="1">
        <f t="shared" si="14"/>
        <v>14769</v>
      </c>
      <c r="N70" s="1">
        <f t="shared" si="12"/>
        <v>14779.773601326408</v>
      </c>
      <c r="O70" s="1">
        <f t="shared" si="10"/>
        <v>7.2947398783990223E-4</v>
      </c>
      <c r="P70" s="2">
        <v>0</v>
      </c>
      <c r="Q70" s="1">
        <v>0</v>
      </c>
      <c r="R70" s="1">
        <v>0</v>
      </c>
      <c r="S70" s="1">
        <f>0</f>
        <v>0</v>
      </c>
      <c r="T70" s="1">
        <f>0</f>
        <v>0</v>
      </c>
      <c r="U70" s="1">
        <v>0</v>
      </c>
      <c r="V70" s="4">
        <v>0</v>
      </c>
      <c r="W70" s="1">
        <v>0</v>
      </c>
    </row>
    <row r="71" spans="1:23" ht="15" customHeight="1" x14ac:dyDescent="0.2">
      <c r="A71" s="3">
        <v>45321</v>
      </c>
      <c r="B71" s="1">
        <f t="shared" si="11"/>
        <v>47</v>
      </c>
      <c r="C71" s="1">
        <v>37</v>
      </c>
      <c r="D71" s="1">
        <f t="shared" si="15"/>
        <v>0.29632824493694926</v>
      </c>
      <c r="E71" s="1">
        <f t="shared" si="13"/>
        <v>7.3277291042117554E-4</v>
      </c>
      <c r="F71" s="1">
        <f t="shared" si="16"/>
        <v>-267.09096436278378</v>
      </c>
      <c r="G71" s="1">
        <f t="shared" si="18"/>
        <v>2621.4498256790439</v>
      </c>
      <c r="H71" s="1" cm="1">
        <f t="array" ref="H71">EXP(SUMPRODUCT(TRANSPOSE(B$5:B$12),P71:W71))</f>
        <v>1.4396721656001021</v>
      </c>
      <c r="I71" s="1">
        <f t="shared" si="19"/>
        <v>46997.069183144755</v>
      </c>
      <c r="J71" s="1" cm="1">
        <f t="array" ref="J71">EXP(SUMPRODUCT(TRANSPOSE(F$5:F$12),P71:W71))</f>
        <v>0.97064011996120869</v>
      </c>
      <c r="K71" s="1">
        <f t="shared" si="9"/>
        <v>36.638645521058777</v>
      </c>
      <c r="L71" s="1">
        <f t="shared" si="17"/>
        <v>9.7663372686817053E-3</v>
      </c>
      <c r="M71" s="1">
        <f t="shared" si="14"/>
        <v>14806</v>
      </c>
      <c r="N71" s="1">
        <f t="shared" si="12"/>
        <v>14816.412246847467</v>
      </c>
      <c r="O71" s="1">
        <f t="shared" si="10"/>
        <v>7.0324509303438002E-4</v>
      </c>
      <c r="P71" s="2">
        <v>0</v>
      </c>
      <c r="Q71" s="1">
        <v>0</v>
      </c>
      <c r="R71" s="1">
        <v>0</v>
      </c>
      <c r="S71" s="1">
        <f>0</f>
        <v>0</v>
      </c>
      <c r="T71" s="1">
        <f>0</f>
        <v>0</v>
      </c>
      <c r="U71" s="1">
        <v>0</v>
      </c>
      <c r="V71" s="4">
        <v>1</v>
      </c>
      <c r="W71" s="1">
        <v>0</v>
      </c>
    </row>
    <row r="72" spans="1:23" ht="15" customHeight="1" x14ac:dyDescent="0.2">
      <c r="A72" s="3">
        <v>45322</v>
      </c>
      <c r="B72" s="1">
        <f t="shared" si="11"/>
        <v>48</v>
      </c>
      <c r="C72" s="1">
        <v>23</v>
      </c>
      <c r="D72" s="1">
        <f t="shared" si="15"/>
        <v>0.29683486647950608</v>
      </c>
      <c r="E72" s="1">
        <f t="shared" si="13"/>
        <v>5.0662154255681768E-4</v>
      </c>
      <c r="F72" s="1">
        <f t="shared" si="16"/>
        <v>-174.51816484253055</v>
      </c>
      <c r="G72" s="1">
        <f t="shared" si="18"/>
        <v>2650.0778499888247</v>
      </c>
      <c r="H72" s="1" cm="1">
        <f t="array" ref="H72">EXP(SUMPRODUCT(TRANSPOSE(B$5:B$12),P72:W72))</f>
        <v>1</v>
      </c>
      <c r="I72" s="1">
        <f t="shared" si="19"/>
        <v>50784.360657289399</v>
      </c>
      <c r="J72" s="1" cm="1">
        <f t="array" ref="J72">EXP(SUMPRODUCT(TRANSPOSE(F$5:F$12),P72:W72))</f>
        <v>1</v>
      </c>
      <c r="K72" s="1">
        <f t="shared" si="9"/>
        <v>25.331077127840885</v>
      </c>
      <c r="L72" s="1">
        <f t="shared" si="17"/>
        <v>0.10135117947134283</v>
      </c>
      <c r="M72" s="1">
        <f t="shared" si="14"/>
        <v>14829</v>
      </c>
      <c r="N72" s="1">
        <f t="shared" si="12"/>
        <v>14841.743323975308</v>
      </c>
      <c r="O72" s="1">
        <f t="shared" si="10"/>
        <v>8.5935153923448362E-4</v>
      </c>
      <c r="P72" s="2">
        <v>0</v>
      </c>
      <c r="Q72" s="1">
        <v>0</v>
      </c>
      <c r="R72" s="1">
        <v>0</v>
      </c>
      <c r="S72" s="1">
        <f>0</f>
        <v>0</v>
      </c>
      <c r="T72" s="1">
        <f>0</f>
        <v>0</v>
      </c>
      <c r="U72" s="1">
        <v>0</v>
      </c>
      <c r="V72" s="4">
        <v>0</v>
      </c>
      <c r="W72" s="1">
        <v>0</v>
      </c>
    </row>
    <row r="73" spans="1:23" ht="15" customHeight="1" x14ac:dyDescent="0.2">
      <c r="A73" s="3">
        <v>45323</v>
      </c>
      <c r="B73" s="1">
        <f t="shared" si="11"/>
        <v>49</v>
      </c>
      <c r="C73" s="1">
        <v>22</v>
      </c>
      <c r="D73" s="1">
        <f t="shared" si="15"/>
        <v>0.29734074878276262</v>
      </c>
      <c r="E73" s="1">
        <f t="shared" si="13"/>
        <v>5.0588230325654404E-4</v>
      </c>
      <c r="F73" s="1">
        <f t="shared" si="16"/>
        <v>-166.9625433958395</v>
      </c>
      <c r="G73" s="1">
        <f t="shared" si="18"/>
        <v>2679.1429610368859</v>
      </c>
      <c r="H73" s="1" cm="1">
        <f t="array" ref="H73">EXP(SUMPRODUCT(TRANSPOSE(B$5:B$12),P73:W73))</f>
        <v>1</v>
      </c>
      <c r="I73" s="1">
        <f t="shared" si="19"/>
        <v>54721.43896776488</v>
      </c>
      <c r="J73" s="1" cm="1">
        <f t="array" ref="J73">EXP(SUMPRODUCT(TRANSPOSE(F$5:F$12),P73:W73))</f>
        <v>1</v>
      </c>
      <c r="K73" s="1">
        <f t="shared" si="9"/>
        <v>25.294115162827204</v>
      </c>
      <c r="L73" s="1">
        <f t="shared" si="17"/>
        <v>0.14973250740123653</v>
      </c>
      <c r="M73" s="1">
        <f t="shared" si="14"/>
        <v>14851</v>
      </c>
      <c r="N73" s="1">
        <f t="shared" si="12"/>
        <v>14867.037439138136</v>
      </c>
      <c r="O73" s="1">
        <f t="shared" si="10"/>
        <v>1.0798895116918455E-3</v>
      </c>
      <c r="P73" s="2">
        <v>0</v>
      </c>
      <c r="Q73" s="1">
        <v>0</v>
      </c>
      <c r="R73" s="1">
        <v>0</v>
      </c>
      <c r="S73" s="1">
        <f>0</f>
        <v>0</v>
      </c>
      <c r="T73" s="1">
        <f>0</f>
        <v>0</v>
      </c>
      <c r="U73" s="1">
        <v>0</v>
      </c>
      <c r="V73" s="4">
        <v>0</v>
      </c>
      <c r="W73" s="1">
        <v>0</v>
      </c>
    </row>
    <row r="74" spans="1:23" ht="15" customHeight="1" x14ac:dyDescent="0.2">
      <c r="A74" s="3">
        <v>45324</v>
      </c>
      <c r="B74" s="1">
        <f t="shared" si="11"/>
        <v>50</v>
      </c>
      <c r="C74" s="1">
        <v>78</v>
      </c>
      <c r="D74" s="1">
        <f t="shared" si="15"/>
        <v>0.29887745666924487</v>
      </c>
      <c r="E74" s="1">
        <f t="shared" si="13"/>
        <v>1.536707886482247E-3</v>
      </c>
      <c r="F74" s="1">
        <f t="shared" si="16"/>
        <v>-505.29280517246337</v>
      </c>
      <c r="G74" s="1">
        <f t="shared" si="18"/>
        <v>2770.4949244968461</v>
      </c>
      <c r="H74" s="1" cm="1">
        <f t="array" ref="H74">EXP(SUMPRODUCT(TRANSPOSE(B$5:B$12),P74:W74))</f>
        <v>3.0967033257119114</v>
      </c>
      <c r="I74" s="1">
        <f t="shared" si="19"/>
        <v>58731.151614092239</v>
      </c>
      <c r="J74" s="1" cm="1">
        <f t="array" ref="J74">EXP(SUMPRODUCT(TRANSPOSE(F$5:F$12),P74:W74))</f>
        <v>0.98047756219344984</v>
      </c>
      <c r="K74" s="1">
        <f t="shared" si="9"/>
        <v>76.835394324112343</v>
      </c>
      <c r="L74" s="1">
        <f t="shared" si="17"/>
        <v>1.4930841998559704E-2</v>
      </c>
      <c r="M74" s="1">
        <f t="shared" si="14"/>
        <v>14929</v>
      </c>
      <c r="N74" s="1">
        <f t="shared" si="12"/>
        <v>14943.872833462248</v>
      </c>
      <c r="O74" s="1">
        <f t="shared" si="10"/>
        <v>9.9623775619588116E-4</v>
      </c>
      <c r="P74" s="2">
        <v>0</v>
      </c>
      <c r="Q74" s="1">
        <v>0</v>
      </c>
      <c r="R74" s="1">
        <f>1</f>
        <v>1</v>
      </c>
      <c r="S74" s="1">
        <f>0</f>
        <v>0</v>
      </c>
      <c r="T74" s="1">
        <f>0</f>
        <v>0</v>
      </c>
      <c r="U74" s="1">
        <v>0</v>
      </c>
      <c r="V74" s="4">
        <v>0</v>
      </c>
      <c r="W74" s="1">
        <v>0</v>
      </c>
    </row>
    <row r="75" spans="1:23" ht="15" customHeight="1" x14ac:dyDescent="0.2">
      <c r="A75" s="3">
        <v>45325</v>
      </c>
      <c r="B75" s="1">
        <f t="shared" si="11"/>
        <v>51</v>
      </c>
      <c r="C75" s="1">
        <v>172</v>
      </c>
      <c r="D75" s="1">
        <f t="shared" si="15"/>
        <v>0.3022313627653504</v>
      </c>
      <c r="E75" s="1">
        <f t="shared" si="13"/>
        <v>3.35390609610553E-3</v>
      </c>
      <c r="F75" s="1">
        <f t="shared" si="16"/>
        <v>-979.99229353169801</v>
      </c>
      <c r="G75" s="1">
        <f t="shared" si="18"/>
        <v>2987.4255086032099</v>
      </c>
      <c r="H75" s="1" cm="1">
        <f t="array" ref="H75">EXP(SUMPRODUCT(TRANSPOSE(B$5:B$12),P75:W75))</f>
        <v>7.2474484978281</v>
      </c>
      <c r="I75" s="1">
        <f t="shared" si="19"/>
        <v>60343.817409830583</v>
      </c>
      <c r="J75" s="1" cm="1">
        <f t="array" ref="J75">EXP(SUMPRODUCT(TRANSPOSE(F$5:F$12),P75:W75))</f>
        <v>0.37992448215359642</v>
      </c>
      <c r="K75" s="1">
        <f t="shared" si="9"/>
        <v>167.69530480527649</v>
      </c>
      <c r="L75" s="1">
        <f t="shared" si="17"/>
        <v>2.5027297643741321E-2</v>
      </c>
      <c r="M75" s="1">
        <f t="shared" si="14"/>
        <v>15101</v>
      </c>
      <c r="N75" s="1">
        <f t="shared" si="12"/>
        <v>15111.568138267525</v>
      </c>
      <c r="O75" s="1">
        <f t="shared" si="10"/>
        <v>6.998303600771322E-4</v>
      </c>
      <c r="P75" s="2">
        <v>0</v>
      </c>
      <c r="Q75" s="1">
        <v>0</v>
      </c>
      <c r="R75" s="5">
        <f>0</f>
        <v>0</v>
      </c>
      <c r="S75" s="1">
        <f>1</f>
        <v>1</v>
      </c>
      <c r="T75" s="1">
        <f>0</f>
        <v>0</v>
      </c>
      <c r="U75" s="1">
        <v>0</v>
      </c>
      <c r="V75" s="4">
        <v>0</v>
      </c>
      <c r="W75" s="1">
        <v>0</v>
      </c>
    </row>
    <row r="76" spans="1:23" ht="15" customHeight="1" x14ac:dyDescent="0.2">
      <c r="A76" s="3">
        <v>45326</v>
      </c>
      <c r="B76" s="1">
        <f t="shared" si="11"/>
        <v>52</v>
      </c>
      <c r="C76" s="1">
        <v>104</v>
      </c>
      <c r="D76" s="1">
        <f t="shared" si="15"/>
        <v>0.30424258530801834</v>
      </c>
      <c r="E76" s="1">
        <f t="shared" si="13"/>
        <v>2.0112225426679453E-3</v>
      </c>
      <c r="F76" s="1">
        <f t="shared" si="16"/>
        <v>-645.73730120901075</v>
      </c>
      <c r="G76" s="1">
        <f t="shared" si="18"/>
        <v>3130.546697898626</v>
      </c>
      <c r="H76" s="1" cm="1">
        <f t="array" ref="H76">EXP(SUMPRODUCT(TRANSPOSE(B$5:B$12),P76:W76))</f>
        <v>4.7138396661463711</v>
      </c>
      <c r="I76" s="1">
        <f t="shared" si="19"/>
        <v>61225.284039561593</v>
      </c>
      <c r="J76" s="1" cm="1">
        <f t="array" ref="J76">EXP(SUMPRODUCT(TRANSPOSE(F$5:F$12),P76:W76))</f>
        <v>0.20021857605348481</v>
      </c>
      <c r="K76" s="1">
        <f t="shared" si="9"/>
        <v>100.56112713339726</v>
      </c>
      <c r="L76" s="1">
        <f t="shared" si="17"/>
        <v>3.306608525579554E-2</v>
      </c>
      <c r="M76" s="1">
        <f t="shared" si="14"/>
        <v>15205</v>
      </c>
      <c r="N76" s="1">
        <f t="shared" si="12"/>
        <v>15212.129265400921</v>
      </c>
      <c r="O76" s="1">
        <f t="shared" si="10"/>
        <v>4.6887638282941223E-4</v>
      </c>
      <c r="P76" s="2">
        <v>0</v>
      </c>
      <c r="Q76" s="1">
        <v>0</v>
      </c>
      <c r="R76" s="1">
        <v>0</v>
      </c>
      <c r="S76" s="1">
        <f>0</f>
        <v>0</v>
      </c>
      <c r="T76" s="1">
        <f>1</f>
        <v>1</v>
      </c>
      <c r="U76" s="1">
        <v>0</v>
      </c>
      <c r="V76" s="4">
        <v>0</v>
      </c>
      <c r="W76" s="1">
        <v>0</v>
      </c>
    </row>
    <row r="77" spans="1:23" ht="15" customHeight="1" x14ac:dyDescent="0.2">
      <c r="A77" s="3">
        <v>45327</v>
      </c>
      <c r="B77" s="1">
        <f t="shared" si="11"/>
        <v>53</v>
      </c>
      <c r="C77" s="1">
        <v>17</v>
      </c>
      <c r="D77" s="1">
        <f t="shared" si="15"/>
        <v>0.30465637086831115</v>
      </c>
      <c r="E77" s="1">
        <f t="shared" si="13"/>
        <v>4.1378556029281199E-4</v>
      </c>
      <c r="F77" s="1">
        <f t="shared" si="16"/>
        <v>-132.43276570686533</v>
      </c>
      <c r="G77" s="1">
        <f t="shared" si="18"/>
        <v>3161.3362589182598</v>
      </c>
      <c r="H77" s="1" cm="1">
        <f t="array" ref="H77">EXP(SUMPRODUCT(TRANSPOSE(B$5:B$12),P77:W77))</f>
        <v>1</v>
      </c>
      <c r="I77" s="1">
        <f t="shared" si="19"/>
        <v>65788.289880183642</v>
      </c>
      <c r="J77" s="1" cm="1">
        <f t="array" ref="J77">EXP(SUMPRODUCT(TRANSPOSE(F$5:F$12),P77:W77))</f>
        <v>1</v>
      </c>
      <c r="K77" s="1">
        <f t="shared" si="9"/>
        <v>20.6892780146406</v>
      </c>
      <c r="L77" s="1">
        <f t="shared" si="17"/>
        <v>0.21701635380238821</v>
      </c>
      <c r="M77" s="1">
        <f t="shared" si="14"/>
        <v>15222</v>
      </c>
      <c r="N77" s="1">
        <f t="shared" si="12"/>
        <v>15232.818543415562</v>
      </c>
      <c r="O77" s="1">
        <f t="shared" si="10"/>
        <v>7.1071760711878139E-4</v>
      </c>
      <c r="P77" s="2">
        <v>0</v>
      </c>
      <c r="Q77" s="1">
        <v>0</v>
      </c>
      <c r="R77" s="1">
        <v>0</v>
      </c>
      <c r="S77" s="1">
        <f>0</f>
        <v>0</v>
      </c>
      <c r="T77" s="1">
        <f>0</f>
        <v>0</v>
      </c>
      <c r="U77" s="1">
        <v>0</v>
      </c>
      <c r="V77" s="4">
        <v>0</v>
      </c>
      <c r="W77" s="1">
        <v>0</v>
      </c>
    </row>
    <row r="78" spans="1:23" ht="15" customHeight="1" x14ac:dyDescent="0.2">
      <c r="A78" s="3">
        <v>45328</v>
      </c>
      <c r="B78" s="1">
        <f t="shared" si="11"/>
        <v>54</v>
      </c>
      <c r="C78" s="1">
        <v>29</v>
      </c>
      <c r="D78" s="1">
        <f t="shared" si="15"/>
        <v>0.30524896564062165</v>
      </c>
      <c r="E78" s="1">
        <f t="shared" si="13"/>
        <v>5.9259477231049518E-4</v>
      </c>
      <c r="F78" s="1">
        <f t="shared" si="16"/>
        <v>-215.49899258990519</v>
      </c>
      <c r="G78" s="1">
        <f t="shared" si="18"/>
        <v>3206.275615787893</v>
      </c>
      <c r="H78" s="1" cm="1">
        <f t="array" ref="H78">EXP(SUMPRODUCT(TRANSPOSE(B$5:B$12),P78:W78))</f>
        <v>1.4396721656001021</v>
      </c>
      <c r="I78" s="1">
        <f t="shared" si="19"/>
        <v>70375.676999805321</v>
      </c>
      <c r="J78" s="1" cm="1">
        <f t="array" ref="J78">EXP(SUMPRODUCT(TRANSPOSE(F$5:F$12),P78:W78))</f>
        <v>0.97064011996120869</v>
      </c>
      <c r="K78" s="1">
        <f t="shared" si="9"/>
        <v>29.629738615524758</v>
      </c>
      <c r="L78" s="1">
        <f t="shared" si="17"/>
        <v>2.1715124673267517E-2</v>
      </c>
      <c r="M78" s="1">
        <f t="shared" si="14"/>
        <v>15251</v>
      </c>
      <c r="N78" s="1">
        <f t="shared" si="12"/>
        <v>15262.448282031088</v>
      </c>
      <c r="O78" s="1">
        <f t="shared" si="10"/>
        <v>7.5065779497001696E-4</v>
      </c>
      <c r="P78" s="2">
        <v>0</v>
      </c>
      <c r="Q78" s="1">
        <v>0</v>
      </c>
      <c r="R78" s="1">
        <v>0</v>
      </c>
      <c r="S78" s="1">
        <f>0</f>
        <v>0</v>
      </c>
      <c r="T78" s="1">
        <f>0</f>
        <v>0</v>
      </c>
      <c r="U78" s="1">
        <v>0</v>
      </c>
      <c r="V78" s="4">
        <v>1</v>
      </c>
      <c r="W78" s="1">
        <v>0</v>
      </c>
    </row>
    <row r="79" spans="1:23" ht="15" customHeight="1" x14ac:dyDescent="0.2">
      <c r="A79" s="3">
        <v>45329</v>
      </c>
      <c r="B79" s="1">
        <f t="shared" si="11"/>
        <v>55</v>
      </c>
      <c r="C79" s="1">
        <v>18</v>
      </c>
      <c r="D79" s="1">
        <f t="shared" si="15"/>
        <v>0.30565829700279085</v>
      </c>
      <c r="E79" s="1">
        <f t="shared" si="13"/>
        <v>4.093313621691963E-4</v>
      </c>
      <c r="F79" s="1">
        <f t="shared" si="16"/>
        <v>-140.41773996272022</v>
      </c>
      <c r="G79" s="1">
        <f t="shared" si="18"/>
        <v>3237.9138778257925</v>
      </c>
      <c r="H79" s="1" cm="1">
        <f t="array" ref="H79">EXP(SUMPRODUCT(TRANSPOSE(B$5:B$12),P79:W79))</f>
        <v>1</v>
      </c>
      <c r="I79" s="1">
        <f t="shared" si="19"/>
        <v>75267.612895308339</v>
      </c>
      <c r="J79" s="1" cm="1">
        <f t="array" ref="J79">EXP(SUMPRODUCT(TRANSPOSE(F$5:F$12),P79:W79))</f>
        <v>1</v>
      </c>
      <c r="K79" s="1">
        <f t="shared" si="9"/>
        <v>20.466568108459814</v>
      </c>
      <c r="L79" s="1">
        <f t="shared" si="17"/>
        <v>0.13703156158110077</v>
      </c>
      <c r="M79" s="1">
        <f t="shared" si="14"/>
        <v>15269</v>
      </c>
      <c r="N79" s="1">
        <f t="shared" si="12"/>
        <v>15282.914850139548</v>
      </c>
      <c r="O79" s="1">
        <f t="shared" si="10"/>
        <v>9.1131378214345631E-4</v>
      </c>
      <c r="P79" s="2">
        <v>0</v>
      </c>
      <c r="Q79" s="1">
        <v>0</v>
      </c>
      <c r="R79" s="1">
        <v>0</v>
      </c>
      <c r="S79" s="1">
        <f>0</f>
        <v>0</v>
      </c>
      <c r="T79" s="1">
        <f>0</f>
        <v>0</v>
      </c>
      <c r="U79" s="1">
        <v>0</v>
      </c>
      <c r="V79" s="4">
        <v>0</v>
      </c>
      <c r="W79" s="1">
        <v>0</v>
      </c>
    </row>
    <row r="80" spans="1:23" ht="15" customHeight="1" x14ac:dyDescent="0.2">
      <c r="A80" s="3">
        <v>45330</v>
      </c>
      <c r="B80" s="1">
        <f t="shared" si="11"/>
        <v>56</v>
      </c>
      <c r="C80" s="1">
        <v>17</v>
      </c>
      <c r="D80" s="1">
        <f t="shared" si="15"/>
        <v>0.30606662153606279</v>
      </c>
      <c r="E80" s="1">
        <f t="shared" si="13"/>
        <v>4.0832453327194207E-4</v>
      </c>
      <c r="F80" s="1">
        <f t="shared" si="16"/>
        <v>-132.6586206759612</v>
      </c>
      <c r="G80" s="1">
        <f t="shared" si="18"/>
        <v>3269.9732957406586</v>
      </c>
      <c r="H80" s="1" cm="1">
        <f t="array" ref="H80">EXP(SUMPRODUCT(TRANSPOSE(B$5:B$12),P80:W80))</f>
        <v>1</v>
      </c>
      <c r="I80" s="1">
        <f t="shared" si="19"/>
        <v>80327.981034407858</v>
      </c>
      <c r="J80" s="1" cm="1">
        <f t="array" ref="J80">EXP(SUMPRODUCT(TRANSPOSE(F$5:F$12),P80:W80))</f>
        <v>1</v>
      </c>
      <c r="K80" s="1">
        <f t="shared" si="9"/>
        <v>20.416226663597104</v>
      </c>
      <c r="L80" s="1">
        <f t="shared" si="17"/>
        <v>0.20095450962335909</v>
      </c>
      <c r="M80" s="1">
        <f t="shared" si="14"/>
        <v>15286</v>
      </c>
      <c r="N80" s="1">
        <f t="shared" si="12"/>
        <v>15303.331076803146</v>
      </c>
      <c r="O80" s="1">
        <f t="shared" si="10"/>
        <v>1.1337875705316016E-3</v>
      </c>
      <c r="P80" s="2">
        <v>0</v>
      </c>
      <c r="Q80" s="1">
        <v>0</v>
      </c>
      <c r="R80" s="1">
        <v>0</v>
      </c>
      <c r="S80" s="1">
        <f>0</f>
        <v>0</v>
      </c>
      <c r="T80" s="1">
        <f>0</f>
        <v>0</v>
      </c>
      <c r="U80" s="1">
        <v>0</v>
      </c>
      <c r="V80" s="4">
        <v>0</v>
      </c>
      <c r="W80" s="1">
        <v>0</v>
      </c>
    </row>
    <row r="81" spans="1:23" ht="15" customHeight="1" x14ac:dyDescent="0.2">
      <c r="A81" s="3">
        <v>45331</v>
      </c>
      <c r="B81" s="1">
        <f t="shared" si="11"/>
        <v>57</v>
      </c>
      <c r="C81" s="1">
        <v>58</v>
      </c>
      <c r="D81" s="1">
        <f t="shared" si="15"/>
        <v>0.30730709152508173</v>
      </c>
      <c r="E81" s="1">
        <f t="shared" si="13"/>
        <v>1.2404699890189441E-3</v>
      </c>
      <c r="F81" s="1">
        <f t="shared" si="16"/>
        <v>-388.15136697089446</v>
      </c>
      <c r="G81" s="1">
        <f t="shared" si="18"/>
        <v>3370.5496031366433</v>
      </c>
      <c r="H81" s="1" cm="1">
        <f t="array" ref="H81">EXP(SUMPRODUCT(TRANSPOSE(B$5:B$12),P81:W81))</f>
        <v>3.0967033257119114</v>
      </c>
      <c r="I81" s="1">
        <f t="shared" si="19"/>
        <v>85457.28694830634</v>
      </c>
      <c r="J81" s="1" cm="1">
        <f t="array" ref="J81">EXP(SUMPRODUCT(TRANSPOSE(F$5:F$12),P81:W81))</f>
        <v>0.98047756219344984</v>
      </c>
      <c r="K81" s="1">
        <f t="shared" si="9"/>
        <v>62.023499450947206</v>
      </c>
      <c r="L81" s="1">
        <f t="shared" si="17"/>
        <v>6.9370680188744926E-2</v>
      </c>
      <c r="M81" s="1">
        <f t="shared" si="14"/>
        <v>15344</v>
      </c>
      <c r="N81" s="1">
        <f t="shared" si="12"/>
        <v>15365.354576254093</v>
      </c>
      <c r="O81" s="1">
        <f t="shared" si="10"/>
        <v>1.3917216015440913E-3</v>
      </c>
      <c r="P81" s="2">
        <v>0</v>
      </c>
      <c r="Q81" s="1">
        <v>0</v>
      </c>
      <c r="R81" s="1">
        <f>1</f>
        <v>1</v>
      </c>
      <c r="S81" s="1">
        <f>0</f>
        <v>0</v>
      </c>
      <c r="T81" s="1">
        <f>0</f>
        <v>0</v>
      </c>
      <c r="U81" s="1">
        <v>0</v>
      </c>
      <c r="V81" s="4">
        <v>0</v>
      </c>
      <c r="W81" s="1">
        <v>0</v>
      </c>
    </row>
    <row r="82" spans="1:23" ht="15" customHeight="1" x14ac:dyDescent="0.2">
      <c r="A82" s="3">
        <v>45332</v>
      </c>
      <c r="B82" s="1">
        <f t="shared" si="11"/>
        <v>58</v>
      </c>
      <c r="C82" s="1">
        <v>126</v>
      </c>
      <c r="D82" s="1">
        <f t="shared" si="15"/>
        <v>0.31002261443613666</v>
      </c>
      <c r="E82" s="1">
        <f t="shared" si="13"/>
        <v>2.7155229110549239E-3</v>
      </c>
      <c r="F82" s="1">
        <f t="shared" si="16"/>
        <v>-744.50511366644764</v>
      </c>
      <c r="G82" s="1">
        <f t="shared" si="18"/>
        <v>3608.9586412288922</v>
      </c>
      <c r="H82" s="1" cm="1">
        <f t="array" ref="H82">EXP(SUMPRODUCT(TRANSPOSE(B$5:B$12),P82:W82))</f>
        <v>7.2474484978281</v>
      </c>
      <c r="I82" s="1">
        <f t="shared" si="19"/>
        <v>87510.82964317099</v>
      </c>
      <c r="J82" s="1" cm="1">
        <f t="array" ref="J82">EXP(SUMPRODUCT(TRANSPOSE(F$5:F$12),P82:W82))</f>
        <v>0.37992448215359642</v>
      </c>
      <c r="K82" s="1">
        <f t="shared" si="9"/>
        <v>135.77614555274619</v>
      </c>
      <c r="L82" s="1">
        <f t="shared" si="17"/>
        <v>7.7588456767826872E-2</v>
      </c>
      <c r="M82" s="1">
        <f t="shared" si="14"/>
        <v>15470</v>
      </c>
      <c r="N82" s="1">
        <f t="shared" si="12"/>
        <v>15501.13072180684</v>
      </c>
      <c r="O82" s="1">
        <f t="shared" si="10"/>
        <v>2.0123284943012005E-3</v>
      </c>
      <c r="P82" s="2">
        <v>0</v>
      </c>
      <c r="Q82" s="1">
        <v>0</v>
      </c>
      <c r="R82" s="5">
        <f>0</f>
        <v>0</v>
      </c>
      <c r="S82" s="1">
        <f>1</f>
        <v>1</v>
      </c>
      <c r="T82" s="1">
        <f>0</f>
        <v>0</v>
      </c>
      <c r="U82" s="1">
        <v>0</v>
      </c>
      <c r="V82" s="4">
        <v>0</v>
      </c>
      <c r="W82" s="1">
        <v>0</v>
      </c>
    </row>
    <row r="83" spans="1:23" ht="15" customHeight="1" x14ac:dyDescent="0.2">
      <c r="A83" s="3">
        <v>45333</v>
      </c>
      <c r="B83" s="1">
        <f t="shared" si="11"/>
        <v>59</v>
      </c>
      <c r="C83" s="1">
        <v>46</v>
      </c>
      <c r="D83" s="1">
        <f t="shared" si="15"/>
        <v>0.31165698817233434</v>
      </c>
      <c r="E83" s="1">
        <f t="shared" si="13"/>
        <v>1.6343737361976807E-3</v>
      </c>
      <c r="F83" s="1">
        <f t="shared" si="16"/>
        <v>-295.15879686283409</v>
      </c>
      <c r="G83" s="1">
        <f t="shared" si="18"/>
        <v>3765.9798537648689</v>
      </c>
      <c r="H83" s="1" cm="1">
        <f t="array" ref="H83">EXP(SUMPRODUCT(TRANSPOSE(B$5:B$12),P83:W83))</f>
        <v>4.7138396661463711</v>
      </c>
      <c r="I83" s="1">
        <f t="shared" si="19"/>
        <v>88628.340522594095</v>
      </c>
      <c r="J83" s="1" cm="1">
        <f t="array" ref="J83">EXP(SUMPRODUCT(TRANSPOSE(F$5:F$12),P83:W83))</f>
        <v>0.20021857605348481</v>
      </c>
      <c r="K83" s="1">
        <f t="shared" si="9"/>
        <v>81.718686809884034</v>
      </c>
      <c r="L83" s="1">
        <f t="shared" si="17"/>
        <v>0.77649319151921814</v>
      </c>
      <c r="M83" s="1">
        <f t="shared" si="14"/>
        <v>15516</v>
      </c>
      <c r="N83" s="1">
        <f t="shared" si="12"/>
        <v>15582.849408616723</v>
      </c>
      <c r="O83" s="1">
        <f t="shared" si="10"/>
        <v>4.3084176731582203E-3</v>
      </c>
      <c r="P83" s="2">
        <v>0</v>
      </c>
      <c r="Q83" s="1">
        <v>0</v>
      </c>
      <c r="R83" s="1">
        <v>0</v>
      </c>
      <c r="S83" s="1">
        <f>0</f>
        <v>0</v>
      </c>
      <c r="T83" s="1">
        <f>1</f>
        <v>1</v>
      </c>
      <c r="U83" s="1">
        <v>0</v>
      </c>
      <c r="V83" s="4">
        <v>0</v>
      </c>
      <c r="W83" s="1">
        <v>0</v>
      </c>
    </row>
    <row r="84" spans="1:23" ht="15" customHeight="1" x14ac:dyDescent="0.2">
      <c r="A84" s="3">
        <v>45334</v>
      </c>
      <c r="B84" s="1">
        <f t="shared" si="11"/>
        <v>60</v>
      </c>
      <c r="C84" s="1">
        <v>17</v>
      </c>
      <c r="D84" s="1">
        <f t="shared" si="15"/>
        <v>0.31199352168983241</v>
      </c>
      <c r="E84" s="1">
        <f t="shared" si="13"/>
        <v>3.3653351749807214E-4</v>
      </c>
      <c r="F84" s="1">
        <f t="shared" si="16"/>
        <v>-135.94581772928294</v>
      </c>
      <c r="G84" s="1">
        <f t="shared" si="18"/>
        <v>3799.7037040634</v>
      </c>
      <c r="H84" s="1" cm="1">
        <f t="array" ref="H84">EXP(SUMPRODUCT(TRANSPOSE(B$5:B$12),P84:W84))</f>
        <v>1</v>
      </c>
      <c r="I84" s="1">
        <f t="shared" si="19"/>
        <v>94388.732514190604</v>
      </c>
      <c r="J84" s="1" cm="1">
        <f t="array" ref="J84">EXP(SUMPRODUCT(TRANSPOSE(F$5:F$12),P84:W84))</f>
        <v>1</v>
      </c>
      <c r="K84" s="1">
        <f t="shared" si="9"/>
        <v>16.826675874903607</v>
      </c>
      <c r="L84" s="1">
        <f t="shared" si="17"/>
        <v>1.0195536770376049E-2</v>
      </c>
      <c r="M84" s="1">
        <f t="shared" si="14"/>
        <v>15533</v>
      </c>
      <c r="N84" s="1">
        <f t="shared" si="12"/>
        <v>15599.676084491626</v>
      </c>
      <c r="O84" s="1">
        <f t="shared" si="10"/>
        <v>4.2925439059825002E-3</v>
      </c>
      <c r="P84" s="2">
        <v>0</v>
      </c>
      <c r="Q84" s="1">
        <v>0</v>
      </c>
      <c r="R84" s="1">
        <v>0</v>
      </c>
      <c r="S84" s="1">
        <f>0</f>
        <v>0</v>
      </c>
      <c r="T84" s="1">
        <f>0</f>
        <v>0</v>
      </c>
      <c r="U84" s="1">
        <v>0</v>
      </c>
      <c r="V84" s="4">
        <v>0</v>
      </c>
      <c r="W84" s="1">
        <v>0</v>
      </c>
    </row>
    <row r="85" spans="1:23" ht="15" customHeight="1" x14ac:dyDescent="0.2">
      <c r="A85" s="3">
        <v>45335</v>
      </c>
      <c r="B85" s="1">
        <f t="shared" si="11"/>
        <v>61</v>
      </c>
      <c r="C85" s="1">
        <v>25</v>
      </c>
      <c r="D85" s="1">
        <f t="shared" si="15"/>
        <v>0.31247522899551694</v>
      </c>
      <c r="E85" s="1">
        <f t="shared" si="13"/>
        <v>4.8170730568453113E-4</v>
      </c>
      <c r="F85" s="1">
        <f t="shared" si="16"/>
        <v>-190.95434694953883</v>
      </c>
      <c r="G85" s="1">
        <f t="shared" si="18"/>
        <v>3848.8470996639521</v>
      </c>
      <c r="H85" s="1" cm="1">
        <f t="array" ref="H85">EXP(SUMPRODUCT(TRANSPOSE(B$5:B$12),P85:W85))</f>
        <v>1.4396721656001021</v>
      </c>
      <c r="I85" s="1">
        <f t="shared" si="19"/>
        <v>100156.2180017038</v>
      </c>
      <c r="J85" s="1" cm="1">
        <f t="array" ref="J85">EXP(SUMPRODUCT(TRANSPOSE(F$5:F$12),P85:W85))</f>
        <v>0.97064011996120869</v>
      </c>
      <c r="K85" s="1">
        <f t="shared" si="9"/>
        <v>24.085365284226555</v>
      </c>
      <c r="L85" s="1">
        <f t="shared" si="17"/>
        <v>3.6585388630937812E-2</v>
      </c>
      <c r="M85" s="1">
        <f t="shared" si="14"/>
        <v>15558</v>
      </c>
      <c r="N85" s="1">
        <f t="shared" si="12"/>
        <v>15623.761449775853</v>
      </c>
      <c r="O85" s="1">
        <f t="shared" si="10"/>
        <v>4.2268575508325737E-3</v>
      </c>
      <c r="P85" s="2">
        <v>0</v>
      </c>
      <c r="Q85" s="1">
        <v>0</v>
      </c>
      <c r="R85" s="1">
        <v>0</v>
      </c>
      <c r="S85" s="1">
        <f>0</f>
        <v>0</v>
      </c>
      <c r="T85" s="1">
        <f>0</f>
        <v>0</v>
      </c>
      <c r="U85" s="1">
        <v>0</v>
      </c>
      <c r="V85" s="4">
        <v>1</v>
      </c>
      <c r="W85" s="1">
        <v>0</v>
      </c>
    </row>
    <row r="86" spans="1:23" ht="15" customHeight="1" x14ac:dyDescent="0.2">
      <c r="A86" s="3">
        <v>45336</v>
      </c>
      <c r="B86" s="1">
        <f t="shared" si="11"/>
        <v>62</v>
      </c>
      <c r="C86" s="1">
        <v>35</v>
      </c>
      <c r="D86" s="1">
        <f t="shared" si="15"/>
        <v>0.31280781585236922</v>
      </c>
      <c r="E86" s="1">
        <f t="shared" si="13"/>
        <v>3.325868568522794E-4</v>
      </c>
      <c r="F86" s="1">
        <f t="shared" si="16"/>
        <v>-280.30133279279022</v>
      </c>
      <c r="G86" s="1">
        <f t="shared" si="18"/>
        <v>3883.391658162308</v>
      </c>
      <c r="H86" s="1" cm="1">
        <f t="array" ref="H86">EXP(SUMPRODUCT(TRANSPOSE(B$5:B$12),P86:W86))</f>
        <v>1</v>
      </c>
      <c r="I86" s="1">
        <f t="shared" si="19"/>
        <v>106282.31096713334</v>
      </c>
      <c r="J86" s="1" cm="1">
        <f t="array" ref="J86">EXP(SUMPRODUCT(TRANSPOSE(F$5:F$12),P86:W86))</f>
        <v>1</v>
      </c>
      <c r="K86" s="1">
        <f t="shared" si="9"/>
        <v>16.629342842613969</v>
      </c>
      <c r="L86" s="1">
        <f t="shared" si="17"/>
        <v>0.52487591878245798</v>
      </c>
      <c r="M86" s="1">
        <f t="shared" si="14"/>
        <v>15593</v>
      </c>
      <c r="N86" s="1">
        <f t="shared" si="12"/>
        <v>15640.390792618467</v>
      </c>
      <c r="O86" s="1">
        <f t="shared" si="10"/>
        <v>3.0392350810278623E-3</v>
      </c>
      <c r="P86" s="2">
        <v>0</v>
      </c>
      <c r="Q86" s="1">
        <v>0</v>
      </c>
      <c r="R86" s="1">
        <v>0</v>
      </c>
      <c r="S86" s="1">
        <f>0</f>
        <v>0</v>
      </c>
      <c r="T86" s="1">
        <f>0</f>
        <v>0</v>
      </c>
      <c r="U86" s="1">
        <v>0</v>
      </c>
      <c r="V86" s="4">
        <v>0</v>
      </c>
      <c r="W86" s="1">
        <v>0</v>
      </c>
    </row>
    <row r="87" spans="1:23" ht="15" customHeight="1" x14ac:dyDescent="0.2">
      <c r="A87" s="3">
        <v>45337</v>
      </c>
      <c r="B87" s="1">
        <f t="shared" si="11"/>
        <v>63</v>
      </c>
      <c r="C87" s="1">
        <v>15</v>
      </c>
      <c r="D87" s="1">
        <f t="shared" si="15"/>
        <v>0.31313939431353249</v>
      </c>
      <c r="E87" s="1">
        <f t="shared" si="13"/>
        <v>3.3157846116327327E-4</v>
      </c>
      <c r="F87" s="1">
        <f t="shared" si="16"/>
        <v>-120.17469136627726</v>
      </c>
      <c r="G87" s="1">
        <f t="shared" si="18"/>
        <v>3918.343834096725</v>
      </c>
      <c r="H87" s="1" cm="1">
        <f t="array" ref="H87">EXP(SUMPRODUCT(TRANSPOSE(B$5:B$12),P87:W87))</f>
        <v>1</v>
      </c>
      <c r="I87" s="1">
        <f t="shared" si="19"/>
        <v>112595.1555487998</v>
      </c>
      <c r="J87" s="1" cm="1">
        <f t="array" ref="J87">EXP(SUMPRODUCT(TRANSPOSE(F$5:F$12),P87:W87))</f>
        <v>1</v>
      </c>
      <c r="K87" s="1">
        <f t="shared" si="9"/>
        <v>16.578923058163664</v>
      </c>
      <c r="L87" s="1">
        <f t="shared" si="17"/>
        <v>0.10526153721091092</v>
      </c>
      <c r="M87" s="1">
        <f t="shared" si="14"/>
        <v>15608</v>
      </c>
      <c r="N87" s="1">
        <f t="shared" si="12"/>
        <v>15656.969715676631</v>
      </c>
      <c r="O87" s="1">
        <f t="shared" si="10"/>
        <v>3.1374753765140047E-3</v>
      </c>
      <c r="P87" s="2">
        <v>0</v>
      </c>
      <c r="Q87" s="1">
        <v>0</v>
      </c>
      <c r="R87" s="1">
        <v>0</v>
      </c>
      <c r="S87" s="1">
        <f>0</f>
        <v>0</v>
      </c>
      <c r="T87" s="1">
        <f>0</f>
        <v>0</v>
      </c>
      <c r="U87" s="1">
        <v>0</v>
      </c>
      <c r="V87" s="4">
        <v>0</v>
      </c>
      <c r="W87" s="1">
        <v>0</v>
      </c>
    </row>
    <row r="88" spans="1:23" ht="15" customHeight="1" x14ac:dyDescent="0.2">
      <c r="A88" s="3">
        <v>45338</v>
      </c>
      <c r="B88" s="1">
        <f t="shared" si="11"/>
        <v>64</v>
      </c>
      <c r="C88" s="1">
        <v>57</v>
      </c>
      <c r="D88" s="1">
        <f t="shared" si="15"/>
        <v>0.31414718409723302</v>
      </c>
      <c r="E88" s="1">
        <f t="shared" si="13"/>
        <v>1.0077897837005301E-3</v>
      </c>
      <c r="F88" s="1">
        <f t="shared" si="16"/>
        <v>-393.29975370289975</v>
      </c>
      <c r="G88" s="1">
        <f t="shared" si="18"/>
        <v>4027.8371275135823</v>
      </c>
      <c r="H88" s="1" cm="1">
        <f t="array" ref="H88">EXP(SUMPRODUCT(TRANSPOSE(B$5:B$12),P88:W88))</f>
        <v>3.0967033257119114</v>
      </c>
      <c r="I88" s="1">
        <f t="shared" si="19"/>
        <v>118970.40616370921</v>
      </c>
      <c r="J88" s="1" cm="1">
        <f t="array" ref="J88">EXP(SUMPRODUCT(TRANSPOSE(F$5:F$12),P88:W88))</f>
        <v>0.98047756219344984</v>
      </c>
      <c r="K88" s="1">
        <f t="shared" si="9"/>
        <v>50.389489185026505</v>
      </c>
      <c r="L88" s="1">
        <f t="shared" si="17"/>
        <v>0.11597387394690341</v>
      </c>
      <c r="M88" s="1">
        <f t="shared" si="14"/>
        <v>15665</v>
      </c>
      <c r="N88" s="1">
        <f t="shared" si="12"/>
        <v>15707.359204861657</v>
      </c>
      <c r="O88" s="1">
        <f t="shared" si="10"/>
        <v>2.7040667003930684E-3</v>
      </c>
      <c r="P88" s="2">
        <v>0</v>
      </c>
      <c r="Q88" s="1">
        <v>0</v>
      </c>
      <c r="R88" s="1">
        <f>1</f>
        <v>1</v>
      </c>
      <c r="S88" s="1">
        <f>0</f>
        <v>0</v>
      </c>
      <c r="T88" s="1">
        <f>0</f>
        <v>0</v>
      </c>
      <c r="U88" s="1">
        <v>0</v>
      </c>
      <c r="V88" s="4">
        <v>0</v>
      </c>
      <c r="W88" s="1">
        <v>0</v>
      </c>
    </row>
    <row r="89" spans="1:23" ht="15" customHeight="1" x14ac:dyDescent="0.2">
      <c r="A89" s="3">
        <v>45339</v>
      </c>
      <c r="B89" s="1">
        <f t="shared" si="11"/>
        <v>65</v>
      </c>
      <c r="C89" s="1">
        <v>114</v>
      </c>
      <c r="D89" s="1">
        <f t="shared" si="15"/>
        <v>0.31636062075431287</v>
      </c>
      <c r="E89" s="1">
        <f t="shared" si="13"/>
        <v>2.213436657079848E-3</v>
      </c>
      <c r="F89" s="1">
        <f t="shared" ref="F89:F120" si="20">C89*IFERROR(LN(E89),-10000)</f>
        <v>-696.9058172032926</v>
      </c>
      <c r="G89" s="1">
        <f t="shared" si="18"/>
        <v>4287.0212622472154</v>
      </c>
      <c r="H89" s="1" cm="1">
        <f t="array" ref="H89">EXP(SUMPRODUCT(TRANSPOSE(B$5:B$12),P89:W89))</f>
        <v>7.2474484978281</v>
      </c>
      <c r="I89" s="1">
        <f t="shared" si="19"/>
        <v>121513.66666964747</v>
      </c>
      <c r="J89" s="1" cm="1">
        <f t="array" ref="J89">EXP(SUMPRODUCT(TRANSPOSE(F$5:F$12),P89:W89))</f>
        <v>0.37992448215359642</v>
      </c>
      <c r="K89" s="1">
        <f t="shared" si="9"/>
        <v>110.6718328539924</v>
      </c>
      <c r="L89" s="1">
        <f t="shared" ref="L89:L120" si="21">ABS(K89-C89)/C89</f>
        <v>2.9194448649189485E-2</v>
      </c>
      <c r="M89" s="1">
        <f t="shared" si="14"/>
        <v>15779</v>
      </c>
      <c r="N89" s="1">
        <f t="shared" si="12"/>
        <v>15818.031037715649</v>
      </c>
      <c r="O89" s="1">
        <f t="shared" si="10"/>
        <v>2.4736065476677412E-3</v>
      </c>
      <c r="P89" s="2">
        <v>0</v>
      </c>
      <c r="Q89" s="1">
        <v>0</v>
      </c>
      <c r="R89" s="5">
        <f>0</f>
        <v>0</v>
      </c>
      <c r="S89" s="1">
        <f>1</f>
        <v>1</v>
      </c>
      <c r="T89" s="1">
        <f>0</f>
        <v>0</v>
      </c>
      <c r="U89" s="1">
        <v>0</v>
      </c>
      <c r="V89" s="4">
        <v>0</v>
      </c>
      <c r="W89" s="1">
        <v>0</v>
      </c>
    </row>
    <row r="90" spans="1:23" ht="15" customHeight="1" x14ac:dyDescent="0.2">
      <c r="A90" s="3">
        <v>45340</v>
      </c>
      <c r="B90" s="1">
        <f t="shared" si="11"/>
        <v>66</v>
      </c>
      <c r="C90" s="1">
        <v>93</v>
      </c>
      <c r="D90" s="1">
        <f t="shared" si="15"/>
        <v>0.31769800281903032</v>
      </c>
      <c r="E90" s="1">
        <f t="shared" si="13"/>
        <v>1.3373820647174517E-3</v>
      </c>
      <c r="F90" s="1">
        <f t="shared" si="20"/>
        <v>-615.38483708644401</v>
      </c>
      <c r="G90" s="1">
        <f t="shared" ref="G90:G116" si="22">G89+(B90^B$1-B89^B$1)*H90</f>
        <v>4457.4950095193572</v>
      </c>
      <c r="H90" s="1" cm="1">
        <f t="array" ref="H90">EXP(SUMPRODUCT(TRANSPOSE(B$5:B$12),P90:W90))</f>
        <v>4.7138396661463711</v>
      </c>
      <c r="I90" s="1">
        <f t="shared" ref="I90:I116" si="23">I89+(B90^F$1-B89^F$1)*J90</f>
        <v>122892.89932223638</v>
      </c>
      <c r="J90" s="1" cm="1">
        <f t="array" ref="J90">EXP(SUMPRODUCT(TRANSPOSE(F$5:F$12),P90:W90))</f>
        <v>0.20021857605348481</v>
      </c>
      <c r="K90" s="1">
        <f t="shared" ref="K90:K116" si="24">E90*50000</f>
        <v>66.869103235872586</v>
      </c>
      <c r="L90" s="1">
        <f t="shared" si="21"/>
        <v>0.2809773845605098</v>
      </c>
      <c r="M90" s="1">
        <f t="shared" si="14"/>
        <v>15872</v>
      </c>
      <c r="N90" s="1">
        <f t="shared" si="12"/>
        <v>15884.900140951522</v>
      </c>
      <c r="O90" s="1">
        <f t="shared" ref="O90:O116" si="25">ABS(N90-M90)/M90</f>
        <v>8.127608966432831E-4</v>
      </c>
      <c r="P90" s="2">
        <v>0</v>
      </c>
      <c r="Q90" s="1">
        <v>0</v>
      </c>
      <c r="R90" s="1">
        <v>0</v>
      </c>
      <c r="S90" s="1">
        <f>0</f>
        <v>0</v>
      </c>
      <c r="T90" s="1">
        <f>1</f>
        <v>1</v>
      </c>
      <c r="U90" s="1">
        <v>0</v>
      </c>
      <c r="V90" s="4">
        <v>0</v>
      </c>
      <c r="W90" s="1">
        <v>0</v>
      </c>
    </row>
    <row r="91" spans="1:23" ht="15" customHeight="1" x14ac:dyDescent="0.2">
      <c r="A91" s="3">
        <v>45341</v>
      </c>
      <c r="B91" s="1">
        <f t="shared" ref="B91:B116" si="26">B90+1</f>
        <v>67</v>
      </c>
      <c r="C91" s="1">
        <v>85</v>
      </c>
      <c r="D91" s="1">
        <f t="shared" si="15"/>
        <v>0.31902840970770574</v>
      </c>
      <c r="E91" s="1">
        <f t="shared" si="13"/>
        <v>1.3304068886754172E-3</v>
      </c>
      <c r="F91" s="1">
        <f t="shared" si="20"/>
        <v>-562.89298843708696</v>
      </c>
      <c r="G91" s="1">
        <f t="shared" si="22"/>
        <v>4638.7533283852081</v>
      </c>
      <c r="H91" s="1" cm="1">
        <f t="array" ref="H91">EXP(SUMPRODUCT(TRANSPOSE(B$5:B$12),P91:W91))</f>
        <v>4.9571202334538427</v>
      </c>
      <c r="I91" s="1">
        <f t="shared" si="23"/>
        <v>128021.21243033541</v>
      </c>
      <c r="J91" s="1" cm="1">
        <f t="array" ref="J91">EXP(SUMPRODUCT(TRANSPOSE(F$5:F$12),P91:W91))</f>
        <v>0.72375279841677231</v>
      </c>
      <c r="K91" s="1">
        <f t="shared" si="24"/>
        <v>66.520344433770859</v>
      </c>
      <c r="L91" s="1">
        <f t="shared" si="21"/>
        <v>0.21740771254387226</v>
      </c>
      <c r="M91" s="1">
        <f t="shared" si="14"/>
        <v>15957</v>
      </c>
      <c r="N91" s="1">
        <f t="shared" ref="N91:N116" si="27">N90+K91</f>
        <v>15951.420485385293</v>
      </c>
      <c r="O91" s="1">
        <f t="shared" si="25"/>
        <v>3.4965937298405515E-4</v>
      </c>
      <c r="P91" s="2">
        <v>0</v>
      </c>
      <c r="Q91" s="1">
        <v>0</v>
      </c>
      <c r="R91" s="1">
        <v>0</v>
      </c>
      <c r="S91" s="1">
        <f>0</f>
        <v>0</v>
      </c>
      <c r="T91" s="1">
        <f>0</f>
        <v>0</v>
      </c>
      <c r="U91" s="1">
        <v>1</v>
      </c>
      <c r="V91" s="4">
        <v>0</v>
      </c>
      <c r="W91" s="1">
        <v>0</v>
      </c>
    </row>
    <row r="92" spans="1:23" ht="15" customHeight="1" x14ac:dyDescent="0.2">
      <c r="A92" s="3">
        <v>45342</v>
      </c>
      <c r="B92" s="1">
        <f t="shared" si="26"/>
        <v>68</v>
      </c>
      <c r="C92" s="1">
        <v>32</v>
      </c>
      <c r="D92" s="1">
        <f t="shared" si="15"/>
        <v>0.31940240244373713</v>
      </c>
      <c r="E92" s="1">
        <f t="shared" si="13"/>
        <v>3.7399273603139216E-4</v>
      </c>
      <c r="F92" s="1">
        <f t="shared" si="20"/>
        <v>-252.52077385965811</v>
      </c>
      <c r="G92" s="1">
        <f t="shared" si="22"/>
        <v>4691.9698474764464</v>
      </c>
      <c r="H92" s="1" cm="1">
        <f t="array" ref="H92">EXP(SUMPRODUCT(TRANSPOSE(B$5:B$12),P92:W92))</f>
        <v>1.4396721656001021</v>
      </c>
      <c r="I92" s="1">
        <f t="shared" si="23"/>
        <v>135092.69991659268</v>
      </c>
      <c r="J92" s="1" cm="1">
        <f t="array" ref="J92">EXP(SUMPRODUCT(TRANSPOSE(F$5:F$12),P92:W92))</f>
        <v>0.97064011996120869</v>
      </c>
      <c r="K92" s="1">
        <f t="shared" si="24"/>
        <v>18.699636801569607</v>
      </c>
      <c r="L92" s="1">
        <f t="shared" si="21"/>
        <v>0.41563634995094978</v>
      </c>
      <c r="M92" s="1">
        <f t="shared" si="14"/>
        <v>15989</v>
      </c>
      <c r="N92" s="1">
        <f t="shared" si="27"/>
        <v>15970.120122186863</v>
      </c>
      <c r="O92" s="1">
        <f t="shared" si="25"/>
        <v>1.1808041661853007E-3</v>
      </c>
      <c r="P92" s="2">
        <v>0</v>
      </c>
      <c r="Q92" s="1">
        <v>0</v>
      </c>
      <c r="R92" s="1">
        <v>0</v>
      </c>
      <c r="S92" s="1">
        <f>0</f>
        <v>0</v>
      </c>
      <c r="T92" s="1">
        <f>0</f>
        <v>0</v>
      </c>
      <c r="U92" s="1">
        <v>0</v>
      </c>
      <c r="V92" s="4">
        <v>1</v>
      </c>
      <c r="W92" s="1">
        <v>0</v>
      </c>
    </row>
    <row r="93" spans="1:23" ht="15" customHeight="1" x14ac:dyDescent="0.2">
      <c r="A93" s="3">
        <v>45343</v>
      </c>
      <c r="B93" s="1">
        <f t="shared" si="26"/>
        <v>69</v>
      </c>
      <c r="C93" s="1">
        <v>19</v>
      </c>
      <c r="D93" s="1">
        <f t="shared" si="15"/>
        <v>0.31966068839017198</v>
      </c>
      <c r="E93" s="1">
        <f t="shared" ref="E93:E116" si="28">D93-D92</f>
        <v>2.5828594643484415E-4</v>
      </c>
      <c r="F93" s="1">
        <f t="shared" si="20"/>
        <v>-156.96742207794756</v>
      </c>
      <c r="G93" s="1">
        <f t="shared" si="22"/>
        <v>4729.3316554776156</v>
      </c>
      <c r="H93" s="1" cm="1">
        <f t="array" ref="H93">EXP(SUMPRODUCT(TRANSPOSE(B$5:B$12),P93:W93))</f>
        <v>1</v>
      </c>
      <c r="I93" s="1">
        <f t="shared" si="23"/>
        <v>142580.31180863219</v>
      </c>
      <c r="J93" s="1" cm="1">
        <f t="array" ref="J93">EXP(SUMPRODUCT(TRANSPOSE(F$5:F$12),P93:W93))</f>
        <v>1</v>
      </c>
      <c r="K93" s="1">
        <f t="shared" si="24"/>
        <v>12.914297321742207</v>
      </c>
      <c r="L93" s="1">
        <f t="shared" si="21"/>
        <v>0.32030014096093645</v>
      </c>
      <c r="M93" s="1">
        <f t="shared" si="14"/>
        <v>16008</v>
      </c>
      <c r="N93" s="1">
        <f t="shared" si="27"/>
        <v>15983.034419508605</v>
      </c>
      <c r="O93" s="1">
        <f t="shared" si="25"/>
        <v>1.5595689962140541E-3</v>
      </c>
      <c r="P93" s="2">
        <v>0</v>
      </c>
      <c r="Q93" s="1">
        <v>0</v>
      </c>
      <c r="R93" s="1">
        <v>0</v>
      </c>
      <c r="S93" s="1">
        <f>0</f>
        <v>0</v>
      </c>
      <c r="T93" s="1">
        <f>0</f>
        <v>0</v>
      </c>
      <c r="U93" s="1">
        <v>0</v>
      </c>
      <c r="V93" s="4">
        <v>0</v>
      </c>
      <c r="W93" s="1">
        <v>0</v>
      </c>
    </row>
    <row r="94" spans="1:23" ht="15" customHeight="1" x14ac:dyDescent="0.2">
      <c r="A94" s="3">
        <v>45344</v>
      </c>
      <c r="B94" s="1">
        <f t="shared" si="26"/>
        <v>70</v>
      </c>
      <c r="C94" s="1">
        <v>18</v>
      </c>
      <c r="D94" s="1">
        <f t="shared" si="15"/>
        <v>0.31991820335503435</v>
      </c>
      <c r="E94" s="1">
        <f t="shared" si="28"/>
        <v>2.5751496486237091E-4</v>
      </c>
      <c r="F94" s="1">
        <f t="shared" si="20"/>
        <v>-148.75978902441801</v>
      </c>
      <c r="G94" s="1">
        <f t="shared" si="22"/>
        <v>4767.0893606232567</v>
      </c>
      <c r="H94" s="1" cm="1">
        <f t="array" ref="H94">EXP(SUMPRODUCT(TRANSPOSE(B$5:B$12),P94:W94))</f>
        <v>1</v>
      </c>
      <c r="I94" s="1">
        <f t="shared" si="23"/>
        <v>150272.7104193946</v>
      </c>
      <c r="J94" s="1" cm="1">
        <f t="array" ref="J94">EXP(SUMPRODUCT(TRANSPOSE(F$5:F$12),P94:W94))</f>
        <v>1</v>
      </c>
      <c r="K94" s="1">
        <f t="shared" si="24"/>
        <v>12.875748243118545</v>
      </c>
      <c r="L94" s="1">
        <f t="shared" si="21"/>
        <v>0.28468065316008079</v>
      </c>
      <c r="M94" s="1">
        <f t="shared" ref="M94:M116" si="29">M93+C94</f>
        <v>16026</v>
      </c>
      <c r="N94" s="1">
        <f t="shared" si="27"/>
        <v>15995.910167751725</v>
      </c>
      <c r="O94" s="1">
        <f t="shared" si="25"/>
        <v>1.8775634748705442E-3</v>
      </c>
      <c r="P94" s="2">
        <v>0</v>
      </c>
      <c r="Q94" s="1">
        <v>0</v>
      </c>
      <c r="R94" s="1">
        <v>0</v>
      </c>
      <c r="S94" s="1">
        <f>0</f>
        <v>0</v>
      </c>
      <c r="T94" s="1">
        <f>0</f>
        <v>0</v>
      </c>
      <c r="U94" s="1">
        <v>0</v>
      </c>
      <c r="V94" s="4">
        <v>0</v>
      </c>
      <c r="W94" s="1">
        <v>0</v>
      </c>
    </row>
    <row r="95" spans="1:23" ht="15" customHeight="1" x14ac:dyDescent="0.2">
      <c r="A95" s="3">
        <v>45345</v>
      </c>
      <c r="B95" s="1">
        <f t="shared" si="26"/>
        <v>71</v>
      </c>
      <c r="C95" s="1">
        <v>45</v>
      </c>
      <c r="D95" s="1">
        <f t="shared" ref="D95:D116" si="30">$F$4*(1-(($B$4)*($B$3/($B$3+G95))^$B$2)-((1-$B$4)*($F$3/($F$3+I95))^$F$2))</f>
        <v>0.32070197063036665</v>
      </c>
      <c r="E95" s="1">
        <f t="shared" si="28"/>
        <v>7.8376727533230328E-4</v>
      </c>
      <c r="F95" s="1">
        <f t="shared" si="20"/>
        <v>-321.81292909659447</v>
      </c>
      <c r="G95" s="1">
        <f t="shared" si="22"/>
        <v>4885.2349461320937</v>
      </c>
      <c r="H95" s="1" cm="1">
        <f t="array" ref="H95">EXP(SUMPRODUCT(TRANSPOSE(B$5:B$12),P95:W95))</f>
        <v>3.0967033257119114</v>
      </c>
      <c r="I95" s="1">
        <f t="shared" si="23"/>
        <v>158018.2287899729</v>
      </c>
      <c r="J95" s="1" cm="1">
        <f t="array" ref="J95">EXP(SUMPRODUCT(TRANSPOSE(F$5:F$12),P95:W95))</f>
        <v>0.98047756219344984</v>
      </c>
      <c r="K95" s="1">
        <f t="shared" si="24"/>
        <v>39.188363766615161</v>
      </c>
      <c r="L95" s="1">
        <f t="shared" si="21"/>
        <v>0.12914747185299641</v>
      </c>
      <c r="M95" s="1">
        <f t="shared" si="29"/>
        <v>16071</v>
      </c>
      <c r="N95" s="1">
        <f t="shared" si="27"/>
        <v>16035.098531518341</v>
      </c>
      <c r="O95" s="1">
        <f t="shared" si="25"/>
        <v>2.2339287214024842E-3</v>
      </c>
      <c r="P95" s="2">
        <v>0</v>
      </c>
      <c r="Q95" s="1">
        <v>0</v>
      </c>
      <c r="R95" s="1">
        <f>1</f>
        <v>1</v>
      </c>
      <c r="S95" s="1">
        <f>0</f>
        <v>0</v>
      </c>
      <c r="T95" s="1">
        <f>0</f>
        <v>0</v>
      </c>
      <c r="U95" s="1">
        <v>0</v>
      </c>
      <c r="V95" s="4">
        <v>0</v>
      </c>
      <c r="W95" s="1">
        <v>0</v>
      </c>
    </row>
    <row r="96" spans="1:23" ht="15" customHeight="1" x14ac:dyDescent="0.2">
      <c r="A96" s="3">
        <v>45346</v>
      </c>
      <c r="B96" s="1">
        <f t="shared" si="26"/>
        <v>72</v>
      </c>
      <c r="C96" s="1">
        <v>89</v>
      </c>
      <c r="D96" s="1">
        <f t="shared" si="30"/>
        <v>0.32243213101616436</v>
      </c>
      <c r="E96" s="1">
        <f t="shared" si="28"/>
        <v>1.7301603857977077E-3</v>
      </c>
      <c r="F96" s="1">
        <f t="shared" si="20"/>
        <v>-565.99916379322701</v>
      </c>
      <c r="G96" s="1">
        <f t="shared" si="22"/>
        <v>5164.5869478225941</v>
      </c>
      <c r="H96" s="1" cm="1">
        <f t="array" ref="H96">EXP(SUMPRODUCT(TRANSPOSE(B$5:B$12),P96:W96))</f>
        <v>7.2474484978281</v>
      </c>
      <c r="I96" s="1">
        <f t="shared" si="23"/>
        <v>161099.27679893904</v>
      </c>
      <c r="J96" s="1" cm="1">
        <f t="array" ref="J96">EXP(SUMPRODUCT(TRANSPOSE(F$5:F$12),P96:W96))</f>
        <v>0.37992448215359642</v>
      </c>
      <c r="K96" s="1">
        <f t="shared" si="24"/>
        <v>86.508019289885382</v>
      </c>
      <c r="L96" s="1">
        <f t="shared" si="21"/>
        <v>2.7999783259714806E-2</v>
      </c>
      <c r="M96" s="1">
        <f t="shared" si="29"/>
        <v>16160</v>
      </c>
      <c r="N96" s="1">
        <f t="shared" si="27"/>
        <v>16121.606550808227</v>
      </c>
      <c r="O96" s="1">
        <f t="shared" si="25"/>
        <v>2.3758322519661802E-3</v>
      </c>
      <c r="P96" s="2">
        <v>0</v>
      </c>
      <c r="Q96" s="1">
        <v>0</v>
      </c>
      <c r="R96" s="5">
        <f>0</f>
        <v>0</v>
      </c>
      <c r="S96" s="1">
        <f>1</f>
        <v>1</v>
      </c>
      <c r="T96" s="1">
        <f>0</f>
        <v>0</v>
      </c>
      <c r="U96" s="1">
        <v>0</v>
      </c>
      <c r="V96" s="4">
        <v>0</v>
      </c>
      <c r="W96" s="1">
        <v>0</v>
      </c>
    </row>
    <row r="97" spans="1:23" ht="15" customHeight="1" x14ac:dyDescent="0.2">
      <c r="A97" s="3">
        <v>45347</v>
      </c>
      <c r="B97" s="1">
        <f t="shared" si="26"/>
        <v>73</v>
      </c>
      <c r="C97" s="1">
        <v>51</v>
      </c>
      <c r="D97" s="1">
        <f t="shared" si="30"/>
        <v>0.32348360428870099</v>
      </c>
      <c r="E97" s="1">
        <f t="shared" si="28"/>
        <v>1.0514732725366294E-3</v>
      </c>
      <c r="F97" s="1">
        <f t="shared" si="20"/>
        <v>-349.73571205953812</v>
      </c>
      <c r="G97" s="1">
        <f t="shared" si="22"/>
        <v>5348.1259714386269</v>
      </c>
      <c r="H97" s="1" cm="1">
        <f t="array" ref="H97">EXP(SUMPRODUCT(TRANSPOSE(B$5:B$12),P97:W97))</f>
        <v>4.7138396661463711</v>
      </c>
      <c r="I97" s="1">
        <f t="shared" si="23"/>
        <v>162765.50982365222</v>
      </c>
      <c r="J97" s="1" cm="1">
        <f t="array" ref="J97">EXP(SUMPRODUCT(TRANSPOSE(F$5:F$12),P97:W97))</f>
        <v>0.20021857605348481</v>
      </c>
      <c r="K97" s="1">
        <f t="shared" si="24"/>
        <v>52.573663626831468</v>
      </c>
      <c r="L97" s="1">
        <f t="shared" si="21"/>
        <v>3.0856149545715066E-2</v>
      </c>
      <c r="M97" s="1">
        <f t="shared" si="29"/>
        <v>16211</v>
      </c>
      <c r="N97" s="1">
        <f t="shared" si="27"/>
        <v>16174.180214435059</v>
      </c>
      <c r="O97" s="1">
        <f t="shared" si="25"/>
        <v>2.2712840395374381E-3</v>
      </c>
      <c r="P97" s="2">
        <v>0</v>
      </c>
      <c r="Q97" s="1">
        <v>0</v>
      </c>
      <c r="R97" s="1">
        <v>0</v>
      </c>
      <c r="S97" s="1">
        <f>0</f>
        <v>0</v>
      </c>
      <c r="T97" s="1">
        <f>1</f>
        <v>1</v>
      </c>
      <c r="U97" s="1">
        <v>0</v>
      </c>
      <c r="V97" s="4">
        <v>0</v>
      </c>
      <c r="W97" s="1">
        <v>0</v>
      </c>
    </row>
    <row r="98" spans="1:23" ht="15" customHeight="1" x14ac:dyDescent="0.2">
      <c r="A98" s="3">
        <v>45348</v>
      </c>
      <c r="B98" s="1">
        <f t="shared" si="26"/>
        <v>74</v>
      </c>
      <c r="C98" s="1">
        <v>8</v>
      </c>
      <c r="D98" s="1">
        <f t="shared" si="30"/>
        <v>0.32370081333899009</v>
      </c>
      <c r="E98" s="1">
        <f t="shared" si="28"/>
        <v>2.172090502891022E-4</v>
      </c>
      <c r="F98" s="1">
        <f t="shared" si="20"/>
        <v>-67.477202422198985</v>
      </c>
      <c r="G98" s="1">
        <f t="shared" si="22"/>
        <v>5387.4520346826775</v>
      </c>
      <c r="H98" s="1" cm="1">
        <f t="array" ref="H98">EXP(SUMPRODUCT(TRANSPOSE(B$5:B$12),P98:W98))</f>
        <v>1</v>
      </c>
      <c r="I98" s="1">
        <f t="shared" si="23"/>
        <v>171302.55766008346</v>
      </c>
      <c r="J98" s="1" cm="1">
        <f t="array" ref="J98">EXP(SUMPRODUCT(TRANSPOSE(F$5:F$12),P98:W98))</f>
        <v>1</v>
      </c>
      <c r="K98" s="1">
        <f t="shared" si="24"/>
        <v>10.86045251445511</v>
      </c>
      <c r="L98" s="1">
        <f t="shared" si="21"/>
        <v>0.35755656430688876</v>
      </c>
      <c r="M98" s="1">
        <f t="shared" si="29"/>
        <v>16219</v>
      </c>
      <c r="N98" s="1">
        <f t="shared" si="27"/>
        <v>16185.040666949513</v>
      </c>
      <c r="O98" s="1">
        <f t="shared" si="25"/>
        <v>2.0937994358768571E-3</v>
      </c>
      <c r="P98" s="2">
        <v>0</v>
      </c>
      <c r="Q98" s="1">
        <v>0</v>
      </c>
      <c r="R98" s="1">
        <v>0</v>
      </c>
      <c r="S98" s="1">
        <f>0</f>
        <v>0</v>
      </c>
      <c r="T98" s="1">
        <f>0</f>
        <v>0</v>
      </c>
      <c r="U98" s="1">
        <v>0</v>
      </c>
      <c r="V98" s="4">
        <v>0</v>
      </c>
      <c r="W98" s="1">
        <v>0</v>
      </c>
    </row>
    <row r="99" spans="1:23" ht="15" customHeight="1" x14ac:dyDescent="0.2">
      <c r="A99" s="3">
        <v>45349</v>
      </c>
      <c r="B99" s="1">
        <f t="shared" si="26"/>
        <v>75</v>
      </c>
      <c r="C99" s="1">
        <v>15</v>
      </c>
      <c r="D99" s="1">
        <f t="shared" si="30"/>
        <v>0.32401174912419095</v>
      </c>
      <c r="E99" s="1">
        <f t="shared" si="28"/>
        <v>3.1093578520086096E-4</v>
      </c>
      <c r="F99" s="1">
        <f t="shared" si="20"/>
        <v>-121.13886218337711</v>
      </c>
      <c r="G99" s="1">
        <f t="shared" si="22"/>
        <v>5444.6278637772211</v>
      </c>
      <c r="H99" s="1" cm="1">
        <f t="array" ref="H99">EXP(SUMPRODUCT(TRANSPOSE(B$5:B$12),P99:W99))</f>
        <v>1.4396721656001021</v>
      </c>
      <c r="I99" s="1">
        <f t="shared" si="23"/>
        <v>179800.08592099047</v>
      </c>
      <c r="J99" s="1" cm="1">
        <f t="array" ref="J99">EXP(SUMPRODUCT(TRANSPOSE(F$5:F$12),P99:W99))</f>
        <v>0.97064011996120869</v>
      </c>
      <c r="K99" s="1">
        <f t="shared" si="24"/>
        <v>15.546789260043049</v>
      </c>
      <c r="L99" s="1">
        <f t="shared" si="21"/>
        <v>3.6452617336203259E-2</v>
      </c>
      <c r="M99" s="1">
        <f t="shared" si="29"/>
        <v>16234</v>
      </c>
      <c r="N99" s="1">
        <f t="shared" si="27"/>
        <v>16200.587456209556</v>
      </c>
      <c r="O99" s="1">
        <f t="shared" si="25"/>
        <v>2.0581830596552936E-3</v>
      </c>
      <c r="P99" s="2">
        <v>0</v>
      </c>
      <c r="Q99" s="1">
        <v>0</v>
      </c>
      <c r="R99" s="1">
        <v>0</v>
      </c>
      <c r="S99" s="1">
        <f>0</f>
        <v>0</v>
      </c>
      <c r="T99" s="1">
        <f>0</f>
        <v>0</v>
      </c>
      <c r="U99" s="1">
        <v>0</v>
      </c>
      <c r="V99" s="4">
        <v>1</v>
      </c>
      <c r="W99" s="1">
        <v>0</v>
      </c>
    </row>
    <row r="100" spans="1:23" ht="15" customHeight="1" x14ac:dyDescent="0.2">
      <c r="A100" s="3">
        <v>45350</v>
      </c>
      <c r="B100" s="1">
        <f t="shared" si="26"/>
        <v>76</v>
      </c>
      <c r="C100" s="1">
        <v>9</v>
      </c>
      <c r="D100" s="1">
        <f t="shared" si="30"/>
        <v>0.32422646705949748</v>
      </c>
      <c r="E100" s="1">
        <f t="shared" si="28"/>
        <v>2.1471793530652983E-4</v>
      </c>
      <c r="F100" s="1">
        <f t="shared" si="20"/>
        <v>-76.015667879779201</v>
      </c>
      <c r="G100" s="1">
        <f t="shared" si="22"/>
        <v>5484.7293379684479</v>
      </c>
      <c r="H100" s="1" cm="1">
        <f t="array" ref="H100">EXP(SUMPRODUCT(TRANSPOSE(B$5:B$12),P100:W100))</f>
        <v>1</v>
      </c>
      <c r="I100" s="1">
        <f t="shared" si="23"/>
        <v>188774.6911540388</v>
      </c>
      <c r="J100" s="1" cm="1">
        <f t="array" ref="J100">EXP(SUMPRODUCT(TRANSPOSE(F$5:F$12),P100:W100))</f>
        <v>1</v>
      </c>
      <c r="K100" s="1">
        <f t="shared" si="24"/>
        <v>10.735896765326491</v>
      </c>
      <c r="L100" s="1">
        <f t="shared" si="21"/>
        <v>0.19287741836961006</v>
      </c>
      <c r="M100" s="1">
        <f t="shared" si="29"/>
        <v>16243</v>
      </c>
      <c r="N100" s="1">
        <f t="shared" si="27"/>
        <v>16211.323352974883</v>
      </c>
      <c r="O100" s="1">
        <f t="shared" si="25"/>
        <v>1.9501721988005192E-3</v>
      </c>
      <c r="P100" s="2">
        <v>0</v>
      </c>
      <c r="Q100" s="1">
        <v>0</v>
      </c>
      <c r="R100" s="1">
        <v>0</v>
      </c>
      <c r="S100" s="1">
        <f>0</f>
        <v>0</v>
      </c>
      <c r="T100" s="1">
        <f>0</f>
        <v>0</v>
      </c>
      <c r="U100" s="1">
        <v>0</v>
      </c>
      <c r="V100" s="4">
        <v>0</v>
      </c>
      <c r="W100" s="1">
        <v>0</v>
      </c>
    </row>
    <row r="101" spans="1:23" ht="15" customHeight="1" x14ac:dyDescent="0.2">
      <c r="A101" s="3">
        <v>45351</v>
      </c>
      <c r="B101" s="1">
        <f t="shared" si="26"/>
        <v>77</v>
      </c>
      <c r="C101" s="1">
        <v>8</v>
      </c>
      <c r="D101" s="1">
        <f t="shared" si="30"/>
        <v>0.32444049748871373</v>
      </c>
      <c r="E101" s="1">
        <f t="shared" si="28"/>
        <v>2.1403042921624982E-4</v>
      </c>
      <c r="F101" s="1">
        <f t="shared" si="20"/>
        <v>-67.595138883612265</v>
      </c>
      <c r="G101" s="1">
        <f t="shared" si="22"/>
        <v>5525.2164125319969</v>
      </c>
      <c r="H101" s="1" cm="1">
        <f t="array" ref="H101">EXP(SUMPRODUCT(TRANSPOSE(B$5:B$12),P101:W101))</f>
        <v>1</v>
      </c>
      <c r="I101" s="1">
        <f t="shared" si="23"/>
        <v>197971.86665428473</v>
      </c>
      <c r="J101" s="1" cm="1">
        <f t="array" ref="J101">EXP(SUMPRODUCT(TRANSPOSE(F$5:F$12),P101:W101))</f>
        <v>1</v>
      </c>
      <c r="K101" s="1">
        <f t="shared" si="24"/>
        <v>10.70152146081249</v>
      </c>
      <c r="L101" s="1">
        <f t="shared" si="21"/>
        <v>0.33769018260156125</v>
      </c>
      <c r="M101" s="1">
        <f t="shared" si="29"/>
        <v>16251</v>
      </c>
      <c r="N101" s="1">
        <f t="shared" si="27"/>
        <v>16222.024874435696</v>
      </c>
      <c r="O101" s="1">
        <f t="shared" si="25"/>
        <v>1.7829749285769557E-3</v>
      </c>
      <c r="P101" s="2">
        <v>0</v>
      </c>
      <c r="Q101" s="1">
        <v>0</v>
      </c>
      <c r="R101" s="1">
        <v>0</v>
      </c>
      <c r="S101" s="1">
        <f>0</f>
        <v>0</v>
      </c>
      <c r="T101" s="1">
        <f>0</f>
        <v>0</v>
      </c>
      <c r="U101" s="1">
        <v>0</v>
      </c>
      <c r="V101" s="4">
        <v>0</v>
      </c>
      <c r="W101" s="1">
        <v>0</v>
      </c>
    </row>
    <row r="102" spans="1:23" ht="15" customHeight="1" x14ac:dyDescent="0.2">
      <c r="A102" s="3">
        <v>45352</v>
      </c>
      <c r="B102" s="1">
        <f t="shared" si="26"/>
        <v>78</v>
      </c>
      <c r="C102" s="1">
        <v>26</v>
      </c>
      <c r="D102" s="1">
        <f t="shared" si="30"/>
        <v>0.32509231252226267</v>
      </c>
      <c r="E102" s="1">
        <f t="shared" si="28"/>
        <v>6.5181503354894144E-4</v>
      </c>
      <c r="F102" s="1">
        <f t="shared" si="20"/>
        <v>-190.72949290619499</v>
      </c>
      <c r="G102" s="1">
        <f t="shared" si="22"/>
        <v>5651.7827114458996</v>
      </c>
      <c r="H102" s="1" cm="1">
        <f t="array" ref="H102">EXP(SUMPRODUCT(TRANSPOSE(B$5:B$12),P102:W102))</f>
        <v>3.0967033257119114</v>
      </c>
      <c r="I102" s="1">
        <f t="shared" si="23"/>
        <v>207210.18836353888</v>
      </c>
      <c r="J102" s="1" cm="1">
        <f t="array" ref="J102">EXP(SUMPRODUCT(TRANSPOSE(F$5:F$12),P102:W102))</f>
        <v>0.98047756219344984</v>
      </c>
      <c r="K102" s="1">
        <f t="shared" si="24"/>
        <v>32.590751677447074</v>
      </c>
      <c r="L102" s="1">
        <f t="shared" si="21"/>
        <v>0.25349044913257973</v>
      </c>
      <c r="M102" s="1">
        <f t="shared" si="29"/>
        <v>16277</v>
      </c>
      <c r="N102" s="1">
        <f t="shared" si="27"/>
        <v>16254.615626113144</v>
      </c>
      <c r="O102" s="1">
        <f t="shared" si="25"/>
        <v>1.3752149589516703E-3</v>
      </c>
      <c r="P102" s="2">
        <v>0</v>
      </c>
      <c r="Q102" s="1">
        <v>0</v>
      </c>
      <c r="R102" s="1">
        <f>1</f>
        <v>1</v>
      </c>
      <c r="S102" s="1">
        <f>0</f>
        <v>0</v>
      </c>
      <c r="T102" s="1">
        <f>0</f>
        <v>0</v>
      </c>
      <c r="U102" s="1">
        <v>0</v>
      </c>
      <c r="V102" s="4">
        <v>0</v>
      </c>
      <c r="W102" s="1">
        <v>0</v>
      </c>
    </row>
    <row r="103" spans="1:23" ht="15" customHeight="1" x14ac:dyDescent="0.2">
      <c r="A103" s="3">
        <v>45353</v>
      </c>
      <c r="B103" s="1">
        <f t="shared" si="26"/>
        <v>79</v>
      </c>
      <c r="C103" s="1">
        <v>66</v>
      </c>
      <c r="D103" s="1">
        <f t="shared" si="30"/>
        <v>0.32653535462502409</v>
      </c>
      <c r="E103" s="1">
        <f t="shared" si="28"/>
        <v>1.443042102761416E-3</v>
      </c>
      <c r="F103" s="1">
        <f t="shared" si="20"/>
        <v>-431.70612027663196</v>
      </c>
      <c r="G103" s="1">
        <f t="shared" si="22"/>
        <v>5950.7702636918139</v>
      </c>
      <c r="H103" s="1" cm="1">
        <f t="array" ref="H103">EXP(SUMPRODUCT(TRANSPOSE(B$5:B$12),P103:W103))</f>
        <v>7.2474484978281</v>
      </c>
      <c r="I103" s="1">
        <f t="shared" si="23"/>
        <v>210876.41259023652</v>
      </c>
      <c r="J103" s="1" cm="1">
        <f t="array" ref="J103">EXP(SUMPRODUCT(TRANSPOSE(F$5:F$12),P103:W103))</f>
        <v>0.37992448215359642</v>
      </c>
      <c r="K103" s="1">
        <f t="shared" si="24"/>
        <v>72.152105138070795</v>
      </c>
      <c r="L103" s="1">
        <f t="shared" si="21"/>
        <v>9.3213714213193855E-2</v>
      </c>
      <c r="M103" s="1">
        <f t="shared" si="29"/>
        <v>16343</v>
      </c>
      <c r="N103" s="1">
        <f t="shared" si="27"/>
        <v>16326.767731251215</v>
      </c>
      <c r="O103" s="1">
        <f t="shared" si="25"/>
        <v>9.9322454560269954E-4</v>
      </c>
      <c r="P103" s="2">
        <v>0</v>
      </c>
      <c r="Q103" s="1">
        <v>0</v>
      </c>
      <c r="R103" s="5">
        <f>0</f>
        <v>0</v>
      </c>
      <c r="S103" s="1">
        <f>1</f>
        <v>1</v>
      </c>
      <c r="T103" s="1">
        <f>0</f>
        <v>0</v>
      </c>
      <c r="U103" s="1">
        <v>0</v>
      </c>
      <c r="V103" s="4">
        <v>0</v>
      </c>
      <c r="W103" s="1">
        <v>0</v>
      </c>
    </row>
    <row r="104" spans="1:23" ht="15" customHeight="1" x14ac:dyDescent="0.2">
      <c r="A104" s="3">
        <v>45354</v>
      </c>
      <c r="B104" s="1">
        <f t="shared" si="26"/>
        <v>80</v>
      </c>
      <c r="C104" s="1">
        <v>37</v>
      </c>
      <c r="D104" s="1">
        <f t="shared" si="30"/>
        <v>0.32741529922693102</v>
      </c>
      <c r="E104" s="1">
        <f t="shared" si="28"/>
        <v>8.7994460190693458E-4</v>
      </c>
      <c r="F104" s="1">
        <f t="shared" si="20"/>
        <v>-260.31910937952733</v>
      </c>
      <c r="G104" s="1">
        <f t="shared" si="22"/>
        <v>6147.0344261063401</v>
      </c>
      <c r="H104" s="1" cm="1">
        <f t="array" ref="H104">EXP(SUMPRODUCT(TRANSPOSE(B$5:B$12),P104:W104))</f>
        <v>4.7138396661463711</v>
      </c>
      <c r="I104" s="1">
        <f t="shared" si="23"/>
        <v>212854.57166114001</v>
      </c>
      <c r="J104" s="1" cm="1">
        <f t="array" ref="J104">EXP(SUMPRODUCT(TRANSPOSE(F$5:F$12),P104:W104))</f>
        <v>0.20021857605348481</v>
      </c>
      <c r="K104" s="1">
        <f t="shared" si="24"/>
        <v>43.99723009534673</v>
      </c>
      <c r="L104" s="1">
        <f t="shared" si="21"/>
        <v>0.18911432690126295</v>
      </c>
      <c r="M104" s="1">
        <f t="shared" si="29"/>
        <v>16380</v>
      </c>
      <c r="N104" s="1">
        <f t="shared" si="27"/>
        <v>16370.764961346562</v>
      </c>
      <c r="O104" s="1">
        <f t="shared" si="25"/>
        <v>5.637996735920693E-4</v>
      </c>
      <c r="P104" s="2">
        <v>0</v>
      </c>
      <c r="Q104" s="1">
        <v>0</v>
      </c>
      <c r="R104" s="1">
        <v>0</v>
      </c>
      <c r="S104" s="1">
        <f>0</f>
        <v>0</v>
      </c>
      <c r="T104" s="1">
        <f>1</f>
        <v>1</v>
      </c>
      <c r="U104" s="1">
        <v>0</v>
      </c>
      <c r="V104" s="4">
        <v>0</v>
      </c>
      <c r="W104" s="1">
        <v>0</v>
      </c>
    </row>
    <row r="105" spans="1:23" ht="15" customHeight="1" x14ac:dyDescent="0.2">
      <c r="A105" s="3">
        <v>45355</v>
      </c>
      <c r="B105" s="1">
        <f t="shared" si="26"/>
        <v>81</v>
      </c>
      <c r="C105" s="1">
        <v>7</v>
      </c>
      <c r="D105" s="1">
        <f t="shared" si="30"/>
        <v>0.32759727491208607</v>
      </c>
      <c r="E105" s="1">
        <f t="shared" si="28"/>
        <v>1.819756851550447E-4</v>
      </c>
      <c r="F105" s="1">
        <f t="shared" si="20"/>
        <v>-60.28146234503189</v>
      </c>
      <c r="G105" s="1">
        <f t="shared" si="22"/>
        <v>6189.0504012853535</v>
      </c>
      <c r="H105" s="1" cm="1">
        <f t="array" ref="H105">EXP(SUMPRODUCT(TRANSPOSE(B$5:B$12),P105:W105))</f>
        <v>1</v>
      </c>
      <c r="I105" s="1">
        <f t="shared" si="23"/>
        <v>222967.19903909403</v>
      </c>
      <c r="J105" s="1" cm="1">
        <f t="array" ref="J105">EXP(SUMPRODUCT(TRANSPOSE(F$5:F$12),P105:W105))</f>
        <v>1</v>
      </c>
      <c r="K105" s="1">
        <f t="shared" si="24"/>
        <v>9.0987842577522358</v>
      </c>
      <c r="L105" s="1">
        <f t="shared" si="21"/>
        <v>0.2998263225360337</v>
      </c>
      <c r="M105" s="1">
        <f t="shared" si="29"/>
        <v>16387</v>
      </c>
      <c r="N105" s="1">
        <f t="shared" si="27"/>
        <v>16379.863745604314</v>
      </c>
      <c r="O105" s="1">
        <f t="shared" si="25"/>
        <v>4.354826628233162E-4</v>
      </c>
      <c r="P105" s="2">
        <v>0</v>
      </c>
      <c r="Q105" s="1">
        <v>0</v>
      </c>
      <c r="R105" s="1">
        <v>0</v>
      </c>
      <c r="S105" s="1">
        <f>0</f>
        <v>0</v>
      </c>
      <c r="T105" s="1">
        <f>0</f>
        <v>0</v>
      </c>
      <c r="U105" s="1">
        <v>0</v>
      </c>
      <c r="V105" s="4">
        <v>0</v>
      </c>
      <c r="W105" s="1">
        <v>0</v>
      </c>
    </row>
    <row r="106" spans="1:23" ht="15" customHeight="1" x14ac:dyDescent="0.2">
      <c r="A106" s="3">
        <v>45356</v>
      </c>
      <c r="B106" s="1">
        <f t="shared" si="26"/>
        <v>82</v>
      </c>
      <c r="C106" s="1">
        <v>12</v>
      </c>
      <c r="D106" s="1">
        <f t="shared" si="30"/>
        <v>0.32785777157005824</v>
      </c>
      <c r="E106" s="1">
        <f t="shared" si="28"/>
        <v>2.6049665797217569E-4</v>
      </c>
      <c r="F106" s="1">
        <f t="shared" si="20"/>
        <v>-99.035046313615481</v>
      </c>
      <c r="G106" s="1">
        <f t="shared" si="22"/>
        <v>6250.0852060654106</v>
      </c>
      <c r="H106" s="1" cm="1">
        <f t="array" ref="H106">EXP(SUMPRODUCT(TRANSPOSE(B$5:B$12),P106:W106))</f>
        <v>1.4396721656001021</v>
      </c>
      <c r="I106" s="1">
        <f t="shared" si="23"/>
        <v>233011.15094676256</v>
      </c>
      <c r="J106" s="1" cm="1">
        <f t="array" ref="J106">EXP(SUMPRODUCT(TRANSPOSE(F$5:F$12),P106:W106))</f>
        <v>0.97064011996120869</v>
      </c>
      <c r="K106" s="1">
        <f t="shared" si="24"/>
        <v>13.024832898608786</v>
      </c>
      <c r="L106" s="1">
        <f t="shared" si="21"/>
        <v>8.5402741550732131E-2</v>
      </c>
      <c r="M106" s="1">
        <f t="shared" si="29"/>
        <v>16399</v>
      </c>
      <c r="N106" s="1">
        <f t="shared" si="27"/>
        <v>16392.888578502923</v>
      </c>
      <c r="O106" s="1">
        <f t="shared" si="25"/>
        <v>3.7267037606419066E-4</v>
      </c>
      <c r="P106" s="2">
        <v>0</v>
      </c>
      <c r="Q106" s="1">
        <v>0</v>
      </c>
      <c r="R106" s="1">
        <v>0</v>
      </c>
      <c r="S106" s="1">
        <f>0</f>
        <v>0</v>
      </c>
      <c r="T106" s="1">
        <f>0</f>
        <v>0</v>
      </c>
      <c r="U106" s="1">
        <v>0</v>
      </c>
      <c r="V106" s="4">
        <v>1</v>
      </c>
      <c r="W106" s="1">
        <v>0</v>
      </c>
    </row>
    <row r="107" spans="1:23" ht="15" customHeight="1" x14ac:dyDescent="0.2">
      <c r="A107" s="3">
        <v>45357</v>
      </c>
      <c r="B107" s="1">
        <f t="shared" si="26"/>
        <v>83</v>
      </c>
      <c r="C107" s="1">
        <v>8</v>
      </c>
      <c r="D107" s="1">
        <f t="shared" si="30"/>
        <v>0.32803766193814682</v>
      </c>
      <c r="E107" s="1">
        <f t="shared" si="28"/>
        <v>1.798903680885755E-4</v>
      </c>
      <c r="F107" s="1">
        <f t="shared" si="20"/>
        <v>-68.985303670438356</v>
      </c>
      <c r="G107" s="1">
        <f t="shared" si="22"/>
        <v>6292.8578305611672</v>
      </c>
      <c r="H107" s="1" cm="1">
        <f t="array" ref="H107">EXP(SUMPRODUCT(TRANSPOSE(B$5:B$12),P107:W107))</f>
        <v>1</v>
      </c>
      <c r="I107" s="1">
        <f t="shared" si="23"/>
        <v>243596.54502587955</v>
      </c>
      <c r="J107" s="1" cm="1">
        <f t="array" ref="J107">EXP(SUMPRODUCT(TRANSPOSE(F$5:F$12),P107:W107))</f>
        <v>1</v>
      </c>
      <c r="K107" s="1">
        <f t="shared" si="24"/>
        <v>8.9945184044287743</v>
      </c>
      <c r="L107" s="1">
        <f t="shared" si="21"/>
        <v>0.12431480055359678</v>
      </c>
      <c r="M107" s="1">
        <f t="shared" si="29"/>
        <v>16407</v>
      </c>
      <c r="N107" s="1">
        <f t="shared" si="27"/>
        <v>16401.883096907353</v>
      </c>
      <c r="O107" s="1">
        <f t="shared" si="25"/>
        <v>3.118731695402377E-4</v>
      </c>
      <c r="P107" s="2">
        <v>0</v>
      </c>
      <c r="Q107" s="1">
        <v>0</v>
      </c>
      <c r="R107" s="1">
        <v>0</v>
      </c>
      <c r="S107" s="1">
        <f>0</f>
        <v>0</v>
      </c>
      <c r="T107" s="1">
        <f>0</f>
        <v>0</v>
      </c>
      <c r="U107" s="1">
        <v>0</v>
      </c>
      <c r="V107" s="4">
        <v>0</v>
      </c>
      <c r="W107" s="1">
        <v>0</v>
      </c>
    </row>
    <row r="108" spans="1:23" ht="15" customHeight="1" x14ac:dyDescent="0.2">
      <c r="A108" s="3">
        <v>45358</v>
      </c>
      <c r="B108" s="1">
        <f t="shared" si="26"/>
        <v>84</v>
      </c>
      <c r="C108" s="1">
        <v>4</v>
      </c>
      <c r="D108" s="1">
        <f t="shared" si="30"/>
        <v>0.32821695738858669</v>
      </c>
      <c r="E108" s="1">
        <f t="shared" si="28"/>
        <v>1.7929545043987583E-4</v>
      </c>
      <c r="F108" s="1">
        <f t="shared" si="20"/>
        <v>-34.505902206743379</v>
      </c>
      <c r="G108" s="1">
        <f t="shared" si="22"/>
        <v>6336.0069001910779</v>
      </c>
      <c r="H108" s="1" cm="1">
        <f t="array" ref="H108">EXP(SUMPRODUCT(TRANSPOSE(B$5:B$12),P108:W108))</f>
        <v>1</v>
      </c>
      <c r="I108" s="1">
        <f t="shared" si="23"/>
        <v>254422.06765041567</v>
      </c>
      <c r="J108" s="1" cm="1">
        <f t="array" ref="J108">EXP(SUMPRODUCT(TRANSPOSE(F$5:F$12),P108:W108))</f>
        <v>1</v>
      </c>
      <c r="K108" s="1">
        <f t="shared" si="24"/>
        <v>8.9647725219937904</v>
      </c>
      <c r="L108" s="1">
        <f t="shared" si="21"/>
        <v>1.2411931304984476</v>
      </c>
      <c r="M108" s="1">
        <f t="shared" si="29"/>
        <v>16411</v>
      </c>
      <c r="N108" s="1">
        <f t="shared" si="27"/>
        <v>16410.847869429348</v>
      </c>
      <c r="O108" s="1">
        <f t="shared" si="25"/>
        <v>9.27003660056878E-6</v>
      </c>
      <c r="P108" s="2">
        <v>0</v>
      </c>
      <c r="Q108" s="1">
        <v>0</v>
      </c>
      <c r="R108" s="1">
        <v>0</v>
      </c>
      <c r="S108" s="1">
        <f>0</f>
        <v>0</v>
      </c>
      <c r="T108" s="1">
        <f>0</f>
        <v>0</v>
      </c>
      <c r="U108" s="1">
        <v>0</v>
      </c>
      <c r="V108" s="4">
        <v>0</v>
      </c>
      <c r="W108" s="1">
        <v>0</v>
      </c>
    </row>
    <row r="109" spans="1:23" ht="15" customHeight="1" x14ac:dyDescent="0.2">
      <c r="A109" s="3">
        <v>45359</v>
      </c>
      <c r="B109" s="1">
        <f t="shared" si="26"/>
        <v>85</v>
      </c>
      <c r="C109" s="1">
        <v>10</v>
      </c>
      <c r="D109" s="1">
        <f t="shared" si="30"/>
        <v>0.32839282999793795</v>
      </c>
      <c r="E109" s="1">
        <f t="shared" si="28"/>
        <v>1.7587260935125748E-4</v>
      </c>
      <c r="F109" s="1">
        <f t="shared" si="20"/>
        <v>-86.457506355076362</v>
      </c>
      <c r="G109" s="1">
        <f t="shared" si="22"/>
        <v>6378.8437066889401</v>
      </c>
      <c r="H109" s="1" cm="1">
        <f t="array" ref="H109">EXP(SUMPRODUCT(TRANSPOSE(B$5:B$12),P109:W109))</f>
        <v>0.98420466447624411</v>
      </c>
      <c r="I109" s="1">
        <f t="shared" si="23"/>
        <v>7175812.7618727647</v>
      </c>
      <c r="J109" s="1" cm="1">
        <f t="array" ref="J109">EXP(SUMPRODUCT(TRANSPOSE(F$5:F$12),P109:W109))</f>
        <v>625.34348011595273</v>
      </c>
      <c r="K109" s="1">
        <f t="shared" si="24"/>
        <v>8.793630467562874</v>
      </c>
      <c r="L109" s="1">
        <f t="shared" si="21"/>
        <v>0.1206369532437126</v>
      </c>
      <c r="M109" s="1">
        <f t="shared" si="29"/>
        <v>16421</v>
      </c>
      <c r="N109" s="1">
        <f t="shared" si="27"/>
        <v>16419.641499896912</v>
      </c>
      <c r="O109" s="1">
        <f t="shared" si="25"/>
        <v>8.2729438102908647E-5</v>
      </c>
      <c r="P109" s="2">
        <v>0</v>
      </c>
      <c r="Q109" s="1">
        <v>0</v>
      </c>
      <c r="R109" s="1">
        <f>1</f>
        <v>1</v>
      </c>
      <c r="S109" s="1">
        <f>0</f>
        <v>0</v>
      </c>
      <c r="T109" s="1">
        <f>0</f>
        <v>0</v>
      </c>
      <c r="U109" s="1">
        <v>0</v>
      </c>
      <c r="V109" s="4">
        <v>0</v>
      </c>
      <c r="W109" s="1">
        <v>1</v>
      </c>
    </row>
    <row r="110" spans="1:23" ht="15" customHeight="1" x14ac:dyDescent="0.2">
      <c r="A110" s="3">
        <v>45360</v>
      </c>
      <c r="B110" s="1">
        <f t="shared" si="26"/>
        <v>86</v>
      </c>
      <c r="C110" s="1">
        <v>21</v>
      </c>
      <c r="D110" s="1">
        <f t="shared" si="30"/>
        <v>0.32879979134764215</v>
      </c>
      <c r="E110" s="1">
        <f t="shared" si="28"/>
        <v>4.0696134970419351E-4</v>
      </c>
      <c r="F110" s="1">
        <f t="shared" si="20"/>
        <v>-163.94263915895866</v>
      </c>
      <c r="G110" s="1">
        <f t="shared" si="22"/>
        <v>6479.9594121266218</v>
      </c>
      <c r="H110" s="1" cm="1">
        <f t="array" ref="H110">EXP(SUMPRODUCT(TRANSPOSE(B$5:B$12),P110:W110))</f>
        <v>2.3034084530761247</v>
      </c>
      <c r="I110" s="1">
        <f t="shared" si="23"/>
        <v>9917169.8235438447</v>
      </c>
      <c r="J110" s="1" cm="1">
        <f t="array" ref="J110">EXP(SUMPRODUCT(TRANSPOSE(F$5:F$12),P110:W110))</f>
        <v>242.31385501538455</v>
      </c>
      <c r="K110" s="1">
        <f t="shared" si="24"/>
        <v>20.348067485209675</v>
      </c>
      <c r="L110" s="1">
        <f t="shared" si="21"/>
        <v>3.1044405466205932E-2</v>
      </c>
      <c r="M110" s="1">
        <f t="shared" si="29"/>
        <v>16442</v>
      </c>
      <c r="N110" s="1">
        <f t="shared" si="27"/>
        <v>16439.989567382123</v>
      </c>
      <c r="O110" s="1">
        <f t="shared" si="25"/>
        <v>1.2227421347020352E-4</v>
      </c>
      <c r="P110" s="2">
        <v>0</v>
      </c>
      <c r="Q110" s="1">
        <v>0</v>
      </c>
      <c r="R110" s="5">
        <f>0</f>
        <v>0</v>
      </c>
      <c r="S110" s="1">
        <f>1</f>
        <v>1</v>
      </c>
      <c r="T110" s="1">
        <f>0</f>
        <v>0</v>
      </c>
      <c r="U110" s="1">
        <v>0</v>
      </c>
      <c r="V110" s="4">
        <v>0</v>
      </c>
      <c r="W110" s="1">
        <v>1</v>
      </c>
    </row>
    <row r="111" spans="1:23" ht="15" customHeight="1" x14ac:dyDescent="0.2">
      <c r="A111" s="3">
        <v>45361</v>
      </c>
      <c r="B111" s="1">
        <f t="shared" si="26"/>
        <v>87</v>
      </c>
      <c r="C111" s="1">
        <v>11</v>
      </c>
      <c r="D111" s="1">
        <f t="shared" si="30"/>
        <v>0.32906066692373298</v>
      </c>
      <c r="E111" s="1">
        <f t="shared" si="28"/>
        <v>2.6087557609083545E-4</v>
      </c>
      <c r="F111" s="1">
        <f t="shared" si="20"/>
        <v>-90.766136826938677</v>
      </c>
      <c r="G111" s="1">
        <f t="shared" si="22"/>
        <v>6546.284993677189</v>
      </c>
      <c r="H111" s="1" cm="1">
        <f t="array" ref="H111">EXP(SUMPRODUCT(TRANSPOSE(B$5:B$12),P111:W111))</f>
        <v>1.4981683742493594</v>
      </c>
      <c r="I111" s="1">
        <f t="shared" si="23"/>
        <v>11393470.105419029</v>
      </c>
      <c r="J111" s="1" cm="1">
        <f t="array" ref="J111">EXP(SUMPRODUCT(TRANSPOSE(F$5:F$12),P111:W111))</f>
        <v>127.69836451233702</v>
      </c>
      <c r="K111" s="1">
        <f t="shared" si="24"/>
        <v>13.043778804541773</v>
      </c>
      <c r="L111" s="1">
        <f t="shared" si="21"/>
        <v>0.1857980731401612</v>
      </c>
      <c r="M111" s="1">
        <f t="shared" si="29"/>
        <v>16453</v>
      </c>
      <c r="N111" s="1">
        <f t="shared" si="27"/>
        <v>16453.033346186665</v>
      </c>
      <c r="O111" s="1">
        <f t="shared" si="25"/>
        <v>2.0267541885891733E-6</v>
      </c>
      <c r="P111" s="2">
        <v>0</v>
      </c>
      <c r="Q111" s="1">
        <v>0</v>
      </c>
      <c r="R111" s="1">
        <v>0</v>
      </c>
      <c r="S111" s="1">
        <f>0</f>
        <v>0</v>
      </c>
      <c r="T111" s="1">
        <f>1</f>
        <v>1</v>
      </c>
      <c r="U111" s="1">
        <v>0</v>
      </c>
      <c r="V111" s="4">
        <v>0</v>
      </c>
      <c r="W111" s="1">
        <v>1</v>
      </c>
    </row>
    <row r="112" spans="1:23" ht="15" customHeight="1" x14ac:dyDescent="0.2">
      <c r="A112" s="3">
        <v>45362</v>
      </c>
      <c r="B112" s="1">
        <f t="shared" si="26"/>
        <v>88</v>
      </c>
      <c r="C112" s="1">
        <v>4</v>
      </c>
      <c r="D112" s="1">
        <f t="shared" si="30"/>
        <v>0.32911586540038718</v>
      </c>
      <c r="E112" s="1">
        <f t="shared" si="28"/>
        <v>5.5198476654194639E-5</v>
      </c>
      <c r="F112" s="1">
        <f t="shared" si="20"/>
        <v>-39.218300807625297</v>
      </c>
      <c r="G112" s="1">
        <f t="shared" si="22"/>
        <v>6560.4735047917293</v>
      </c>
      <c r="H112" s="1" cm="1">
        <f t="array" ref="H112">EXP(SUMPRODUCT(TRANSPOSE(B$5:B$12),P112:W112))</f>
        <v>0.31782336276917389</v>
      </c>
      <c r="I112" s="1">
        <f t="shared" si="23"/>
        <v>18926406.030433189</v>
      </c>
      <c r="J112" s="1" cm="1">
        <f t="array" ref="J112">EXP(SUMPRODUCT(TRANSPOSE(F$5:F$12),P112:W112))</f>
        <v>637.79478922187877</v>
      </c>
      <c r="K112" s="1">
        <f t="shared" si="24"/>
        <v>2.759923832709732</v>
      </c>
      <c r="L112" s="1">
        <f t="shared" si="21"/>
        <v>0.31001904182256701</v>
      </c>
      <c r="M112" s="1">
        <f t="shared" si="29"/>
        <v>16457</v>
      </c>
      <c r="N112" s="1">
        <f t="shared" si="27"/>
        <v>16455.793270019374</v>
      </c>
      <c r="O112" s="1">
        <f t="shared" si="25"/>
        <v>7.3326242974164384E-5</v>
      </c>
      <c r="P112" s="2">
        <v>0</v>
      </c>
      <c r="Q112" s="1">
        <v>0</v>
      </c>
      <c r="R112" s="1">
        <v>0</v>
      </c>
      <c r="S112" s="1">
        <f>0</f>
        <v>0</v>
      </c>
      <c r="T112" s="1">
        <f>0</f>
        <v>0</v>
      </c>
      <c r="U112" s="1">
        <v>0</v>
      </c>
      <c r="V112" s="4">
        <v>0</v>
      </c>
      <c r="W112" s="1">
        <v>1</v>
      </c>
    </row>
    <row r="113" spans="1:23" ht="15" customHeight="1" x14ac:dyDescent="0.2">
      <c r="A113" s="3">
        <v>45363</v>
      </c>
      <c r="B113" s="1">
        <f t="shared" si="26"/>
        <v>89</v>
      </c>
      <c r="C113" s="1">
        <v>6</v>
      </c>
      <c r="D113" s="1">
        <f t="shared" si="30"/>
        <v>0.32919561614487564</v>
      </c>
      <c r="E113" s="1">
        <f t="shared" si="28"/>
        <v>7.9750744488460423E-5</v>
      </c>
      <c r="F113" s="1">
        <f t="shared" si="20"/>
        <v>-56.619626886386357</v>
      </c>
      <c r="G113" s="1">
        <f t="shared" si="22"/>
        <v>6581.0698299749756</v>
      </c>
      <c r="H113" s="1" cm="1">
        <f t="array" ref="H113">EXP(SUMPRODUCT(TRANSPOSE(B$5:B$12),P113:W113))</f>
        <v>0.45756144895620343</v>
      </c>
      <c r="I113" s="1">
        <f t="shared" si="23"/>
        <v>26394518.286830965</v>
      </c>
      <c r="J113" s="1" cm="1">
        <f t="array" ref="J113">EXP(SUMPRODUCT(TRANSPOSE(F$5:F$12),P113:W113))</f>
        <v>619.06921072095815</v>
      </c>
      <c r="K113" s="1">
        <f t="shared" si="24"/>
        <v>3.9875372244230212</v>
      </c>
      <c r="L113" s="1">
        <f t="shared" si="21"/>
        <v>0.33541046259616314</v>
      </c>
      <c r="M113" s="1">
        <f t="shared" si="29"/>
        <v>16463</v>
      </c>
      <c r="N113" s="1">
        <f t="shared" si="27"/>
        <v>16459.780807243798</v>
      </c>
      <c r="O113" s="1">
        <f t="shared" si="25"/>
        <v>1.9554107733715995E-4</v>
      </c>
      <c r="P113" s="2">
        <v>0</v>
      </c>
      <c r="Q113" s="1">
        <v>0</v>
      </c>
      <c r="R113" s="1">
        <v>0</v>
      </c>
      <c r="S113" s="1">
        <f>0</f>
        <v>0</v>
      </c>
      <c r="T113" s="1">
        <f>0</f>
        <v>0</v>
      </c>
      <c r="U113" s="1">
        <v>0</v>
      </c>
      <c r="V113" s="4">
        <v>1</v>
      </c>
      <c r="W113" s="1">
        <v>1</v>
      </c>
    </row>
    <row r="114" spans="1:23" ht="15" customHeight="1" x14ac:dyDescent="0.2">
      <c r="A114" s="3">
        <v>45364</v>
      </c>
      <c r="B114" s="1">
        <f t="shared" si="26"/>
        <v>90</v>
      </c>
      <c r="C114" s="1">
        <v>4</v>
      </c>
      <c r="D114" s="1">
        <f t="shared" si="30"/>
        <v>0.32925120209171743</v>
      </c>
      <c r="E114" s="1">
        <f t="shared" si="28"/>
        <v>5.5585946841796297E-5</v>
      </c>
      <c r="F114" s="1">
        <f t="shared" si="20"/>
        <v>-39.190320573198107</v>
      </c>
      <c r="G114" s="1">
        <f t="shared" si="22"/>
        <v>6595.4934777587059</v>
      </c>
      <c r="H114" s="1" cm="1">
        <f t="array" ref="H114">EXP(SUMPRODUCT(TRANSPOSE(B$5:B$12),P114:W114))</f>
        <v>0.31782336276917389</v>
      </c>
      <c r="I114" s="1">
        <f t="shared" si="23"/>
        <v>34251173.324568957</v>
      </c>
      <c r="J114" s="1" cm="1">
        <f t="array" ref="J114">EXP(SUMPRODUCT(TRANSPOSE(F$5:F$12),P114:W114))</f>
        <v>637.79478922187877</v>
      </c>
      <c r="K114" s="1">
        <f t="shared" si="24"/>
        <v>2.7792973420898148</v>
      </c>
      <c r="L114" s="1">
        <f t="shared" si="21"/>
        <v>0.30517566447754629</v>
      </c>
      <c r="M114" s="1">
        <f t="shared" si="29"/>
        <v>16467</v>
      </c>
      <c r="N114" s="1">
        <f t="shared" si="27"/>
        <v>16462.560104585889</v>
      </c>
      <c r="O114" s="1">
        <f t="shared" si="25"/>
        <v>2.6962381818853779E-4</v>
      </c>
      <c r="P114" s="2">
        <v>0</v>
      </c>
      <c r="Q114" s="1">
        <v>0</v>
      </c>
      <c r="R114" s="1">
        <v>0</v>
      </c>
      <c r="S114" s="1">
        <f>0</f>
        <v>0</v>
      </c>
      <c r="T114" s="1">
        <f>0</f>
        <v>0</v>
      </c>
      <c r="U114" s="1">
        <v>0</v>
      </c>
      <c r="V114" s="4">
        <v>0</v>
      </c>
      <c r="W114" s="1">
        <v>1</v>
      </c>
    </row>
    <row r="115" spans="1:23" ht="15" customHeight="1" x14ac:dyDescent="0.2">
      <c r="A115" s="3">
        <v>45365</v>
      </c>
      <c r="B115" s="1">
        <f t="shared" si="26"/>
        <v>91</v>
      </c>
      <c r="C115" s="1">
        <v>3</v>
      </c>
      <c r="D115" s="1">
        <f t="shared" si="30"/>
        <v>0.32930702067875434</v>
      </c>
      <c r="E115" s="1">
        <f t="shared" si="28"/>
        <v>5.5818587036904344E-5</v>
      </c>
      <c r="F115" s="1">
        <f t="shared" si="20"/>
        <v>-29.380210929069136</v>
      </c>
      <c r="G115" s="1">
        <f t="shared" si="22"/>
        <v>6610.034155561535</v>
      </c>
      <c r="H115" s="1" cm="1">
        <f t="array" ref="H115">EXP(SUMPRODUCT(TRANSPOSE(B$5:B$12),P115:W115))</f>
        <v>0.31782336276917389</v>
      </c>
      <c r="I115" s="1">
        <f t="shared" si="23"/>
        <v>42272049.745961465</v>
      </c>
      <c r="J115" s="1" cm="1">
        <f t="array" ref="J115">EXP(SUMPRODUCT(TRANSPOSE(F$5:F$12),P115:W115))</f>
        <v>637.79478922187877</v>
      </c>
      <c r="K115" s="1">
        <f t="shared" si="24"/>
        <v>2.7909293518452172</v>
      </c>
      <c r="L115" s="1">
        <f t="shared" si="21"/>
        <v>6.969021605159427E-2</v>
      </c>
      <c r="M115" s="1">
        <f t="shared" si="29"/>
        <v>16470</v>
      </c>
      <c r="N115" s="1">
        <f t="shared" si="27"/>
        <v>16465.351033937735</v>
      </c>
      <c r="O115" s="1">
        <f t="shared" si="25"/>
        <v>2.8226873480659758E-4</v>
      </c>
      <c r="P115" s="2">
        <v>0</v>
      </c>
      <c r="Q115" s="1">
        <v>0</v>
      </c>
      <c r="R115" s="1">
        <v>0</v>
      </c>
      <c r="S115" s="1">
        <f>0</f>
        <v>0</v>
      </c>
      <c r="T115" s="1">
        <f>0</f>
        <v>0</v>
      </c>
      <c r="U115" s="1">
        <v>0</v>
      </c>
      <c r="V115" s="4">
        <v>0</v>
      </c>
      <c r="W115" s="1">
        <v>1</v>
      </c>
    </row>
    <row r="116" spans="1:23" ht="15" customHeight="1" x14ac:dyDescent="0.2">
      <c r="A116" s="3">
        <v>45366</v>
      </c>
      <c r="B116" s="1">
        <f t="shared" si="26"/>
        <v>92</v>
      </c>
      <c r="C116" s="1">
        <v>4</v>
      </c>
      <c r="D116" s="1">
        <f t="shared" si="30"/>
        <v>0.32947986490909492</v>
      </c>
      <c r="E116" s="1">
        <f t="shared" si="28"/>
        <v>1.7284423034058527E-4</v>
      </c>
      <c r="F116" s="1">
        <f t="shared" si="20"/>
        <v>-34.65247908691213</v>
      </c>
      <c r="G116" s="1">
        <f t="shared" si="22"/>
        <v>6655.4236376276658</v>
      </c>
      <c r="H116" s="1" cm="1">
        <f t="array" ref="H116">EXP(SUMPRODUCT(TRANSPOSE(B$5:B$12),P116:W116))</f>
        <v>0.98420466447624411</v>
      </c>
      <c r="I116" s="1">
        <f t="shared" si="23"/>
        <v>50298895.133721627</v>
      </c>
      <c r="J116" s="1" cm="1">
        <f t="array" ref="J116">EXP(SUMPRODUCT(TRANSPOSE(F$5:F$12),P116:W116))</f>
        <v>625.34348011595273</v>
      </c>
      <c r="K116" s="1">
        <f t="shared" si="24"/>
        <v>8.6422115170292635</v>
      </c>
      <c r="L116" s="1">
        <f t="shared" si="21"/>
        <v>1.1605528792573159</v>
      </c>
      <c r="M116" s="1">
        <f t="shared" si="29"/>
        <v>16474</v>
      </c>
      <c r="N116" s="1">
        <f t="shared" si="27"/>
        <v>16473.993245454763</v>
      </c>
      <c r="O116" s="1">
        <f t="shared" si="25"/>
        <v>4.1001245821400751E-7</v>
      </c>
      <c r="P116" s="2">
        <v>0</v>
      </c>
      <c r="Q116" s="1">
        <v>0</v>
      </c>
      <c r="R116" s="1">
        <f>1</f>
        <v>1</v>
      </c>
      <c r="S116" s="1">
        <f>0</f>
        <v>0</v>
      </c>
      <c r="T116" s="1">
        <f>0</f>
        <v>0</v>
      </c>
      <c r="U116" s="1">
        <v>0</v>
      </c>
      <c r="V116" s="4">
        <v>0</v>
      </c>
      <c r="W116" s="1">
        <v>1</v>
      </c>
    </row>
    <row r="117" spans="1:23" ht="15" customHeight="1" x14ac:dyDescent="0.2">
      <c r="F117" s="1">
        <f>(50000-SUM(C25:C116))*IFERROR(LN(1-D116),-100000)</f>
        <v>-13400.394056247627</v>
      </c>
      <c r="L117" s="6"/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38A3B6-BA58-4440-995E-99421526EDDA}">
  <dimension ref="A1:W117"/>
  <sheetViews>
    <sheetView topLeftCell="B1" workbookViewId="0">
      <selection activeCell="H11" sqref="H11"/>
    </sheetView>
  </sheetViews>
  <sheetFormatPr baseColWidth="10" defaultColWidth="13.83203125" defaultRowHeight="15" customHeight="1" x14ac:dyDescent="0.2"/>
  <cols>
    <col min="1" max="9" width="13.83203125" style="1"/>
    <col min="10" max="10" width="14.6640625" style="1" bestFit="1" customWidth="1"/>
    <col min="11" max="16384" width="13.83203125" style="1"/>
  </cols>
  <sheetData>
    <row r="1" spans="1:10" ht="15" customHeight="1" thickBot="1" x14ac:dyDescent="0.25">
      <c r="A1" s="1" t="s">
        <v>10</v>
      </c>
      <c r="B1" s="1">
        <f>EXP(C1)</f>
        <v>1.6509634179612158</v>
      </c>
      <c r="C1" s="1">
        <v>0.50135900718870352</v>
      </c>
      <c r="E1" s="1" t="s">
        <v>11</v>
      </c>
      <c r="F1" s="1">
        <f>EXP(G1)</f>
        <v>2.8215491452388495</v>
      </c>
      <c r="G1" s="5">
        <v>1.0372860764000669</v>
      </c>
    </row>
    <row r="2" spans="1:10" ht="15" customHeight="1" thickBot="1" x14ac:dyDescent="0.25">
      <c r="A2" s="1" t="s">
        <v>43</v>
      </c>
      <c r="B2" s="1">
        <f>EXP(C2)</f>
        <v>1.0185199515135153</v>
      </c>
      <c r="C2" s="1">
        <v>1.8350545607748993E-2</v>
      </c>
      <c r="E2" s="1" t="s">
        <v>45</v>
      </c>
      <c r="F2" s="1">
        <f>EXP(G2)</f>
        <v>203.22767971119379</v>
      </c>
      <c r="G2" s="1">
        <v>5.3143269254785048</v>
      </c>
      <c r="I2" s="11" t="s">
        <v>9</v>
      </c>
      <c r="J2" s="7">
        <f>SUM(F25:F117)</f>
        <v>-84107.370473835574</v>
      </c>
    </row>
    <row r="3" spans="1:10" ht="15" customHeight="1" thickBot="1" x14ac:dyDescent="0.25">
      <c r="A3" s="1" t="s">
        <v>44</v>
      </c>
      <c r="B3" s="1">
        <f>EXP(C3)</f>
        <v>856.2098749516681</v>
      </c>
      <c r="C3" s="1">
        <v>6.7525155271080921</v>
      </c>
      <c r="E3" s="1" t="s">
        <v>46</v>
      </c>
      <c r="F3" s="1">
        <f>EXP(G3)</f>
        <v>274000.70469524077</v>
      </c>
      <c r="G3" s="1">
        <v>12.520885957247341</v>
      </c>
      <c r="I3" s="13" t="s">
        <v>12</v>
      </c>
      <c r="J3" s="14">
        <f>-2*J2+18*LN(50000)</f>
        <v>168409.49695679054</v>
      </c>
    </row>
    <row r="4" spans="1:10" ht="15" customHeight="1" thickBot="1" x14ac:dyDescent="0.25">
      <c r="A4" s="1" t="s">
        <v>19</v>
      </c>
      <c r="B4" s="1">
        <f>EXP(C4)/(1+EXP(C4))</f>
        <v>0.64793723754430244</v>
      </c>
      <c r="C4" s="5">
        <v>0.60998437388488869</v>
      </c>
      <c r="E4" s="1" t="s">
        <v>20</v>
      </c>
      <c r="F4" s="1">
        <f>G4</f>
        <v>0.36389154544459762</v>
      </c>
      <c r="G4" s="5">
        <v>0.36389154544459762</v>
      </c>
      <c r="I4" s="12" t="s">
        <v>13</v>
      </c>
      <c r="J4" s="8">
        <f>AVERAGE(L25:L116)</f>
        <v>0.18600838864375935</v>
      </c>
    </row>
    <row r="5" spans="1:10" ht="15" customHeight="1" thickBot="1" x14ac:dyDescent="0.25">
      <c r="A5" s="1" t="s">
        <v>35</v>
      </c>
      <c r="B5" s="1">
        <f t="shared" ref="B5:B12" si="0">C5</f>
        <v>3.0439003116613144</v>
      </c>
      <c r="C5" s="1">
        <v>3.0439003116613144</v>
      </c>
      <c r="E5" s="1" t="s">
        <v>37</v>
      </c>
      <c r="F5" s="1">
        <f t="shared" ref="F5:F12" si="1">G5</f>
        <v>4.1477615090161724</v>
      </c>
      <c r="G5" s="5">
        <v>4.1477615090161724</v>
      </c>
      <c r="I5" s="13" t="s">
        <v>50</v>
      </c>
      <c r="J5" s="15">
        <f>AVERAGE(O25:O116)</f>
        <v>4.0646346447689493E-3</v>
      </c>
    </row>
    <row r="6" spans="1:10" ht="15" customHeight="1" thickBot="1" x14ac:dyDescent="0.25">
      <c r="A6" s="1" t="s">
        <v>36</v>
      </c>
      <c r="B6" s="1">
        <f t="shared" si="0"/>
        <v>-1.225716063844827</v>
      </c>
      <c r="C6" s="1">
        <v>-1.225716063844827</v>
      </c>
      <c r="E6" s="1" t="s">
        <v>38</v>
      </c>
      <c r="F6" s="1">
        <f t="shared" si="1"/>
        <v>0.8911979008752825</v>
      </c>
      <c r="G6" s="1">
        <v>0.8911979008752825</v>
      </c>
      <c r="I6" s="12" t="s">
        <v>52</v>
      </c>
      <c r="J6" s="8" cm="1">
        <f t="array" ref="J6">AVERAGE((C25:C116 - K25:K116)^2)</f>
        <v>612.47374588466266</v>
      </c>
    </row>
    <row r="7" spans="1:10" ht="15" customHeight="1" thickBot="1" x14ac:dyDescent="0.25">
      <c r="A7" s="1" t="s">
        <v>40</v>
      </c>
      <c r="B7" s="1">
        <f t="shared" si="0"/>
        <v>1.1460549536173787</v>
      </c>
      <c r="C7" s="1">
        <v>1.1460549536173787</v>
      </c>
      <c r="E7" s="1" t="s">
        <v>41</v>
      </c>
      <c r="F7" s="1">
        <f t="shared" si="1"/>
        <v>9.5778497599680618E-3</v>
      </c>
      <c r="G7" s="1">
        <v>9.5778497599680618E-3</v>
      </c>
      <c r="I7" s="13" t="s">
        <v>51</v>
      </c>
      <c r="J7" s="15">
        <f>CORREL(C25:C116,K25:K116)^2</f>
        <v>0.98940842571415744</v>
      </c>
    </row>
    <row r="8" spans="1:10" ht="15" customHeight="1" x14ac:dyDescent="0.2">
      <c r="A8" s="1" t="s">
        <v>29</v>
      </c>
      <c r="B8" s="1">
        <f t="shared" si="0"/>
        <v>2.0706733989428594</v>
      </c>
      <c r="C8" s="1">
        <v>2.0706733989428594</v>
      </c>
      <c r="E8" s="1" t="s">
        <v>14</v>
      </c>
      <c r="F8" s="1">
        <f t="shared" si="1"/>
        <v>-0.75532758778764741</v>
      </c>
      <c r="G8" s="1">
        <v>-0.75532758778764741</v>
      </c>
    </row>
    <row r="9" spans="1:10" ht="15" customHeight="1" x14ac:dyDescent="0.2">
      <c r="A9" s="1" t="s">
        <v>15</v>
      </c>
      <c r="B9" s="1">
        <f t="shared" si="0"/>
        <v>1.6787141450050089</v>
      </c>
      <c r="C9" s="1">
        <v>1.6787141450050089</v>
      </c>
      <c r="E9" s="1" t="s">
        <v>16</v>
      </c>
      <c r="F9" s="1">
        <f t="shared" si="1"/>
        <v>-1.5979353599359116</v>
      </c>
      <c r="G9" s="5">
        <v>-1.5979353599359116</v>
      </c>
    </row>
    <row r="10" spans="1:10" ht="15" customHeight="1" x14ac:dyDescent="0.2">
      <c r="A10" s="1" t="s">
        <v>17</v>
      </c>
      <c r="B10" s="1">
        <f t="shared" si="0"/>
        <v>1.6299187671015363</v>
      </c>
      <c r="C10" s="1">
        <v>1.6299187671015363</v>
      </c>
      <c r="E10" s="1" t="s">
        <v>18</v>
      </c>
      <c r="F10" s="1">
        <f t="shared" si="1"/>
        <v>-0.24159384899256084</v>
      </c>
      <c r="G10" s="5">
        <v>-0.24159384899256084</v>
      </c>
    </row>
    <row r="11" spans="1:10" ht="15" customHeight="1" x14ac:dyDescent="0.2">
      <c r="A11" s="1" t="s">
        <v>30</v>
      </c>
      <c r="B11" s="1">
        <f t="shared" si="0"/>
        <v>0.43199419349553186</v>
      </c>
      <c r="C11" s="1">
        <v>0.43199419349553186</v>
      </c>
      <c r="E11" s="1" t="s">
        <v>32</v>
      </c>
      <c r="F11" s="1">
        <f t="shared" si="1"/>
        <v>-8.9609229678059635E-3</v>
      </c>
      <c r="G11" s="5">
        <v>-8.9609229678059635E-3</v>
      </c>
    </row>
    <row r="12" spans="1:10" ht="15" customHeight="1" x14ac:dyDescent="0.2">
      <c r="A12" s="1" t="s">
        <v>31</v>
      </c>
      <c r="B12" s="1">
        <f t="shared" si="0"/>
        <v>-2.350381004891994</v>
      </c>
      <c r="C12" s="1">
        <v>-2.350381004891994</v>
      </c>
      <c r="E12" s="1" t="s">
        <v>33</v>
      </c>
      <c r="F12" s="1">
        <f t="shared" si="1"/>
        <v>5.4407488280249039</v>
      </c>
      <c r="G12" s="5">
        <v>5.4407488280249039</v>
      </c>
    </row>
    <row r="24" spans="1:23" ht="15" customHeight="1" x14ac:dyDescent="0.2">
      <c r="A24" s="2" t="s">
        <v>5</v>
      </c>
      <c r="B24" s="2" t="s">
        <v>0</v>
      </c>
      <c r="C24" s="2" t="s">
        <v>1</v>
      </c>
      <c r="D24" s="1" t="s">
        <v>21</v>
      </c>
      <c r="E24" s="1" t="s">
        <v>22</v>
      </c>
      <c r="F24" s="1" t="s">
        <v>9</v>
      </c>
      <c r="G24" s="1" t="s">
        <v>23</v>
      </c>
      <c r="H24" s="1" t="s">
        <v>24</v>
      </c>
      <c r="I24" s="1" t="s">
        <v>25</v>
      </c>
      <c r="J24" s="1" t="s">
        <v>26</v>
      </c>
      <c r="K24" s="1" t="s">
        <v>27</v>
      </c>
      <c r="L24" s="1" t="s">
        <v>28</v>
      </c>
      <c r="M24" s="1" t="s">
        <v>47</v>
      </c>
      <c r="N24" s="1" t="s">
        <v>48</v>
      </c>
      <c r="O24" s="1" t="s">
        <v>49</v>
      </c>
      <c r="P24" s="2" t="s">
        <v>34</v>
      </c>
      <c r="Q24" s="1" t="s">
        <v>42</v>
      </c>
      <c r="R24" s="1" t="s">
        <v>39</v>
      </c>
      <c r="S24" s="2" t="s">
        <v>2</v>
      </c>
      <c r="T24" s="2" t="s">
        <v>3</v>
      </c>
      <c r="U24" s="2" t="s">
        <v>4</v>
      </c>
      <c r="V24" s="2" t="s">
        <v>7</v>
      </c>
      <c r="W24" s="2" t="s">
        <v>8</v>
      </c>
    </row>
    <row r="25" spans="1:23" ht="15" customHeight="1" x14ac:dyDescent="0.2">
      <c r="A25" s="3">
        <v>45275</v>
      </c>
      <c r="B25" s="1">
        <v>1</v>
      </c>
      <c r="C25" s="1">
        <v>1091</v>
      </c>
      <c r="D25" s="1">
        <f t="shared" ref="D25:D88" si="2">$F$4*(1-(($B$4)*($B$3/($B$3+G25))^$B$2)-((1-$B$4)*($F$3/($F$3+I25))^$F$2))</f>
        <v>2.3109360840850222E-2</v>
      </c>
      <c r="E25" s="1">
        <f>D25</f>
        <v>2.3109360840850222E-2</v>
      </c>
      <c r="F25" s="1">
        <f>C25*IFERROR(LN(E25),-10000)</f>
        <v>-4110.3616059550213</v>
      </c>
      <c r="G25" s="1">
        <f>B25^B1*H25</f>
        <v>66.019837515317633</v>
      </c>
      <c r="H25" s="1" cm="1">
        <f t="array" ref="H25">EXP(SUMPRODUCT(TRANSPOSE(B$5:B$12),P25:W25))</f>
        <v>66.019837515317633</v>
      </c>
      <c r="I25" s="1">
        <f>B25^F1*J25</f>
        <v>63.90127784616719</v>
      </c>
      <c r="J25" s="1" cm="1">
        <f t="array" ref="J25">EXP(SUMPRODUCT(TRANSPOSE(F$5:F$12),P25:W25))</f>
        <v>63.90127784616719</v>
      </c>
      <c r="K25" s="1">
        <f>E25*50000</f>
        <v>1155.4680420425111</v>
      </c>
      <c r="L25" s="1">
        <f t="shared" ref="L25:L88" si="3">ABS(K25-C25)/C25</f>
        <v>5.9090780973887362E-2</v>
      </c>
      <c r="M25" s="1">
        <f>C25</f>
        <v>1091</v>
      </c>
      <c r="N25" s="1">
        <f>K25</f>
        <v>1155.4680420425111</v>
      </c>
      <c r="O25" s="1">
        <f>ABS(N25-M25)/M25</f>
        <v>5.9090780973887362E-2</v>
      </c>
      <c r="P25" s="2">
        <v>1</v>
      </c>
      <c r="Q25" s="1">
        <v>0</v>
      </c>
      <c r="R25" s="1">
        <f>1</f>
        <v>1</v>
      </c>
      <c r="S25" s="1">
        <v>0</v>
      </c>
      <c r="T25" s="1">
        <f>0</f>
        <v>0</v>
      </c>
      <c r="U25" s="1">
        <v>0</v>
      </c>
      <c r="V25" s="1">
        <v>0</v>
      </c>
      <c r="W25" s="1">
        <v>0</v>
      </c>
    </row>
    <row r="26" spans="1:23" ht="15" customHeight="1" x14ac:dyDescent="0.2">
      <c r="A26" s="3">
        <v>45276</v>
      </c>
      <c r="B26" s="1">
        <f>B25+1</f>
        <v>2</v>
      </c>
      <c r="C26" s="1">
        <v>1062</v>
      </c>
      <c r="D26" s="1">
        <f t="shared" si="2"/>
        <v>4.2448098457239111E-2</v>
      </c>
      <c r="E26" s="1">
        <f>D26-D25</f>
        <v>1.933873761638889E-2</v>
      </c>
      <c r="F26" s="1">
        <f t="shared" ref="F26:F75" si="4">C26*IFERROR(LN(E26),-10000)</f>
        <v>-4190.2750582689714</v>
      </c>
      <c r="G26" s="1">
        <f t="shared" ref="G26:G89" si="5">G25+(B26^B$1-B25^B$1)*H26</f>
        <v>143.78018479838349</v>
      </c>
      <c r="H26" s="1" cm="1">
        <f t="array" ref="H26">EXP(SUMPRODUCT(TRANSPOSE(B$5:B$12),P26:W26))</f>
        <v>36.32926281875222</v>
      </c>
      <c r="I26" s="1">
        <f t="shared" ref="I26:I89" si="6">I25+(B26^F$1-B25^F$1)*J26</f>
        <v>86.588043249689093</v>
      </c>
      <c r="J26" s="1" cm="1">
        <f t="array" ref="J26">EXP(SUMPRODUCT(TRANSPOSE(F$5:F$12),P26:W26))</f>
        <v>3.7380091868455487</v>
      </c>
      <c r="K26" s="1">
        <f t="shared" ref="K26:K89" si="7">E26*50000</f>
        <v>966.93688081944447</v>
      </c>
      <c r="L26" s="1">
        <f t="shared" si="3"/>
        <v>8.9513294896944942E-2</v>
      </c>
      <c r="M26" s="1">
        <f>M25+C26</f>
        <v>2153</v>
      </c>
      <c r="N26" s="1">
        <f>N25+K26</f>
        <v>2122.4049228619556</v>
      </c>
      <c r="O26" s="1">
        <f t="shared" ref="O26:O89" si="8">ABS(N26-M26)/M26</f>
        <v>1.421043991548742E-2</v>
      </c>
      <c r="P26" s="2">
        <v>0.5</v>
      </c>
      <c r="Q26" s="1">
        <v>0</v>
      </c>
      <c r="R26" s="5">
        <f>0</f>
        <v>0</v>
      </c>
      <c r="S26" s="1">
        <f>1</f>
        <v>1</v>
      </c>
      <c r="T26" s="1">
        <f>0</f>
        <v>0</v>
      </c>
      <c r="U26" s="1">
        <v>0</v>
      </c>
      <c r="V26" s="1">
        <v>0</v>
      </c>
      <c r="W26" s="1">
        <v>0</v>
      </c>
    </row>
    <row r="27" spans="1:23" ht="15" customHeight="1" x14ac:dyDescent="0.2">
      <c r="A27" s="3">
        <v>45277</v>
      </c>
      <c r="B27" s="1">
        <f t="shared" ref="B27:B90" si="9">B26+1</f>
        <v>3</v>
      </c>
      <c r="C27" s="1">
        <v>800</v>
      </c>
      <c r="D27" s="1">
        <f t="shared" si="2"/>
        <v>5.8621680918530684E-2</v>
      </c>
      <c r="E27" s="1">
        <f>D27-D26</f>
        <v>1.6173582461291573E-2</v>
      </c>
      <c r="F27" s="1">
        <f t="shared" si="4"/>
        <v>-3299.5008640545948</v>
      </c>
      <c r="G27" s="1">
        <f t="shared" si="5"/>
        <v>217.25696362244236</v>
      </c>
      <c r="H27" s="1" cm="1">
        <f t="array" ref="H27">EXP(SUMPRODUCT(TRANSPOSE(B$5:B$12),P27:W27))</f>
        <v>24.548832591667949</v>
      </c>
      <c r="I27" s="1">
        <f t="shared" si="6"/>
        <v>110.93072911273708</v>
      </c>
      <c r="J27" s="1" cm="1">
        <f t="array" ref="J27">EXP(SUMPRODUCT(TRANSPOSE(F$5:F$12),P27:W27))</f>
        <v>1.6095351242047178</v>
      </c>
      <c r="K27" s="1">
        <f t="shared" si="7"/>
        <v>808.67912306457868</v>
      </c>
      <c r="L27" s="1">
        <f t="shared" si="3"/>
        <v>1.0848903830723344E-2</v>
      </c>
      <c r="M27" s="1">
        <f>M26+C27</f>
        <v>2953</v>
      </c>
      <c r="N27" s="1">
        <f t="shared" ref="N27:N90" si="10">N26+K27</f>
        <v>2931.0840459265341</v>
      </c>
      <c r="O27" s="1">
        <f t="shared" si="8"/>
        <v>7.4215895948072652E-3</v>
      </c>
      <c r="P27" s="2">
        <v>0.5</v>
      </c>
      <c r="Q27" s="1">
        <v>0</v>
      </c>
      <c r="R27" s="1">
        <v>0</v>
      </c>
      <c r="S27" s="1">
        <f>0</f>
        <v>0</v>
      </c>
      <c r="T27" s="1">
        <f>1</f>
        <v>1</v>
      </c>
      <c r="U27" s="1">
        <v>0</v>
      </c>
      <c r="V27" s="1">
        <v>0</v>
      </c>
      <c r="W27" s="1">
        <v>0</v>
      </c>
    </row>
    <row r="28" spans="1:23" ht="15" customHeight="1" x14ac:dyDescent="0.2">
      <c r="A28" s="3">
        <v>45278</v>
      </c>
      <c r="B28" s="1">
        <f t="shared" si="9"/>
        <v>4</v>
      </c>
      <c r="C28" s="1">
        <v>303</v>
      </c>
      <c r="D28" s="1">
        <f t="shared" si="2"/>
        <v>6.4594182142940548E-2</v>
      </c>
      <c r="E28" s="1">
        <f>D28-D27</f>
        <v>5.9725012244098638E-3</v>
      </c>
      <c r="F28" s="1">
        <f t="shared" si="4"/>
        <v>-1551.5386105481894</v>
      </c>
      <c r="G28" s="1">
        <f t="shared" si="5"/>
        <v>218.35154300759464</v>
      </c>
      <c r="H28" s="1" cm="1">
        <f t="array" ref="H28">EXP(SUMPRODUCT(TRANSPOSE(B$5:B$12),P28:W28))</f>
        <v>0.29354742634897174</v>
      </c>
      <c r="I28" s="1">
        <f t="shared" si="6"/>
        <v>178.66088945931386</v>
      </c>
      <c r="J28" s="1" cm="1">
        <f t="array" ref="J28">EXP(SUMPRODUCT(TRANSPOSE(F$5:F$12),P28:W28))</f>
        <v>2.4380484430931784</v>
      </c>
      <c r="K28" s="1">
        <f t="shared" si="7"/>
        <v>298.62506122049319</v>
      </c>
      <c r="L28" s="1">
        <f t="shared" si="3"/>
        <v>1.4438741846557116E-2</v>
      </c>
      <c r="M28" s="1">
        <f>M27+C28</f>
        <v>3256</v>
      </c>
      <c r="N28" s="1">
        <f t="shared" si="10"/>
        <v>3229.7091071470272</v>
      </c>
      <c r="O28" s="1">
        <f t="shared" si="8"/>
        <v>8.0745985420678061E-3</v>
      </c>
      <c r="P28" s="2">
        <v>0</v>
      </c>
      <c r="Q28" s="1">
        <v>1</v>
      </c>
      <c r="R28" s="1">
        <v>0</v>
      </c>
      <c r="S28" s="1">
        <f>0</f>
        <v>0</v>
      </c>
      <c r="T28" s="1">
        <f>0</f>
        <v>0</v>
      </c>
      <c r="U28" s="1">
        <v>0</v>
      </c>
      <c r="V28" s="1">
        <v>0</v>
      </c>
      <c r="W28" s="1">
        <v>0</v>
      </c>
    </row>
    <row r="29" spans="1:23" ht="15" customHeight="1" x14ac:dyDescent="0.2">
      <c r="A29" s="3">
        <v>45279</v>
      </c>
      <c r="B29" s="1">
        <f t="shared" si="9"/>
        <v>5</v>
      </c>
      <c r="C29" s="1">
        <v>447</v>
      </c>
      <c r="D29" s="1">
        <f t="shared" si="2"/>
        <v>7.3414691984526298E-2</v>
      </c>
      <c r="E29" s="1">
        <f t="shared" ref="E29:E92" si="11">D29-D28</f>
        <v>8.8205098415857497E-3</v>
      </c>
      <c r="F29" s="1">
        <f t="shared" si="4"/>
        <v>-2114.6119956431407</v>
      </c>
      <c r="G29" s="1">
        <f t="shared" si="5"/>
        <v>220.33783178448439</v>
      </c>
      <c r="H29" s="1" cm="1">
        <f t="array" ref="H29">EXP(SUMPRODUCT(TRANSPOSE(B$5:B$12),P29:W29))</f>
        <v>0.45215878330087789</v>
      </c>
      <c r="I29" s="1">
        <f t="shared" si="6"/>
        <v>284.54538348645002</v>
      </c>
      <c r="J29" s="1" cm="1">
        <f t="array" ref="J29">EXP(SUMPRODUCT(TRANSPOSE(F$5:F$12),P29:W29))</f>
        <v>2.4162988724536945</v>
      </c>
      <c r="K29" s="1">
        <f t="shared" si="7"/>
        <v>441.02549207928746</v>
      </c>
      <c r="L29" s="1">
        <f t="shared" si="3"/>
        <v>1.3365789531795392E-2</v>
      </c>
      <c r="M29" s="1">
        <f>M28+C29</f>
        <v>3703</v>
      </c>
      <c r="N29" s="1">
        <f t="shared" si="10"/>
        <v>3670.7345992263145</v>
      </c>
      <c r="O29" s="1">
        <f t="shared" si="8"/>
        <v>8.7133137385054116E-3</v>
      </c>
      <c r="P29" s="2">
        <v>0</v>
      </c>
      <c r="Q29" s="1">
        <v>1</v>
      </c>
      <c r="R29" s="1">
        <v>0</v>
      </c>
      <c r="S29" s="1">
        <f>0</f>
        <v>0</v>
      </c>
      <c r="T29" s="1">
        <f>0</f>
        <v>0</v>
      </c>
      <c r="U29" s="1">
        <v>0</v>
      </c>
      <c r="V29" s="1">
        <v>1</v>
      </c>
      <c r="W29" s="1">
        <v>0</v>
      </c>
    </row>
    <row r="30" spans="1:23" ht="15" customHeight="1" x14ac:dyDescent="0.2">
      <c r="A30" s="3">
        <v>45280</v>
      </c>
      <c r="B30" s="1">
        <f t="shared" si="9"/>
        <v>6</v>
      </c>
      <c r="C30" s="1">
        <v>332</v>
      </c>
      <c r="D30" s="1">
        <f t="shared" si="2"/>
        <v>7.9033014510528035E-2</v>
      </c>
      <c r="E30" s="1">
        <f t="shared" si="11"/>
        <v>5.6183225260017372E-3</v>
      </c>
      <c r="F30" s="1">
        <f t="shared" si="4"/>
        <v>-1720.3317513263576</v>
      </c>
      <c r="G30" s="1">
        <f t="shared" si="5"/>
        <v>225.34451784102754</v>
      </c>
      <c r="H30" s="1" cm="1">
        <f t="array" ref="H30">EXP(SUMPRODUCT(TRANSPOSE(B$5:B$12),P30:W30))</f>
        <v>1</v>
      </c>
      <c r="I30" s="1">
        <f t="shared" si="6"/>
        <v>347.6395204140739</v>
      </c>
      <c r="J30" s="1" cm="1">
        <f t="array" ref="J30">EXP(SUMPRODUCT(TRANSPOSE(F$5:F$12),P30:W30))</f>
        <v>1</v>
      </c>
      <c r="K30" s="1">
        <f t="shared" si="7"/>
        <v>280.91612630008689</v>
      </c>
      <c r="L30" s="1">
        <f t="shared" si="3"/>
        <v>0.15386708945756961</v>
      </c>
      <c r="M30" s="1">
        <f t="shared" ref="M30:M93" si="12">M29+C30</f>
        <v>4035</v>
      </c>
      <c r="N30" s="1">
        <f t="shared" si="10"/>
        <v>3951.6507255264014</v>
      </c>
      <c r="O30" s="1">
        <f t="shared" si="8"/>
        <v>2.0656573599404857E-2</v>
      </c>
      <c r="P30" s="2">
        <v>0</v>
      </c>
      <c r="Q30" s="1">
        <v>0</v>
      </c>
      <c r="R30" s="1">
        <v>0</v>
      </c>
      <c r="S30" s="1">
        <f>0</f>
        <v>0</v>
      </c>
      <c r="T30" s="1">
        <f>0</f>
        <v>0</v>
      </c>
      <c r="U30" s="1">
        <v>0</v>
      </c>
      <c r="V30" s="1">
        <v>0</v>
      </c>
      <c r="W30" s="1">
        <v>0</v>
      </c>
    </row>
    <row r="31" spans="1:23" ht="15" customHeight="1" x14ac:dyDescent="0.2">
      <c r="A31" s="3">
        <v>45281</v>
      </c>
      <c r="B31" s="1">
        <f t="shared" si="9"/>
        <v>7</v>
      </c>
      <c r="C31" s="1">
        <v>318</v>
      </c>
      <c r="D31" s="1">
        <f t="shared" si="2"/>
        <v>8.6079426365174919E-2</v>
      </c>
      <c r="E31" s="1">
        <f t="shared" si="11"/>
        <v>7.0464118546468835E-3</v>
      </c>
      <c r="F31" s="1">
        <f t="shared" si="4"/>
        <v>-1575.7652860255773</v>
      </c>
      <c r="G31" s="1">
        <f t="shared" si="5"/>
        <v>230.92686564509981</v>
      </c>
      <c r="H31" s="1" cm="1">
        <f t="array" ref="H31">EXP(SUMPRODUCT(TRANSPOSE(B$5:B$12),P31:W31))</f>
        <v>1</v>
      </c>
      <c r="I31" s="1">
        <f t="shared" si="6"/>
        <v>433.12448999524725</v>
      </c>
      <c r="J31" s="1" cm="1">
        <f t="array" ref="J31">EXP(SUMPRODUCT(TRANSPOSE(F$5:F$12),P31:W31))</f>
        <v>1</v>
      </c>
      <c r="K31" s="1">
        <f t="shared" si="7"/>
        <v>352.32059273234415</v>
      </c>
      <c r="L31" s="1">
        <f t="shared" si="3"/>
        <v>0.10792639224007596</v>
      </c>
      <c r="M31" s="1">
        <f t="shared" si="12"/>
        <v>4353</v>
      </c>
      <c r="N31" s="1">
        <f t="shared" si="10"/>
        <v>4303.9713182587457</v>
      </c>
      <c r="O31" s="1">
        <f t="shared" si="8"/>
        <v>1.1263193600104372E-2</v>
      </c>
      <c r="P31" s="2">
        <v>0</v>
      </c>
      <c r="Q31" s="1">
        <v>0</v>
      </c>
      <c r="R31" s="1">
        <v>0</v>
      </c>
      <c r="S31" s="1">
        <f>0</f>
        <v>0</v>
      </c>
      <c r="T31" s="1">
        <f>0</f>
        <v>0</v>
      </c>
      <c r="U31" s="1">
        <v>0</v>
      </c>
      <c r="V31" s="1">
        <v>0</v>
      </c>
      <c r="W31" s="1">
        <v>0</v>
      </c>
    </row>
    <row r="32" spans="1:23" ht="15" customHeight="1" x14ac:dyDescent="0.2">
      <c r="A32" s="3">
        <v>45282</v>
      </c>
      <c r="B32" s="1">
        <f t="shared" si="9"/>
        <v>8</v>
      </c>
      <c r="C32" s="1">
        <v>491</v>
      </c>
      <c r="D32" s="1">
        <f t="shared" si="2"/>
        <v>9.6753176093166124E-2</v>
      </c>
      <c r="E32" s="1">
        <f t="shared" si="11"/>
        <v>1.0673749727991205E-2</v>
      </c>
      <c r="F32" s="1">
        <f t="shared" si="4"/>
        <v>-2229.1242134791428</v>
      </c>
      <c r="G32" s="1">
        <f t="shared" si="5"/>
        <v>250.20311397003735</v>
      </c>
      <c r="H32" s="1" cm="1">
        <f t="array" ref="H32">EXP(SUMPRODUCT(TRANSPOSE(B$5:B$12),P32:W32))</f>
        <v>3.1457582359851712</v>
      </c>
      <c r="I32" s="1">
        <f t="shared" si="6"/>
        <v>545.09289703537286</v>
      </c>
      <c r="J32" s="1" cm="1">
        <f t="array" ref="J32">EXP(SUMPRODUCT(TRANSPOSE(F$5:F$12),P32:W32))</f>
        <v>1.0096238641519628</v>
      </c>
      <c r="K32" s="1">
        <f t="shared" si="7"/>
        <v>533.68748639956027</v>
      </c>
      <c r="L32" s="1">
        <f t="shared" si="3"/>
        <v>8.6939890834134975E-2</v>
      </c>
      <c r="M32" s="1">
        <f t="shared" si="12"/>
        <v>4844</v>
      </c>
      <c r="N32" s="1">
        <f t="shared" si="10"/>
        <v>4837.6588046583056</v>
      </c>
      <c r="O32" s="1">
        <f t="shared" si="8"/>
        <v>1.3090824404819162E-3</v>
      </c>
      <c r="P32" s="2">
        <v>0</v>
      </c>
      <c r="Q32" s="1">
        <v>0</v>
      </c>
      <c r="R32" s="1">
        <f>1</f>
        <v>1</v>
      </c>
      <c r="S32" s="1">
        <f>0</f>
        <v>0</v>
      </c>
      <c r="T32" s="1">
        <f>0</f>
        <v>0</v>
      </c>
      <c r="U32" s="1">
        <v>0</v>
      </c>
      <c r="V32" s="1">
        <v>0</v>
      </c>
      <c r="W32" s="1">
        <v>0</v>
      </c>
    </row>
    <row r="33" spans="1:23" ht="15" customHeight="1" x14ac:dyDescent="0.2">
      <c r="A33" s="3">
        <v>45283</v>
      </c>
      <c r="B33" s="1">
        <f t="shared" si="9"/>
        <v>9</v>
      </c>
      <c r="C33" s="1">
        <v>532</v>
      </c>
      <c r="D33" s="1">
        <f t="shared" si="2"/>
        <v>0.10920623671388463</v>
      </c>
      <c r="E33" s="1">
        <f t="shared" si="11"/>
        <v>1.2453060620718506E-2</v>
      </c>
      <c r="F33" s="1">
        <f t="shared" si="4"/>
        <v>-2333.239669952387</v>
      </c>
      <c r="G33" s="1">
        <f t="shared" si="5"/>
        <v>302.92370378081705</v>
      </c>
      <c r="H33" s="1" cm="1">
        <f t="array" ref="H33">EXP(SUMPRODUCT(TRANSPOSE(B$5:B$12),P33:W33))</f>
        <v>7.930161482582248</v>
      </c>
      <c r="I33" s="1">
        <f t="shared" si="6"/>
        <v>610.52786982025873</v>
      </c>
      <c r="J33" s="1" cm="1">
        <f t="array" ref="J33">EXP(SUMPRODUCT(TRANSPOSE(F$5:F$12),P33:W33))</f>
        <v>0.46985667020963678</v>
      </c>
      <c r="K33" s="1">
        <f t="shared" si="7"/>
        <v>622.65303103592532</v>
      </c>
      <c r="L33" s="1">
        <f t="shared" si="3"/>
        <v>0.17040043427805512</v>
      </c>
      <c r="M33" s="1">
        <f t="shared" si="12"/>
        <v>5376</v>
      </c>
      <c r="N33" s="1">
        <f t="shared" si="10"/>
        <v>5460.3118356942305</v>
      </c>
      <c r="O33" s="1">
        <f t="shared" si="8"/>
        <v>1.5683005151456559E-2</v>
      </c>
      <c r="P33" s="2">
        <v>0</v>
      </c>
      <c r="Q33" s="1">
        <v>0</v>
      </c>
      <c r="R33" s="5">
        <f>0</f>
        <v>0</v>
      </c>
      <c r="S33" s="1">
        <f>1</f>
        <v>1</v>
      </c>
      <c r="T33" s="1">
        <f>0</f>
        <v>0</v>
      </c>
      <c r="U33" s="1">
        <v>0</v>
      </c>
      <c r="V33" s="1">
        <v>0</v>
      </c>
      <c r="W33" s="1">
        <v>0</v>
      </c>
    </row>
    <row r="34" spans="1:23" ht="15" customHeight="1" x14ac:dyDescent="0.2">
      <c r="A34" s="3">
        <v>45284</v>
      </c>
      <c r="B34" s="1">
        <f t="shared" si="9"/>
        <v>10</v>
      </c>
      <c r="C34" s="1">
        <v>344</v>
      </c>
      <c r="D34" s="1">
        <f t="shared" si="2"/>
        <v>0.11690086505213097</v>
      </c>
      <c r="E34" s="1">
        <f t="shared" si="11"/>
        <v>7.6946283382463426E-3</v>
      </c>
      <c r="F34" s="1">
        <f t="shared" si="4"/>
        <v>-1674.3280873214699</v>
      </c>
      <c r="G34" s="1">
        <f t="shared" si="5"/>
        <v>341.22473444814068</v>
      </c>
      <c r="H34" s="1" cm="1">
        <f t="array" ref="H34">EXP(SUMPRODUCT(TRANSPOSE(B$5:B$12),P34:W34))</f>
        <v>5.3586610780419717</v>
      </c>
      <c r="I34" s="1">
        <f t="shared" si="6"/>
        <v>645.0251349992883</v>
      </c>
      <c r="J34" s="1" cm="1">
        <f t="array" ref="J34">EXP(SUMPRODUCT(TRANSPOSE(F$5:F$12),P34:W34))</f>
        <v>0.20231379224684892</v>
      </c>
      <c r="K34" s="1">
        <f t="shared" si="7"/>
        <v>384.73141691231712</v>
      </c>
      <c r="L34" s="1">
        <f t="shared" si="3"/>
        <v>0.11840528172185208</v>
      </c>
      <c r="M34" s="1">
        <f t="shared" si="12"/>
        <v>5720</v>
      </c>
      <c r="N34" s="1">
        <f t="shared" si="10"/>
        <v>5845.0432526065479</v>
      </c>
      <c r="O34" s="1">
        <f t="shared" si="8"/>
        <v>2.1860708497648228E-2</v>
      </c>
      <c r="P34" s="2">
        <v>0</v>
      </c>
      <c r="Q34" s="1">
        <v>0</v>
      </c>
      <c r="R34" s="1">
        <v>0</v>
      </c>
      <c r="S34" s="1">
        <f>0</f>
        <v>0</v>
      </c>
      <c r="T34" s="1">
        <f>1</f>
        <v>1</v>
      </c>
      <c r="U34" s="1">
        <v>0</v>
      </c>
      <c r="V34" s="1">
        <v>0</v>
      </c>
      <c r="W34" s="1">
        <v>0</v>
      </c>
    </row>
    <row r="35" spans="1:23" ht="15" customHeight="1" x14ac:dyDescent="0.2">
      <c r="A35" s="3">
        <v>45285</v>
      </c>
      <c r="B35" s="1">
        <f t="shared" si="9"/>
        <v>11</v>
      </c>
      <c r="C35" s="1">
        <v>757</v>
      </c>
      <c r="D35" s="1">
        <f t="shared" si="2"/>
        <v>0.13117626609569058</v>
      </c>
      <c r="E35" s="1">
        <f t="shared" si="11"/>
        <v>1.4275401043559607E-2</v>
      </c>
      <c r="F35" s="1">
        <f t="shared" si="4"/>
        <v>-3216.657594294204</v>
      </c>
      <c r="G35" s="1">
        <f t="shared" si="5"/>
        <v>380.15808191648779</v>
      </c>
      <c r="H35" s="1" cm="1">
        <f t="array" ref="H35">EXP(SUMPRODUCT(TRANSPOSE(B$5:B$12),P35:W35))</f>
        <v>5.10346013283917</v>
      </c>
      <c r="I35" s="1">
        <f t="shared" si="6"/>
        <v>805.70327578994363</v>
      </c>
      <c r="J35" s="1" cm="1">
        <f t="array" ref="J35">EXP(SUMPRODUCT(TRANSPOSE(F$5:F$12),P35:W35))</f>
        <v>0.78537509366890568</v>
      </c>
      <c r="K35" s="1">
        <f t="shared" si="7"/>
        <v>713.77005217798035</v>
      </c>
      <c r="L35" s="1">
        <f t="shared" si="3"/>
        <v>5.7106932393685146E-2</v>
      </c>
      <c r="M35" s="1">
        <f t="shared" si="12"/>
        <v>6477</v>
      </c>
      <c r="N35" s="1">
        <f t="shared" si="10"/>
        <v>6558.8133047845286</v>
      </c>
      <c r="O35" s="1">
        <f t="shared" si="8"/>
        <v>1.2631357848468203E-2</v>
      </c>
      <c r="P35" s="2">
        <v>0</v>
      </c>
      <c r="Q35" s="1">
        <v>0</v>
      </c>
      <c r="R35" s="1">
        <v>0</v>
      </c>
      <c r="S35" s="1">
        <f>0</f>
        <v>0</v>
      </c>
      <c r="T35" s="1">
        <f>0</f>
        <v>0</v>
      </c>
      <c r="U35" s="1">
        <v>1</v>
      </c>
      <c r="V35" s="1">
        <v>0</v>
      </c>
      <c r="W35" s="1">
        <v>0</v>
      </c>
    </row>
    <row r="36" spans="1:23" ht="15" customHeight="1" x14ac:dyDescent="0.2">
      <c r="A36" s="3">
        <v>45286</v>
      </c>
      <c r="B36" s="1">
        <f t="shared" si="9"/>
        <v>12</v>
      </c>
      <c r="C36" s="1">
        <v>679</v>
      </c>
      <c r="D36" s="1">
        <f t="shared" si="2"/>
        <v>0.14426131192671976</v>
      </c>
      <c r="E36" s="1">
        <f t="shared" si="11"/>
        <v>1.308504583102918E-2</v>
      </c>
      <c r="F36" s="1">
        <f t="shared" si="4"/>
        <v>-2944.3376782613054</v>
      </c>
      <c r="G36" s="1">
        <f t="shared" si="5"/>
        <v>392.62601713274984</v>
      </c>
      <c r="H36" s="1" cm="1">
        <f t="array" ref="H36">EXP(SUMPRODUCT(TRANSPOSE(B$5:B$12),P36:W36))</f>
        <v>1.540326171224365</v>
      </c>
      <c r="I36" s="1">
        <f t="shared" si="6"/>
        <v>1044.9874097770376</v>
      </c>
      <c r="J36" s="1" cm="1">
        <f t="array" ref="J36">EXP(SUMPRODUCT(TRANSPOSE(F$5:F$12),P36:W36))</f>
        <v>0.99107910644634689</v>
      </c>
      <c r="K36" s="1">
        <f t="shared" si="7"/>
        <v>654.25229155145894</v>
      </c>
      <c r="L36" s="1">
        <f t="shared" si="3"/>
        <v>3.6447287847630426E-2</v>
      </c>
      <c r="M36" s="1">
        <f t="shared" si="12"/>
        <v>7156</v>
      </c>
      <c r="N36" s="1">
        <f t="shared" si="10"/>
        <v>7213.0655963359877</v>
      </c>
      <c r="O36" s="1">
        <f t="shared" si="8"/>
        <v>7.9745103879245004E-3</v>
      </c>
      <c r="P36" s="2">
        <v>0</v>
      </c>
      <c r="Q36" s="1">
        <v>0</v>
      </c>
      <c r="R36" s="1">
        <v>0</v>
      </c>
      <c r="S36" s="1">
        <f>0</f>
        <v>0</v>
      </c>
      <c r="T36" s="1">
        <f>0</f>
        <v>0</v>
      </c>
      <c r="U36" s="1">
        <v>0</v>
      </c>
      <c r="V36" s="1">
        <v>1</v>
      </c>
      <c r="W36" s="1">
        <v>0</v>
      </c>
    </row>
    <row r="37" spans="1:23" ht="15" customHeight="1" x14ac:dyDescent="0.2">
      <c r="A37" s="3">
        <v>45287</v>
      </c>
      <c r="B37" s="1">
        <f t="shared" si="9"/>
        <v>13</v>
      </c>
      <c r="C37" s="1">
        <v>616</v>
      </c>
      <c r="D37" s="1">
        <f t="shared" si="2"/>
        <v>0.15644964165557898</v>
      </c>
      <c r="E37" s="1">
        <f t="shared" si="11"/>
        <v>1.2188329728859221E-2</v>
      </c>
      <c r="F37" s="1">
        <f t="shared" si="4"/>
        <v>-2714.8822406298682</v>
      </c>
      <c r="G37" s="1">
        <f t="shared" si="5"/>
        <v>401.17194888942845</v>
      </c>
      <c r="H37" s="1" cm="1">
        <f t="array" ref="H37">EXP(SUMPRODUCT(TRANSPOSE(B$5:B$12),P37:W37))</f>
        <v>1</v>
      </c>
      <c r="I37" s="1">
        <f t="shared" si="6"/>
        <v>1326.0068702321157</v>
      </c>
      <c r="J37" s="1" cm="1">
        <f t="array" ref="J37">EXP(SUMPRODUCT(TRANSPOSE(F$5:F$12),P37:W37))</f>
        <v>1</v>
      </c>
      <c r="K37" s="1">
        <f t="shared" si="7"/>
        <v>609.41648644296106</v>
      </c>
      <c r="L37" s="1">
        <f t="shared" si="3"/>
        <v>1.0687522008180099E-2</v>
      </c>
      <c r="M37" s="1">
        <f t="shared" si="12"/>
        <v>7772</v>
      </c>
      <c r="N37" s="1">
        <f t="shared" si="10"/>
        <v>7822.482082778949</v>
      </c>
      <c r="O37" s="1">
        <f t="shared" si="8"/>
        <v>6.4953786385678084E-3</v>
      </c>
      <c r="P37" s="2">
        <v>0</v>
      </c>
      <c r="Q37" s="1">
        <v>0</v>
      </c>
      <c r="R37" s="1">
        <v>0</v>
      </c>
      <c r="S37" s="1">
        <f>0</f>
        <v>0</v>
      </c>
      <c r="T37" s="1">
        <f>0</f>
        <v>0</v>
      </c>
      <c r="U37" s="1">
        <v>0</v>
      </c>
      <c r="V37" s="1">
        <v>0</v>
      </c>
      <c r="W37" s="1">
        <v>0</v>
      </c>
    </row>
    <row r="38" spans="1:23" ht="15" customHeight="1" x14ac:dyDescent="0.2">
      <c r="A38" s="3">
        <v>45288</v>
      </c>
      <c r="B38" s="1">
        <f t="shared" si="9"/>
        <v>14</v>
      </c>
      <c r="C38" s="1">
        <v>605</v>
      </c>
      <c r="D38" s="1">
        <f t="shared" si="2"/>
        <v>0.16779233349863931</v>
      </c>
      <c r="E38" s="1">
        <f t="shared" si="11"/>
        <v>1.1342691843060332E-2</v>
      </c>
      <c r="F38" s="1">
        <f t="shared" si="4"/>
        <v>-2709.9048879168986</v>
      </c>
      <c r="G38" s="1">
        <f t="shared" si="5"/>
        <v>410.15700551522264</v>
      </c>
      <c r="H38" s="1" cm="1">
        <f t="array" ref="H38">EXP(SUMPRODUCT(TRANSPOSE(B$5:B$12),P38:W38))</f>
        <v>1</v>
      </c>
      <c r="I38" s="1">
        <f t="shared" si="6"/>
        <v>1649.2986725733683</v>
      </c>
      <c r="J38" s="1" cm="1">
        <f t="array" ref="J38">EXP(SUMPRODUCT(TRANSPOSE(F$5:F$12),P38:W38))</f>
        <v>1</v>
      </c>
      <c r="K38" s="1">
        <f t="shared" si="7"/>
        <v>567.13459215301657</v>
      </c>
      <c r="L38" s="1">
        <f t="shared" si="3"/>
        <v>6.2587450986749477E-2</v>
      </c>
      <c r="M38" s="1">
        <f t="shared" si="12"/>
        <v>8377</v>
      </c>
      <c r="N38" s="1">
        <f t="shared" si="10"/>
        <v>8389.6166749319655</v>
      </c>
      <c r="O38" s="1">
        <f t="shared" si="8"/>
        <v>1.5061089807765862E-3</v>
      </c>
      <c r="P38" s="2">
        <v>0</v>
      </c>
      <c r="Q38" s="1">
        <v>0</v>
      </c>
      <c r="R38" s="1">
        <v>0</v>
      </c>
      <c r="S38" s="1">
        <f>0</f>
        <v>0</v>
      </c>
      <c r="T38" s="1">
        <f>0</f>
        <v>0</v>
      </c>
      <c r="U38" s="1">
        <v>0</v>
      </c>
      <c r="V38" s="1">
        <v>0</v>
      </c>
      <c r="W38" s="1">
        <v>0</v>
      </c>
    </row>
    <row r="39" spans="1:23" ht="15" customHeight="1" x14ac:dyDescent="0.2">
      <c r="A39" s="3">
        <v>45289</v>
      </c>
      <c r="B39" s="1">
        <f t="shared" si="9"/>
        <v>15</v>
      </c>
      <c r="C39" s="1">
        <v>653</v>
      </c>
      <c r="D39" s="1">
        <f t="shared" si="2"/>
        <v>0.1805400399611938</v>
      </c>
      <c r="E39" s="1">
        <f t="shared" si="11"/>
        <v>1.2747706462554492E-2</v>
      </c>
      <c r="F39" s="1">
        <f t="shared" si="4"/>
        <v>-2848.6497524782953</v>
      </c>
      <c r="G39" s="1">
        <f t="shared" si="5"/>
        <v>439.76788572714764</v>
      </c>
      <c r="H39" s="1" cm="1">
        <f t="array" ref="H39">EXP(SUMPRODUCT(TRANSPOSE(B$5:B$12),P39:W39))</f>
        <v>3.1457582359851712</v>
      </c>
      <c r="I39" s="1">
        <f t="shared" si="6"/>
        <v>2021.0605900093253</v>
      </c>
      <c r="J39" s="1" cm="1">
        <f t="array" ref="J39">EXP(SUMPRODUCT(TRANSPOSE(F$5:F$12),P39:W39))</f>
        <v>1.0096238641519628</v>
      </c>
      <c r="K39" s="1">
        <f t="shared" si="7"/>
        <v>637.38532312772463</v>
      </c>
      <c r="L39" s="1">
        <f t="shared" si="3"/>
        <v>2.3912215730896427E-2</v>
      </c>
      <c r="M39" s="1">
        <f t="shared" si="12"/>
        <v>9030</v>
      </c>
      <c r="N39" s="1">
        <f t="shared" si="10"/>
        <v>9027.0019980596899</v>
      </c>
      <c r="O39" s="1">
        <f t="shared" si="8"/>
        <v>3.3200464455261712E-4</v>
      </c>
      <c r="P39" s="2">
        <v>0</v>
      </c>
      <c r="Q39" s="1">
        <v>0</v>
      </c>
      <c r="R39" s="1">
        <f>1</f>
        <v>1</v>
      </c>
      <c r="S39" s="1">
        <f>0</f>
        <v>0</v>
      </c>
      <c r="T39" s="1">
        <f>0</f>
        <v>0</v>
      </c>
      <c r="U39" s="1">
        <v>0</v>
      </c>
      <c r="V39" s="1">
        <v>0</v>
      </c>
      <c r="W39" s="1">
        <v>0</v>
      </c>
    </row>
    <row r="40" spans="1:23" ht="15" customHeight="1" x14ac:dyDescent="0.2">
      <c r="A40" s="3">
        <v>45290</v>
      </c>
      <c r="B40" s="1">
        <f t="shared" si="9"/>
        <v>16</v>
      </c>
      <c r="C40" s="1">
        <v>654</v>
      </c>
      <c r="D40" s="1">
        <f t="shared" si="2"/>
        <v>0.19332186859927519</v>
      </c>
      <c r="E40" s="1">
        <f t="shared" si="11"/>
        <v>1.2781828638081388E-2</v>
      </c>
      <c r="F40" s="1">
        <f t="shared" si="4"/>
        <v>-2851.2639133427429</v>
      </c>
      <c r="G40" s="1">
        <f t="shared" si="5"/>
        <v>517.72661570156743</v>
      </c>
      <c r="H40" s="1" cm="1">
        <f t="array" ref="H40">EXP(SUMPRODUCT(TRANSPOSE(B$5:B$12),P40:W40))</f>
        <v>7.930161482582248</v>
      </c>
      <c r="I40" s="1">
        <f t="shared" si="6"/>
        <v>2216.4105854003565</v>
      </c>
      <c r="J40" s="1" cm="1">
        <f t="array" ref="J40">EXP(SUMPRODUCT(TRANSPOSE(F$5:F$12),P40:W40))</f>
        <v>0.46985667020963678</v>
      </c>
      <c r="K40" s="1">
        <f t="shared" si="7"/>
        <v>639.0914319040694</v>
      </c>
      <c r="L40" s="1">
        <f t="shared" si="3"/>
        <v>2.2795975681851079E-2</v>
      </c>
      <c r="M40" s="1">
        <f t="shared" si="12"/>
        <v>9684</v>
      </c>
      <c r="N40" s="1">
        <f t="shared" si="10"/>
        <v>9666.0934299637593</v>
      </c>
      <c r="O40" s="1">
        <f t="shared" si="8"/>
        <v>1.8490881904420422E-3</v>
      </c>
      <c r="P40" s="2">
        <v>0</v>
      </c>
      <c r="Q40" s="1">
        <v>0</v>
      </c>
      <c r="R40" s="5">
        <f>0</f>
        <v>0</v>
      </c>
      <c r="S40" s="1">
        <f>1</f>
        <v>1</v>
      </c>
      <c r="T40" s="1">
        <f>0</f>
        <v>0</v>
      </c>
      <c r="U40" s="1">
        <v>0</v>
      </c>
      <c r="V40" s="1">
        <v>0</v>
      </c>
      <c r="W40" s="1">
        <v>0</v>
      </c>
    </row>
    <row r="41" spans="1:23" ht="15" customHeight="1" x14ac:dyDescent="0.2">
      <c r="A41" s="3">
        <v>45291</v>
      </c>
      <c r="B41" s="1">
        <f t="shared" si="9"/>
        <v>17</v>
      </c>
      <c r="C41" s="1">
        <v>394</v>
      </c>
      <c r="D41" s="1">
        <f t="shared" si="2"/>
        <v>0.20068583983547822</v>
      </c>
      <c r="E41" s="1">
        <f t="shared" si="11"/>
        <v>7.3639712362030263E-3</v>
      </c>
      <c r="F41" s="1">
        <f t="shared" si="4"/>
        <v>-1934.9954331185543</v>
      </c>
      <c r="G41" s="1">
        <f t="shared" si="5"/>
        <v>572.59423863592451</v>
      </c>
      <c r="H41" s="1" cm="1">
        <f t="array" ref="H41">EXP(SUMPRODUCT(TRANSPOSE(B$5:B$12),P41:W41))</f>
        <v>5.3586610780419717</v>
      </c>
      <c r="I41" s="1">
        <f t="shared" si="6"/>
        <v>2310.6688423739524</v>
      </c>
      <c r="J41" s="1" cm="1">
        <f t="array" ref="J41">EXP(SUMPRODUCT(TRANSPOSE(F$5:F$12),P41:W41))</f>
        <v>0.20231379224684892</v>
      </c>
      <c r="K41" s="1">
        <f t="shared" si="7"/>
        <v>368.19856181015132</v>
      </c>
      <c r="L41" s="1">
        <f t="shared" si="3"/>
        <v>6.548588373058041E-2</v>
      </c>
      <c r="M41" s="1">
        <f t="shared" si="12"/>
        <v>10078</v>
      </c>
      <c r="N41" s="1">
        <f t="shared" si="10"/>
        <v>10034.291991773911</v>
      </c>
      <c r="O41" s="1">
        <f t="shared" si="8"/>
        <v>4.3369724375956617E-3</v>
      </c>
      <c r="P41" s="2">
        <v>0</v>
      </c>
      <c r="Q41" s="1">
        <v>0</v>
      </c>
      <c r="R41" s="1">
        <v>0</v>
      </c>
      <c r="S41" s="1">
        <f>0</f>
        <v>0</v>
      </c>
      <c r="T41" s="1">
        <f>1</f>
        <v>1</v>
      </c>
      <c r="U41" s="1">
        <v>0</v>
      </c>
      <c r="V41" s="1">
        <v>0</v>
      </c>
      <c r="W41" s="1">
        <v>0</v>
      </c>
    </row>
    <row r="42" spans="1:23" ht="15" customHeight="1" x14ac:dyDescent="0.2">
      <c r="A42" s="3">
        <v>45292</v>
      </c>
      <c r="B42" s="1">
        <f t="shared" si="9"/>
        <v>18</v>
      </c>
      <c r="C42" s="1">
        <v>502</v>
      </c>
      <c r="D42" s="1">
        <f t="shared" si="2"/>
        <v>0.21191708260705591</v>
      </c>
      <c r="E42" s="1">
        <f t="shared" si="11"/>
        <v>1.1231242771577693E-2</v>
      </c>
      <c r="F42" s="1">
        <f t="shared" si="4"/>
        <v>-2253.5060372179155</v>
      </c>
      <c r="G42" s="1">
        <f t="shared" si="5"/>
        <v>626.88938976919121</v>
      </c>
      <c r="H42" s="1" cm="1">
        <f t="array" ref="H42">EXP(SUMPRODUCT(TRANSPOSE(B$5:B$12),P42:W42))</f>
        <v>5.10346013283917</v>
      </c>
      <c r="I42" s="1">
        <f t="shared" si="6"/>
        <v>2717.9628821149272</v>
      </c>
      <c r="J42" s="1" cm="1">
        <f t="array" ref="J42">EXP(SUMPRODUCT(TRANSPOSE(F$5:F$12),P42:W42))</f>
        <v>0.78537509366890568</v>
      </c>
      <c r="K42" s="1">
        <f t="shared" si="7"/>
        <v>561.56213857888463</v>
      </c>
      <c r="L42" s="1">
        <f t="shared" si="3"/>
        <v>0.11864967844399328</v>
      </c>
      <c r="M42" s="1">
        <f t="shared" si="12"/>
        <v>10580</v>
      </c>
      <c r="N42" s="1">
        <f t="shared" si="10"/>
        <v>10595.854130352796</v>
      </c>
      <c r="O42" s="1">
        <f t="shared" si="8"/>
        <v>1.4985000333455904E-3</v>
      </c>
      <c r="P42" s="2">
        <v>0</v>
      </c>
      <c r="Q42" s="1">
        <v>0</v>
      </c>
      <c r="R42" s="1">
        <v>0</v>
      </c>
      <c r="S42" s="1">
        <f>0</f>
        <v>0</v>
      </c>
      <c r="T42" s="1">
        <f>0</f>
        <v>0</v>
      </c>
      <c r="U42" s="1">
        <v>1</v>
      </c>
      <c r="V42" s="4">
        <v>0</v>
      </c>
      <c r="W42" s="1">
        <v>0</v>
      </c>
    </row>
    <row r="43" spans="1:23" ht="15" customHeight="1" x14ac:dyDescent="0.2">
      <c r="A43" s="3">
        <v>45293</v>
      </c>
      <c r="B43" s="1">
        <f t="shared" si="9"/>
        <v>19</v>
      </c>
      <c r="C43" s="1">
        <v>348</v>
      </c>
      <c r="D43" s="1">
        <f t="shared" si="2"/>
        <v>0.21935072450248935</v>
      </c>
      <c r="E43" s="1">
        <f t="shared" si="11"/>
        <v>7.4336418954334404E-3</v>
      </c>
      <c r="F43" s="1">
        <f t="shared" si="4"/>
        <v>-1705.8053040483524</v>
      </c>
      <c r="G43" s="1">
        <f t="shared" si="5"/>
        <v>643.88045352404197</v>
      </c>
      <c r="H43" s="1" cm="1">
        <f t="array" ref="H43">EXP(SUMPRODUCT(TRANSPOSE(B$5:B$12),P43:W43))</f>
        <v>1.540326171224365</v>
      </c>
      <c r="I43" s="1">
        <f t="shared" si="6"/>
        <v>3286.6725813447251</v>
      </c>
      <c r="J43" s="1" cm="1">
        <f t="array" ref="J43">EXP(SUMPRODUCT(TRANSPOSE(F$5:F$12),P43:W43))</f>
        <v>0.99107910644634689</v>
      </c>
      <c r="K43" s="1">
        <f t="shared" si="7"/>
        <v>371.68209477167204</v>
      </c>
      <c r="L43" s="1">
        <f t="shared" si="3"/>
        <v>6.8051996470321952E-2</v>
      </c>
      <c r="M43" s="1">
        <f t="shared" si="12"/>
        <v>10928</v>
      </c>
      <c r="N43" s="1">
        <f t="shared" si="10"/>
        <v>10967.536225124468</v>
      </c>
      <c r="O43" s="1">
        <f t="shared" si="8"/>
        <v>3.6178829725903934E-3</v>
      </c>
      <c r="P43" s="2">
        <v>0</v>
      </c>
      <c r="Q43" s="1">
        <v>0</v>
      </c>
      <c r="R43" s="1">
        <v>0</v>
      </c>
      <c r="S43" s="1">
        <f>0</f>
        <v>0</v>
      </c>
      <c r="T43" s="1">
        <f>0</f>
        <v>0</v>
      </c>
      <c r="U43" s="1">
        <v>0</v>
      </c>
      <c r="V43" s="4">
        <v>1</v>
      </c>
      <c r="W43" s="1">
        <v>0</v>
      </c>
    </row>
    <row r="44" spans="1:23" ht="15" customHeight="1" x14ac:dyDescent="0.2">
      <c r="A44" s="3">
        <v>45294</v>
      </c>
      <c r="B44" s="1">
        <f t="shared" si="9"/>
        <v>20</v>
      </c>
      <c r="C44" s="1">
        <v>238</v>
      </c>
      <c r="D44" s="1">
        <f t="shared" si="2"/>
        <v>0.22457887087653858</v>
      </c>
      <c r="E44" s="1">
        <f t="shared" si="11"/>
        <v>5.2281463740492251E-3</v>
      </c>
      <c r="F44" s="1">
        <f t="shared" si="4"/>
        <v>-1250.38023955268</v>
      </c>
      <c r="G44" s="1">
        <f t="shared" si="5"/>
        <v>655.29587566504006</v>
      </c>
      <c r="H44" s="1" cm="1">
        <f t="array" ref="H44">EXP(SUMPRODUCT(TRANSPOSE(B$5:B$12),P44:W44))</f>
        <v>1</v>
      </c>
      <c r="I44" s="1">
        <f t="shared" si="6"/>
        <v>3918.2408086474079</v>
      </c>
      <c r="J44" s="1" cm="1">
        <f t="array" ref="J44">EXP(SUMPRODUCT(TRANSPOSE(F$5:F$12),P44:W44))</f>
        <v>1</v>
      </c>
      <c r="K44" s="1">
        <f t="shared" si="7"/>
        <v>261.40731870246128</v>
      </c>
      <c r="L44" s="1">
        <f t="shared" si="3"/>
        <v>9.8350078581770098E-2</v>
      </c>
      <c r="M44" s="1">
        <f t="shared" si="12"/>
        <v>11166</v>
      </c>
      <c r="N44" s="1">
        <f t="shared" si="10"/>
        <v>11228.943543826928</v>
      </c>
      <c r="O44" s="1">
        <f t="shared" si="8"/>
        <v>5.6370718096837155E-3</v>
      </c>
      <c r="P44" s="2">
        <v>0</v>
      </c>
      <c r="Q44" s="1">
        <v>0</v>
      </c>
      <c r="R44" s="1">
        <v>0</v>
      </c>
      <c r="S44" s="1">
        <f>0</f>
        <v>0</v>
      </c>
      <c r="T44" s="1">
        <f>0</f>
        <v>0</v>
      </c>
      <c r="U44" s="1">
        <v>0</v>
      </c>
      <c r="V44" s="4">
        <v>0</v>
      </c>
      <c r="W44" s="1">
        <v>0</v>
      </c>
    </row>
    <row r="45" spans="1:23" ht="15" customHeight="1" x14ac:dyDescent="0.2">
      <c r="A45" s="3">
        <v>45295</v>
      </c>
      <c r="B45" s="1">
        <f t="shared" si="9"/>
        <v>21</v>
      </c>
      <c r="C45" s="1">
        <v>204</v>
      </c>
      <c r="D45" s="1">
        <f t="shared" si="2"/>
        <v>0.2284574819919325</v>
      </c>
      <c r="E45" s="1">
        <f t="shared" si="11"/>
        <v>3.8786111153939207E-3</v>
      </c>
      <c r="F45" s="1">
        <f t="shared" si="4"/>
        <v>-1132.6647424735061</v>
      </c>
      <c r="G45" s="1">
        <f t="shared" si="5"/>
        <v>667.0890696616367</v>
      </c>
      <c r="H45" s="1" cm="1">
        <f t="array" ref="H45">EXP(SUMPRODUCT(TRANSPOSE(B$5:B$12),P45:W45))</f>
        <v>1</v>
      </c>
      <c r="I45" s="1">
        <f t="shared" si="6"/>
        <v>4610.0338302455766</v>
      </c>
      <c r="J45" s="1" cm="1">
        <f t="array" ref="J45">EXP(SUMPRODUCT(TRANSPOSE(F$5:F$12),P45:W45))</f>
        <v>1</v>
      </c>
      <c r="K45" s="1">
        <f t="shared" si="7"/>
        <v>193.93055576969604</v>
      </c>
      <c r="L45" s="1">
        <f t="shared" si="3"/>
        <v>4.936002073678411E-2</v>
      </c>
      <c r="M45" s="1">
        <f t="shared" si="12"/>
        <v>11370</v>
      </c>
      <c r="N45" s="1">
        <f t="shared" si="10"/>
        <v>11422.874099596624</v>
      </c>
      <c r="O45" s="1">
        <f t="shared" si="8"/>
        <v>4.6503165872140402E-3</v>
      </c>
      <c r="P45" s="2">
        <v>0</v>
      </c>
      <c r="Q45" s="1">
        <v>0</v>
      </c>
      <c r="R45" s="1">
        <v>0</v>
      </c>
      <c r="S45" s="1">
        <f>0</f>
        <v>0</v>
      </c>
      <c r="T45" s="1">
        <f>0</f>
        <v>0</v>
      </c>
      <c r="U45" s="1">
        <v>0</v>
      </c>
      <c r="V45" s="4">
        <v>0</v>
      </c>
      <c r="W45" s="1">
        <v>0</v>
      </c>
    </row>
    <row r="46" spans="1:23" ht="15" customHeight="1" x14ac:dyDescent="0.2">
      <c r="A46" s="3">
        <v>45296</v>
      </c>
      <c r="B46" s="1">
        <f t="shared" si="9"/>
        <v>22</v>
      </c>
      <c r="C46" s="1">
        <v>326</v>
      </c>
      <c r="D46" s="1">
        <f t="shared" si="2"/>
        <v>0.23356690742217076</v>
      </c>
      <c r="E46" s="1">
        <f t="shared" si="11"/>
        <v>5.1094254302382625E-3</v>
      </c>
      <c r="F46" s="1">
        <f t="shared" si="4"/>
        <v>-1720.1938727616939</v>
      </c>
      <c r="G46" s="1">
        <f t="shared" si="5"/>
        <v>705.35590884707301</v>
      </c>
      <c r="H46" s="1" cm="1">
        <f t="array" ref="H46">EXP(SUMPRODUCT(TRANSPOSE(B$5:B$12),P46:W46))</f>
        <v>3.1457582359851712</v>
      </c>
      <c r="I46" s="1">
        <f t="shared" si="6"/>
        <v>5371.7759031590431</v>
      </c>
      <c r="J46" s="1" cm="1">
        <f t="array" ref="J46">EXP(SUMPRODUCT(TRANSPOSE(F$5:F$12),P46:W46))</f>
        <v>1.0096238641519628</v>
      </c>
      <c r="K46" s="1">
        <f t="shared" si="7"/>
        <v>255.47127151191313</v>
      </c>
      <c r="L46" s="1">
        <f t="shared" si="3"/>
        <v>0.21634579290824194</v>
      </c>
      <c r="M46" s="1">
        <f t="shared" si="12"/>
        <v>11696</v>
      </c>
      <c r="N46" s="1">
        <f t="shared" si="10"/>
        <v>11678.345371108537</v>
      </c>
      <c r="O46" s="1">
        <f t="shared" si="8"/>
        <v>1.5094586945505549E-3</v>
      </c>
      <c r="P46" s="2">
        <v>0</v>
      </c>
      <c r="Q46" s="1">
        <v>0</v>
      </c>
      <c r="R46" s="1">
        <f>1</f>
        <v>1</v>
      </c>
      <c r="S46" s="1">
        <f>0</f>
        <v>0</v>
      </c>
      <c r="T46" s="1">
        <f>0</f>
        <v>0</v>
      </c>
      <c r="U46" s="1">
        <v>0</v>
      </c>
      <c r="V46" s="4">
        <v>0</v>
      </c>
      <c r="W46" s="1">
        <v>0</v>
      </c>
    </row>
    <row r="47" spans="1:23" ht="15" customHeight="1" x14ac:dyDescent="0.2">
      <c r="A47" s="3">
        <v>45297</v>
      </c>
      <c r="B47" s="1">
        <f t="shared" si="9"/>
        <v>23</v>
      </c>
      <c r="C47" s="1">
        <v>464</v>
      </c>
      <c r="D47" s="1">
        <f t="shared" si="2"/>
        <v>0.24195749872770889</v>
      </c>
      <c r="E47" s="1">
        <f t="shared" si="11"/>
        <v>8.3905913055381254E-3</v>
      </c>
      <c r="F47" s="1">
        <f t="shared" si="4"/>
        <v>-2218.2189475756945</v>
      </c>
      <c r="G47" s="1">
        <f t="shared" si="5"/>
        <v>804.72074317155261</v>
      </c>
      <c r="H47" s="1" cm="1">
        <f t="array" ref="H47">EXP(SUMPRODUCT(TRANSPOSE(B$5:B$12),P47:W47))</f>
        <v>7.930161482582248</v>
      </c>
      <c r="I47" s="1">
        <f t="shared" si="6"/>
        <v>5756.8758103901509</v>
      </c>
      <c r="J47" s="1" cm="1">
        <f t="array" ref="J47">EXP(SUMPRODUCT(TRANSPOSE(F$5:F$12),P47:W47))</f>
        <v>0.46985667020963678</v>
      </c>
      <c r="K47" s="1">
        <f t="shared" si="7"/>
        <v>419.52956527690628</v>
      </c>
      <c r="L47" s="1">
        <f t="shared" si="3"/>
        <v>9.5841454144598534E-2</v>
      </c>
      <c r="M47" s="1">
        <f t="shared" si="12"/>
        <v>12160</v>
      </c>
      <c r="N47" s="1">
        <f t="shared" si="10"/>
        <v>12097.874936385442</v>
      </c>
      <c r="O47" s="1">
        <f t="shared" si="8"/>
        <v>5.1089690472498192E-3</v>
      </c>
      <c r="P47" s="2">
        <v>0</v>
      </c>
      <c r="Q47" s="1">
        <v>0</v>
      </c>
      <c r="R47" s="5">
        <f>0</f>
        <v>0</v>
      </c>
      <c r="S47" s="1">
        <f>1</f>
        <v>1</v>
      </c>
      <c r="T47" s="1">
        <f>0</f>
        <v>0</v>
      </c>
      <c r="U47" s="1">
        <v>0</v>
      </c>
      <c r="V47" s="4">
        <v>0</v>
      </c>
      <c r="W47" s="1">
        <v>0</v>
      </c>
    </row>
    <row r="48" spans="1:23" ht="15" customHeight="1" x14ac:dyDescent="0.2">
      <c r="A48" s="3">
        <v>45298</v>
      </c>
      <c r="B48" s="1">
        <f t="shared" si="9"/>
        <v>24</v>
      </c>
      <c r="C48" s="1">
        <v>275</v>
      </c>
      <c r="D48" s="1">
        <f t="shared" si="2"/>
        <v>0.24706683745085531</v>
      </c>
      <c r="E48" s="1">
        <f t="shared" si="11"/>
        <v>5.1093387231464227E-3</v>
      </c>
      <c r="F48" s="1">
        <f t="shared" si="4"/>
        <v>-1451.0884551698509</v>
      </c>
      <c r="G48" s="1">
        <f t="shared" si="5"/>
        <v>873.79262947276879</v>
      </c>
      <c r="H48" s="1" cm="1">
        <f t="array" ref="H48">EXP(SUMPRODUCT(TRANSPOSE(B$5:B$12),P48:W48))</f>
        <v>5.3586610780419717</v>
      </c>
      <c r="I48" s="1">
        <f t="shared" si="6"/>
        <v>5936.3614204666665</v>
      </c>
      <c r="J48" s="1" cm="1">
        <f t="array" ref="J48">EXP(SUMPRODUCT(TRANSPOSE(F$5:F$12),P48:W48))</f>
        <v>0.20231379224684892</v>
      </c>
      <c r="K48" s="1">
        <f t="shared" si="7"/>
        <v>255.46693615732113</v>
      </c>
      <c r="L48" s="1">
        <f t="shared" si="3"/>
        <v>7.1029323064286803E-2</v>
      </c>
      <c r="M48" s="1">
        <f t="shared" si="12"/>
        <v>12435</v>
      </c>
      <c r="N48" s="1">
        <f t="shared" si="10"/>
        <v>12353.341872542764</v>
      </c>
      <c r="O48" s="1">
        <f t="shared" si="8"/>
        <v>6.5667975438067011E-3</v>
      </c>
      <c r="P48" s="2">
        <v>0</v>
      </c>
      <c r="Q48" s="1">
        <v>0</v>
      </c>
      <c r="R48" s="1">
        <v>0</v>
      </c>
      <c r="S48" s="1">
        <f>0</f>
        <v>0</v>
      </c>
      <c r="T48" s="1">
        <f>1</f>
        <v>1</v>
      </c>
      <c r="U48" s="1">
        <v>0</v>
      </c>
      <c r="V48" s="4">
        <v>0</v>
      </c>
      <c r="W48" s="1">
        <v>0</v>
      </c>
    </row>
    <row r="49" spans="1:23" ht="15" customHeight="1" x14ac:dyDescent="0.2">
      <c r="A49" s="3">
        <v>45299</v>
      </c>
      <c r="B49" s="1">
        <f t="shared" si="9"/>
        <v>25</v>
      </c>
      <c r="C49" s="1">
        <v>71</v>
      </c>
      <c r="D49" s="1">
        <f t="shared" si="2"/>
        <v>0.24878029663970763</v>
      </c>
      <c r="E49" s="1">
        <f t="shared" si="11"/>
        <v>1.7134591888523232E-3</v>
      </c>
      <c r="F49" s="1">
        <f t="shared" si="4"/>
        <v>-452.21611343901884</v>
      </c>
      <c r="G49" s="1">
        <f t="shared" si="5"/>
        <v>887.03686521774853</v>
      </c>
      <c r="H49" s="1" cm="1">
        <f t="array" ref="H49">EXP(SUMPRODUCT(TRANSPOSE(B$5:B$12),P49:W49))</f>
        <v>1</v>
      </c>
      <c r="I49" s="1">
        <f t="shared" si="6"/>
        <v>6893.4828168803415</v>
      </c>
      <c r="J49" s="1" cm="1">
        <f t="array" ref="J49">EXP(SUMPRODUCT(TRANSPOSE(F$5:F$12),P49:W49))</f>
        <v>1</v>
      </c>
      <c r="K49" s="1">
        <f t="shared" si="7"/>
        <v>85.672959442616161</v>
      </c>
      <c r="L49" s="1">
        <f t="shared" si="3"/>
        <v>0.20666140060022761</v>
      </c>
      <c r="M49" s="1">
        <f t="shared" si="12"/>
        <v>12506</v>
      </c>
      <c r="N49" s="1">
        <f t="shared" si="10"/>
        <v>12439.01483198538</v>
      </c>
      <c r="O49" s="1">
        <f t="shared" si="8"/>
        <v>5.3562424447961207E-3</v>
      </c>
      <c r="P49" s="2">
        <v>0</v>
      </c>
      <c r="Q49" s="1">
        <v>0</v>
      </c>
      <c r="R49" s="1">
        <v>0</v>
      </c>
      <c r="S49" s="1">
        <f>0</f>
        <v>0</v>
      </c>
      <c r="T49" s="1">
        <f>0</f>
        <v>0</v>
      </c>
      <c r="U49" s="1">
        <v>0</v>
      </c>
      <c r="V49" s="4">
        <v>0</v>
      </c>
      <c r="W49" s="1">
        <v>0</v>
      </c>
    </row>
    <row r="50" spans="1:23" ht="15" customHeight="1" x14ac:dyDescent="0.2">
      <c r="A50" s="3">
        <v>45300</v>
      </c>
      <c r="B50" s="1">
        <f t="shared" si="9"/>
        <v>26</v>
      </c>
      <c r="C50" s="1">
        <v>84</v>
      </c>
      <c r="D50" s="1">
        <f t="shared" si="2"/>
        <v>0.25058999686463851</v>
      </c>
      <c r="E50" s="1">
        <f t="shared" si="11"/>
        <v>1.8097002249308769E-3</v>
      </c>
      <c r="F50" s="1">
        <f t="shared" si="4"/>
        <v>-530.42590179653109</v>
      </c>
      <c r="G50" s="1">
        <f t="shared" si="5"/>
        <v>907.97558016938456</v>
      </c>
      <c r="H50" s="1" cm="1">
        <f t="array" ref="H50">EXP(SUMPRODUCT(TRANSPOSE(B$5:B$12),P50:W50))</f>
        <v>1.540326171224365</v>
      </c>
      <c r="I50" s="1">
        <f t="shared" si="6"/>
        <v>7913.7634587965549</v>
      </c>
      <c r="J50" s="1" cm="1">
        <f t="array" ref="J50">EXP(SUMPRODUCT(TRANSPOSE(F$5:F$12),P50:W50))</f>
        <v>0.99107910644634689</v>
      </c>
      <c r="K50" s="1">
        <f t="shared" si="7"/>
        <v>90.485011246543849</v>
      </c>
      <c r="L50" s="1">
        <f t="shared" si="3"/>
        <v>7.7202514839807723E-2</v>
      </c>
      <c r="M50" s="1">
        <f t="shared" si="12"/>
        <v>12590</v>
      </c>
      <c r="N50" s="1">
        <f t="shared" si="10"/>
        <v>12529.499843231924</v>
      </c>
      <c r="O50" s="1">
        <f t="shared" si="8"/>
        <v>4.8054135637867843E-3</v>
      </c>
      <c r="P50" s="2">
        <v>0</v>
      </c>
      <c r="Q50" s="1">
        <v>0</v>
      </c>
      <c r="R50" s="1">
        <v>0</v>
      </c>
      <c r="S50" s="1">
        <f>0</f>
        <v>0</v>
      </c>
      <c r="T50" s="1">
        <f>0</f>
        <v>0</v>
      </c>
      <c r="U50" s="1">
        <v>0</v>
      </c>
      <c r="V50" s="4">
        <v>1</v>
      </c>
      <c r="W50" s="1">
        <v>0</v>
      </c>
    </row>
    <row r="51" spans="1:23" ht="15" customHeight="1" x14ac:dyDescent="0.2">
      <c r="A51" s="3">
        <v>45301</v>
      </c>
      <c r="B51" s="1">
        <f t="shared" si="9"/>
        <v>27</v>
      </c>
      <c r="C51" s="1">
        <v>59</v>
      </c>
      <c r="D51" s="1">
        <f t="shared" si="2"/>
        <v>0.25170689275914537</v>
      </c>
      <c r="E51" s="1">
        <f t="shared" si="11"/>
        <v>1.1168958945068641E-3</v>
      </c>
      <c r="F51" s="1">
        <f t="shared" si="4"/>
        <v>-401.03491588881423</v>
      </c>
      <c r="G51" s="1">
        <f t="shared" si="5"/>
        <v>921.91396958564701</v>
      </c>
      <c r="H51" s="1" cm="1">
        <f t="array" ref="H51">EXP(SUMPRODUCT(TRANSPOSE(B$5:B$12),P51:W51))</f>
        <v>1</v>
      </c>
      <c r="I51" s="1">
        <f t="shared" si="6"/>
        <v>9017.9399193349436</v>
      </c>
      <c r="J51" s="1" cm="1">
        <f t="array" ref="J51">EXP(SUMPRODUCT(TRANSPOSE(F$5:F$12),P51:W51))</f>
        <v>1</v>
      </c>
      <c r="K51" s="1">
        <f t="shared" si="7"/>
        <v>55.844794725343206</v>
      </c>
      <c r="L51" s="1">
        <f t="shared" si="3"/>
        <v>5.3478055502657523E-2</v>
      </c>
      <c r="M51" s="1">
        <f t="shared" si="12"/>
        <v>12649</v>
      </c>
      <c r="N51" s="1">
        <f t="shared" si="10"/>
        <v>12585.344637957267</v>
      </c>
      <c r="O51" s="1">
        <f t="shared" si="8"/>
        <v>5.0324422517774555E-3</v>
      </c>
      <c r="P51" s="2">
        <v>0</v>
      </c>
      <c r="Q51" s="1">
        <v>0</v>
      </c>
      <c r="R51" s="1">
        <v>0</v>
      </c>
      <c r="S51" s="1">
        <f>0</f>
        <v>0</v>
      </c>
      <c r="T51" s="1">
        <f>0</f>
        <v>0</v>
      </c>
      <c r="U51" s="1">
        <v>0</v>
      </c>
      <c r="V51" s="4">
        <v>0</v>
      </c>
      <c r="W51" s="1">
        <v>0</v>
      </c>
    </row>
    <row r="52" spans="1:23" ht="15" customHeight="1" x14ac:dyDescent="0.2">
      <c r="A52" s="3">
        <v>45302</v>
      </c>
      <c r="B52" s="1">
        <f t="shared" si="9"/>
        <v>28</v>
      </c>
      <c r="C52" s="1">
        <v>51</v>
      </c>
      <c r="D52" s="1">
        <f t="shared" si="2"/>
        <v>0.25271705767720998</v>
      </c>
      <c r="E52" s="1">
        <f t="shared" si="11"/>
        <v>1.0101649180646044E-3</v>
      </c>
      <c r="F52" s="1">
        <f t="shared" si="4"/>
        <v>-351.7797254885495</v>
      </c>
      <c r="G52" s="1">
        <f t="shared" si="5"/>
        <v>936.19254708924427</v>
      </c>
      <c r="H52" s="1" cm="1">
        <f t="array" ref="H52">EXP(SUMPRODUCT(TRANSPOSE(B$5:B$12),P52:W52))</f>
        <v>1</v>
      </c>
      <c r="I52" s="1">
        <f t="shared" si="6"/>
        <v>10199.181331455802</v>
      </c>
      <c r="J52" s="1" cm="1">
        <f t="array" ref="J52">EXP(SUMPRODUCT(TRANSPOSE(F$5:F$12),P52:W52))</f>
        <v>1</v>
      </c>
      <c r="K52" s="1">
        <f t="shared" si="7"/>
        <v>50.508245903230218</v>
      </c>
      <c r="L52" s="1">
        <f t="shared" si="3"/>
        <v>9.6422371915643491E-3</v>
      </c>
      <c r="M52" s="1">
        <f t="shared" si="12"/>
        <v>12700</v>
      </c>
      <c r="N52" s="1">
        <f t="shared" si="10"/>
        <v>12635.852883860498</v>
      </c>
      <c r="O52" s="1">
        <f t="shared" si="8"/>
        <v>5.0509540267324434E-3</v>
      </c>
      <c r="P52" s="2">
        <v>0</v>
      </c>
      <c r="Q52" s="1">
        <v>0</v>
      </c>
      <c r="R52" s="1">
        <v>0</v>
      </c>
      <c r="S52" s="1">
        <f>0</f>
        <v>0</v>
      </c>
      <c r="T52" s="1">
        <f>0</f>
        <v>0</v>
      </c>
      <c r="U52" s="1">
        <v>0</v>
      </c>
      <c r="V52" s="4">
        <v>0</v>
      </c>
      <c r="W52" s="1">
        <v>0</v>
      </c>
    </row>
    <row r="53" spans="1:23" ht="15" customHeight="1" x14ac:dyDescent="0.2">
      <c r="A53" s="3">
        <v>45303</v>
      </c>
      <c r="B53" s="1">
        <f t="shared" si="9"/>
        <v>29</v>
      </c>
      <c r="C53" s="1">
        <v>136</v>
      </c>
      <c r="D53" s="1">
        <f t="shared" si="2"/>
        <v>0.25559163253727113</v>
      </c>
      <c r="E53" s="1">
        <f t="shared" si="11"/>
        <v>2.874574860061152E-3</v>
      </c>
      <c r="F53" s="1">
        <f t="shared" si="4"/>
        <v>-795.85166669830494</v>
      </c>
      <c r="G53" s="1">
        <f t="shared" si="5"/>
        <v>982.16614711619377</v>
      </c>
      <c r="H53" s="1" cm="1">
        <f t="array" ref="H53">EXP(SUMPRODUCT(TRANSPOSE(B$5:B$12),P53:W53))</f>
        <v>3.1457582359851712</v>
      </c>
      <c r="I53" s="1">
        <f t="shared" si="6"/>
        <v>11471.957326741698</v>
      </c>
      <c r="J53" s="1" cm="1">
        <f t="array" ref="J53">EXP(SUMPRODUCT(TRANSPOSE(F$5:F$12),P53:W53))</f>
        <v>1.0096238641519628</v>
      </c>
      <c r="K53" s="1">
        <f t="shared" si="7"/>
        <v>143.72874300305762</v>
      </c>
      <c r="L53" s="1">
        <f t="shared" si="3"/>
        <v>5.6828992669541292E-2</v>
      </c>
      <c r="M53" s="1">
        <f t="shared" si="12"/>
        <v>12836</v>
      </c>
      <c r="N53" s="1">
        <f t="shared" si="10"/>
        <v>12779.581626863555</v>
      </c>
      <c r="O53" s="1">
        <f t="shared" si="8"/>
        <v>4.3953235537897038E-3</v>
      </c>
      <c r="P53" s="2">
        <v>0</v>
      </c>
      <c r="Q53" s="1">
        <v>0</v>
      </c>
      <c r="R53" s="1">
        <f>1</f>
        <v>1</v>
      </c>
      <c r="S53" s="1">
        <f>0</f>
        <v>0</v>
      </c>
      <c r="T53" s="1">
        <f>0</f>
        <v>0</v>
      </c>
      <c r="U53" s="1">
        <v>0</v>
      </c>
      <c r="V53" s="4">
        <v>0</v>
      </c>
      <c r="W53" s="1">
        <v>0</v>
      </c>
    </row>
    <row r="54" spans="1:23" ht="15" customHeight="1" x14ac:dyDescent="0.2">
      <c r="A54" s="3">
        <v>45304</v>
      </c>
      <c r="B54" s="1">
        <f t="shared" si="9"/>
        <v>30</v>
      </c>
      <c r="C54" s="1">
        <v>276</v>
      </c>
      <c r="D54" s="1">
        <f t="shared" si="2"/>
        <v>0.26227805269583965</v>
      </c>
      <c r="E54" s="1">
        <f t="shared" si="11"/>
        <v>6.6864201585685179E-3</v>
      </c>
      <c r="F54" s="1">
        <f t="shared" si="4"/>
        <v>-1382.1187557902306</v>
      </c>
      <c r="G54" s="1">
        <f t="shared" si="5"/>
        <v>1100.6925542237202</v>
      </c>
      <c r="H54" s="1" cm="1">
        <f t="array" ref="H54">EXP(SUMPRODUCT(TRANSPOSE(B$5:B$12),P54:W54))</f>
        <v>7.930161482582248</v>
      </c>
      <c r="I54" s="1">
        <f t="shared" si="6"/>
        <v>12102.678149289621</v>
      </c>
      <c r="J54" s="1" cm="1">
        <f t="array" ref="J54">EXP(SUMPRODUCT(TRANSPOSE(F$5:F$12),P54:W54))</f>
        <v>0.46985667020963678</v>
      </c>
      <c r="K54" s="1">
        <f t="shared" si="7"/>
        <v>334.3210079284259</v>
      </c>
      <c r="L54" s="1">
        <f t="shared" si="3"/>
        <v>0.21130799974067355</v>
      </c>
      <c r="M54" s="1">
        <f t="shared" si="12"/>
        <v>13112</v>
      </c>
      <c r="N54" s="1">
        <f t="shared" si="10"/>
        <v>13113.902634791981</v>
      </c>
      <c r="O54" s="1">
        <f t="shared" si="8"/>
        <v>1.4510637522732953E-4</v>
      </c>
      <c r="P54" s="2">
        <v>0</v>
      </c>
      <c r="Q54" s="1">
        <v>0</v>
      </c>
      <c r="R54" s="5">
        <f>0</f>
        <v>0</v>
      </c>
      <c r="S54" s="1">
        <f>1</f>
        <v>1</v>
      </c>
      <c r="T54" s="1">
        <f>0</f>
        <v>0</v>
      </c>
      <c r="U54" s="1">
        <v>0</v>
      </c>
      <c r="V54" s="4">
        <v>0</v>
      </c>
      <c r="W54" s="1">
        <v>0</v>
      </c>
    </row>
    <row r="55" spans="1:23" ht="15" customHeight="1" x14ac:dyDescent="0.2">
      <c r="A55" s="3">
        <v>45305</v>
      </c>
      <c r="B55" s="1">
        <f t="shared" si="9"/>
        <v>31</v>
      </c>
      <c r="C55" s="1">
        <v>228</v>
      </c>
      <c r="D55" s="1">
        <f t="shared" si="2"/>
        <v>0.2664343184801653</v>
      </c>
      <c r="E55" s="1">
        <f t="shared" si="11"/>
        <v>4.1562657843256523E-3</v>
      </c>
      <c r="F55" s="1">
        <f t="shared" si="4"/>
        <v>-1250.1555223303421</v>
      </c>
      <c r="G55" s="1">
        <f t="shared" si="5"/>
        <v>1182.5417123670563</v>
      </c>
      <c r="H55" s="1" cm="1">
        <f t="array" ref="H55">EXP(SUMPRODUCT(TRANSPOSE(B$5:B$12),P55:W55))</f>
        <v>5.3586610780419717</v>
      </c>
      <c r="I55" s="1">
        <f t="shared" si="6"/>
        <v>12391.258876181566</v>
      </c>
      <c r="J55" s="1" cm="1">
        <f t="array" ref="J55">EXP(SUMPRODUCT(TRANSPOSE(F$5:F$12),P55:W55))</f>
        <v>0.20231379224684892</v>
      </c>
      <c r="K55" s="1">
        <f t="shared" si="7"/>
        <v>207.81328921628261</v>
      </c>
      <c r="L55" s="1">
        <f t="shared" si="3"/>
        <v>8.8538205191742922E-2</v>
      </c>
      <c r="M55" s="1">
        <f t="shared" si="12"/>
        <v>13340</v>
      </c>
      <c r="N55" s="1">
        <f t="shared" si="10"/>
        <v>13321.715924008264</v>
      </c>
      <c r="O55" s="1">
        <f t="shared" si="8"/>
        <v>1.3706203891856255E-3</v>
      </c>
      <c r="P55" s="2">
        <v>0</v>
      </c>
      <c r="Q55" s="1">
        <v>0</v>
      </c>
      <c r="R55" s="1">
        <v>0</v>
      </c>
      <c r="S55" s="1">
        <f>0</f>
        <v>0</v>
      </c>
      <c r="T55" s="1">
        <f>1</f>
        <v>1</v>
      </c>
      <c r="U55" s="1">
        <v>0</v>
      </c>
      <c r="V55" s="4">
        <v>0</v>
      </c>
      <c r="W55" s="1">
        <v>0</v>
      </c>
    </row>
    <row r="56" spans="1:23" ht="15" customHeight="1" x14ac:dyDescent="0.2">
      <c r="A56" s="3">
        <v>45306</v>
      </c>
      <c r="B56" s="1">
        <f t="shared" si="9"/>
        <v>32</v>
      </c>
      <c r="C56" s="1">
        <v>197</v>
      </c>
      <c r="D56" s="1">
        <f t="shared" si="2"/>
        <v>0.27017164967500662</v>
      </c>
      <c r="E56" s="1">
        <f t="shared" si="11"/>
        <v>3.7373311948413201E-3</v>
      </c>
      <c r="F56" s="1">
        <f t="shared" si="4"/>
        <v>-1101.1085507893968</v>
      </c>
      <c r="G56" s="1">
        <f t="shared" si="5"/>
        <v>1262.1472706106792</v>
      </c>
      <c r="H56" s="1" cm="1">
        <f t="array" ref="H56">EXP(SUMPRODUCT(TRANSPOSE(B$5:B$12),P56:W56))</f>
        <v>5.10346013283917</v>
      </c>
      <c r="I56" s="1">
        <f t="shared" si="6"/>
        <v>13579.318790584161</v>
      </c>
      <c r="J56" s="1" cm="1">
        <f t="array" ref="J56">EXP(SUMPRODUCT(TRANSPOSE(F$5:F$12),P56:W56))</f>
        <v>0.78537509366890568</v>
      </c>
      <c r="K56" s="1">
        <f t="shared" si="7"/>
        <v>186.86655974206602</v>
      </c>
      <c r="L56" s="1">
        <f t="shared" si="3"/>
        <v>5.1438783035197888E-2</v>
      </c>
      <c r="M56" s="1">
        <f t="shared" si="12"/>
        <v>13537</v>
      </c>
      <c r="N56" s="1">
        <f t="shared" si="10"/>
        <v>13508.58248375033</v>
      </c>
      <c r="O56" s="1">
        <f t="shared" si="8"/>
        <v>2.0992477099557043E-3</v>
      </c>
      <c r="P56" s="2">
        <v>0</v>
      </c>
      <c r="Q56" s="1">
        <v>0</v>
      </c>
      <c r="R56" s="1">
        <v>0</v>
      </c>
      <c r="S56" s="1">
        <f>0</f>
        <v>0</v>
      </c>
      <c r="T56" s="1">
        <f>0</f>
        <v>0</v>
      </c>
      <c r="U56" s="1">
        <v>1</v>
      </c>
      <c r="V56" s="4">
        <v>0</v>
      </c>
      <c r="W56" s="1">
        <v>0</v>
      </c>
    </row>
    <row r="57" spans="1:23" ht="15" customHeight="1" x14ac:dyDescent="0.2">
      <c r="A57" s="3">
        <v>45307</v>
      </c>
      <c r="B57" s="1">
        <f t="shared" si="9"/>
        <v>33</v>
      </c>
      <c r="C57" s="1">
        <v>64</v>
      </c>
      <c r="D57" s="1">
        <f t="shared" si="2"/>
        <v>0.27126836588015296</v>
      </c>
      <c r="E57" s="1">
        <f t="shared" si="11"/>
        <v>1.0967162051463419E-3</v>
      </c>
      <c r="F57" s="1">
        <f>C57*IFERROR(LN(E57),-10000)</f>
        <v>-436.18782924974204</v>
      </c>
      <c r="G57" s="1">
        <f t="shared" si="5"/>
        <v>1286.6676402185415</v>
      </c>
      <c r="H57" s="1" cm="1">
        <f t="array" ref="H57">EXP(SUMPRODUCT(TRANSPOSE(B$5:B$12),P57:W57))</f>
        <v>1.540326171224365</v>
      </c>
      <c r="I57" s="1">
        <f t="shared" si="6"/>
        <v>15166.371755421435</v>
      </c>
      <c r="J57" s="1" cm="1">
        <f t="array" ref="J57">EXP(SUMPRODUCT(TRANSPOSE(F$5:F$12),P57:W57))</f>
        <v>0.99107910644634689</v>
      </c>
      <c r="K57" s="1">
        <f t="shared" si="7"/>
        <v>54.8358102573171</v>
      </c>
      <c r="L57" s="1">
        <f t="shared" si="3"/>
        <v>0.14319046472942032</v>
      </c>
      <c r="M57" s="1">
        <f t="shared" si="12"/>
        <v>13601</v>
      </c>
      <c r="N57" s="1">
        <f t="shared" si="10"/>
        <v>13563.418294007646</v>
      </c>
      <c r="O57" s="1">
        <f t="shared" si="8"/>
        <v>2.763157561381797E-3</v>
      </c>
      <c r="P57" s="2">
        <v>0</v>
      </c>
      <c r="Q57" s="1">
        <v>0</v>
      </c>
      <c r="R57" s="1">
        <v>0</v>
      </c>
      <c r="S57" s="1">
        <f>0</f>
        <v>0</v>
      </c>
      <c r="T57" s="1">
        <f>0</f>
        <v>0</v>
      </c>
      <c r="U57" s="1">
        <v>0</v>
      </c>
      <c r="V57" s="4">
        <v>1</v>
      </c>
      <c r="W57" s="1">
        <v>0</v>
      </c>
    </row>
    <row r="58" spans="1:23" ht="15" customHeight="1" x14ac:dyDescent="0.2">
      <c r="A58" s="3">
        <v>45308</v>
      </c>
      <c r="B58" s="1">
        <f t="shared" si="9"/>
        <v>34</v>
      </c>
      <c r="C58" s="1">
        <v>38</v>
      </c>
      <c r="D58" s="1">
        <f t="shared" si="2"/>
        <v>0.27197927109264097</v>
      </c>
      <c r="E58" s="1">
        <f t="shared" si="11"/>
        <v>7.1090521248801108E-4</v>
      </c>
      <c r="F58" s="1">
        <f t="shared" si="4"/>
        <v>-275.46091520707233</v>
      </c>
      <c r="G58" s="1">
        <f t="shared" si="5"/>
        <v>1302.9037570087062</v>
      </c>
      <c r="H58" s="1" cm="1">
        <f t="array" ref="H58">EXP(SUMPRODUCT(TRANSPOSE(B$5:B$12),P58:W58))</f>
        <v>1</v>
      </c>
      <c r="I58" s="1">
        <f t="shared" si="6"/>
        <v>16858.587818736938</v>
      </c>
      <c r="J58" s="1" cm="1">
        <f t="array" ref="J58">EXP(SUMPRODUCT(TRANSPOSE(F$5:F$12),P58:W58))</f>
        <v>1</v>
      </c>
      <c r="K58" s="1">
        <f t="shared" si="7"/>
        <v>35.545260624400555</v>
      </c>
      <c r="L58" s="1">
        <f t="shared" si="3"/>
        <v>6.4598404621038025E-2</v>
      </c>
      <c r="M58" s="1">
        <f t="shared" si="12"/>
        <v>13639</v>
      </c>
      <c r="N58" s="1">
        <f t="shared" si="10"/>
        <v>13598.963554632046</v>
      </c>
      <c r="O58" s="1">
        <f t="shared" si="8"/>
        <v>2.9354384755446881E-3</v>
      </c>
      <c r="P58" s="2">
        <v>0</v>
      </c>
      <c r="Q58" s="1">
        <v>0</v>
      </c>
      <c r="R58" s="1">
        <v>0</v>
      </c>
      <c r="S58" s="1">
        <f>0</f>
        <v>0</v>
      </c>
      <c r="T58" s="1">
        <f>0</f>
        <v>0</v>
      </c>
      <c r="U58" s="1">
        <v>0</v>
      </c>
      <c r="V58" s="4">
        <v>0</v>
      </c>
      <c r="W58" s="1">
        <v>0</v>
      </c>
    </row>
    <row r="59" spans="1:23" ht="15" customHeight="1" x14ac:dyDescent="0.2">
      <c r="A59" s="3">
        <v>45309</v>
      </c>
      <c r="B59" s="1">
        <f t="shared" si="9"/>
        <v>35</v>
      </c>
      <c r="C59" s="1">
        <v>36</v>
      </c>
      <c r="D59" s="1">
        <f t="shared" si="2"/>
        <v>0.27269181874835502</v>
      </c>
      <c r="E59" s="1">
        <f t="shared" si="11"/>
        <v>7.1254765571404644E-4</v>
      </c>
      <c r="F59" s="1">
        <f t="shared" si="4"/>
        <v>-260.87989546243756</v>
      </c>
      <c r="G59" s="1">
        <f t="shared" si="5"/>
        <v>1319.4537559436039</v>
      </c>
      <c r="H59" s="1" cm="1">
        <f t="array" ref="H59">EXP(SUMPRODUCT(TRANSPOSE(B$5:B$12),P59:W59))</f>
        <v>1</v>
      </c>
      <c r="I59" s="1">
        <f t="shared" si="6"/>
        <v>18643.938066764254</v>
      </c>
      <c r="J59" s="1" cm="1">
        <f t="array" ref="J59">EXP(SUMPRODUCT(TRANSPOSE(F$5:F$12),P59:W59))</f>
        <v>1</v>
      </c>
      <c r="K59" s="1">
        <f t="shared" si="7"/>
        <v>35.627382785702324</v>
      </c>
      <c r="L59" s="1">
        <f t="shared" si="3"/>
        <v>1.0350478174935458E-2</v>
      </c>
      <c r="M59" s="1">
        <f t="shared" si="12"/>
        <v>13675</v>
      </c>
      <c r="N59" s="1">
        <f t="shared" si="10"/>
        <v>13634.590937417748</v>
      </c>
      <c r="O59" s="1">
        <f t="shared" si="8"/>
        <v>2.9549588725595512E-3</v>
      </c>
      <c r="P59" s="2">
        <v>0</v>
      </c>
      <c r="Q59" s="1">
        <v>0</v>
      </c>
      <c r="R59" s="1">
        <v>0</v>
      </c>
      <c r="S59" s="1">
        <f>0</f>
        <v>0</v>
      </c>
      <c r="T59" s="1">
        <f>0</f>
        <v>0</v>
      </c>
      <c r="U59" s="1">
        <v>0</v>
      </c>
      <c r="V59" s="4">
        <v>0</v>
      </c>
      <c r="W59" s="1">
        <v>0</v>
      </c>
    </row>
    <row r="60" spans="1:23" ht="15" customHeight="1" x14ac:dyDescent="0.2">
      <c r="A60" s="3">
        <v>45310</v>
      </c>
      <c r="B60" s="1">
        <f t="shared" si="9"/>
        <v>36</v>
      </c>
      <c r="C60" s="1">
        <v>117</v>
      </c>
      <c r="D60" s="1">
        <f t="shared" si="2"/>
        <v>0.27490207881901685</v>
      </c>
      <c r="E60" s="1">
        <f t="shared" si="11"/>
        <v>2.2102600706618292E-3</v>
      </c>
      <c r="F60" s="1">
        <f t="shared" si="4"/>
        <v>-715.41347568720209</v>
      </c>
      <c r="G60" s="1">
        <f t="shared" si="5"/>
        <v>1372.4935070391748</v>
      </c>
      <c r="H60" s="1" cm="1">
        <f t="array" ref="H60">EXP(SUMPRODUCT(TRANSPOSE(B$5:B$12),P60:W60))</f>
        <v>3.1457582359851712</v>
      </c>
      <c r="I60" s="1">
        <f t="shared" si="6"/>
        <v>20542.767019691801</v>
      </c>
      <c r="J60" s="1" cm="1">
        <f t="array" ref="J60">EXP(SUMPRODUCT(TRANSPOSE(F$5:F$12),P60:W60))</f>
        <v>1.0096238641519628</v>
      </c>
      <c r="K60" s="1">
        <f t="shared" si="7"/>
        <v>110.51300353309146</v>
      </c>
      <c r="L60" s="1">
        <f t="shared" si="3"/>
        <v>5.5444414247081505E-2</v>
      </c>
      <c r="M60" s="1">
        <f t="shared" si="12"/>
        <v>13792</v>
      </c>
      <c r="N60" s="1">
        <f t="shared" si="10"/>
        <v>13745.103940950839</v>
      </c>
      <c r="O60" s="1">
        <f t="shared" si="8"/>
        <v>3.400236299968142E-3</v>
      </c>
      <c r="P60" s="2">
        <v>0</v>
      </c>
      <c r="Q60" s="1">
        <v>0</v>
      </c>
      <c r="R60" s="1">
        <f>1</f>
        <v>1</v>
      </c>
      <c r="S60" s="1">
        <f>0</f>
        <v>0</v>
      </c>
      <c r="T60" s="1">
        <f>0</f>
        <v>0</v>
      </c>
      <c r="U60" s="1">
        <v>0</v>
      </c>
      <c r="V60" s="4">
        <v>0</v>
      </c>
      <c r="W60" s="1">
        <v>0</v>
      </c>
    </row>
    <row r="61" spans="1:23" ht="15" customHeight="1" x14ac:dyDescent="0.2">
      <c r="A61" s="3">
        <v>45311</v>
      </c>
      <c r="B61" s="1">
        <f t="shared" si="9"/>
        <v>37</v>
      </c>
      <c r="C61" s="1">
        <v>238</v>
      </c>
      <c r="D61" s="1">
        <f t="shared" si="2"/>
        <v>0.28011741022516118</v>
      </c>
      <c r="E61" s="1">
        <f t="shared" si="11"/>
        <v>5.2153314061443301E-3</v>
      </c>
      <c r="F61" s="1">
        <f t="shared" si="4"/>
        <v>-1250.9643292508358</v>
      </c>
      <c r="G61" s="1">
        <f t="shared" si="5"/>
        <v>1508.6417051486046</v>
      </c>
      <c r="H61" s="1" cm="1">
        <f t="array" ref="H61">EXP(SUMPRODUCT(TRANSPOSE(B$5:B$12),P61:W61))</f>
        <v>7.930161482582248</v>
      </c>
      <c r="I61" s="1">
        <f t="shared" si="6"/>
        <v>21472.303788917648</v>
      </c>
      <c r="J61" s="1" cm="1">
        <f t="array" ref="J61">EXP(SUMPRODUCT(TRANSPOSE(F$5:F$12),P61:W61))</f>
        <v>0.46985667020963678</v>
      </c>
      <c r="K61" s="1">
        <f t="shared" si="7"/>
        <v>260.76657030721651</v>
      </c>
      <c r="L61" s="1">
        <f t="shared" si="3"/>
        <v>9.5657858433682824E-2</v>
      </c>
      <c r="M61" s="1">
        <f t="shared" si="12"/>
        <v>14030</v>
      </c>
      <c r="N61" s="1">
        <f t="shared" si="10"/>
        <v>14005.870511258056</v>
      </c>
      <c r="O61" s="1">
        <f t="shared" si="8"/>
        <v>1.7198495183139303E-3</v>
      </c>
      <c r="P61" s="2">
        <v>0</v>
      </c>
      <c r="Q61" s="1">
        <v>0</v>
      </c>
      <c r="R61" s="5">
        <f>0</f>
        <v>0</v>
      </c>
      <c r="S61" s="1">
        <f>1</f>
        <v>1</v>
      </c>
      <c r="T61" s="1">
        <f>0</f>
        <v>0</v>
      </c>
      <c r="U61" s="1">
        <v>0</v>
      </c>
      <c r="V61" s="4">
        <v>0</v>
      </c>
      <c r="W61" s="1">
        <v>0</v>
      </c>
    </row>
    <row r="62" spans="1:23" ht="15" customHeight="1" x14ac:dyDescent="0.2">
      <c r="A62" s="3">
        <v>45312</v>
      </c>
      <c r="B62" s="1">
        <f t="shared" si="9"/>
        <v>38</v>
      </c>
      <c r="C62" s="1">
        <v>152</v>
      </c>
      <c r="D62" s="1">
        <f t="shared" si="2"/>
        <v>0.28336592845254521</v>
      </c>
      <c r="E62" s="1">
        <f t="shared" si="11"/>
        <v>3.2485182273840341E-3</v>
      </c>
      <c r="F62" s="1">
        <f t="shared" si="4"/>
        <v>-870.89256012986891</v>
      </c>
      <c r="G62" s="1">
        <f t="shared" si="5"/>
        <v>1602.2744145093147</v>
      </c>
      <c r="H62" s="1" cm="1">
        <f t="array" ref="H62">EXP(SUMPRODUCT(TRANSPOSE(B$5:B$12),P62:W62))</f>
        <v>5.3586610780419717</v>
      </c>
      <c r="I62" s="1">
        <f t="shared" si="6"/>
        <v>21892.747321735973</v>
      </c>
      <c r="J62" s="1" cm="1">
        <f t="array" ref="J62">EXP(SUMPRODUCT(TRANSPOSE(F$5:F$12),P62:W62))</f>
        <v>0.20231379224684892</v>
      </c>
      <c r="K62" s="1">
        <f t="shared" si="7"/>
        <v>162.42591136920171</v>
      </c>
      <c r="L62" s="1">
        <f t="shared" si="3"/>
        <v>6.859152216580075E-2</v>
      </c>
      <c r="M62" s="1">
        <f t="shared" si="12"/>
        <v>14182</v>
      </c>
      <c r="N62" s="1">
        <f t="shared" si="10"/>
        <v>14168.296422627258</v>
      </c>
      <c r="O62" s="1">
        <f t="shared" si="8"/>
        <v>9.6626550364843286E-4</v>
      </c>
      <c r="P62" s="2">
        <v>0</v>
      </c>
      <c r="Q62" s="1">
        <v>0</v>
      </c>
      <c r="R62" s="1">
        <v>0</v>
      </c>
      <c r="S62" s="1">
        <f>0</f>
        <v>0</v>
      </c>
      <c r="T62" s="1">
        <f>1</f>
        <v>1</v>
      </c>
      <c r="U62" s="1">
        <v>0</v>
      </c>
      <c r="V62" s="4">
        <v>0</v>
      </c>
      <c r="W62" s="1">
        <v>0</v>
      </c>
    </row>
    <row r="63" spans="1:23" ht="15" customHeight="1" x14ac:dyDescent="0.2">
      <c r="A63" s="3">
        <v>45313</v>
      </c>
      <c r="B63" s="1">
        <f t="shared" si="9"/>
        <v>39</v>
      </c>
      <c r="C63" s="1">
        <v>32</v>
      </c>
      <c r="D63" s="1">
        <f t="shared" si="2"/>
        <v>0.28395463933423953</v>
      </c>
      <c r="E63" s="1">
        <f t="shared" si="11"/>
        <v>5.8871088169432095E-4</v>
      </c>
      <c r="F63" s="1">
        <f t="shared" si="4"/>
        <v>-238.00241145033999</v>
      </c>
      <c r="G63" s="1">
        <f t="shared" si="5"/>
        <v>1620.0494964682484</v>
      </c>
      <c r="H63" s="1" cm="1">
        <f t="array" ref="H63">EXP(SUMPRODUCT(TRANSPOSE(B$5:B$12),P63:W63))</f>
        <v>1</v>
      </c>
      <c r="I63" s="1">
        <f t="shared" si="6"/>
        <v>24072.968354014592</v>
      </c>
      <c r="J63" s="1" cm="1">
        <f t="array" ref="J63">EXP(SUMPRODUCT(TRANSPOSE(F$5:F$12),P63:W63))</f>
        <v>1</v>
      </c>
      <c r="K63" s="1">
        <f t="shared" si="7"/>
        <v>29.435544084716049</v>
      </c>
      <c r="L63" s="1">
        <f t="shared" si="3"/>
        <v>8.0139247352623455E-2</v>
      </c>
      <c r="M63" s="1">
        <f t="shared" si="12"/>
        <v>14214</v>
      </c>
      <c r="N63" s="1">
        <f t="shared" si="10"/>
        <v>14197.731966711974</v>
      </c>
      <c r="O63" s="1">
        <f t="shared" si="8"/>
        <v>1.1445077591125893E-3</v>
      </c>
      <c r="P63" s="2">
        <v>0</v>
      </c>
      <c r="Q63" s="1">
        <v>0</v>
      </c>
      <c r="R63" s="1">
        <v>0</v>
      </c>
      <c r="S63" s="1">
        <f>0</f>
        <v>0</v>
      </c>
      <c r="T63" s="1">
        <f>0</f>
        <v>0</v>
      </c>
      <c r="U63" s="1">
        <v>0</v>
      </c>
      <c r="V63" s="4">
        <v>0</v>
      </c>
      <c r="W63" s="1">
        <v>0</v>
      </c>
    </row>
    <row r="64" spans="1:23" ht="15" customHeight="1" x14ac:dyDescent="0.2">
      <c r="A64" s="3">
        <v>45314</v>
      </c>
      <c r="B64" s="1">
        <f t="shared" si="9"/>
        <v>40</v>
      </c>
      <c r="C64" s="1">
        <v>44</v>
      </c>
      <c r="D64" s="1">
        <f t="shared" si="2"/>
        <v>0.28485973806992104</v>
      </c>
      <c r="E64" s="1">
        <f t="shared" si="11"/>
        <v>9.0509873568150878E-4</v>
      </c>
      <c r="F64" s="1">
        <f t="shared" si="4"/>
        <v>-308.32852688065032</v>
      </c>
      <c r="G64" s="1">
        <f t="shared" si="5"/>
        <v>1647.8897901319992</v>
      </c>
      <c r="H64" s="1" cm="1">
        <f t="array" ref="H64">EXP(SUMPRODUCT(TRANSPOSE(B$5:B$12),P64:W64))</f>
        <v>1.540326171224365</v>
      </c>
      <c r="I64" s="1">
        <f t="shared" si="6"/>
        <v>26337.056705931052</v>
      </c>
      <c r="J64" s="1" cm="1">
        <f t="array" ref="J64">EXP(SUMPRODUCT(TRANSPOSE(F$5:F$12),P64:W64))</f>
        <v>0.99107910644634689</v>
      </c>
      <c r="K64" s="1">
        <f t="shared" si="7"/>
        <v>45.25493678407544</v>
      </c>
      <c r="L64" s="1">
        <f t="shared" si="3"/>
        <v>2.8521290547169089E-2</v>
      </c>
      <c r="M64" s="1">
        <f t="shared" si="12"/>
        <v>14258</v>
      </c>
      <c r="N64" s="1">
        <f t="shared" si="10"/>
        <v>14242.986903496048</v>
      </c>
      <c r="O64" s="1">
        <f t="shared" si="8"/>
        <v>1.0529594967002105E-3</v>
      </c>
      <c r="P64" s="2">
        <v>0</v>
      </c>
      <c r="Q64" s="1">
        <v>0</v>
      </c>
      <c r="R64" s="1">
        <v>0</v>
      </c>
      <c r="S64" s="1">
        <f>0</f>
        <v>0</v>
      </c>
      <c r="T64" s="1">
        <f>0</f>
        <v>0</v>
      </c>
      <c r="U64" s="1">
        <v>0</v>
      </c>
      <c r="V64" s="4">
        <v>1</v>
      </c>
      <c r="W64" s="1">
        <v>0</v>
      </c>
    </row>
    <row r="65" spans="1:23" ht="15" customHeight="1" x14ac:dyDescent="0.2">
      <c r="A65" s="3">
        <v>45315</v>
      </c>
      <c r="B65" s="1">
        <f t="shared" si="9"/>
        <v>41</v>
      </c>
      <c r="C65" s="1">
        <v>29</v>
      </c>
      <c r="D65" s="1">
        <f t="shared" si="2"/>
        <v>0.28544593825726716</v>
      </c>
      <c r="E65" s="1">
        <f t="shared" si="11"/>
        <v>5.8620018734611978E-4</v>
      </c>
      <c r="F65" s="1">
        <f t="shared" si="4"/>
        <v>-215.81362709270667</v>
      </c>
      <c r="G65" s="1">
        <f t="shared" si="5"/>
        <v>1666.2606447251469</v>
      </c>
      <c r="H65" s="1" cm="1">
        <f t="array" ref="H65">EXP(SUMPRODUCT(TRANSPOSE(B$5:B$12),P65:W65))</f>
        <v>1</v>
      </c>
      <c r="I65" s="1">
        <f t="shared" si="6"/>
        <v>28727.962431459189</v>
      </c>
      <c r="J65" s="1" cm="1">
        <f t="array" ref="J65">EXP(SUMPRODUCT(TRANSPOSE(F$5:F$12),P65:W65))</f>
        <v>1</v>
      </c>
      <c r="K65" s="1">
        <f t="shared" si="7"/>
        <v>29.310009367305987</v>
      </c>
      <c r="L65" s="1">
        <f t="shared" si="3"/>
        <v>1.0689978182965082E-2</v>
      </c>
      <c r="M65" s="1">
        <f t="shared" si="12"/>
        <v>14287</v>
      </c>
      <c r="N65" s="1">
        <f t="shared" si="10"/>
        <v>14272.296912863354</v>
      </c>
      <c r="O65" s="1">
        <f t="shared" si="8"/>
        <v>1.0291234784521586E-3</v>
      </c>
      <c r="P65" s="2">
        <v>0</v>
      </c>
      <c r="Q65" s="1">
        <v>0</v>
      </c>
      <c r="R65" s="1">
        <v>0</v>
      </c>
      <c r="S65" s="1">
        <f>0</f>
        <v>0</v>
      </c>
      <c r="T65" s="1">
        <f>0</f>
        <v>0</v>
      </c>
      <c r="U65" s="1">
        <v>0</v>
      </c>
      <c r="V65" s="4">
        <v>0</v>
      </c>
      <c r="W65" s="1">
        <v>0</v>
      </c>
    </row>
    <row r="66" spans="1:23" ht="15" customHeight="1" x14ac:dyDescent="0.2">
      <c r="A66" s="3">
        <v>45316</v>
      </c>
      <c r="B66" s="1">
        <f t="shared" si="9"/>
        <v>42</v>
      </c>
      <c r="C66" s="1">
        <v>31</v>
      </c>
      <c r="D66" s="1">
        <f t="shared" si="2"/>
        <v>0.2860327598094291</v>
      </c>
      <c r="E66" s="1">
        <f t="shared" si="11"/>
        <v>5.8682155216194243E-4</v>
      </c>
      <c r="F66" s="1">
        <f t="shared" si="4"/>
        <v>-230.66448330640497</v>
      </c>
      <c r="G66" s="1">
        <f t="shared" si="5"/>
        <v>1684.9255238775327</v>
      </c>
      <c r="H66" s="1" cm="1">
        <f t="array" ref="H66">EXP(SUMPRODUCT(TRANSPOSE(B$5:B$12),P66:W66))</f>
        <v>1</v>
      </c>
      <c r="I66" s="1">
        <f t="shared" si="6"/>
        <v>31227.487345655474</v>
      </c>
      <c r="J66" s="1" cm="1">
        <f t="array" ref="J66">EXP(SUMPRODUCT(TRANSPOSE(F$5:F$12),P66:W66))</f>
        <v>1</v>
      </c>
      <c r="K66" s="1">
        <f t="shared" si="7"/>
        <v>29.341077608097123</v>
      </c>
      <c r="L66" s="1">
        <f t="shared" si="3"/>
        <v>5.3513625545254094E-2</v>
      </c>
      <c r="M66" s="1">
        <f t="shared" si="12"/>
        <v>14318</v>
      </c>
      <c r="N66" s="1">
        <f t="shared" si="10"/>
        <v>14301.63799047145</v>
      </c>
      <c r="O66" s="1">
        <f t="shared" si="8"/>
        <v>1.1427580338419896E-3</v>
      </c>
      <c r="P66" s="2">
        <v>0</v>
      </c>
      <c r="Q66" s="1">
        <v>0</v>
      </c>
      <c r="R66" s="1">
        <v>0</v>
      </c>
      <c r="S66" s="1">
        <f>0</f>
        <v>0</v>
      </c>
      <c r="T66" s="1">
        <f>0</f>
        <v>0</v>
      </c>
      <c r="U66" s="1">
        <v>0</v>
      </c>
      <c r="V66" s="4">
        <v>0</v>
      </c>
      <c r="W66" s="1">
        <v>0</v>
      </c>
    </row>
    <row r="67" spans="1:23" ht="15" customHeight="1" x14ac:dyDescent="0.2">
      <c r="A67" s="3">
        <v>45317</v>
      </c>
      <c r="B67" s="1">
        <f t="shared" si="9"/>
        <v>43</v>
      </c>
      <c r="C67" s="1">
        <v>102</v>
      </c>
      <c r="D67" s="1">
        <f t="shared" si="2"/>
        <v>0.28785063816532014</v>
      </c>
      <c r="E67" s="1">
        <f t="shared" si="11"/>
        <v>1.8178783558910339E-3</v>
      </c>
      <c r="F67" s="1">
        <f t="shared" si="4"/>
        <v>-643.62869003448441</v>
      </c>
      <c r="G67" s="1">
        <f t="shared" si="5"/>
        <v>1744.5579034706948</v>
      </c>
      <c r="H67" s="1" cm="1">
        <f t="array" ref="H67">EXP(SUMPRODUCT(TRANSPOSE(B$5:B$12),P67:W67))</f>
        <v>3.1457582359851712</v>
      </c>
      <c r="I67" s="1">
        <f t="shared" si="6"/>
        <v>33862.924608473433</v>
      </c>
      <c r="J67" s="1" cm="1">
        <f t="array" ref="J67">EXP(SUMPRODUCT(TRANSPOSE(F$5:F$12),P67:W67))</f>
        <v>1.0096238641519628</v>
      </c>
      <c r="K67" s="1">
        <f t="shared" si="7"/>
        <v>90.893917794551697</v>
      </c>
      <c r="L67" s="1">
        <f t="shared" si="3"/>
        <v>0.10888315887694415</v>
      </c>
      <c r="M67" s="1">
        <f t="shared" si="12"/>
        <v>14420</v>
      </c>
      <c r="N67" s="1">
        <f t="shared" si="10"/>
        <v>14392.531908266003</v>
      </c>
      <c r="O67" s="1">
        <f t="shared" si="8"/>
        <v>1.9048607305129977E-3</v>
      </c>
      <c r="P67" s="2">
        <v>0</v>
      </c>
      <c r="Q67" s="1">
        <v>0</v>
      </c>
      <c r="R67" s="1">
        <f>1</f>
        <v>1</v>
      </c>
      <c r="S67" s="1">
        <f>0</f>
        <v>0</v>
      </c>
      <c r="T67" s="1">
        <f>0</f>
        <v>0</v>
      </c>
      <c r="U67" s="1">
        <v>0</v>
      </c>
      <c r="V67" s="4">
        <v>0</v>
      </c>
      <c r="W67" s="1">
        <v>0</v>
      </c>
    </row>
    <row r="68" spans="1:23" ht="15" customHeight="1" x14ac:dyDescent="0.2">
      <c r="A68" s="3">
        <v>45318</v>
      </c>
      <c r="B68" s="1">
        <f t="shared" si="9"/>
        <v>44</v>
      </c>
      <c r="C68" s="1">
        <v>215</v>
      </c>
      <c r="D68" s="1">
        <f t="shared" si="2"/>
        <v>0.29214141630445395</v>
      </c>
      <c r="E68" s="1">
        <f t="shared" si="11"/>
        <v>4.2907781391338107E-3</v>
      </c>
      <c r="F68" s="1">
        <f t="shared" si="4"/>
        <v>-1172.0267432865335</v>
      </c>
      <c r="G68" s="1">
        <f t="shared" si="5"/>
        <v>1897.1787560819134</v>
      </c>
      <c r="H68" s="1" cm="1">
        <f t="array" ref="H68">EXP(SUMPRODUCT(TRANSPOSE(B$5:B$12),P68:W68))</f>
        <v>7.930161482582248</v>
      </c>
      <c r="I68" s="1">
        <f t="shared" si="6"/>
        <v>35142.470986982953</v>
      </c>
      <c r="J68" s="1" cm="1">
        <f t="array" ref="J68">EXP(SUMPRODUCT(TRANSPOSE(F$5:F$12),P68:W68))</f>
        <v>0.46985667020963678</v>
      </c>
      <c r="K68" s="1">
        <f t="shared" si="7"/>
        <v>214.53890695669054</v>
      </c>
      <c r="L68" s="1">
        <f t="shared" si="3"/>
        <v>2.1446188060905156E-3</v>
      </c>
      <c r="M68" s="1">
        <f t="shared" si="12"/>
        <v>14635</v>
      </c>
      <c r="N68" s="1">
        <f t="shared" si="10"/>
        <v>14607.070815222693</v>
      </c>
      <c r="O68" s="1">
        <f t="shared" si="8"/>
        <v>1.9083829707760476E-3</v>
      </c>
      <c r="P68" s="2">
        <v>0</v>
      </c>
      <c r="Q68" s="1">
        <v>0</v>
      </c>
      <c r="R68" s="5">
        <f>0</f>
        <v>0</v>
      </c>
      <c r="S68" s="1">
        <f>1</f>
        <v>1</v>
      </c>
      <c r="T68" s="1">
        <f>0</f>
        <v>0</v>
      </c>
      <c r="U68" s="1">
        <v>0</v>
      </c>
      <c r="V68" s="4">
        <v>0</v>
      </c>
      <c r="W68" s="1">
        <v>0</v>
      </c>
    </row>
    <row r="69" spans="1:23" ht="15" customHeight="1" x14ac:dyDescent="0.2">
      <c r="A69" s="3">
        <v>45319</v>
      </c>
      <c r="B69" s="1">
        <f t="shared" si="9"/>
        <v>45</v>
      </c>
      <c r="C69" s="1">
        <v>110</v>
      </c>
      <c r="D69" s="1">
        <f t="shared" si="2"/>
        <v>0.29481679974820146</v>
      </c>
      <c r="E69" s="1">
        <f t="shared" si="11"/>
        <v>2.6753834437475144E-3</v>
      </c>
      <c r="F69" s="1">
        <f t="shared" si="4"/>
        <v>-651.60288219948291</v>
      </c>
      <c r="G69" s="1">
        <f t="shared" si="5"/>
        <v>2001.8467090587721</v>
      </c>
      <c r="H69" s="1" cm="1">
        <f t="array" ref="H69">EXP(SUMPRODUCT(TRANSPOSE(B$5:B$12),P69:W69))</f>
        <v>5.3586610780419717</v>
      </c>
      <c r="I69" s="1">
        <f t="shared" si="6"/>
        <v>35716.713780537058</v>
      </c>
      <c r="J69" s="1" cm="1">
        <f t="array" ref="J69">EXP(SUMPRODUCT(TRANSPOSE(F$5:F$12),P69:W69))</f>
        <v>0.20231379224684892</v>
      </c>
      <c r="K69" s="1">
        <f t="shared" si="7"/>
        <v>133.76917218737572</v>
      </c>
      <c r="L69" s="1">
        <f t="shared" si="3"/>
        <v>0.21608338352159742</v>
      </c>
      <c r="M69" s="1">
        <f t="shared" si="12"/>
        <v>14745</v>
      </c>
      <c r="N69" s="1">
        <f t="shared" si="10"/>
        <v>14740.839987410069</v>
      </c>
      <c r="O69" s="1">
        <f t="shared" si="8"/>
        <v>2.8213038927984296E-4</v>
      </c>
      <c r="P69" s="2">
        <v>0</v>
      </c>
      <c r="Q69" s="1">
        <v>0</v>
      </c>
      <c r="R69" s="1">
        <v>0</v>
      </c>
      <c r="S69" s="1">
        <f>0</f>
        <v>0</v>
      </c>
      <c r="T69" s="1">
        <f>1</f>
        <v>1</v>
      </c>
      <c r="U69" s="1">
        <v>0</v>
      </c>
      <c r="V69" s="4">
        <v>0</v>
      </c>
      <c r="W69" s="1">
        <v>0</v>
      </c>
    </row>
    <row r="70" spans="1:23" ht="15" customHeight="1" x14ac:dyDescent="0.2">
      <c r="A70" s="3">
        <v>45320</v>
      </c>
      <c r="B70" s="1">
        <f t="shared" si="9"/>
        <v>46</v>
      </c>
      <c r="C70" s="1">
        <v>24</v>
      </c>
      <c r="D70" s="1">
        <f t="shared" si="2"/>
        <v>0.29530122813261234</v>
      </c>
      <c r="E70" s="1">
        <f t="shared" si="11"/>
        <v>4.8442838441087321E-4</v>
      </c>
      <c r="F70" s="1">
        <f t="shared" si="4"/>
        <v>-183.18098282285712</v>
      </c>
      <c r="G70" s="1">
        <f t="shared" si="5"/>
        <v>2021.6638149508854</v>
      </c>
      <c r="H70" s="1" cm="1">
        <f t="array" ref="H70">EXP(SUMPRODUCT(TRANSPOSE(B$5:B$12),P70:W70))</f>
        <v>1</v>
      </c>
      <c r="I70" s="1">
        <f t="shared" si="6"/>
        <v>38672.342935236491</v>
      </c>
      <c r="J70" s="1" cm="1">
        <f t="array" ref="J70">EXP(SUMPRODUCT(TRANSPOSE(F$5:F$12),P70:W70))</f>
        <v>1</v>
      </c>
      <c r="K70" s="1">
        <f t="shared" si="7"/>
        <v>24.221419220543659</v>
      </c>
      <c r="L70" s="1">
        <f t="shared" si="3"/>
        <v>9.2258008559857885E-3</v>
      </c>
      <c r="M70" s="1">
        <f t="shared" si="12"/>
        <v>14769</v>
      </c>
      <c r="N70" s="1">
        <f t="shared" si="10"/>
        <v>14765.061406630612</v>
      </c>
      <c r="O70" s="1">
        <f t="shared" si="8"/>
        <v>2.6667975959024983E-4</v>
      </c>
      <c r="P70" s="2">
        <v>0</v>
      </c>
      <c r="Q70" s="1">
        <v>0</v>
      </c>
      <c r="R70" s="1">
        <v>0</v>
      </c>
      <c r="S70" s="1">
        <f>0</f>
        <v>0</v>
      </c>
      <c r="T70" s="1">
        <f>0</f>
        <v>0</v>
      </c>
      <c r="U70" s="1">
        <v>0</v>
      </c>
      <c r="V70" s="4">
        <v>0</v>
      </c>
      <c r="W70" s="1">
        <v>0</v>
      </c>
    </row>
    <row r="71" spans="1:23" ht="15" customHeight="1" x14ac:dyDescent="0.2">
      <c r="A71" s="3">
        <v>45321</v>
      </c>
      <c r="B71" s="1">
        <f t="shared" si="9"/>
        <v>47</v>
      </c>
      <c r="C71" s="1">
        <v>37</v>
      </c>
      <c r="D71" s="1">
        <f t="shared" si="2"/>
        <v>0.29604470873568406</v>
      </c>
      <c r="E71" s="1">
        <f t="shared" si="11"/>
        <v>7.4348060307172226E-4</v>
      </c>
      <c r="F71" s="1">
        <f t="shared" si="4"/>
        <v>-266.55421159985821</v>
      </c>
      <c r="G71" s="1">
        <f t="shared" si="5"/>
        <v>2052.623684115089</v>
      </c>
      <c r="H71" s="1" cm="1">
        <f t="array" ref="H71">EXP(SUMPRODUCT(TRANSPOSE(B$5:B$12),P71:W71))</f>
        <v>1.540326171224365</v>
      </c>
      <c r="I71" s="1">
        <f t="shared" si="6"/>
        <v>41719.928898393497</v>
      </c>
      <c r="J71" s="1" cm="1">
        <f t="array" ref="J71">EXP(SUMPRODUCT(TRANSPOSE(F$5:F$12),P71:W71))</f>
        <v>0.99107910644634689</v>
      </c>
      <c r="K71" s="1">
        <f t="shared" si="7"/>
        <v>37.174030153586116</v>
      </c>
      <c r="L71" s="1">
        <f t="shared" si="3"/>
        <v>4.7035176644896325E-3</v>
      </c>
      <c r="M71" s="1">
        <f t="shared" si="12"/>
        <v>14806</v>
      </c>
      <c r="N71" s="1">
        <f t="shared" si="10"/>
        <v>14802.235436784198</v>
      </c>
      <c r="O71" s="1">
        <f t="shared" si="8"/>
        <v>2.5425930135093206E-4</v>
      </c>
      <c r="P71" s="2">
        <v>0</v>
      </c>
      <c r="Q71" s="1">
        <v>0</v>
      </c>
      <c r="R71" s="1">
        <v>0</v>
      </c>
      <c r="S71" s="1">
        <f>0</f>
        <v>0</v>
      </c>
      <c r="T71" s="1">
        <f>0</f>
        <v>0</v>
      </c>
      <c r="U71" s="1">
        <v>0</v>
      </c>
      <c r="V71" s="4">
        <v>1</v>
      </c>
      <c r="W71" s="1">
        <v>0</v>
      </c>
    </row>
    <row r="72" spans="1:23" ht="15" customHeight="1" x14ac:dyDescent="0.2">
      <c r="A72" s="3">
        <v>45322</v>
      </c>
      <c r="B72" s="1">
        <f t="shared" si="9"/>
        <v>48</v>
      </c>
      <c r="C72" s="1">
        <v>23</v>
      </c>
      <c r="D72" s="1">
        <f t="shared" si="2"/>
        <v>0.296525461634425</v>
      </c>
      <c r="E72" s="1">
        <f t="shared" si="11"/>
        <v>4.8075289874094373E-4</v>
      </c>
      <c r="F72" s="1">
        <f t="shared" si="4"/>
        <v>-175.72361430949795</v>
      </c>
      <c r="G72" s="1">
        <f t="shared" si="5"/>
        <v>2073.0035738982479</v>
      </c>
      <c r="H72" s="1" cm="1">
        <f t="array" ref="H72">EXP(SUMPRODUCT(TRANSPOSE(B$5:B$12),P72:W72))</f>
        <v>1</v>
      </c>
      <c r="I72" s="1">
        <f t="shared" si="6"/>
        <v>44916.463667036158</v>
      </c>
      <c r="J72" s="1" cm="1">
        <f t="array" ref="J72">EXP(SUMPRODUCT(TRANSPOSE(F$5:F$12),P72:W72))</f>
        <v>1</v>
      </c>
      <c r="K72" s="1">
        <f t="shared" si="7"/>
        <v>24.037644937047187</v>
      </c>
      <c r="L72" s="1">
        <f t="shared" si="3"/>
        <v>4.5114997262921161E-2</v>
      </c>
      <c r="M72" s="1">
        <f t="shared" si="12"/>
        <v>14829</v>
      </c>
      <c r="N72" s="1">
        <f t="shared" si="10"/>
        <v>14826.273081721245</v>
      </c>
      <c r="O72" s="1">
        <f t="shared" si="8"/>
        <v>1.838909082712904E-4</v>
      </c>
      <c r="P72" s="2">
        <v>0</v>
      </c>
      <c r="Q72" s="1">
        <v>0</v>
      </c>
      <c r="R72" s="1">
        <v>0</v>
      </c>
      <c r="S72" s="1">
        <f>0</f>
        <v>0</v>
      </c>
      <c r="T72" s="1">
        <f>0</f>
        <v>0</v>
      </c>
      <c r="U72" s="1">
        <v>0</v>
      </c>
      <c r="V72" s="4">
        <v>0</v>
      </c>
      <c r="W72" s="1">
        <v>0</v>
      </c>
    </row>
    <row r="73" spans="1:23" ht="15" customHeight="1" x14ac:dyDescent="0.2">
      <c r="A73" s="3">
        <v>45323</v>
      </c>
      <c r="B73" s="1">
        <f t="shared" si="9"/>
        <v>49</v>
      </c>
      <c r="C73" s="1">
        <v>22</v>
      </c>
      <c r="D73" s="1">
        <f t="shared" si="2"/>
        <v>0.29700593730705344</v>
      </c>
      <c r="E73" s="1">
        <f t="shared" si="11"/>
        <v>4.8047567262843316E-4</v>
      </c>
      <c r="F73" s="1">
        <f t="shared" si="4"/>
        <v>-168.0961471226596</v>
      </c>
      <c r="G73" s="1">
        <f t="shared" si="5"/>
        <v>2093.6617467192264</v>
      </c>
      <c r="H73" s="1" cm="1">
        <f t="array" ref="H73">EXP(SUMPRODUCT(TRANSPOSE(B$5:B$12),P73:W73))</f>
        <v>1</v>
      </c>
      <c r="I73" s="1">
        <f t="shared" si="6"/>
        <v>48236.635450505397</v>
      </c>
      <c r="J73" s="1" cm="1">
        <f t="array" ref="J73">EXP(SUMPRODUCT(TRANSPOSE(F$5:F$12),P73:W73))</f>
        <v>1</v>
      </c>
      <c r="K73" s="1">
        <f t="shared" si="7"/>
        <v>24.023783631421658</v>
      </c>
      <c r="L73" s="1">
        <f t="shared" si="3"/>
        <v>9.1990165064620821E-2</v>
      </c>
      <c r="M73" s="1">
        <f t="shared" si="12"/>
        <v>14851</v>
      </c>
      <c r="N73" s="1">
        <f t="shared" si="10"/>
        <v>14850.296865352666</v>
      </c>
      <c r="O73" s="1">
        <f t="shared" si="8"/>
        <v>4.7345946221404739E-5</v>
      </c>
      <c r="P73" s="2">
        <v>0</v>
      </c>
      <c r="Q73" s="1">
        <v>0</v>
      </c>
      <c r="R73" s="1">
        <v>0</v>
      </c>
      <c r="S73" s="1">
        <f>0</f>
        <v>0</v>
      </c>
      <c r="T73" s="1">
        <f>0</f>
        <v>0</v>
      </c>
      <c r="U73" s="1">
        <v>0</v>
      </c>
      <c r="V73" s="4">
        <v>0</v>
      </c>
      <c r="W73" s="1">
        <v>0</v>
      </c>
    </row>
    <row r="74" spans="1:23" ht="15" customHeight="1" x14ac:dyDescent="0.2">
      <c r="A74" s="3">
        <v>45324</v>
      </c>
      <c r="B74" s="1">
        <f t="shared" si="9"/>
        <v>50</v>
      </c>
      <c r="C74" s="1">
        <v>78</v>
      </c>
      <c r="D74" s="1">
        <f t="shared" si="2"/>
        <v>0.29849327276459503</v>
      </c>
      <c r="E74" s="1">
        <f t="shared" si="11"/>
        <v>1.4873354575415942E-3</v>
      </c>
      <c r="F74" s="1">
        <f t="shared" si="4"/>
        <v>-507.83998538845543</v>
      </c>
      <c r="G74" s="1">
        <f t="shared" si="5"/>
        <v>2159.5164969541102</v>
      </c>
      <c r="H74" s="1" cm="1">
        <f t="array" ref="H74">EXP(SUMPRODUCT(TRANSPOSE(B$5:B$12),P74:W74))</f>
        <v>3.1457582359851712</v>
      </c>
      <c r="I74" s="1">
        <f t="shared" si="6"/>
        <v>51715.719572596325</v>
      </c>
      <c r="J74" s="1" cm="1">
        <f t="array" ref="J74">EXP(SUMPRODUCT(TRANSPOSE(F$5:F$12),P74:W74))</f>
        <v>1.0096238641519628</v>
      </c>
      <c r="K74" s="1">
        <f t="shared" si="7"/>
        <v>74.366772877079711</v>
      </c>
      <c r="L74" s="1">
        <f t="shared" si="3"/>
        <v>4.6579834909234473E-2</v>
      </c>
      <c r="M74" s="1">
        <f t="shared" si="12"/>
        <v>14929</v>
      </c>
      <c r="N74" s="1">
        <f t="shared" si="10"/>
        <v>14924.663638229746</v>
      </c>
      <c r="O74" s="1">
        <f t="shared" si="8"/>
        <v>2.904656554527678E-4</v>
      </c>
      <c r="P74" s="2">
        <v>0</v>
      </c>
      <c r="Q74" s="1">
        <v>0</v>
      </c>
      <c r="R74" s="1">
        <f>1</f>
        <v>1</v>
      </c>
      <c r="S74" s="1">
        <f>0</f>
        <v>0</v>
      </c>
      <c r="T74" s="1">
        <f>0</f>
        <v>0</v>
      </c>
      <c r="U74" s="1">
        <v>0</v>
      </c>
      <c r="V74" s="4">
        <v>0</v>
      </c>
      <c r="W74" s="1">
        <v>0</v>
      </c>
    </row>
    <row r="75" spans="1:23" ht="15" customHeight="1" x14ac:dyDescent="0.2">
      <c r="A75" s="3">
        <v>45325</v>
      </c>
      <c r="B75" s="1">
        <f t="shared" si="9"/>
        <v>51</v>
      </c>
      <c r="C75" s="1">
        <v>172</v>
      </c>
      <c r="D75" s="1">
        <f t="shared" si="2"/>
        <v>0.30201014225835693</v>
      </c>
      <c r="E75" s="1">
        <f t="shared" si="11"/>
        <v>3.5168694937618983E-3</v>
      </c>
      <c r="F75" s="1">
        <f t="shared" si="4"/>
        <v>-971.8316537516996</v>
      </c>
      <c r="G75" s="1">
        <f t="shared" si="5"/>
        <v>2327.7057517475159</v>
      </c>
      <c r="H75" s="1" cm="1">
        <f t="array" ref="H75">EXP(SUMPRODUCT(TRANSPOSE(B$5:B$12),P75:W75))</f>
        <v>7.930161482582248</v>
      </c>
      <c r="I75" s="1">
        <f t="shared" si="6"/>
        <v>53394.881536248839</v>
      </c>
      <c r="J75" s="1" cm="1">
        <f t="array" ref="J75">EXP(SUMPRODUCT(TRANSPOSE(F$5:F$12),P75:W75))</f>
        <v>0.46985667020963678</v>
      </c>
      <c r="K75" s="1">
        <f t="shared" si="7"/>
        <v>175.84347468809491</v>
      </c>
      <c r="L75" s="1">
        <f t="shared" si="3"/>
        <v>2.2345783070319272E-2</v>
      </c>
      <c r="M75" s="1">
        <f t="shared" si="12"/>
        <v>15101</v>
      </c>
      <c r="N75" s="1">
        <f t="shared" si="10"/>
        <v>15100.507112917841</v>
      </c>
      <c r="O75" s="1">
        <f t="shared" si="8"/>
        <v>3.2639367072288693E-5</v>
      </c>
      <c r="P75" s="2">
        <v>0</v>
      </c>
      <c r="Q75" s="1">
        <v>0</v>
      </c>
      <c r="R75" s="5">
        <f>0</f>
        <v>0</v>
      </c>
      <c r="S75" s="1">
        <f>1</f>
        <v>1</v>
      </c>
      <c r="T75" s="1">
        <f>0</f>
        <v>0</v>
      </c>
      <c r="U75" s="1">
        <v>0</v>
      </c>
      <c r="V75" s="4">
        <v>0</v>
      </c>
      <c r="W75" s="1">
        <v>0</v>
      </c>
    </row>
    <row r="76" spans="1:23" ht="15" customHeight="1" x14ac:dyDescent="0.2">
      <c r="A76" s="3">
        <v>45326</v>
      </c>
      <c r="B76" s="1">
        <f t="shared" si="9"/>
        <v>52</v>
      </c>
      <c r="C76" s="1">
        <v>104</v>
      </c>
      <c r="D76" s="1">
        <f t="shared" si="2"/>
        <v>0.30420859937608863</v>
      </c>
      <c r="E76" s="1">
        <f t="shared" si="11"/>
        <v>2.1984571177317003E-3</v>
      </c>
      <c r="F76" s="1">
        <f>(50000-SUM(C25:C75))*IFERROR(LN(1-D75),-100000)</f>
        <v>-12547.960115965179</v>
      </c>
      <c r="G76" s="1">
        <f t="shared" si="5"/>
        <v>2442.8165523918206</v>
      </c>
      <c r="H76" s="1" cm="1">
        <f t="array" ref="H76">EXP(SUMPRODUCT(TRANSPOSE(B$5:B$12),P76:W76))</f>
        <v>5.3586610780419717</v>
      </c>
      <c r="I76" s="1">
        <f t="shared" si="6"/>
        <v>54144.196343522344</v>
      </c>
      <c r="J76" s="1" cm="1">
        <f t="array" ref="J76">EXP(SUMPRODUCT(TRANSPOSE(F$5:F$12),P76:W76))</f>
        <v>0.20231379224684892</v>
      </c>
      <c r="K76" s="1">
        <f t="shared" si="7"/>
        <v>109.92285588658501</v>
      </c>
      <c r="L76" s="1">
        <f t="shared" si="3"/>
        <v>5.6950537371009732E-2</v>
      </c>
      <c r="M76" s="1">
        <f t="shared" si="12"/>
        <v>15205</v>
      </c>
      <c r="N76" s="1">
        <f t="shared" si="10"/>
        <v>15210.429968804427</v>
      </c>
      <c r="O76" s="1">
        <f t="shared" si="8"/>
        <v>3.5711731696327572E-4</v>
      </c>
      <c r="P76" s="2">
        <v>0</v>
      </c>
      <c r="Q76" s="1">
        <v>0</v>
      </c>
      <c r="R76" s="1">
        <v>0</v>
      </c>
      <c r="S76" s="1">
        <f>0</f>
        <v>0</v>
      </c>
      <c r="T76" s="1">
        <f>1</f>
        <v>1</v>
      </c>
      <c r="U76" s="1">
        <v>0</v>
      </c>
      <c r="V76" s="4">
        <v>0</v>
      </c>
      <c r="W76" s="1">
        <v>0</v>
      </c>
    </row>
    <row r="77" spans="1:23" ht="15" customHeight="1" x14ac:dyDescent="0.2">
      <c r="A77" s="3">
        <v>45327</v>
      </c>
      <c r="B77" s="1">
        <f t="shared" si="9"/>
        <v>53</v>
      </c>
      <c r="C77" s="1">
        <v>17</v>
      </c>
      <c r="D77" s="1">
        <f t="shared" si="2"/>
        <v>0.30460675261123787</v>
      </c>
      <c r="E77" s="1">
        <f t="shared" si="11"/>
        <v>3.9815323514924561E-4</v>
      </c>
      <c r="G77" s="1">
        <f t="shared" si="5"/>
        <v>2464.5684293589438</v>
      </c>
      <c r="H77" s="1" cm="1">
        <f t="array" ref="H77">EXP(SUMPRODUCT(TRANSPOSE(B$5:B$12),P77:W77))</f>
        <v>1</v>
      </c>
      <c r="I77" s="1">
        <f t="shared" si="6"/>
        <v>57979.962762791532</v>
      </c>
      <c r="J77" s="1" cm="1">
        <f t="array" ref="J77">EXP(SUMPRODUCT(TRANSPOSE(F$5:F$12),P77:W77))</f>
        <v>1</v>
      </c>
      <c r="K77" s="1">
        <f>E77*50000</f>
        <v>19.907661757462279</v>
      </c>
      <c r="L77" s="1">
        <f t="shared" si="3"/>
        <v>0.17103892690954581</v>
      </c>
      <c r="M77" s="1">
        <f t="shared" si="12"/>
        <v>15222</v>
      </c>
      <c r="N77" s="1">
        <f t="shared" si="10"/>
        <v>15230.337630561889</v>
      </c>
      <c r="O77" s="1">
        <f t="shared" si="8"/>
        <v>5.4773555130005621E-4</v>
      </c>
      <c r="P77" s="2">
        <v>0</v>
      </c>
      <c r="Q77" s="1">
        <v>0</v>
      </c>
      <c r="R77" s="1">
        <v>0</v>
      </c>
      <c r="S77" s="1">
        <f>0</f>
        <v>0</v>
      </c>
      <c r="T77" s="1">
        <f>0</f>
        <v>0</v>
      </c>
      <c r="U77" s="1">
        <v>0</v>
      </c>
      <c r="V77" s="4">
        <v>0</v>
      </c>
      <c r="W77" s="1">
        <v>0</v>
      </c>
    </row>
    <row r="78" spans="1:23" ht="15" customHeight="1" x14ac:dyDescent="0.2">
      <c r="A78" s="3">
        <v>45328</v>
      </c>
      <c r="B78" s="1">
        <f t="shared" si="9"/>
        <v>54</v>
      </c>
      <c r="C78" s="1">
        <v>29</v>
      </c>
      <c r="D78" s="1">
        <f t="shared" si="2"/>
        <v>0.30521722003661123</v>
      </c>
      <c r="E78" s="1">
        <f t="shared" si="11"/>
        <v>6.1046742537335108E-4</v>
      </c>
      <c r="G78" s="1">
        <f t="shared" si="5"/>
        <v>2498.4874882264348</v>
      </c>
      <c r="H78" s="1" cm="1">
        <f t="array" ref="H78">EXP(SUMPRODUCT(TRANSPOSE(B$5:B$12),P78:W78))</f>
        <v>1.540326171224365</v>
      </c>
      <c r="I78" s="1">
        <f t="shared" si="6"/>
        <v>61914.437444881034</v>
      </c>
      <c r="J78" s="1" cm="1">
        <f t="array" ref="J78">EXP(SUMPRODUCT(TRANSPOSE(F$5:F$12),P78:W78))</f>
        <v>0.99107910644634689</v>
      </c>
      <c r="K78" s="1">
        <f t="shared" si="7"/>
        <v>30.523371268667553</v>
      </c>
      <c r="L78" s="1">
        <f t="shared" si="3"/>
        <v>5.2530043747157001E-2</v>
      </c>
      <c r="M78" s="1">
        <f t="shared" si="12"/>
        <v>15251</v>
      </c>
      <c r="N78" s="1">
        <f t="shared" si="10"/>
        <v>15260.861001830557</v>
      </c>
      <c r="O78" s="1">
        <f t="shared" si="8"/>
        <v>6.4658067212360786E-4</v>
      </c>
      <c r="P78" s="2">
        <v>0</v>
      </c>
      <c r="Q78" s="1">
        <v>0</v>
      </c>
      <c r="R78" s="1">
        <v>0</v>
      </c>
      <c r="S78" s="1">
        <f>0</f>
        <v>0</v>
      </c>
      <c r="T78" s="1">
        <f>0</f>
        <v>0</v>
      </c>
      <c r="U78" s="1">
        <v>0</v>
      </c>
      <c r="V78" s="4">
        <v>1</v>
      </c>
      <c r="W78" s="1">
        <v>0</v>
      </c>
    </row>
    <row r="79" spans="1:23" ht="15" customHeight="1" x14ac:dyDescent="0.2">
      <c r="A79" s="3">
        <v>45329</v>
      </c>
      <c r="B79" s="1">
        <f t="shared" si="9"/>
        <v>55</v>
      </c>
      <c r="C79" s="1">
        <v>18</v>
      </c>
      <c r="D79" s="1">
        <f t="shared" si="2"/>
        <v>0.30561161246134549</v>
      </c>
      <c r="E79" s="1">
        <f t="shared" si="11"/>
        <v>3.9439242473426894E-4</v>
      </c>
      <c r="G79" s="1">
        <f t="shared" si="5"/>
        <v>2520.7752608288074</v>
      </c>
      <c r="H79" s="1" cm="1">
        <f t="array" ref="H79">EXP(SUMPRODUCT(TRANSPOSE(B$5:B$12),P79:W79))</f>
        <v>1</v>
      </c>
      <c r="I79" s="1">
        <f t="shared" si="6"/>
        <v>66020.525897408748</v>
      </c>
      <c r="J79" s="1" cm="1">
        <f t="array" ref="J79">EXP(SUMPRODUCT(TRANSPOSE(F$5:F$12),P79:W79))</f>
        <v>1</v>
      </c>
      <c r="K79" s="1">
        <f t="shared" si="7"/>
        <v>19.719621236713447</v>
      </c>
      <c r="L79" s="1">
        <f t="shared" si="3"/>
        <v>9.5534513150747069E-2</v>
      </c>
      <c r="M79" s="1">
        <f t="shared" si="12"/>
        <v>15269</v>
      </c>
      <c r="N79" s="1">
        <f t="shared" si="10"/>
        <v>15280.58062306727</v>
      </c>
      <c r="O79" s="1">
        <f t="shared" si="8"/>
        <v>7.5844017730497732E-4</v>
      </c>
      <c r="P79" s="2">
        <v>0</v>
      </c>
      <c r="Q79" s="1">
        <v>0</v>
      </c>
      <c r="R79" s="1">
        <v>0</v>
      </c>
      <c r="S79" s="1">
        <f>0</f>
        <v>0</v>
      </c>
      <c r="T79" s="1">
        <f>0</f>
        <v>0</v>
      </c>
      <c r="U79" s="1">
        <v>0</v>
      </c>
      <c r="V79" s="4">
        <v>0</v>
      </c>
      <c r="W79" s="1">
        <v>0</v>
      </c>
    </row>
    <row r="80" spans="1:23" ht="15" customHeight="1" x14ac:dyDescent="0.2">
      <c r="A80" s="3">
        <v>45330</v>
      </c>
      <c r="B80" s="1">
        <f t="shared" si="9"/>
        <v>56</v>
      </c>
      <c r="C80" s="1">
        <v>17</v>
      </c>
      <c r="D80" s="1">
        <f t="shared" si="2"/>
        <v>0.30600538819378481</v>
      </c>
      <c r="E80" s="1">
        <f t="shared" si="11"/>
        <v>3.9377573243931652E-4</v>
      </c>
      <c r="G80" s="1">
        <f t="shared" si="5"/>
        <v>2543.3284019636976</v>
      </c>
      <c r="H80" s="1" cm="1">
        <f t="array" ref="H80">EXP(SUMPRODUCT(TRANSPOSE(B$5:B$12),P80:W80))</f>
        <v>1</v>
      </c>
      <c r="I80" s="1">
        <f t="shared" si="6"/>
        <v>70264.881890535849</v>
      </c>
      <c r="J80" s="1" cm="1">
        <f t="array" ref="J80">EXP(SUMPRODUCT(TRANSPOSE(F$5:F$12),P80:W80))</f>
        <v>1</v>
      </c>
      <c r="K80" s="1">
        <f t="shared" si="7"/>
        <v>19.688786621965825</v>
      </c>
      <c r="L80" s="1">
        <f t="shared" si="3"/>
        <v>0.15816391893916618</v>
      </c>
      <c r="M80" s="1">
        <f t="shared" si="12"/>
        <v>15286</v>
      </c>
      <c r="N80" s="1">
        <f t="shared" si="10"/>
        <v>15300.269409689236</v>
      </c>
      <c r="O80" s="1">
        <f t="shared" si="8"/>
        <v>9.3349533489700022E-4</v>
      </c>
      <c r="P80" s="2">
        <v>0</v>
      </c>
      <c r="Q80" s="1">
        <v>0</v>
      </c>
      <c r="R80" s="1">
        <v>0</v>
      </c>
      <c r="S80" s="1">
        <f>0</f>
        <v>0</v>
      </c>
      <c r="T80" s="1">
        <f>0</f>
        <v>0</v>
      </c>
      <c r="U80" s="1">
        <v>0</v>
      </c>
      <c r="V80" s="4">
        <v>0</v>
      </c>
      <c r="W80" s="1">
        <v>0</v>
      </c>
    </row>
    <row r="81" spans="1:23" ht="15" customHeight="1" x14ac:dyDescent="0.2">
      <c r="A81" s="3">
        <v>45331</v>
      </c>
      <c r="B81" s="1">
        <f t="shared" si="9"/>
        <v>57</v>
      </c>
      <c r="C81" s="1">
        <v>58</v>
      </c>
      <c r="D81" s="1">
        <f t="shared" si="2"/>
        <v>0.3072242304761596</v>
      </c>
      <c r="E81" s="1">
        <f t="shared" si="11"/>
        <v>1.218842282374788E-3</v>
      </c>
      <c r="G81" s="1">
        <f t="shared" si="5"/>
        <v>2615.1046827139335</v>
      </c>
      <c r="H81" s="1" cm="1">
        <f t="array" ref="H81">EXP(SUMPRODUCT(TRANSPOSE(B$5:B$12),P81:W81))</f>
        <v>3.1457582359851712</v>
      </c>
      <c r="I81" s="1">
        <f t="shared" si="6"/>
        <v>74691.765073501185</v>
      </c>
      <c r="J81" s="1" cm="1">
        <f t="array" ref="J81">EXP(SUMPRODUCT(TRANSPOSE(F$5:F$12),P81:W81))</f>
        <v>1.0096238641519628</v>
      </c>
      <c r="K81" s="1">
        <f t="shared" si="7"/>
        <v>60.942114118739397</v>
      </c>
      <c r="L81" s="1">
        <f t="shared" si="3"/>
        <v>5.0726105495506844E-2</v>
      </c>
      <c r="M81" s="1">
        <f t="shared" si="12"/>
        <v>15344</v>
      </c>
      <c r="N81" s="1">
        <f t="shared" si="10"/>
        <v>15361.211523807975</v>
      </c>
      <c r="O81" s="1">
        <f t="shared" si="8"/>
        <v>1.1217103628763704E-3</v>
      </c>
      <c r="P81" s="2">
        <v>0</v>
      </c>
      <c r="Q81" s="1">
        <v>0</v>
      </c>
      <c r="R81" s="1">
        <f>1</f>
        <v>1</v>
      </c>
      <c r="S81" s="1">
        <f>0</f>
        <v>0</v>
      </c>
      <c r="T81" s="1">
        <f>0</f>
        <v>0</v>
      </c>
      <c r="U81" s="1">
        <v>0</v>
      </c>
      <c r="V81" s="4">
        <v>0</v>
      </c>
      <c r="W81" s="1">
        <v>0</v>
      </c>
    </row>
    <row r="82" spans="1:23" ht="15" customHeight="1" x14ac:dyDescent="0.2">
      <c r="A82" s="3">
        <v>45332</v>
      </c>
      <c r="B82" s="1">
        <f t="shared" si="9"/>
        <v>58</v>
      </c>
      <c r="C82" s="1">
        <v>126</v>
      </c>
      <c r="D82" s="1">
        <f t="shared" si="2"/>
        <v>0.31011349101028368</v>
      </c>
      <c r="E82" s="1">
        <f t="shared" si="11"/>
        <v>2.8892605341240829E-3</v>
      </c>
      <c r="G82" s="1">
        <f t="shared" si="5"/>
        <v>2798.1242955686826</v>
      </c>
      <c r="H82" s="1" cm="1">
        <f t="array" ref="H82">EXP(SUMPRODUCT(TRANSPOSE(B$5:B$12),P82:W82))</f>
        <v>7.930161482582248</v>
      </c>
      <c r="I82" s="1">
        <f t="shared" si="6"/>
        <v>76818.839394298833</v>
      </c>
      <c r="J82" s="1" cm="1">
        <f t="array" ref="J82">EXP(SUMPRODUCT(TRANSPOSE(F$5:F$12),P82:W82))</f>
        <v>0.46985667020963678</v>
      </c>
      <c r="K82" s="1">
        <f t="shared" si="7"/>
        <v>144.46302670620415</v>
      </c>
      <c r="L82" s="1">
        <f t="shared" si="3"/>
        <v>0.1465319579857472</v>
      </c>
      <c r="M82" s="1">
        <f t="shared" si="12"/>
        <v>15470</v>
      </c>
      <c r="N82" s="1">
        <f t="shared" si="10"/>
        <v>15505.674550514179</v>
      </c>
      <c r="O82" s="1">
        <f t="shared" si="8"/>
        <v>2.306047221343175E-3</v>
      </c>
      <c r="P82" s="2">
        <v>0</v>
      </c>
      <c r="Q82" s="1">
        <v>0</v>
      </c>
      <c r="R82" s="5">
        <f>0</f>
        <v>0</v>
      </c>
      <c r="S82" s="1">
        <f>1</f>
        <v>1</v>
      </c>
      <c r="T82" s="1">
        <f>0</f>
        <v>0</v>
      </c>
      <c r="U82" s="1">
        <v>0</v>
      </c>
      <c r="V82" s="4">
        <v>0</v>
      </c>
      <c r="W82" s="1">
        <v>0</v>
      </c>
    </row>
    <row r="83" spans="1:23" ht="15" customHeight="1" x14ac:dyDescent="0.2">
      <c r="A83" s="3">
        <v>45333</v>
      </c>
      <c r="B83" s="1">
        <f t="shared" si="9"/>
        <v>59</v>
      </c>
      <c r="C83" s="1">
        <v>46</v>
      </c>
      <c r="D83" s="1">
        <f t="shared" si="2"/>
        <v>0.31192551235024368</v>
      </c>
      <c r="E83" s="1">
        <f t="shared" si="11"/>
        <v>1.8120213399600016E-3</v>
      </c>
      <c r="G83" s="1">
        <f t="shared" si="5"/>
        <v>2923.192340612005</v>
      </c>
      <c r="H83" s="1" cm="1">
        <f t="array" ref="H83">EXP(SUMPRODUCT(TRANSPOSE(B$5:B$12),P83:W83))</f>
        <v>5.3586610780419717</v>
      </c>
      <c r="I83" s="1">
        <f t="shared" si="6"/>
        <v>77763.949223935197</v>
      </c>
      <c r="J83" s="1" cm="1">
        <f t="array" ref="J83">EXP(SUMPRODUCT(TRANSPOSE(F$5:F$12),P83:W83))</f>
        <v>0.20231379224684892</v>
      </c>
      <c r="K83" s="1">
        <f t="shared" si="7"/>
        <v>90.601066998000078</v>
      </c>
      <c r="L83" s="1">
        <f t="shared" si="3"/>
        <v>0.96958841300000176</v>
      </c>
      <c r="M83" s="1">
        <f t="shared" si="12"/>
        <v>15516</v>
      </c>
      <c r="N83" s="1">
        <f t="shared" si="10"/>
        <v>15596.275617512179</v>
      </c>
      <c r="O83" s="1">
        <f t="shared" si="8"/>
        <v>5.1737314715248426E-3</v>
      </c>
      <c r="P83" s="2">
        <v>0</v>
      </c>
      <c r="Q83" s="1">
        <v>0</v>
      </c>
      <c r="R83" s="1">
        <v>0</v>
      </c>
      <c r="S83" s="1">
        <f>0</f>
        <v>0</v>
      </c>
      <c r="T83" s="1">
        <f>1</f>
        <v>1</v>
      </c>
      <c r="U83" s="1">
        <v>0</v>
      </c>
      <c r="V83" s="4">
        <v>0</v>
      </c>
      <c r="W83" s="1">
        <v>0</v>
      </c>
    </row>
    <row r="84" spans="1:23" ht="15" customHeight="1" x14ac:dyDescent="0.2">
      <c r="A84" s="3">
        <v>45334</v>
      </c>
      <c r="B84" s="1">
        <f t="shared" si="9"/>
        <v>60</v>
      </c>
      <c r="C84" s="1">
        <v>17</v>
      </c>
      <c r="D84" s="1">
        <f t="shared" si="2"/>
        <v>0.31225392481073444</v>
      </c>
      <c r="E84" s="1">
        <f t="shared" si="11"/>
        <v>3.2841246049075679E-4</v>
      </c>
      <c r="G84" s="1">
        <f t="shared" si="5"/>
        <v>2946.7907058287014</v>
      </c>
      <c r="H84" s="1" cm="1">
        <f t="array" ref="H84">EXP(SUMPRODUCT(TRANSPOSE(B$5:B$12),P84:W84))</f>
        <v>1</v>
      </c>
      <c r="I84" s="1">
        <f t="shared" si="6"/>
        <v>82581.9307494112</v>
      </c>
      <c r="J84" s="1" cm="1">
        <f t="array" ref="J84">EXP(SUMPRODUCT(TRANSPOSE(F$5:F$12),P84:W84))</f>
        <v>1</v>
      </c>
      <c r="K84" s="1">
        <f t="shared" si="7"/>
        <v>16.420623024537839</v>
      </c>
      <c r="L84" s="1">
        <f t="shared" si="3"/>
        <v>3.4080998556597686E-2</v>
      </c>
      <c r="M84" s="1">
        <f t="shared" si="12"/>
        <v>15533</v>
      </c>
      <c r="N84" s="1">
        <f t="shared" si="10"/>
        <v>15612.696240536718</v>
      </c>
      <c r="O84" s="1">
        <f t="shared" si="8"/>
        <v>5.1307693643673213E-3</v>
      </c>
      <c r="P84" s="2">
        <v>0</v>
      </c>
      <c r="Q84" s="1">
        <v>0</v>
      </c>
      <c r="R84" s="1">
        <v>0</v>
      </c>
      <c r="S84" s="1">
        <f>0</f>
        <v>0</v>
      </c>
      <c r="T84" s="1">
        <f>0</f>
        <v>0</v>
      </c>
      <c r="U84" s="1">
        <v>0</v>
      </c>
      <c r="V84" s="4">
        <v>0</v>
      </c>
      <c r="W84" s="1">
        <v>0</v>
      </c>
    </row>
    <row r="85" spans="1:23" ht="15" customHeight="1" x14ac:dyDescent="0.2">
      <c r="A85" s="3">
        <v>45335</v>
      </c>
      <c r="B85" s="1">
        <f t="shared" si="9"/>
        <v>61</v>
      </c>
      <c r="C85" s="1">
        <v>25</v>
      </c>
      <c r="D85" s="1">
        <f t="shared" si="2"/>
        <v>0.31275719501135985</v>
      </c>
      <c r="E85" s="1">
        <f t="shared" si="11"/>
        <v>5.0327020062540528E-4</v>
      </c>
      <c r="G85" s="1">
        <f t="shared" si="5"/>
        <v>2983.5364113318933</v>
      </c>
      <c r="H85" s="1" cm="1">
        <f t="array" ref="H85">EXP(SUMPRODUCT(TRANSPOSE(B$5:B$12),P85:W85))</f>
        <v>1.540326171224365</v>
      </c>
      <c r="I85" s="1">
        <f t="shared" si="6"/>
        <v>87504.120114972146</v>
      </c>
      <c r="J85" s="1" cm="1">
        <f t="array" ref="J85">EXP(SUMPRODUCT(TRANSPOSE(F$5:F$12),P85:W85))</f>
        <v>0.99107910644634689</v>
      </c>
      <c r="K85" s="1">
        <f t="shared" si="7"/>
        <v>25.163510031270263</v>
      </c>
      <c r="L85" s="1">
        <f t="shared" si="3"/>
        <v>6.5404012508105324E-3</v>
      </c>
      <c r="M85" s="1">
        <f t="shared" si="12"/>
        <v>15558</v>
      </c>
      <c r="N85" s="1">
        <f t="shared" si="10"/>
        <v>15637.859750567988</v>
      </c>
      <c r="O85" s="1">
        <f t="shared" si="8"/>
        <v>5.1330344882368015E-3</v>
      </c>
      <c r="P85" s="2">
        <v>0</v>
      </c>
      <c r="Q85" s="1">
        <v>0</v>
      </c>
      <c r="R85" s="1">
        <v>0</v>
      </c>
      <c r="S85" s="1">
        <f>0</f>
        <v>0</v>
      </c>
      <c r="T85" s="1">
        <f>0</f>
        <v>0</v>
      </c>
      <c r="U85" s="1">
        <v>0</v>
      </c>
      <c r="V85" s="4">
        <v>1</v>
      </c>
      <c r="W85" s="1">
        <v>0</v>
      </c>
    </row>
    <row r="86" spans="1:23" ht="15" customHeight="1" x14ac:dyDescent="0.2">
      <c r="A86" s="3">
        <v>45336</v>
      </c>
      <c r="B86" s="1">
        <f t="shared" si="9"/>
        <v>62</v>
      </c>
      <c r="C86" s="1">
        <v>35</v>
      </c>
      <c r="D86" s="1">
        <f t="shared" si="2"/>
        <v>0.31308218097078883</v>
      </c>
      <c r="E86" s="1">
        <f t="shared" si="11"/>
        <v>3.2498595942898056E-4</v>
      </c>
      <c r="G86" s="1">
        <f t="shared" si="5"/>
        <v>3007.6481552703335</v>
      </c>
      <c r="H86" s="1" cm="1">
        <f t="array" ref="H86">EXP(SUMPRODUCT(TRANSPOSE(B$5:B$12),P86:W86))</f>
        <v>1</v>
      </c>
      <c r="I86" s="1">
        <f t="shared" si="6"/>
        <v>92621.158995973368</v>
      </c>
      <c r="J86" s="1" cm="1">
        <f t="array" ref="J86">EXP(SUMPRODUCT(TRANSPOSE(F$5:F$12),P86:W86))</f>
        <v>1</v>
      </c>
      <c r="K86" s="1">
        <f t="shared" si="7"/>
        <v>16.249297971449028</v>
      </c>
      <c r="L86" s="1">
        <f t="shared" si="3"/>
        <v>0.53573434367288486</v>
      </c>
      <c r="M86" s="1">
        <f t="shared" si="12"/>
        <v>15593</v>
      </c>
      <c r="N86" s="1">
        <f t="shared" si="10"/>
        <v>15654.109048539438</v>
      </c>
      <c r="O86" s="1">
        <f t="shared" si="8"/>
        <v>3.9190052292334982E-3</v>
      </c>
      <c r="P86" s="2">
        <v>0</v>
      </c>
      <c r="Q86" s="1">
        <v>0</v>
      </c>
      <c r="R86" s="1">
        <v>0</v>
      </c>
      <c r="S86" s="1">
        <f>0</f>
        <v>0</v>
      </c>
      <c r="T86" s="1">
        <f>0</f>
        <v>0</v>
      </c>
      <c r="U86" s="1">
        <v>0</v>
      </c>
      <c r="V86" s="4">
        <v>0</v>
      </c>
      <c r="W86" s="1">
        <v>0</v>
      </c>
    </row>
    <row r="87" spans="1:23" ht="15" customHeight="1" x14ac:dyDescent="0.2">
      <c r="A87" s="3">
        <v>45337</v>
      </c>
      <c r="B87" s="1">
        <f t="shared" si="9"/>
        <v>63</v>
      </c>
      <c r="C87" s="1">
        <v>15</v>
      </c>
      <c r="D87" s="1">
        <f t="shared" si="2"/>
        <v>0.31340646483082568</v>
      </c>
      <c r="E87" s="1">
        <f t="shared" si="11"/>
        <v>3.2428386003685583E-4</v>
      </c>
      <c r="G87" s="1">
        <f t="shared" si="5"/>
        <v>3032.0143994498476</v>
      </c>
      <c r="H87" s="1" cm="1">
        <f t="array" ref="H87">EXP(SUMPRODUCT(TRANSPOSE(B$5:B$12),P87:W87))</f>
        <v>1</v>
      </c>
      <c r="I87" s="1">
        <f t="shared" si="6"/>
        <v>97890.766417652208</v>
      </c>
      <c r="J87" s="1" cm="1">
        <f t="array" ref="J87">EXP(SUMPRODUCT(TRANSPOSE(F$5:F$12),P87:W87))</f>
        <v>1</v>
      </c>
      <c r="K87" s="1">
        <f t="shared" si="7"/>
        <v>16.214193001842791</v>
      </c>
      <c r="L87" s="1">
        <f t="shared" si="3"/>
        <v>8.094620012285271E-2</v>
      </c>
      <c r="M87" s="1">
        <f t="shared" si="12"/>
        <v>15608</v>
      </c>
      <c r="N87" s="1">
        <f t="shared" si="10"/>
        <v>15670.32324154128</v>
      </c>
      <c r="O87" s="1">
        <f t="shared" si="8"/>
        <v>3.9930318773244728E-3</v>
      </c>
      <c r="P87" s="2">
        <v>0</v>
      </c>
      <c r="Q87" s="1">
        <v>0</v>
      </c>
      <c r="R87" s="1">
        <v>0</v>
      </c>
      <c r="S87" s="1">
        <f>0</f>
        <v>0</v>
      </c>
      <c r="T87" s="1">
        <f>0</f>
        <v>0</v>
      </c>
      <c r="U87" s="1">
        <v>0</v>
      </c>
      <c r="V87" s="4">
        <v>0</v>
      </c>
      <c r="W87" s="1">
        <v>0</v>
      </c>
    </row>
    <row r="88" spans="1:23" ht="15" customHeight="1" x14ac:dyDescent="0.2">
      <c r="A88" s="3">
        <v>45338</v>
      </c>
      <c r="B88" s="1">
        <f t="shared" si="9"/>
        <v>64</v>
      </c>
      <c r="C88" s="1">
        <v>57</v>
      </c>
      <c r="D88" s="1">
        <f t="shared" si="2"/>
        <v>0.31441047569133468</v>
      </c>
      <c r="E88" s="1">
        <f t="shared" si="11"/>
        <v>1.004010860508997E-3</v>
      </c>
      <c r="G88" s="1">
        <f t="shared" si="5"/>
        <v>3109.4608500993472</v>
      </c>
      <c r="H88" s="1" cm="1">
        <f t="array" ref="H88">EXP(SUMPRODUCT(TRANSPOSE(B$5:B$12),P88:W88))</f>
        <v>3.1457582359851712</v>
      </c>
      <c r="I88" s="1">
        <f t="shared" si="6"/>
        <v>103367.16287177212</v>
      </c>
      <c r="J88" s="1" cm="1">
        <f t="array" ref="J88">EXP(SUMPRODUCT(TRANSPOSE(F$5:F$12),P88:W88))</f>
        <v>1.0096238641519628</v>
      </c>
      <c r="K88" s="1">
        <f t="shared" si="7"/>
        <v>50.200543025449853</v>
      </c>
      <c r="L88" s="1">
        <f t="shared" si="3"/>
        <v>0.11928871885175696</v>
      </c>
      <c r="M88" s="1">
        <f t="shared" si="12"/>
        <v>15665</v>
      </c>
      <c r="N88" s="1">
        <f t="shared" si="10"/>
        <v>15720.523784566731</v>
      </c>
      <c r="O88" s="1">
        <f t="shared" si="8"/>
        <v>3.5444484243045441E-3</v>
      </c>
      <c r="P88" s="2">
        <v>0</v>
      </c>
      <c r="Q88" s="1">
        <v>0</v>
      </c>
      <c r="R88" s="1">
        <f>1</f>
        <v>1</v>
      </c>
      <c r="S88" s="1">
        <f>0</f>
        <v>0</v>
      </c>
      <c r="T88" s="1">
        <f>0</f>
        <v>0</v>
      </c>
      <c r="U88" s="1">
        <v>0</v>
      </c>
      <c r="V88" s="4">
        <v>0</v>
      </c>
      <c r="W88" s="1">
        <v>0</v>
      </c>
    </row>
    <row r="89" spans="1:23" ht="15" customHeight="1" x14ac:dyDescent="0.2">
      <c r="A89" s="3">
        <v>45339</v>
      </c>
      <c r="B89" s="1">
        <f t="shared" si="9"/>
        <v>65</v>
      </c>
      <c r="C89" s="1">
        <v>114</v>
      </c>
      <c r="D89" s="1">
        <f t="shared" ref="D89:D116" si="13">$F$4*(1-(($B$4)*($B$3/($B$3+G89))^$B$2)-((1-$B$4)*($F$3/($F$3+I89))^$F$2))</f>
        <v>0.31679715741027625</v>
      </c>
      <c r="E89" s="1">
        <f t="shared" si="11"/>
        <v>2.3866817189415745E-3</v>
      </c>
      <c r="G89" s="1">
        <f t="shared" si="5"/>
        <v>3306.6920740480537</v>
      </c>
      <c r="H89" s="1" cm="1">
        <f t="array" ref="H89">EXP(SUMPRODUCT(TRANSPOSE(B$5:B$12),P89:W89))</f>
        <v>7.930161482582248</v>
      </c>
      <c r="I89" s="1">
        <f t="shared" si="6"/>
        <v>105989.33668755688</v>
      </c>
      <c r="J89" s="1" cm="1">
        <f t="array" ref="J89">EXP(SUMPRODUCT(TRANSPOSE(F$5:F$12),P89:W89))</f>
        <v>0.46985667020963678</v>
      </c>
      <c r="K89" s="1">
        <f t="shared" si="7"/>
        <v>119.33408594707873</v>
      </c>
      <c r="L89" s="1">
        <f t="shared" ref="L89:L116" si="14">ABS(K89-C89)/C89</f>
        <v>4.6790227605953805E-2</v>
      </c>
      <c r="M89" s="1">
        <f t="shared" si="12"/>
        <v>15779</v>
      </c>
      <c r="N89" s="1">
        <f t="shared" si="10"/>
        <v>15839.85787051381</v>
      </c>
      <c r="O89" s="1">
        <f t="shared" si="8"/>
        <v>3.8568902030426361E-3</v>
      </c>
      <c r="P89" s="2">
        <v>0</v>
      </c>
      <c r="Q89" s="1">
        <v>0</v>
      </c>
      <c r="R89" s="5">
        <f>0</f>
        <v>0</v>
      </c>
      <c r="S89" s="1">
        <f>1</f>
        <v>1</v>
      </c>
      <c r="T89" s="1">
        <f>0</f>
        <v>0</v>
      </c>
      <c r="U89" s="1">
        <v>0</v>
      </c>
      <c r="V89" s="4">
        <v>0</v>
      </c>
      <c r="W89" s="1">
        <v>0</v>
      </c>
    </row>
    <row r="90" spans="1:23" ht="15" customHeight="1" x14ac:dyDescent="0.2">
      <c r="A90" s="3">
        <v>45340</v>
      </c>
      <c r="B90" s="1">
        <f t="shared" si="9"/>
        <v>66</v>
      </c>
      <c r="C90" s="1">
        <v>93</v>
      </c>
      <c r="D90" s="1">
        <f t="shared" si="13"/>
        <v>0.31829923731855692</v>
      </c>
      <c r="E90" s="1">
        <f t="shared" si="11"/>
        <v>1.5020799082806624E-3</v>
      </c>
      <c r="G90" s="1">
        <f t="shared" ref="G90:G116" si="15">G89+(B90^B$1-B89^B$1)*H90</f>
        <v>3441.3089247679231</v>
      </c>
      <c r="H90" s="1" cm="1">
        <f t="array" ref="H90">EXP(SUMPRODUCT(TRANSPOSE(B$5:B$12),P90:W90))</f>
        <v>5.3586610780419717</v>
      </c>
      <c r="I90" s="1">
        <f t="shared" ref="I90:I116" si="16">I89+(B90^F$1-B89^F$1)*J90</f>
        <v>107150.49706894642</v>
      </c>
      <c r="J90" s="1" cm="1">
        <f t="array" ref="J90">EXP(SUMPRODUCT(TRANSPOSE(F$5:F$12),P90:W90))</f>
        <v>0.20231379224684892</v>
      </c>
      <c r="K90" s="1">
        <f t="shared" ref="K90:K116" si="17">E90*50000</f>
        <v>75.103995414033122</v>
      </c>
      <c r="L90" s="1">
        <f t="shared" si="14"/>
        <v>0.19243015683835352</v>
      </c>
      <c r="M90" s="1">
        <f t="shared" si="12"/>
        <v>15872</v>
      </c>
      <c r="N90" s="1">
        <f t="shared" si="10"/>
        <v>15914.961865927842</v>
      </c>
      <c r="O90" s="1">
        <f t="shared" ref="O90:O116" si="18">ABS(N90-M90)/M90</f>
        <v>2.70677078678441E-3</v>
      </c>
      <c r="P90" s="2">
        <v>0</v>
      </c>
      <c r="Q90" s="1">
        <v>0</v>
      </c>
      <c r="R90" s="1">
        <v>0</v>
      </c>
      <c r="S90" s="1">
        <f>0</f>
        <v>0</v>
      </c>
      <c r="T90" s="1">
        <f>1</f>
        <v>1</v>
      </c>
      <c r="U90" s="1">
        <v>0</v>
      </c>
      <c r="V90" s="4">
        <v>0</v>
      </c>
      <c r="W90" s="1">
        <v>0</v>
      </c>
    </row>
    <row r="91" spans="1:23" ht="15" customHeight="1" x14ac:dyDescent="0.2">
      <c r="A91" s="3">
        <v>45341</v>
      </c>
      <c r="B91" s="1">
        <f t="shared" ref="B91:B116" si="19">B90+1</f>
        <v>67</v>
      </c>
      <c r="C91" s="1">
        <v>85</v>
      </c>
      <c r="D91" s="1">
        <f t="shared" si="13"/>
        <v>0.31965700267285541</v>
      </c>
      <c r="E91" s="1">
        <f t="shared" si="11"/>
        <v>1.3577653542984902E-3</v>
      </c>
      <c r="G91" s="1">
        <f t="shared" si="15"/>
        <v>3570.7855751829975</v>
      </c>
      <c r="H91" s="1" cm="1">
        <f t="array" ref="H91">EXP(SUMPRODUCT(TRANSPOSE(B$5:B$12),P91:W91))</f>
        <v>5.10346013283917</v>
      </c>
      <c r="I91" s="1">
        <f t="shared" si="16"/>
        <v>111784.22016100303</v>
      </c>
      <c r="J91" s="1" cm="1">
        <f t="array" ref="J91">EXP(SUMPRODUCT(TRANSPOSE(F$5:F$12),P91:W91))</f>
        <v>0.78537509366890568</v>
      </c>
      <c r="K91" s="1">
        <f t="shared" si="17"/>
        <v>67.88826771492451</v>
      </c>
      <c r="L91" s="1">
        <f t="shared" si="14"/>
        <v>0.20131449747147637</v>
      </c>
      <c r="M91" s="1">
        <f t="shared" si="12"/>
        <v>15957</v>
      </c>
      <c r="N91" s="1">
        <f t="shared" ref="N91:N116" si="20">N90+K91</f>
        <v>15982.850133642767</v>
      </c>
      <c r="O91" s="1">
        <f t="shared" si="18"/>
        <v>1.6199870679179736E-3</v>
      </c>
      <c r="P91" s="2">
        <v>0</v>
      </c>
      <c r="Q91" s="1">
        <v>0</v>
      </c>
      <c r="R91" s="1">
        <v>0</v>
      </c>
      <c r="S91" s="1">
        <f>0</f>
        <v>0</v>
      </c>
      <c r="T91" s="1">
        <f>0</f>
        <v>0</v>
      </c>
      <c r="U91" s="1">
        <v>1</v>
      </c>
      <c r="V91" s="4">
        <v>0</v>
      </c>
      <c r="W91" s="1">
        <v>0</v>
      </c>
    </row>
    <row r="92" spans="1:23" ht="15" customHeight="1" x14ac:dyDescent="0.2">
      <c r="A92" s="3">
        <v>45342</v>
      </c>
      <c r="B92" s="1">
        <f t="shared" si="19"/>
        <v>68</v>
      </c>
      <c r="C92" s="1">
        <v>32</v>
      </c>
      <c r="D92" s="1">
        <f t="shared" si="13"/>
        <v>0.32005501039986034</v>
      </c>
      <c r="E92" s="1">
        <f t="shared" si="11"/>
        <v>3.9800772700493425E-4</v>
      </c>
      <c r="G92" s="1">
        <f t="shared" si="15"/>
        <v>3610.2457567092551</v>
      </c>
      <c r="H92" s="1" cm="1">
        <f t="array" ref="H92">EXP(SUMPRODUCT(TRANSPOSE(B$5:B$12),P92:W92))</f>
        <v>1.540326171224365</v>
      </c>
      <c r="I92" s="1">
        <f t="shared" si="16"/>
        <v>117792.75532218511</v>
      </c>
      <c r="J92" s="1" cm="1">
        <f t="array" ref="J92">EXP(SUMPRODUCT(TRANSPOSE(F$5:F$12),P92:W92))</f>
        <v>0.99107910644634689</v>
      </c>
      <c r="K92" s="1">
        <f t="shared" si="17"/>
        <v>19.900386350246713</v>
      </c>
      <c r="L92" s="1">
        <f t="shared" si="14"/>
        <v>0.37811292655479023</v>
      </c>
      <c r="M92" s="1">
        <f t="shared" si="12"/>
        <v>15989</v>
      </c>
      <c r="N92" s="1">
        <f t="shared" si="20"/>
        <v>16002.750519993015</v>
      </c>
      <c r="O92" s="1">
        <f t="shared" si="18"/>
        <v>8.5999874870315075E-4</v>
      </c>
      <c r="P92" s="2">
        <v>0</v>
      </c>
      <c r="Q92" s="1">
        <v>0</v>
      </c>
      <c r="R92" s="1">
        <v>0</v>
      </c>
      <c r="S92" s="1">
        <f>0</f>
        <v>0</v>
      </c>
      <c r="T92" s="1">
        <f>0</f>
        <v>0</v>
      </c>
      <c r="U92" s="1">
        <v>0</v>
      </c>
      <c r="V92" s="4">
        <v>1</v>
      </c>
      <c r="W92" s="1">
        <v>0</v>
      </c>
    </row>
    <row r="93" spans="1:23" ht="15" customHeight="1" x14ac:dyDescent="0.2">
      <c r="A93" s="3">
        <v>45343</v>
      </c>
      <c r="B93" s="1">
        <f t="shared" si="19"/>
        <v>69</v>
      </c>
      <c r="C93" s="1">
        <v>19</v>
      </c>
      <c r="D93" s="1">
        <f t="shared" si="13"/>
        <v>0.32031205935762547</v>
      </c>
      <c r="E93" s="1">
        <f t="shared" ref="E93:E116" si="21">D93-D92</f>
        <v>2.5704895776512693E-4</v>
      </c>
      <c r="G93" s="1">
        <f t="shared" si="15"/>
        <v>3636.1102504866894</v>
      </c>
      <c r="H93" s="1" cm="1">
        <f t="array" ref="H93">EXP(SUMPRODUCT(TRANSPOSE(B$5:B$12),P93:W93))</f>
        <v>1</v>
      </c>
      <c r="I93" s="1">
        <f t="shared" si="16"/>
        <v>124019.97206225453</v>
      </c>
      <c r="J93" s="1" cm="1">
        <f t="array" ref="J93">EXP(SUMPRODUCT(TRANSPOSE(F$5:F$12),P93:W93))</f>
        <v>1</v>
      </c>
      <c r="K93" s="1">
        <f t="shared" si="17"/>
        <v>12.852447888256346</v>
      </c>
      <c r="L93" s="1">
        <f t="shared" si="14"/>
        <v>0.32355537430229758</v>
      </c>
      <c r="M93" s="1">
        <f t="shared" si="12"/>
        <v>16008</v>
      </c>
      <c r="N93" s="1">
        <f t="shared" si="20"/>
        <v>16015.60296788127</v>
      </c>
      <c r="O93" s="1">
        <f t="shared" si="18"/>
        <v>4.7494801857009999E-4</v>
      </c>
      <c r="P93" s="2">
        <v>0</v>
      </c>
      <c r="Q93" s="1">
        <v>0</v>
      </c>
      <c r="R93" s="1">
        <v>0</v>
      </c>
      <c r="S93" s="1">
        <f>0</f>
        <v>0</v>
      </c>
      <c r="T93" s="1">
        <f>0</f>
        <v>0</v>
      </c>
      <c r="U93" s="1">
        <v>0</v>
      </c>
      <c r="V93" s="4">
        <v>0</v>
      </c>
      <c r="W93" s="1">
        <v>0</v>
      </c>
    </row>
    <row r="94" spans="1:23" ht="15" customHeight="1" x14ac:dyDescent="0.2">
      <c r="A94" s="3">
        <v>45344</v>
      </c>
      <c r="B94" s="1">
        <f t="shared" si="19"/>
        <v>70</v>
      </c>
      <c r="C94" s="1">
        <v>18</v>
      </c>
      <c r="D94" s="1">
        <f t="shared" si="13"/>
        <v>0.32056853264992657</v>
      </c>
      <c r="E94" s="1">
        <f t="shared" si="21"/>
        <v>2.5647329230110705E-4</v>
      </c>
      <c r="G94" s="1">
        <f t="shared" si="15"/>
        <v>3662.2199169086575</v>
      </c>
      <c r="H94" s="1" cm="1">
        <f t="array" ref="H94">EXP(SUMPRODUCT(TRANSPOSE(B$5:B$12),P94:W94))</f>
        <v>1</v>
      </c>
      <c r="I94" s="1">
        <f t="shared" si="16"/>
        <v>130413.77242267862</v>
      </c>
      <c r="J94" s="1" cm="1">
        <f t="array" ref="J94">EXP(SUMPRODUCT(TRANSPOSE(F$5:F$12),P94:W94))</f>
        <v>1</v>
      </c>
      <c r="K94" s="1">
        <f t="shared" si="17"/>
        <v>12.823664615055353</v>
      </c>
      <c r="L94" s="1">
        <f t="shared" si="14"/>
        <v>0.28757418805248036</v>
      </c>
      <c r="M94" s="1">
        <f t="shared" ref="M94:M116" si="22">M93+C94</f>
        <v>16026</v>
      </c>
      <c r="N94" s="1">
        <f t="shared" si="20"/>
        <v>16028.426632496326</v>
      </c>
      <c r="O94" s="1">
        <f t="shared" si="18"/>
        <v>1.5141847599690626E-4</v>
      </c>
      <c r="P94" s="2">
        <v>0</v>
      </c>
      <c r="Q94" s="1">
        <v>0</v>
      </c>
      <c r="R94" s="1">
        <v>0</v>
      </c>
      <c r="S94" s="1">
        <f>0</f>
        <v>0</v>
      </c>
      <c r="T94" s="1">
        <f>0</f>
        <v>0</v>
      </c>
      <c r="U94" s="1">
        <v>0</v>
      </c>
      <c r="V94" s="4">
        <v>0</v>
      </c>
      <c r="W94" s="1">
        <v>0</v>
      </c>
    </row>
    <row r="95" spans="1:23" ht="15" customHeight="1" x14ac:dyDescent="0.2">
      <c r="A95" s="3">
        <v>45345</v>
      </c>
      <c r="B95" s="1">
        <f t="shared" si="19"/>
        <v>71</v>
      </c>
      <c r="C95" s="1">
        <v>45</v>
      </c>
      <c r="D95" s="1">
        <f t="shared" si="13"/>
        <v>0.32136340466950541</v>
      </c>
      <c r="E95" s="1">
        <f t="shared" si="21"/>
        <v>7.9487201957884057E-4</v>
      </c>
      <c r="G95" s="1">
        <f t="shared" si="15"/>
        <v>3745.1220051030537</v>
      </c>
      <c r="H95" s="1" cm="1">
        <f t="array" ref="H95">EXP(SUMPRODUCT(TRANSPOSE(B$5:B$12),P95:W95))</f>
        <v>3.1457582359851712</v>
      </c>
      <c r="I95" s="1">
        <f t="shared" si="16"/>
        <v>137039.2926028778</v>
      </c>
      <c r="J95" s="1" cm="1">
        <f t="array" ref="J95">EXP(SUMPRODUCT(TRANSPOSE(F$5:F$12),P95:W95))</f>
        <v>1.0096238641519628</v>
      </c>
      <c r="K95" s="1">
        <f t="shared" si="17"/>
        <v>39.743600978942027</v>
      </c>
      <c r="L95" s="1">
        <f t="shared" si="14"/>
        <v>0.11680886713462163</v>
      </c>
      <c r="M95" s="1">
        <f t="shared" si="22"/>
        <v>16071</v>
      </c>
      <c r="N95" s="1">
        <f t="shared" si="20"/>
        <v>16068.170233475268</v>
      </c>
      <c r="O95" s="1">
        <f t="shared" si="18"/>
        <v>1.7607905698039292E-4</v>
      </c>
      <c r="P95" s="2">
        <v>0</v>
      </c>
      <c r="Q95" s="1">
        <v>0</v>
      </c>
      <c r="R95" s="1">
        <f>1</f>
        <v>1</v>
      </c>
      <c r="S95" s="1">
        <f>0</f>
        <v>0</v>
      </c>
      <c r="T95" s="1">
        <f>0</f>
        <v>0</v>
      </c>
      <c r="U95" s="1">
        <v>0</v>
      </c>
      <c r="V95" s="4">
        <v>0</v>
      </c>
      <c r="W95" s="1">
        <v>0</v>
      </c>
    </row>
    <row r="96" spans="1:23" ht="15" customHeight="1" x14ac:dyDescent="0.2">
      <c r="A96" s="3">
        <v>45346</v>
      </c>
      <c r="B96" s="1">
        <f t="shared" si="19"/>
        <v>72</v>
      </c>
      <c r="C96" s="1">
        <v>89</v>
      </c>
      <c r="D96" s="1">
        <f t="shared" si="13"/>
        <v>0.32326108642948276</v>
      </c>
      <c r="E96" s="1">
        <f t="shared" si="21"/>
        <v>1.8976817599773432E-3</v>
      </c>
      <c r="G96" s="1">
        <f t="shared" si="15"/>
        <v>3956.0353580907881</v>
      </c>
      <c r="H96" s="1" cm="1">
        <f t="array" ref="H96">EXP(SUMPRODUCT(TRANSPOSE(B$5:B$12),P96:W96))</f>
        <v>7.930161482582248</v>
      </c>
      <c r="I96" s="1">
        <f t="shared" si="16"/>
        <v>140202.79303574978</v>
      </c>
      <c r="J96" s="1" cm="1">
        <f t="array" ref="J96">EXP(SUMPRODUCT(TRANSPOSE(F$5:F$12),P96:W96))</f>
        <v>0.46985667020963678</v>
      </c>
      <c r="K96" s="1">
        <f t="shared" si="17"/>
        <v>94.884087998867159</v>
      </c>
      <c r="L96" s="1">
        <f t="shared" si="14"/>
        <v>6.6113348301878191E-2</v>
      </c>
      <c r="M96" s="1">
        <f t="shared" si="22"/>
        <v>16160</v>
      </c>
      <c r="N96" s="1">
        <f t="shared" si="20"/>
        <v>16163.054321474136</v>
      </c>
      <c r="O96" s="1">
        <f t="shared" si="18"/>
        <v>1.8900504171631046E-4</v>
      </c>
      <c r="P96" s="2">
        <v>0</v>
      </c>
      <c r="Q96" s="1">
        <v>0</v>
      </c>
      <c r="R96" s="5">
        <f>0</f>
        <v>0</v>
      </c>
      <c r="S96" s="1">
        <f>1</f>
        <v>1</v>
      </c>
      <c r="T96" s="1">
        <f>0</f>
        <v>0</v>
      </c>
      <c r="U96" s="1">
        <v>0</v>
      </c>
      <c r="V96" s="4">
        <v>0</v>
      </c>
      <c r="W96" s="1">
        <v>0</v>
      </c>
    </row>
    <row r="97" spans="1:23" ht="15" customHeight="1" x14ac:dyDescent="0.2">
      <c r="A97" s="3">
        <v>45347</v>
      </c>
      <c r="B97" s="1">
        <f t="shared" si="19"/>
        <v>73</v>
      </c>
      <c r="C97" s="1">
        <v>51</v>
      </c>
      <c r="D97" s="1">
        <f t="shared" si="13"/>
        <v>0.32446161300669707</v>
      </c>
      <c r="E97" s="1">
        <f t="shared" si="21"/>
        <v>1.2005265772143114E-3</v>
      </c>
      <c r="G97" s="1">
        <f t="shared" si="15"/>
        <v>4099.8506096405863</v>
      </c>
      <c r="H97" s="1" cm="1">
        <f t="array" ref="H97">EXP(SUMPRODUCT(TRANSPOSE(B$5:B$12),P97:W97))</f>
        <v>5.3586610780419717</v>
      </c>
      <c r="I97" s="1">
        <f t="shared" si="16"/>
        <v>141599.8540304589</v>
      </c>
      <c r="J97" s="1" cm="1">
        <f t="array" ref="J97">EXP(SUMPRODUCT(TRANSPOSE(F$5:F$12),P97:W97))</f>
        <v>0.20231379224684892</v>
      </c>
      <c r="K97" s="1">
        <f t="shared" si="17"/>
        <v>60.026328860715573</v>
      </c>
      <c r="L97" s="1">
        <f t="shared" si="14"/>
        <v>0.1769868404061877</v>
      </c>
      <c r="M97" s="1">
        <f t="shared" si="22"/>
        <v>16211</v>
      </c>
      <c r="N97" s="1">
        <f t="shared" si="20"/>
        <v>16223.08065033485</v>
      </c>
      <c r="O97" s="1">
        <f t="shared" si="18"/>
        <v>7.4521314754489925E-4</v>
      </c>
      <c r="P97" s="2">
        <v>0</v>
      </c>
      <c r="Q97" s="1">
        <v>0</v>
      </c>
      <c r="R97" s="1">
        <v>0</v>
      </c>
      <c r="S97" s="1">
        <f>0</f>
        <v>0</v>
      </c>
      <c r="T97" s="1">
        <f>1</f>
        <v>1</v>
      </c>
      <c r="U97" s="1">
        <v>0</v>
      </c>
      <c r="V97" s="4">
        <v>0</v>
      </c>
      <c r="W97" s="1">
        <v>0</v>
      </c>
    </row>
    <row r="98" spans="1:23" ht="15" customHeight="1" x14ac:dyDescent="0.2">
      <c r="A98" s="3">
        <v>45348</v>
      </c>
      <c r="B98" s="1">
        <f t="shared" si="19"/>
        <v>74</v>
      </c>
      <c r="C98" s="1">
        <v>8</v>
      </c>
      <c r="D98" s="1">
        <f t="shared" si="13"/>
        <v>0.32467983181117582</v>
      </c>
      <c r="E98" s="1">
        <f t="shared" si="21"/>
        <v>2.1821880447875364E-4</v>
      </c>
      <c r="G98" s="1">
        <f t="shared" si="15"/>
        <v>4126.9289145583116</v>
      </c>
      <c r="H98" s="1" cm="1">
        <f t="array" ref="H98">EXP(SUMPRODUCT(TRANSPOSE(B$5:B$12),P98:W98))</f>
        <v>1</v>
      </c>
      <c r="I98" s="1">
        <f t="shared" si="16"/>
        <v>148679.7477632504</v>
      </c>
      <c r="J98" s="1" cm="1">
        <f t="array" ref="J98">EXP(SUMPRODUCT(TRANSPOSE(F$5:F$12),P98:W98))</f>
        <v>1</v>
      </c>
      <c r="K98" s="1">
        <f t="shared" si="17"/>
        <v>10.910940223937683</v>
      </c>
      <c r="L98" s="1">
        <f t="shared" si="14"/>
        <v>0.36386752799221034</v>
      </c>
      <c r="M98" s="1">
        <f t="shared" si="22"/>
        <v>16219</v>
      </c>
      <c r="N98" s="1">
        <f t="shared" si="20"/>
        <v>16233.991590558788</v>
      </c>
      <c r="O98" s="1">
        <f t="shared" si="18"/>
        <v>9.2432274238779955E-4</v>
      </c>
      <c r="P98" s="2">
        <v>0</v>
      </c>
      <c r="Q98" s="1">
        <v>0</v>
      </c>
      <c r="R98" s="1">
        <v>0</v>
      </c>
      <c r="S98" s="1">
        <f>0</f>
        <v>0</v>
      </c>
      <c r="T98" s="1">
        <f>0</f>
        <v>0</v>
      </c>
      <c r="U98" s="1">
        <v>0</v>
      </c>
      <c r="V98" s="4">
        <v>0</v>
      </c>
      <c r="W98" s="1">
        <v>0</v>
      </c>
    </row>
    <row r="99" spans="1:23" ht="15" customHeight="1" x14ac:dyDescent="0.2">
      <c r="A99" s="3">
        <v>45349</v>
      </c>
      <c r="B99" s="1">
        <f t="shared" si="19"/>
        <v>75</v>
      </c>
      <c r="C99" s="1">
        <v>15</v>
      </c>
      <c r="D99" s="1">
        <f t="shared" si="13"/>
        <v>0.32501422039874173</v>
      </c>
      <c r="E99" s="1">
        <f t="shared" si="21"/>
        <v>3.3438858756590362E-4</v>
      </c>
      <c r="G99" s="1">
        <f t="shared" si="15"/>
        <v>4169.0068720169947</v>
      </c>
      <c r="H99" s="1" cm="1">
        <f t="array" ref="H99">EXP(SUMPRODUCT(TRANSPOSE(B$5:B$12),P99:W99))</f>
        <v>1.540326171224365</v>
      </c>
      <c r="I99" s="1">
        <f t="shared" si="16"/>
        <v>155871.34699148094</v>
      </c>
      <c r="J99" s="1" cm="1">
        <f t="array" ref="J99">EXP(SUMPRODUCT(TRANSPOSE(F$5:F$12),P99:W99))</f>
        <v>0.99107910644634689</v>
      </c>
      <c r="K99" s="1">
        <f t="shared" si="17"/>
        <v>16.719429378295182</v>
      </c>
      <c r="L99" s="1">
        <f t="shared" si="14"/>
        <v>0.11462862521967879</v>
      </c>
      <c r="M99" s="1">
        <f t="shared" si="22"/>
        <v>16234</v>
      </c>
      <c r="N99" s="1">
        <f t="shared" si="20"/>
        <v>16250.711019937084</v>
      </c>
      <c r="O99" s="1">
        <f t="shared" si="18"/>
        <v>1.0293840049946791E-3</v>
      </c>
      <c r="P99" s="2">
        <v>0</v>
      </c>
      <c r="Q99" s="1">
        <v>0</v>
      </c>
      <c r="R99" s="1">
        <v>0</v>
      </c>
      <c r="S99" s="1">
        <f>0</f>
        <v>0</v>
      </c>
      <c r="T99" s="1">
        <f>0</f>
        <v>0</v>
      </c>
      <c r="U99" s="1">
        <v>0</v>
      </c>
      <c r="V99" s="4">
        <v>1</v>
      </c>
      <c r="W99" s="1">
        <v>0</v>
      </c>
    </row>
    <row r="100" spans="1:23" ht="15" customHeight="1" x14ac:dyDescent="0.2">
      <c r="A100" s="3">
        <v>45350</v>
      </c>
      <c r="B100" s="1">
        <f t="shared" si="19"/>
        <v>76</v>
      </c>
      <c r="C100" s="1">
        <v>9</v>
      </c>
      <c r="D100" s="1">
        <f t="shared" si="13"/>
        <v>0.32523015672065697</v>
      </c>
      <c r="E100" s="1">
        <f t="shared" si="21"/>
        <v>2.1593632191524437E-4</v>
      </c>
      <c r="G100" s="1">
        <f t="shared" si="15"/>
        <v>4196.5625750271647</v>
      </c>
      <c r="H100" s="1" cm="1">
        <f t="array" ref="H100">EXP(SUMPRODUCT(TRANSPOSE(B$5:B$12),P100:W100))</f>
        <v>1</v>
      </c>
      <c r="I100" s="1">
        <f t="shared" si="16"/>
        <v>163306.07413304358</v>
      </c>
      <c r="J100" s="1" cm="1">
        <f t="array" ref="J100">EXP(SUMPRODUCT(TRANSPOSE(F$5:F$12),P100:W100))</f>
        <v>1</v>
      </c>
      <c r="K100" s="1">
        <f t="shared" si="17"/>
        <v>10.796816095762217</v>
      </c>
      <c r="L100" s="1">
        <f t="shared" si="14"/>
        <v>0.1996462328624686</v>
      </c>
      <c r="M100" s="1">
        <f t="shared" si="22"/>
        <v>16243</v>
      </c>
      <c r="N100" s="1">
        <f t="shared" si="20"/>
        <v>16261.507836032846</v>
      </c>
      <c r="O100" s="1">
        <f t="shared" si="18"/>
        <v>1.1394345892289707E-3</v>
      </c>
      <c r="P100" s="2">
        <v>0</v>
      </c>
      <c r="Q100" s="1">
        <v>0</v>
      </c>
      <c r="R100" s="1">
        <v>0</v>
      </c>
      <c r="S100" s="1">
        <f>0</f>
        <v>0</v>
      </c>
      <c r="T100" s="1">
        <f>0</f>
        <v>0</v>
      </c>
      <c r="U100" s="1">
        <v>0</v>
      </c>
      <c r="V100" s="4">
        <v>0</v>
      </c>
      <c r="W100" s="1">
        <v>0</v>
      </c>
    </row>
    <row r="101" spans="1:23" ht="15" customHeight="1" x14ac:dyDescent="0.2">
      <c r="A101" s="3">
        <v>45351</v>
      </c>
      <c r="B101" s="1">
        <f t="shared" si="19"/>
        <v>77</v>
      </c>
      <c r="C101" s="1">
        <v>8</v>
      </c>
      <c r="D101" s="1">
        <f t="shared" si="13"/>
        <v>0.32544555605468012</v>
      </c>
      <c r="E101" s="1">
        <f t="shared" si="21"/>
        <v>2.1539933402314748E-4</v>
      </c>
      <c r="G101" s="1">
        <f t="shared" si="15"/>
        <v>4224.3553194552651</v>
      </c>
      <c r="H101" s="1" cm="1">
        <f t="array" ref="H101">EXP(SUMPRODUCT(TRANSPOSE(B$5:B$12),P101:W101))</f>
        <v>1</v>
      </c>
      <c r="I101" s="1">
        <f t="shared" si="16"/>
        <v>170921.14805458812</v>
      </c>
      <c r="J101" s="1" cm="1">
        <f t="array" ref="J101">EXP(SUMPRODUCT(TRANSPOSE(F$5:F$12),P101:W101))</f>
        <v>1</v>
      </c>
      <c r="K101" s="1">
        <f t="shared" si="17"/>
        <v>10.769966701157374</v>
      </c>
      <c r="L101" s="1">
        <f t="shared" si="14"/>
        <v>0.34624583764467176</v>
      </c>
      <c r="M101" s="1">
        <f t="shared" si="22"/>
        <v>16251</v>
      </c>
      <c r="N101" s="1">
        <f t="shared" si="20"/>
        <v>16272.277802734003</v>
      </c>
      <c r="O101" s="1">
        <f t="shared" si="18"/>
        <v>1.3093226714665414E-3</v>
      </c>
      <c r="P101" s="2">
        <v>0</v>
      </c>
      <c r="Q101" s="1">
        <v>0</v>
      </c>
      <c r="R101" s="1">
        <v>0</v>
      </c>
      <c r="S101" s="1">
        <f>0</f>
        <v>0</v>
      </c>
      <c r="T101" s="1">
        <f>0</f>
        <v>0</v>
      </c>
      <c r="U101" s="1">
        <v>0</v>
      </c>
      <c r="V101" s="4">
        <v>0</v>
      </c>
      <c r="W101" s="1">
        <v>0</v>
      </c>
    </row>
    <row r="102" spans="1:23" ht="15" customHeight="1" x14ac:dyDescent="0.2">
      <c r="A102" s="3">
        <v>45352</v>
      </c>
      <c r="B102" s="1">
        <f t="shared" si="19"/>
        <v>78</v>
      </c>
      <c r="C102" s="1">
        <v>26</v>
      </c>
      <c r="D102" s="1">
        <f t="shared" si="13"/>
        <v>0.32611343165664908</v>
      </c>
      <c r="E102" s="1">
        <f t="shared" si="21"/>
        <v>6.6787560196895912E-4</v>
      </c>
      <c r="G102" s="1">
        <f t="shared" si="15"/>
        <v>4312.5268545104009</v>
      </c>
      <c r="H102" s="1" cm="1">
        <f t="array" ref="H102">EXP(SUMPRODUCT(TRANSPOSE(B$5:B$12),P102:W102))</f>
        <v>3.1457582359851712</v>
      </c>
      <c r="I102" s="1">
        <f t="shared" si="16"/>
        <v>178793.55682193182</v>
      </c>
      <c r="J102" s="1" cm="1">
        <f t="array" ref="J102">EXP(SUMPRODUCT(TRANSPOSE(F$5:F$12),P102:W102))</f>
        <v>1.0096238641519628</v>
      </c>
      <c r="K102" s="1">
        <f t="shared" si="17"/>
        <v>33.393780098447955</v>
      </c>
      <c r="L102" s="1">
        <f t="shared" si="14"/>
        <v>0.28437615763261365</v>
      </c>
      <c r="M102" s="1">
        <f t="shared" si="22"/>
        <v>16277</v>
      </c>
      <c r="N102" s="1">
        <f t="shared" si="20"/>
        <v>16305.67158283245</v>
      </c>
      <c r="O102" s="1">
        <f t="shared" si="18"/>
        <v>1.7614783333814855E-3</v>
      </c>
      <c r="P102" s="2">
        <v>0</v>
      </c>
      <c r="Q102" s="1">
        <v>0</v>
      </c>
      <c r="R102" s="1">
        <f>1</f>
        <v>1</v>
      </c>
      <c r="S102" s="1">
        <f>0</f>
        <v>0</v>
      </c>
      <c r="T102" s="1">
        <f>0</f>
        <v>0</v>
      </c>
      <c r="U102" s="1">
        <v>0</v>
      </c>
      <c r="V102" s="4">
        <v>0</v>
      </c>
      <c r="W102" s="1">
        <v>0</v>
      </c>
    </row>
    <row r="103" spans="1:23" ht="15" customHeight="1" x14ac:dyDescent="0.2">
      <c r="A103" s="3">
        <v>45353</v>
      </c>
      <c r="B103" s="1">
        <f t="shared" si="19"/>
        <v>79</v>
      </c>
      <c r="C103" s="1">
        <v>66</v>
      </c>
      <c r="D103" s="1">
        <f>$F$4*(1-(($B$4)*($B$3/($B$3+G103))^$B$2)-((1-$B$4)*($F$3/($F$3+I103))^$F$2))</f>
        <v>0.32771199507156473</v>
      </c>
      <c r="E103" s="1">
        <f t="shared" si="21"/>
        <v>1.5985634149156547E-3</v>
      </c>
      <c r="G103" s="1">
        <f t="shared" si="15"/>
        <v>4536.6618353743388</v>
      </c>
      <c r="H103" s="1" cm="1">
        <f t="array" ref="H103">EXP(SUMPRODUCT(TRANSPOSE(B$5:B$12),P103:W103))</f>
        <v>7.930161482582248</v>
      </c>
      <c r="I103" s="1">
        <f t="shared" si="16"/>
        <v>182543.76704854073</v>
      </c>
      <c r="J103" s="1" cm="1">
        <f t="array" ref="J103">EXP(SUMPRODUCT(TRANSPOSE(F$5:F$12),P103:W103))</f>
        <v>0.46985667020963678</v>
      </c>
      <c r="K103" s="1">
        <f t="shared" si="17"/>
        <v>79.928170745782737</v>
      </c>
      <c r="L103" s="1">
        <f t="shared" si="14"/>
        <v>0.21103289008761722</v>
      </c>
      <c r="M103" s="1">
        <f t="shared" si="22"/>
        <v>16343</v>
      </c>
      <c r="N103" s="1">
        <f t="shared" si="20"/>
        <v>16385.599753578234</v>
      </c>
      <c r="O103" s="1">
        <f t="shared" si="18"/>
        <v>2.6066054933753598E-3</v>
      </c>
      <c r="P103" s="2">
        <v>0</v>
      </c>
      <c r="Q103" s="1">
        <v>0</v>
      </c>
      <c r="R103" s="5">
        <f>0</f>
        <v>0</v>
      </c>
      <c r="S103" s="1">
        <f>1</f>
        <v>1</v>
      </c>
      <c r="T103" s="1">
        <f>0</f>
        <v>0</v>
      </c>
      <c r="U103" s="1">
        <v>0</v>
      </c>
      <c r="V103" s="4">
        <v>0</v>
      </c>
      <c r="W103" s="1">
        <v>0</v>
      </c>
    </row>
    <row r="104" spans="1:23" ht="15" customHeight="1" x14ac:dyDescent="0.2">
      <c r="A104" s="3">
        <v>45354</v>
      </c>
      <c r="B104" s="1">
        <f t="shared" si="19"/>
        <v>80</v>
      </c>
      <c r="C104" s="1">
        <v>37</v>
      </c>
      <c r="D104" s="1">
        <f t="shared" si="13"/>
        <v>0.32872645882926593</v>
      </c>
      <c r="E104" s="1">
        <f t="shared" si="21"/>
        <v>1.0144637577012006E-3</v>
      </c>
      <c r="G104" s="1">
        <f t="shared" si="15"/>
        <v>4689.3701102663344</v>
      </c>
      <c r="H104" s="1" cm="1">
        <f t="array" ref="H104">EXP(SUMPRODUCT(TRANSPOSE(B$5:B$12),P104:W104))</f>
        <v>5.3586610780419717</v>
      </c>
      <c r="I104" s="1">
        <f t="shared" si="16"/>
        <v>184196.2215607918</v>
      </c>
      <c r="J104" s="1" cm="1">
        <f t="array" ref="J104">EXP(SUMPRODUCT(TRANSPOSE(F$5:F$12),P104:W104))</f>
        <v>0.20231379224684892</v>
      </c>
      <c r="K104" s="1">
        <f t="shared" si="17"/>
        <v>50.723187885060028</v>
      </c>
      <c r="L104" s="1">
        <f t="shared" si="14"/>
        <v>0.37089696986648724</v>
      </c>
      <c r="M104" s="1">
        <f t="shared" si="22"/>
        <v>16380</v>
      </c>
      <c r="N104" s="1">
        <f t="shared" si="20"/>
        <v>16436.322941463295</v>
      </c>
      <c r="O104" s="1">
        <f t="shared" si="18"/>
        <v>3.438519014853183E-3</v>
      </c>
      <c r="P104" s="2">
        <v>0</v>
      </c>
      <c r="Q104" s="1">
        <v>0</v>
      </c>
      <c r="R104" s="1">
        <v>0</v>
      </c>
      <c r="S104" s="1">
        <f>0</f>
        <v>0</v>
      </c>
      <c r="T104" s="1">
        <f>1</f>
        <v>1</v>
      </c>
      <c r="U104" s="1">
        <v>0</v>
      </c>
      <c r="V104" s="4">
        <v>0</v>
      </c>
      <c r="W104" s="1">
        <v>0</v>
      </c>
    </row>
    <row r="105" spans="1:23" ht="15" customHeight="1" x14ac:dyDescent="0.2">
      <c r="A105" s="3">
        <v>45355</v>
      </c>
      <c r="B105" s="1">
        <f t="shared" si="19"/>
        <v>81</v>
      </c>
      <c r="C105" s="1">
        <v>7</v>
      </c>
      <c r="D105" s="1">
        <f t="shared" si="13"/>
        <v>0.32891104941405602</v>
      </c>
      <c r="E105" s="1">
        <f t="shared" si="21"/>
        <v>1.8459058479008972E-4</v>
      </c>
      <c r="G105" s="1">
        <f t="shared" si="15"/>
        <v>4718.1004139135803</v>
      </c>
      <c r="H105" s="1" cm="1">
        <f t="array" ref="H105">EXP(SUMPRODUCT(TRANSPOSE(B$5:B$12),P105:W105))</f>
        <v>1</v>
      </c>
      <c r="I105" s="1">
        <f t="shared" si="16"/>
        <v>192552.11041998627</v>
      </c>
      <c r="J105" s="1" cm="1">
        <f t="array" ref="J105">EXP(SUMPRODUCT(TRANSPOSE(F$5:F$12),P105:W105))</f>
        <v>1</v>
      </c>
      <c r="K105" s="1">
        <f t="shared" si="17"/>
        <v>9.2295292395044868</v>
      </c>
      <c r="L105" s="1">
        <f t="shared" si="14"/>
        <v>0.31850417707206952</v>
      </c>
      <c r="M105" s="1">
        <f t="shared" si="22"/>
        <v>16387</v>
      </c>
      <c r="N105" s="1">
        <f t="shared" si="20"/>
        <v>16445.552470702798</v>
      </c>
      <c r="O105" s="1">
        <f t="shared" si="18"/>
        <v>3.5731049431133228E-3</v>
      </c>
      <c r="P105" s="2">
        <v>0</v>
      </c>
      <c r="Q105" s="1">
        <v>0</v>
      </c>
      <c r="R105" s="1">
        <v>0</v>
      </c>
      <c r="S105" s="1">
        <f>0</f>
        <v>0</v>
      </c>
      <c r="T105" s="1">
        <f>0</f>
        <v>0</v>
      </c>
      <c r="U105" s="1">
        <v>0</v>
      </c>
      <c r="V105" s="4">
        <v>0</v>
      </c>
      <c r="W105" s="1">
        <v>0</v>
      </c>
    </row>
    <row r="106" spans="1:23" ht="15" customHeight="1" x14ac:dyDescent="0.2">
      <c r="A106" s="3">
        <v>45356</v>
      </c>
      <c r="B106" s="1">
        <f t="shared" si="19"/>
        <v>82</v>
      </c>
      <c r="C106" s="1">
        <v>12</v>
      </c>
      <c r="D106" s="1">
        <f t="shared" si="13"/>
        <v>0.3291938978277707</v>
      </c>
      <c r="E106" s="1">
        <f t="shared" si="21"/>
        <v>2.8284841371467584E-4</v>
      </c>
      <c r="G106" s="1">
        <f t="shared" si="15"/>
        <v>4762.7115429802898</v>
      </c>
      <c r="H106" s="1" cm="1">
        <f t="array" ref="H106">EXP(SUMPRODUCT(TRANSPOSE(B$5:B$12),P106:W106))</f>
        <v>1.540326171224365</v>
      </c>
      <c r="I106" s="1">
        <f t="shared" si="16"/>
        <v>201021.80062074331</v>
      </c>
      <c r="J106" s="1" cm="1">
        <f t="array" ref="J106">EXP(SUMPRODUCT(TRANSPOSE(F$5:F$12),P106:W106))</f>
        <v>0.99107910644634689</v>
      </c>
      <c r="K106" s="1">
        <f t="shared" si="17"/>
        <v>14.142420685733793</v>
      </c>
      <c r="L106" s="1">
        <f t="shared" si="14"/>
        <v>0.17853505714448273</v>
      </c>
      <c r="M106" s="1">
        <f t="shared" si="22"/>
        <v>16399</v>
      </c>
      <c r="N106" s="1">
        <f t="shared" si="20"/>
        <v>16459.694891388532</v>
      </c>
      <c r="O106" s="1">
        <f t="shared" si="18"/>
        <v>3.7011336903793944E-3</v>
      </c>
      <c r="P106" s="2">
        <v>0</v>
      </c>
      <c r="Q106" s="1">
        <v>0</v>
      </c>
      <c r="R106" s="1">
        <v>0</v>
      </c>
      <c r="S106" s="1">
        <f>0</f>
        <v>0</v>
      </c>
      <c r="T106" s="1">
        <f>0</f>
        <v>0</v>
      </c>
      <c r="U106" s="1">
        <v>0</v>
      </c>
      <c r="V106" s="4">
        <v>1</v>
      </c>
      <c r="W106" s="1">
        <v>0</v>
      </c>
    </row>
    <row r="107" spans="1:23" ht="15" customHeight="1" x14ac:dyDescent="0.2">
      <c r="A107" s="3">
        <v>45357</v>
      </c>
      <c r="B107" s="1">
        <f t="shared" si="19"/>
        <v>83</v>
      </c>
      <c r="C107" s="1">
        <v>8</v>
      </c>
      <c r="D107" s="1">
        <f t="shared" si="13"/>
        <v>0.32937654944695138</v>
      </c>
      <c r="E107" s="1">
        <f t="shared" si="21"/>
        <v>1.8265161918068484E-4</v>
      </c>
      <c r="G107" s="1">
        <f t="shared" si="15"/>
        <v>4791.9045114967703</v>
      </c>
      <c r="H107" s="1" cm="1">
        <f t="array" ref="H107">EXP(SUMPRODUCT(TRANSPOSE(B$5:B$12),P107:W107))</f>
        <v>1</v>
      </c>
      <c r="I107" s="1">
        <f t="shared" si="16"/>
        <v>209759.69216062746</v>
      </c>
      <c r="J107" s="1" cm="1">
        <f t="array" ref="J107">EXP(SUMPRODUCT(TRANSPOSE(F$5:F$12),P107:W107))</f>
        <v>1</v>
      </c>
      <c r="K107" s="1">
        <f t="shared" si="17"/>
        <v>9.1325809590342431</v>
      </c>
      <c r="L107" s="1">
        <f t="shared" si="14"/>
        <v>0.14157261987928038</v>
      </c>
      <c r="M107" s="1">
        <f t="shared" si="22"/>
        <v>16407</v>
      </c>
      <c r="N107" s="1">
        <f t="shared" si="20"/>
        <v>16468.827472347566</v>
      </c>
      <c r="O107" s="1">
        <f t="shared" si="18"/>
        <v>3.768359379994275E-3</v>
      </c>
      <c r="P107" s="2">
        <v>0</v>
      </c>
      <c r="Q107" s="1">
        <v>0</v>
      </c>
      <c r="R107" s="1">
        <v>0</v>
      </c>
      <c r="S107" s="1">
        <f>0</f>
        <v>0</v>
      </c>
      <c r="T107" s="1">
        <f>0</f>
        <v>0</v>
      </c>
      <c r="U107" s="1">
        <v>0</v>
      </c>
      <c r="V107" s="4">
        <v>0</v>
      </c>
      <c r="W107" s="1">
        <v>0</v>
      </c>
    </row>
    <row r="108" spans="1:23" ht="15" customHeight="1" x14ac:dyDescent="0.2">
      <c r="A108" s="3">
        <v>45358</v>
      </c>
      <c r="B108" s="1">
        <f t="shared" si="19"/>
        <v>84</v>
      </c>
      <c r="C108" s="1">
        <v>4</v>
      </c>
      <c r="D108" s="1">
        <f t="shared" si="13"/>
        <v>0.32955872116671886</v>
      </c>
      <c r="E108" s="1">
        <f t="shared" si="21"/>
        <v>1.8217171976747659E-4</v>
      </c>
      <c r="G108" s="1">
        <f t="shared" si="15"/>
        <v>4821.3273424727613</v>
      </c>
      <c r="H108" s="1" cm="1">
        <f t="array" ref="H108">EXP(SUMPRODUCT(TRANSPOSE(B$5:B$12),P108:W108))</f>
        <v>1</v>
      </c>
      <c r="I108" s="1">
        <f t="shared" si="16"/>
        <v>218691.46892254389</v>
      </c>
      <c r="J108" s="1" cm="1">
        <f t="array" ref="J108">EXP(SUMPRODUCT(TRANSPOSE(F$5:F$12),P108:W108))</f>
        <v>1</v>
      </c>
      <c r="K108" s="1">
        <f t="shared" si="17"/>
        <v>9.1085859883738287</v>
      </c>
      <c r="L108" s="1">
        <f t="shared" si="14"/>
        <v>1.2771464970934572</v>
      </c>
      <c r="M108" s="1">
        <f t="shared" si="22"/>
        <v>16411</v>
      </c>
      <c r="N108" s="1">
        <f t="shared" si="20"/>
        <v>16477.936058335941</v>
      </c>
      <c r="O108" s="1">
        <f t="shared" si="18"/>
        <v>4.0787312373372249E-3</v>
      </c>
      <c r="P108" s="2">
        <v>0</v>
      </c>
      <c r="Q108" s="1">
        <v>0</v>
      </c>
      <c r="R108" s="1">
        <v>0</v>
      </c>
      <c r="S108" s="1">
        <f>0</f>
        <v>0</v>
      </c>
      <c r="T108" s="1">
        <f>0</f>
        <v>0</v>
      </c>
      <c r="U108" s="1">
        <v>0</v>
      </c>
      <c r="V108" s="4">
        <v>0</v>
      </c>
      <c r="W108" s="1">
        <v>0</v>
      </c>
    </row>
    <row r="109" spans="1:23" ht="15" customHeight="1" x14ac:dyDescent="0.2">
      <c r="A109" s="3">
        <v>45359</v>
      </c>
      <c r="B109" s="1">
        <f t="shared" si="19"/>
        <v>85</v>
      </c>
      <c r="C109" s="1">
        <v>10</v>
      </c>
      <c r="D109" s="1">
        <f t="shared" si="13"/>
        <v>0.32961340400621503</v>
      </c>
      <c r="E109" s="1">
        <f t="shared" si="21"/>
        <v>5.4682839496167368E-5</v>
      </c>
      <c r="G109" s="1">
        <f t="shared" si="15"/>
        <v>4830.2197210789</v>
      </c>
      <c r="H109" s="1" cm="1">
        <f t="array" ref="H109">EXP(SUMPRODUCT(TRANSPOSE(B$5:B$12),P109:W109))</f>
        <v>0.29989404463070346</v>
      </c>
      <c r="I109" s="1">
        <f t="shared" si="16"/>
        <v>2343904.174197509</v>
      </c>
      <c r="J109" s="1" cm="1">
        <f t="array" ref="J109">EXP(SUMPRODUCT(TRANSPOSE(F$5:F$12),P109:W109))</f>
        <v>232.83421525085086</v>
      </c>
      <c r="K109" s="1">
        <f t="shared" si="17"/>
        <v>2.7341419748083684</v>
      </c>
      <c r="L109" s="1">
        <f t="shared" si="14"/>
        <v>0.72658580251916316</v>
      </c>
      <c r="M109" s="1">
        <f t="shared" si="22"/>
        <v>16421</v>
      </c>
      <c r="N109" s="1">
        <f t="shared" si="20"/>
        <v>16480.670200310749</v>
      </c>
      <c r="O109" s="1">
        <f t="shared" si="18"/>
        <v>3.6337738451220603E-3</v>
      </c>
      <c r="P109" s="2">
        <v>0</v>
      </c>
      <c r="Q109" s="1">
        <v>0</v>
      </c>
      <c r="R109" s="1">
        <f>1</f>
        <v>1</v>
      </c>
      <c r="S109" s="1">
        <f>0</f>
        <v>0</v>
      </c>
      <c r="T109" s="1">
        <f>0</f>
        <v>0</v>
      </c>
      <c r="U109" s="1">
        <v>0</v>
      </c>
      <c r="V109" s="4">
        <v>0</v>
      </c>
      <c r="W109" s="1">
        <v>1</v>
      </c>
    </row>
    <row r="110" spans="1:23" ht="15" customHeight="1" x14ac:dyDescent="0.2">
      <c r="A110" s="3">
        <v>45360</v>
      </c>
      <c r="B110" s="1">
        <f t="shared" si="19"/>
        <v>86</v>
      </c>
      <c r="C110" s="1">
        <v>21</v>
      </c>
      <c r="D110" s="1">
        <f t="shared" si="13"/>
        <v>0.32975154102695309</v>
      </c>
      <c r="E110" s="1">
        <f t="shared" si="21"/>
        <v>1.3813702073806056E-4</v>
      </c>
      <c r="G110" s="1">
        <f t="shared" si="15"/>
        <v>4852.8089123860418</v>
      </c>
      <c r="H110" s="1" cm="1">
        <f t="array" ref="H110">EXP(SUMPRODUCT(TRANSPOSE(B$5:B$12),P110:W110))</f>
        <v>0.75600476043621079</v>
      </c>
      <c r="I110" s="1">
        <f t="shared" si="16"/>
        <v>3354354.8959443555</v>
      </c>
      <c r="J110" s="1" cm="1">
        <f t="array" ref="J110">EXP(SUMPRODUCT(TRANSPOSE(F$5:F$12),P110:W110))</f>
        <v>108.35590656380576</v>
      </c>
      <c r="K110" s="1">
        <f t="shared" si="17"/>
        <v>6.9068510369030278</v>
      </c>
      <c r="L110" s="1">
        <f t="shared" si="14"/>
        <v>0.67110233157604626</v>
      </c>
      <c r="M110" s="1">
        <f t="shared" si="22"/>
        <v>16442</v>
      </c>
      <c r="N110" s="1">
        <f t="shared" si="20"/>
        <v>16487.577051347653</v>
      </c>
      <c r="O110" s="1">
        <f t="shared" si="18"/>
        <v>2.7719894993098616E-3</v>
      </c>
      <c r="P110" s="2">
        <v>0</v>
      </c>
      <c r="Q110" s="1">
        <v>0</v>
      </c>
      <c r="R110" s="5">
        <f>0</f>
        <v>0</v>
      </c>
      <c r="S110" s="1">
        <f>1</f>
        <v>1</v>
      </c>
      <c r="T110" s="1">
        <f>0</f>
        <v>0</v>
      </c>
      <c r="U110" s="1">
        <v>0</v>
      </c>
      <c r="V110" s="4">
        <v>0</v>
      </c>
      <c r="W110" s="1">
        <v>1</v>
      </c>
    </row>
    <row r="111" spans="1:23" ht="15" customHeight="1" x14ac:dyDescent="0.2">
      <c r="A111" s="3">
        <v>45361</v>
      </c>
      <c r="B111" s="1">
        <f t="shared" si="19"/>
        <v>87</v>
      </c>
      <c r="C111" s="1">
        <v>11</v>
      </c>
      <c r="D111" s="1">
        <f t="shared" si="13"/>
        <v>0.32984496422236997</v>
      </c>
      <c r="E111" s="1">
        <f t="shared" si="21"/>
        <v>9.3423195416886262E-5</v>
      </c>
      <c r="G111" s="1">
        <f t="shared" si="15"/>
        <v>4868.1891241738194</v>
      </c>
      <c r="H111" s="1" cm="1">
        <f t="array" ref="H111">EXP(SUMPRODUCT(TRANSPOSE(B$5:B$12),P111:W111))</f>
        <v>0.51085634176074934</v>
      </c>
      <c r="I111" s="1">
        <f t="shared" si="16"/>
        <v>3798754.8008996425</v>
      </c>
      <c r="J111" s="1" cm="1">
        <f t="array" ref="J111">EXP(SUMPRODUCT(TRANSPOSE(F$5:F$12),P111:W111))</f>
        <v>46.656556688846912</v>
      </c>
      <c r="K111" s="1">
        <f t="shared" si="17"/>
        <v>4.6711597708443131</v>
      </c>
      <c r="L111" s="1">
        <f t="shared" si="14"/>
        <v>0.57534911174142611</v>
      </c>
      <c r="M111" s="1">
        <f t="shared" si="22"/>
        <v>16453</v>
      </c>
      <c r="N111" s="1">
        <f t="shared" si="20"/>
        <v>16492.248211118498</v>
      </c>
      <c r="O111" s="1">
        <f t="shared" si="18"/>
        <v>2.3854744495531602E-3</v>
      </c>
      <c r="P111" s="2">
        <v>0</v>
      </c>
      <c r="Q111" s="1">
        <v>0</v>
      </c>
      <c r="R111" s="1">
        <v>0</v>
      </c>
      <c r="S111" s="1">
        <f>0</f>
        <v>0</v>
      </c>
      <c r="T111" s="1">
        <f>1</f>
        <v>1</v>
      </c>
      <c r="U111" s="1">
        <v>0</v>
      </c>
      <c r="V111" s="4">
        <v>0</v>
      </c>
      <c r="W111" s="1">
        <v>1</v>
      </c>
    </row>
    <row r="112" spans="1:23" ht="15" customHeight="1" x14ac:dyDescent="0.2">
      <c r="A112" s="3">
        <v>45362</v>
      </c>
      <c r="B112" s="1">
        <f t="shared" si="19"/>
        <v>88</v>
      </c>
      <c r="C112" s="1">
        <v>4</v>
      </c>
      <c r="D112" s="1">
        <f t="shared" si="13"/>
        <v>0.32986247266037899</v>
      </c>
      <c r="E112" s="1">
        <f t="shared" si="21"/>
        <v>1.7508438009017357E-5</v>
      </c>
      <c r="G112" s="1">
        <f t="shared" si="15"/>
        <v>4871.0808400033538</v>
      </c>
      <c r="H112" s="1" cm="1">
        <f t="array" ref="H112">EXP(SUMPRODUCT(TRANSPOSE(B$5:B$12),P112:W112))</f>
        <v>9.533283301944033E-2</v>
      </c>
      <c r="I112" s="1">
        <f t="shared" si="16"/>
        <v>6041817.7334887795</v>
      </c>
      <c r="J112" s="1" cm="1">
        <f t="array" ref="J112">EXP(SUMPRODUCT(TRANSPOSE(F$5:F$12),P112:W112))</f>
        <v>230.61480965133561</v>
      </c>
      <c r="K112" s="1">
        <f t="shared" si="17"/>
        <v>0.87542190045086787</v>
      </c>
      <c r="L112" s="1">
        <f t="shared" si="14"/>
        <v>0.78114452488728303</v>
      </c>
      <c r="M112" s="1">
        <f t="shared" si="22"/>
        <v>16457</v>
      </c>
      <c r="N112" s="1">
        <f t="shared" si="20"/>
        <v>16493.123633018949</v>
      </c>
      <c r="O112" s="1">
        <f t="shared" si="18"/>
        <v>2.1950314771191273E-3</v>
      </c>
      <c r="P112" s="2">
        <v>0</v>
      </c>
      <c r="Q112" s="1">
        <v>0</v>
      </c>
      <c r="R112" s="1">
        <v>0</v>
      </c>
      <c r="S112" s="1">
        <f>0</f>
        <v>0</v>
      </c>
      <c r="T112" s="1">
        <f>0</f>
        <v>0</v>
      </c>
      <c r="U112" s="1">
        <v>0</v>
      </c>
      <c r="V112" s="4">
        <v>0</v>
      </c>
      <c r="W112" s="1">
        <v>1</v>
      </c>
    </row>
    <row r="113" spans="1:23" ht="15" customHeight="1" x14ac:dyDescent="0.2">
      <c r="A113" s="3">
        <v>45363</v>
      </c>
      <c r="B113" s="1">
        <f t="shared" si="19"/>
        <v>89</v>
      </c>
      <c r="C113" s="1">
        <v>6</v>
      </c>
      <c r="D113" s="1">
        <f t="shared" si="13"/>
        <v>0.32988960630378678</v>
      </c>
      <c r="E113" s="1">
        <f t="shared" si="21"/>
        <v>2.7133643407784014E-5</v>
      </c>
      <c r="G113" s="1">
        <f t="shared" si="15"/>
        <v>4875.5680972237296</v>
      </c>
      <c r="H113" s="1" cm="1">
        <f t="array" ref="H113">EXP(SUMPRODUCT(TRANSPOSE(B$5:B$12),P113:W113))</f>
        <v>0.14684365767680621</v>
      </c>
      <c r="I113" s="1">
        <f t="shared" si="16"/>
        <v>8311366.0935075469</v>
      </c>
      <c r="J113" s="1" cm="1">
        <f t="array" ref="J113">EXP(SUMPRODUCT(TRANSPOSE(F$5:F$12),P113:W113))</f>
        <v>228.55751948253999</v>
      </c>
      <c r="K113" s="1">
        <f t="shared" si="17"/>
        <v>1.3566821703892007</v>
      </c>
      <c r="L113" s="1">
        <f t="shared" si="14"/>
        <v>0.77388630493513322</v>
      </c>
      <c r="M113" s="1">
        <f t="shared" si="22"/>
        <v>16463</v>
      </c>
      <c r="N113" s="1">
        <f t="shared" si="20"/>
        <v>16494.480315189339</v>
      </c>
      <c r="O113" s="1">
        <f t="shared" si="18"/>
        <v>1.9121858221064999E-3</v>
      </c>
      <c r="P113" s="2">
        <v>0</v>
      </c>
      <c r="Q113" s="1">
        <v>0</v>
      </c>
      <c r="R113" s="1">
        <v>0</v>
      </c>
      <c r="S113" s="1">
        <f>0</f>
        <v>0</v>
      </c>
      <c r="T113" s="1">
        <f>0</f>
        <v>0</v>
      </c>
      <c r="U113" s="1">
        <v>0</v>
      </c>
      <c r="V113" s="4">
        <v>1</v>
      </c>
      <c r="W113" s="1">
        <v>1</v>
      </c>
    </row>
    <row r="114" spans="1:23" ht="15" customHeight="1" x14ac:dyDescent="0.2">
      <c r="A114" s="3">
        <v>45364</v>
      </c>
      <c r="B114" s="1">
        <f t="shared" si="19"/>
        <v>90</v>
      </c>
      <c r="C114" s="1">
        <v>4</v>
      </c>
      <c r="D114" s="1">
        <f t="shared" si="13"/>
        <v>0.32990732796154176</v>
      </c>
      <c r="E114" s="1">
        <f t="shared" si="21"/>
        <v>1.7721657754987685E-5</v>
      </c>
      <c r="G114" s="1">
        <f t="shared" si="15"/>
        <v>4878.5026696364876</v>
      </c>
      <c r="H114" s="1" cm="1">
        <f t="array" ref="H114">EXP(SUMPRODUCT(TRANSPOSE(B$5:B$12),P114:W114))</f>
        <v>9.533283301944033E-2</v>
      </c>
      <c r="I114" s="1">
        <f t="shared" si="16"/>
        <v>10648694.702342579</v>
      </c>
      <c r="J114" s="1" cm="1">
        <f t="array" ref="J114">EXP(SUMPRODUCT(TRANSPOSE(F$5:F$12),P114:W114))</f>
        <v>230.61480965133561</v>
      </c>
      <c r="K114" s="1">
        <f t="shared" si="17"/>
        <v>0.88608288774938426</v>
      </c>
      <c r="L114" s="1">
        <f t="shared" si="14"/>
        <v>0.77847927806265393</v>
      </c>
      <c r="M114" s="1">
        <f t="shared" si="22"/>
        <v>16467</v>
      </c>
      <c r="N114" s="1">
        <f t="shared" si="20"/>
        <v>16495.366398077087</v>
      </c>
      <c r="O114" s="1">
        <f t="shared" si="18"/>
        <v>1.7226208828011824E-3</v>
      </c>
      <c r="P114" s="2">
        <v>0</v>
      </c>
      <c r="Q114" s="1">
        <v>0</v>
      </c>
      <c r="R114" s="1">
        <v>0</v>
      </c>
      <c r="S114" s="1">
        <f>0</f>
        <v>0</v>
      </c>
      <c r="T114" s="1">
        <f>0</f>
        <v>0</v>
      </c>
      <c r="U114" s="1">
        <v>0</v>
      </c>
      <c r="V114" s="4">
        <v>0</v>
      </c>
      <c r="W114" s="1">
        <v>1</v>
      </c>
    </row>
    <row r="115" spans="1:23" ht="15" customHeight="1" x14ac:dyDescent="0.2">
      <c r="A115" s="3">
        <v>45365</v>
      </c>
      <c r="B115" s="1">
        <f t="shared" si="19"/>
        <v>91</v>
      </c>
      <c r="C115" s="1">
        <v>3</v>
      </c>
      <c r="D115" s="1">
        <f t="shared" si="13"/>
        <v>0.32992515977000159</v>
      </c>
      <c r="E115" s="1">
        <f t="shared" si="21"/>
        <v>1.7831808459822795E-5</v>
      </c>
      <c r="G115" s="1">
        <f t="shared" si="15"/>
        <v>4881.4585448404496</v>
      </c>
      <c r="H115" s="1" cm="1">
        <f t="array" ref="H115">EXP(SUMPRODUCT(TRANSPOSE(B$5:B$12),P115:W115))</f>
        <v>9.533283301944033E-2</v>
      </c>
      <c r="I115" s="1">
        <f t="shared" si="16"/>
        <v>13033811.581721399</v>
      </c>
      <c r="J115" s="1" cm="1">
        <f t="array" ref="J115">EXP(SUMPRODUCT(TRANSPOSE(F$5:F$12),P115:W115))</f>
        <v>230.61480965133561</v>
      </c>
      <c r="K115" s="1">
        <f t="shared" si="17"/>
        <v>0.89159042299113977</v>
      </c>
      <c r="L115" s="1">
        <f t="shared" si="14"/>
        <v>0.70280319233628674</v>
      </c>
      <c r="M115" s="1">
        <f t="shared" si="22"/>
        <v>16470</v>
      </c>
      <c r="N115" s="1">
        <f t="shared" si="20"/>
        <v>16496.257988500078</v>
      </c>
      <c r="O115" s="1">
        <f t="shared" si="18"/>
        <v>1.594291955074546E-3</v>
      </c>
      <c r="P115" s="2">
        <v>0</v>
      </c>
      <c r="Q115" s="1">
        <v>0</v>
      </c>
      <c r="R115" s="1">
        <v>0</v>
      </c>
      <c r="S115" s="1">
        <f>0</f>
        <v>0</v>
      </c>
      <c r="T115" s="1">
        <f>0</f>
        <v>0</v>
      </c>
      <c r="U115" s="1">
        <v>0</v>
      </c>
      <c r="V115" s="4">
        <v>0</v>
      </c>
      <c r="W115" s="1">
        <v>1</v>
      </c>
    </row>
    <row r="116" spans="1:23" ht="15" customHeight="1" x14ac:dyDescent="0.2">
      <c r="A116" s="3">
        <v>45366</v>
      </c>
      <c r="B116" s="1">
        <f t="shared" si="19"/>
        <v>92</v>
      </c>
      <c r="C116" s="1">
        <v>4</v>
      </c>
      <c r="D116" s="1">
        <f t="shared" si="13"/>
        <v>0.32998153479673709</v>
      </c>
      <c r="E116" s="1">
        <f t="shared" si="21"/>
        <v>5.63750267355001E-5</v>
      </c>
      <c r="G116" s="1">
        <f t="shared" si="15"/>
        <v>4890.8237690722353</v>
      </c>
      <c r="H116" s="1" cm="1">
        <f t="array" ref="H116">EXP(SUMPRODUCT(TRANSPOSE(B$5:B$12),P116:W116))</f>
        <v>0.29989404463070346</v>
      </c>
      <c r="I116" s="1">
        <f t="shared" si="16"/>
        <v>15490570.672163296</v>
      </c>
      <c r="J116" s="1" cm="1">
        <f t="array" ref="J116">EXP(SUMPRODUCT(TRANSPOSE(F$5:F$12),P116:W116))</f>
        <v>232.83421525085086</v>
      </c>
      <c r="K116" s="1">
        <f t="shared" si="17"/>
        <v>2.818751336775005</v>
      </c>
      <c r="L116" s="1">
        <f t="shared" si="14"/>
        <v>0.29531216580624875</v>
      </c>
      <c r="M116" s="1">
        <f t="shared" si="22"/>
        <v>16474</v>
      </c>
      <c r="N116" s="1">
        <f t="shared" si="20"/>
        <v>16499.076739836852</v>
      </c>
      <c r="O116" s="1">
        <f t="shared" si="18"/>
        <v>1.5222010341660575E-3</v>
      </c>
      <c r="P116" s="2">
        <v>0</v>
      </c>
      <c r="Q116" s="1">
        <v>0</v>
      </c>
      <c r="R116" s="1">
        <f>1</f>
        <v>1</v>
      </c>
      <c r="S116" s="1">
        <f>0</f>
        <v>0</v>
      </c>
      <c r="T116" s="1">
        <f>0</f>
        <v>0</v>
      </c>
      <c r="U116" s="1">
        <v>0</v>
      </c>
      <c r="V116" s="4">
        <v>0</v>
      </c>
      <c r="W116" s="1">
        <v>1</v>
      </c>
    </row>
    <row r="117" spans="1:23" ht="15" customHeight="1" x14ac:dyDescent="0.2">
      <c r="L117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Wonka Data</vt:lpstr>
      <vt:lpstr>2-seg WG (Burr XII) HCNB</vt:lpstr>
      <vt:lpstr>Hold-out Testing (40 days)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 Ho</dc:creator>
  <cp:lastModifiedBy>Edward Ho</cp:lastModifiedBy>
  <dcterms:created xsi:type="dcterms:W3CDTF">2025-06-13T23:34:37Z</dcterms:created>
  <dcterms:modified xsi:type="dcterms:W3CDTF">2025-06-15T01:25:55Z</dcterms:modified>
</cp:coreProperties>
</file>