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l1n22\Desktop\2023\"/>
    </mc:Choice>
  </mc:AlternateContent>
  <xr:revisionPtr revIDLastSave="0" documentId="13_ncr:1_{BD196B5D-A15F-411F-8B6C-BF6DA1E1187C}" xr6:coauthVersionLast="47" xr6:coauthVersionMax="47" xr10:uidLastSave="{00000000-0000-0000-0000-000000000000}"/>
  <bookViews>
    <workbookView xWindow="-110" yWindow="-110" windowWidth="19420" windowHeight="10420" xr2:uid="{88B5B871-B323-4555-B261-2F8F2B4FC212}"/>
  </bookViews>
  <sheets>
    <sheet name="Sheet2" sheetId="8" r:id="rId1"/>
    <sheet name="Sheet1" sheetId="7" r:id="rId2"/>
    <sheet name="Sheet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7" l="1"/>
  <c r="C35" i="7"/>
  <c r="C28" i="7"/>
  <c r="C36" i="7"/>
  <c r="C29" i="7"/>
  <c r="C37" i="7"/>
  <c r="C30" i="7"/>
  <c r="C31" i="7"/>
  <c r="C32" i="7"/>
  <c r="C33" i="7"/>
  <c r="C34" i="7"/>
  <c r="C32" i="6"/>
  <c r="C45" i="6"/>
  <c r="C36" i="6"/>
  <c r="H7" i="6"/>
  <c r="C34" i="6"/>
  <c r="C48" i="6"/>
  <c r="C44" i="6"/>
  <c r="H8" i="6"/>
  <c r="C47" i="6"/>
  <c r="H4" i="6"/>
  <c r="C49" i="6"/>
  <c r="C37" i="6"/>
  <c r="C46" i="6"/>
  <c r="C35" i="6"/>
  <c r="H2" i="6"/>
  <c r="C38" i="6"/>
  <c r="C41" i="6"/>
  <c r="C43" i="6"/>
  <c r="H3" i="6"/>
  <c r="C40" i="6"/>
  <c r="C39" i="6"/>
  <c r="C42" i="6"/>
  <c r="H6" i="6"/>
  <c r="H5" i="6"/>
  <c r="C33" i="6"/>
  <c r="D34" i="7"/>
  <c r="E30" i="7"/>
  <c r="D28" i="7"/>
  <c r="D31" i="7"/>
  <c r="E34" i="7"/>
  <c r="D30" i="7"/>
  <c r="E28" i="7"/>
  <c r="E27" i="7"/>
  <c r="D33" i="7"/>
  <c r="E37" i="7"/>
  <c r="D35" i="7"/>
  <c r="D36" i="7"/>
  <c r="E33" i="7"/>
  <c r="D37" i="7"/>
  <c r="E35" i="7"/>
  <c r="E36" i="7"/>
  <c r="D32" i="7"/>
  <c r="E29" i="7"/>
  <c r="D27" i="7"/>
  <c r="D29" i="7"/>
  <c r="E32" i="7"/>
  <c r="E31" i="7"/>
  <c r="D33" i="6"/>
  <c r="D43" i="6"/>
  <c r="E46" i="6"/>
  <c r="D44" i="6"/>
  <c r="E45" i="6"/>
  <c r="E33" i="6"/>
  <c r="E43" i="6"/>
  <c r="D46" i="6"/>
  <c r="E44" i="6"/>
  <c r="D45" i="6"/>
  <c r="D37" i="6"/>
  <c r="E32" i="6"/>
  <c r="D32" i="6"/>
  <c r="E35" i="6"/>
  <c r="E42" i="6"/>
  <c r="D41" i="6"/>
  <c r="D48" i="6"/>
  <c r="D40" i="6"/>
  <c r="D42" i="6"/>
  <c r="E41" i="6"/>
  <c r="E37" i="6"/>
  <c r="E48" i="6"/>
  <c r="D39" i="6"/>
  <c r="D38" i="6"/>
  <c r="D49" i="6"/>
  <c r="E34" i="6"/>
  <c r="E39" i="6"/>
  <c r="E38" i="6"/>
  <c r="E49" i="6"/>
  <c r="D34" i="6"/>
  <c r="D35" i="6"/>
  <c r="E47" i="6"/>
  <c r="D47" i="6"/>
  <c r="E40" i="6"/>
  <c r="E36" i="6"/>
  <c r="D36" i="6"/>
  <c r="C27" i="8"/>
  <c r="C28" i="8"/>
  <c r="C36" i="8"/>
  <c r="C44" i="8"/>
  <c r="C35" i="8"/>
  <c r="C29" i="8"/>
  <c r="C37" i="8"/>
  <c r="C45" i="8"/>
  <c r="C30" i="8"/>
  <c r="C38" i="8"/>
  <c r="C46" i="8"/>
  <c r="C48" i="8"/>
  <c r="C43" i="8"/>
  <c r="C31" i="8"/>
  <c r="C39" i="8"/>
  <c r="C47" i="8"/>
  <c r="C40" i="8"/>
  <c r="C32" i="8"/>
  <c r="C33" i="8"/>
  <c r="C41" i="8"/>
  <c r="C49" i="8"/>
  <c r="C42" i="8"/>
  <c r="C34" i="8"/>
  <c r="E34" i="8"/>
  <c r="D33" i="8"/>
  <c r="E39" i="8"/>
  <c r="E46" i="8"/>
  <c r="D37" i="8"/>
  <c r="D36" i="8"/>
  <c r="D34" i="8"/>
  <c r="E33" i="8"/>
  <c r="D39" i="8"/>
  <c r="D46" i="8"/>
  <c r="E37" i="8"/>
  <c r="E36" i="8"/>
  <c r="E44" i="8"/>
  <c r="E42" i="8"/>
  <c r="E32" i="8"/>
  <c r="E31" i="8"/>
  <c r="E38" i="8"/>
  <c r="D29" i="8"/>
  <c r="D28" i="8"/>
  <c r="E45" i="8"/>
  <c r="D42" i="8"/>
  <c r="D32" i="8"/>
  <c r="D31" i="8"/>
  <c r="D38" i="8"/>
  <c r="E29" i="8"/>
  <c r="E28" i="8"/>
  <c r="D49" i="8"/>
  <c r="E40" i="8"/>
  <c r="E43" i="8"/>
  <c r="E30" i="8"/>
  <c r="E35" i="8"/>
  <c r="E27" i="8"/>
  <c r="D48" i="8"/>
  <c r="E49" i="8"/>
  <c r="D40" i="8"/>
  <c r="D43" i="8"/>
  <c r="D30" i="8"/>
  <c r="D35" i="8"/>
  <c r="D27" i="8"/>
  <c r="D47" i="8"/>
  <c r="D41" i="8"/>
  <c r="E47" i="8"/>
  <c r="E48" i="8"/>
  <c r="D45" i="8"/>
  <c r="D44" i="8"/>
  <c r="E4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B14AA7-B3E7-4C83-93D2-0DAC4BCD20CA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<sst xmlns="http://schemas.openxmlformats.org/spreadsheetml/2006/main" count="24" uniqueCount="19">
  <si>
    <t>date</t>
  </si>
  <si>
    <t>price</t>
  </si>
  <si>
    <t>Forecast(price)</t>
  </si>
  <si>
    <t>Lower Confidence Bound(price)</t>
  </si>
  <si>
    <t>Upper Confidence Bound(price)</t>
  </si>
  <si>
    <t>Statistic</t>
  </si>
  <si>
    <t>Value</t>
  </si>
  <si>
    <t>Alpha</t>
  </si>
  <si>
    <t>MASE</t>
  </si>
  <si>
    <t>SMAPE</t>
  </si>
  <si>
    <t>MAE</t>
  </si>
  <si>
    <t>RMSE</t>
  </si>
  <si>
    <t>Beta</t>
  </si>
  <si>
    <t>Gamma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</si>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</sst>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19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Sheet2!$B$2:$B$49</c:f>
              <c:numCache>
                <c:formatCode>General</c:formatCode>
                <c:ptCount val="48"/>
                <c:pt idx="0">
                  <c:v>63.65</c:v>
                </c:pt>
                <c:pt idx="1">
                  <c:v>62.61</c:v>
                </c:pt>
                <c:pt idx="2">
                  <c:v>68.5</c:v>
                </c:pt>
                <c:pt idx="3">
                  <c:v>66.63</c:v>
                </c:pt>
                <c:pt idx="4">
                  <c:v>76.03</c:v>
                </c:pt>
                <c:pt idx="5">
                  <c:v>92.64</c:v>
                </c:pt>
                <c:pt idx="6">
                  <c:v>110.09</c:v>
                </c:pt>
                <c:pt idx="7">
                  <c:v>122.87</c:v>
                </c:pt>
                <c:pt idx="8">
                  <c:v>135.30000000000001</c:v>
                </c:pt>
                <c:pt idx="9">
                  <c:v>163.89</c:v>
                </c:pt>
                <c:pt idx="10">
                  <c:v>116.86</c:v>
                </c:pt>
                <c:pt idx="11">
                  <c:v>127.82</c:v>
                </c:pt>
                <c:pt idx="12">
                  <c:v>145.38999999999999</c:v>
                </c:pt>
                <c:pt idx="13">
                  <c:v>162.38999999999999</c:v>
                </c:pt>
                <c:pt idx="14">
                  <c:v>238.36</c:v>
                </c:pt>
                <c:pt idx="15">
                  <c:v>240.1</c:v>
                </c:pt>
                <c:pt idx="16">
                  <c:v>298.95</c:v>
                </c:pt>
                <c:pt idx="17">
                  <c:v>303.77</c:v>
                </c:pt>
                <c:pt idx="18">
                  <c:v>335.63</c:v>
                </c:pt>
                <c:pt idx="19">
                  <c:v>339.17</c:v>
                </c:pt>
                <c:pt idx="20">
                  <c:v>380.94</c:v>
                </c:pt>
                <c:pt idx="21">
                  <c:v>345.16</c:v>
                </c:pt>
                <c:pt idx="22">
                  <c:v>292.52999999999997</c:v>
                </c:pt>
                <c:pt idx="23">
                  <c:v>310.67</c:v>
                </c:pt>
                <c:pt idx="24">
                  <c:v>260.26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4-46AE-BEB8-C62AB725446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m/d/yyyy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Sheet2!$C$2:$C$49</c:f>
              <c:numCache>
                <c:formatCode>General</c:formatCode>
                <c:ptCount val="48"/>
                <c:pt idx="24">
                  <c:v>260.26</c:v>
                </c:pt>
                <c:pt idx="25">
                  <c:v>279.92473240235961</c:v>
                </c:pt>
                <c:pt idx="26">
                  <c:v>293.1926519468837</c:v>
                </c:pt>
                <c:pt idx="27">
                  <c:v>306.46057149140779</c:v>
                </c:pt>
                <c:pt idx="28">
                  <c:v>319.72849103593194</c:v>
                </c:pt>
                <c:pt idx="29">
                  <c:v>332.99641058045609</c:v>
                </c:pt>
                <c:pt idx="30">
                  <c:v>346.26433012498018</c:v>
                </c:pt>
                <c:pt idx="31">
                  <c:v>359.53224966950427</c:v>
                </c:pt>
                <c:pt idx="32">
                  <c:v>372.80016921402841</c:v>
                </c:pt>
                <c:pt idx="33">
                  <c:v>386.06808875855256</c:v>
                </c:pt>
                <c:pt idx="34">
                  <c:v>399.33600830307665</c:v>
                </c:pt>
                <c:pt idx="35">
                  <c:v>412.60392784760074</c:v>
                </c:pt>
                <c:pt idx="36">
                  <c:v>425.87184739212489</c:v>
                </c:pt>
                <c:pt idx="37">
                  <c:v>439.13976693664904</c:v>
                </c:pt>
                <c:pt idx="38">
                  <c:v>452.40768648117313</c:v>
                </c:pt>
                <c:pt idx="39">
                  <c:v>465.67560602569722</c:v>
                </c:pt>
                <c:pt idx="40">
                  <c:v>478.94352557022137</c:v>
                </c:pt>
                <c:pt idx="41">
                  <c:v>492.21144511474552</c:v>
                </c:pt>
                <c:pt idx="42">
                  <c:v>505.47936465926961</c:v>
                </c:pt>
                <c:pt idx="43">
                  <c:v>518.7472842037937</c:v>
                </c:pt>
                <c:pt idx="44">
                  <c:v>532.01520374831784</c:v>
                </c:pt>
                <c:pt idx="45">
                  <c:v>545.28312329284199</c:v>
                </c:pt>
                <c:pt idx="46">
                  <c:v>558.55104283736614</c:v>
                </c:pt>
                <c:pt idx="47">
                  <c:v>571.81896238189017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4-46AE-BEB8-C62AB725446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m/d/yyyy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Sheet2!$D$2:$D$49</c:f>
              <c:numCache>
                <c:formatCode>General</c:formatCode>
                <c:ptCount val="48"/>
                <c:pt idx="24" formatCode="0.00">
                  <c:v>260.26</c:v>
                </c:pt>
                <c:pt idx="25" formatCode="0.00">
                  <c:v>220.67767317952922</c:v>
                </c:pt>
                <c:pt idx="26" formatCode="0.00">
                  <c:v>213.44423952679983</c:v>
                </c:pt>
                <c:pt idx="27" formatCode="0.00">
                  <c:v>210.46195974944624</c:v>
                </c:pt>
                <c:pt idx="28" formatCode="0.00">
                  <c:v>209.82856580592141</c:v>
                </c:pt>
                <c:pt idx="29" formatCode="0.00">
                  <c:v>210.74013617506654</c:v>
                </c:pt>
                <c:pt idx="30" formatCode="0.00">
                  <c:v>212.76695309238096</c:v>
                </c:pt>
                <c:pt idx="31" formatCode="0.00">
                  <c:v>215.64736611572687</c:v>
                </c:pt>
                <c:pt idx="32" formatCode="0.00">
                  <c:v>219.20806728813398</c:v>
                </c:pt>
                <c:pt idx="33" formatCode="0.00">
                  <c:v>223.32725531100377</c:v>
                </c:pt>
                <c:pt idx="34" formatCode="0.00">
                  <c:v>227.91546686396694</c:v>
                </c:pt>
                <c:pt idx="35" formatCode="0.00">
                  <c:v>232.9047061946772</c:v>
                </c:pt>
                <c:pt idx="36" formatCode="0.00">
                  <c:v>238.24186418635392</c:v>
                </c:pt>
                <c:pt idx="37" formatCode="0.00">
                  <c:v>243.88452359322514</c:v>
                </c:pt>
                <c:pt idx="38" formatCode="0.00">
                  <c:v>249.79817128260225</c:v>
                </c:pt>
                <c:pt idx="39" formatCode="0.00">
                  <c:v>255.95428043879684</c:v>
                </c:pt>
                <c:pt idx="40" formatCode="0.00">
                  <c:v>262.32895232015585</c:v>
                </c:pt>
                <c:pt idx="41" formatCode="0.00">
                  <c:v>268.9019301258586</c:v>
                </c:pt>
                <c:pt idx="42" formatCode="0.00">
                  <c:v>275.65586749862996</c:v>
                </c:pt>
                <c:pt idx="43" formatCode="0.00">
                  <c:v>282.57577565024303</c:v>
                </c:pt>
                <c:pt idx="44" formatCode="0.00">
                  <c:v>289.64859853848293</c:v>
                </c:pt>
                <c:pt idx="45" formatCode="0.00">
                  <c:v>296.86288161955378</c:v>
                </c:pt>
                <c:pt idx="46" formatCode="0.00">
                  <c:v>304.20851015926144</c:v>
                </c:pt>
                <c:pt idx="47" formatCode="0.00">
                  <c:v>311.67650004699664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4-46AE-BEB8-C62AB725446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m/d/yyyy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Sheet2!$E$2:$E$49</c:f>
              <c:numCache>
                <c:formatCode>General</c:formatCode>
                <c:ptCount val="48"/>
                <c:pt idx="24" formatCode="0.00">
                  <c:v>260.26</c:v>
                </c:pt>
                <c:pt idx="25" formatCode="0.00">
                  <c:v>339.17179162519</c:v>
                </c:pt>
                <c:pt idx="26" formatCode="0.00">
                  <c:v>372.94106436696757</c:v>
                </c:pt>
                <c:pt idx="27" formatCode="0.00">
                  <c:v>402.45918323336934</c:v>
                </c:pt>
                <c:pt idx="28" formatCode="0.00">
                  <c:v>429.62841626594246</c:v>
                </c:pt>
                <c:pt idx="29" formatCode="0.00">
                  <c:v>455.25268498584563</c:v>
                </c:pt>
                <c:pt idx="30" formatCode="0.00">
                  <c:v>479.76170715757939</c:v>
                </c:pt>
                <c:pt idx="31" formatCode="0.00">
                  <c:v>503.41713322328167</c:v>
                </c:pt>
                <c:pt idx="32" formatCode="0.00">
                  <c:v>526.39227113992285</c:v>
                </c:pt>
                <c:pt idx="33" formatCode="0.00">
                  <c:v>548.80892220610133</c:v>
                </c:pt>
                <c:pt idx="34" formatCode="0.00">
                  <c:v>570.75654974218639</c:v>
                </c:pt>
                <c:pt idx="35" formatCode="0.00">
                  <c:v>592.30314950052434</c:v>
                </c:pt>
                <c:pt idx="36" formatCode="0.00">
                  <c:v>613.50183059789583</c:v>
                </c:pt>
                <c:pt idx="37" formatCode="0.00">
                  <c:v>634.39501028007294</c:v>
                </c:pt>
                <c:pt idx="38" formatCode="0.00">
                  <c:v>655.01720167974395</c:v>
                </c:pt>
                <c:pt idx="39" formatCode="0.00">
                  <c:v>675.39693161259765</c:v>
                </c:pt>
                <c:pt idx="40" formatCode="0.00">
                  <c:v>695.55809882028689</c:v>
                </c:pt>
                <c:pt idx="41" formatCode="0.00">
                  <c:v>715.52096010363243</c:v>
                </c:pt>
                <c:pt idx="42" formatCode="0.00">
                  <c:v>735.30286181990925</c:v>
                </c:pt>
                <c:pt idx="43" formatCode="0.00">
                  <c:v>754.91879275734436</c:v>
                </c:pt>
                <c:pt idx="44" formatCode="0.00">
                  <c:v>774.38180895815276</c:v>
                </c:pt>
                <c:pt idx="45" formatCode="0.00">
                  <c:v>793.70336496613027</c:v>
                </c:pt>
                <c:pt idx="46" formatCode="0.00">
                  <c:v>812.89357551547084</c:v>
                </c:pt>
                <c:pt idx="47" formatCode="0.00">
                  <c:v>831.96142471678377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4-46AE-BEB8-C62AB725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837552"/>
        <c:axId val="453353504"/>
      </c:lineChart>
      <c:catAx>
        <c:axId val="786837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3504"/>
        <c:crosses val="autoZero"/>
        <c:auto val="1"/>
        <c:lblAlgn val="ctr"/>
        <c:lblOffset val="100"/>
        <c:noMultiLvlLbl val="0"/>
      </c:catAx>
      <c:valAx>
        <c:axId val="4533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63.65</c:v>
                </c:pt>
                <c:pt idx="1">
                  <c:v>62.61</c:v>
                </c:pt>
                <c:pt idx="2">
                  <c:v>68.5</c:v>
                </c:pt>
                <c:pt idx="3">
                  <c:v>66.63</c:v>
                </c:pt>
                <c:pt idx="4">
                  <c:v>76.03</c:v>
                </c:pt>
                <c:pt idx="5">
                  <c:v>92.64</c:v>
                </c:pt>
                <c:pt idx="6">
                  <c:v>110.09</c:v>
                </c:pt>
                <c:pt idx="7">
                  <c:v>122.87</c:v>
                </c:pt>
                <c:pt idx="8">
                  <c:v>135.30000000000001</c:v>
                </c:pt>
                <c:pt idx="9">
                  <c:v>163.89</c:v>
                </c:pt>
                <c:pt idx="10">
                  <c:v>116.86</c:v>
                </c:pt>
                <c:pt idx="11">
                  <c:v>127.82</c:v>
                </c:pt>
                <c:pt idx="12">
                  <c:v>145.38999999999999</c:v>
                </c:pt>
                <c:pt idx="13">
                  <c:v>162.38999999999999</c:v>
                </c:pt>
                <c:pt idx="14">
                  <c:v>238.36</c:v>
                </c:pt>
                <c:pt idx="15">
                  <c:v>240.1</c:v>
                </c:pt>
                <c:pt idx="16">
                  <c:v>298.95</c:v>
                </c:pt>
                <c:pt idx="17">
                  <c:v>303.77</c:v>
                </c:pt>
                <c:pt idx="18">
                  <c:v>335.63</c:v>
                </c:pt>
                <c:pt idx="19">
                  <c:v>339.17</c:v>
                </c:pt>
                <c:pt idx="20">
                  <c:v>380.94</c:v>
                </c:pt>
                <c:pt idx="21">
                  <c:v>345.16</c:v>
                </c:pt>
                <c:pt idx="22">
                  <c:v>292.52999999999997</c:v>
                </c:pt>
                <c:pt idx="23">
                  <c:v>310.67</c:v>
                </c:pt>
                <c:pt idx="24">
                  <c:v>260.26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9-407B-8CB9-6BDA9F26AF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Forecast(price)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m/d/yyyy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24">
                  <c:v>260.26</c:v>
                </c:pt>
                <c:pt idx="25">
                  <c:v>279.92473240235961</c:v>
                </c:pt>
                <c:pt idx="26">
                  <c:v>293.1926519468837</c:v>
                </c:pt>
                <c:pt idx="27">
                  <c:v>306.46057149140779</c:v>
                </c:pt>
                <c:pt idx="28">
                  <c:v>319.72849103593194</c:v>
                </c:pt>
                <c:pt idx="29">
                  <c:v>332.99641058045609</c:v>
                </c:pt>
                <c:pt idx="30">
                  <c:v>346.26433012498018</c:v>
                </c:pt>
                <c:pt idx="31">
                  <c:v>359.53224966950427</c:v>
                </c:pt>
                <c:pt idx="32">
                  <c:v>372.80016921402841</c:v>
                </c:pt>
                <c:pt idx="33">
                  <c:v>386.06808875855256</c:v>
                </c:pt>
                <c:pt idx="34">
                  <c:v>399.33600830307665</c:v>
                </c:pt>
                <c:pt idx="35">
                  <c:v>412.60392784760074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9-407B-8CB9-6BDA9F26AF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m/d/yyyy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24" formatCode="0.00">
                  <c:v>260.26</c:v>
                </c:pt>
                <c:pt idx="25" formatCode="0.00">
                  <c:v>220.67767317952922</c:v>
                </c:pt>
                <c:pt idx="26" formatCode="0.00">
                  <c:v>213.44423952679983</c:v>
                </c:pt>
                <c:pt idx="27" formatCode="0.00">
                  <c:v>210.46195974944624</c:v>
                </c:pt>
                <c:pt idx="28" formatCode="0.00">
                  <c:v>209.82856580592141</c:v>
                </c:pt>
                <c:pt idx="29" formatCode="0.00">
                  <c:v>210.74013617506654</c:v>
                </c:pt>
                <c:pt idx="30" formatCode="0.00">
                  <c:v>212.76695309238096</c:v>
                </c:pt>
                <c:pt idx="31" formatCode="0.00">
                  <c:v>215.64736611572687</c:v>
                </c:pt>
                <c:pt idx="32" formatCode="0.00">
                  <c:v>219.20806728813398</c:v>
                </c:pt>
                <c:pt idx="33" formatCode="0.00">
                  <c:v>223.32725531100377</c:v>
                </c:pt>
                <c:pt idx="34" formatCode="0.00">
                  <c:v>227.91546686396694</c:v>
                </c:pt>
                <c:pt idx="35" formatCode="0.00">
                  <c:v>232.9047061946772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9-407B-8CB9-6BDA9F26AF9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m/d/yyyy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24" formatCode="0.00">
                  <c:v>260.26</c:v>
                </c:pt>
                <c:pt idx="25" formatCode="0.00">
                  <c:v>339.17179162519</c:v>
                </c:pt>
                <c:pt idx="26" formatCode="0.00">
                  <c:v>372.94106436696757</c:v>
                </c:pt>
                <c:pt idx="27" formatCode="0.00">
                  <c:v>402.45918323336934</c:v>
                </c:pt>
                <c:pt idx="28" formatCode="0.00">
                  <c:v>429.62841626594246</c:v>
                </c:pt>
                <c:pt idx="29" formatCode="0.00">
                  <c:v>455.25268498584563</c:v>
                </c:pt>
                <c:pt idx="30" formatCode="0.00">
                  <c:v>479.76170715757939</c:v>
                </c:pt>
                <c:pt idx="31" formatCode="0.00">
                  <c:v>503.41713322328167</c:v>
                </c:pt>
                <c:pt idx="32" formatCode="0.00">
                  <c:v>526.39227113992285</c:v>
                </c:pt>
                <c:pt idx="33" formatCode="0.00">
                  <c:v>548.80892220610133</c:v>
                </c:pt>
                <c:pt idx="34" formatCode="0.00">
                  <c:v>570.75654974218639</c:v>
                </c:pt>
                <c:pt idx="35" formatCode="0.00">
                  <c:v>592.30314950052434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9-407B-8CB9-6BDA9F26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77055"/>
        <c:axId val="2127939583"/>
      </c:lineChart>
      <c:catAx>
        <c:axId val="5098770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39583"/>
        <c:crosses val="autoZero"/>
        <c:auto val="1"/>
        <c:lblAlgn val="ctr"/>
        <c:lblOffset val="100"/>
        <c:noMultiLvlLbl val="0"/>
      </c:catAx>
      <c:valAx>
        <c:axId val="21279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Sheet5!$B$2:$B$49</c:f>
              <c:numCache>
                <c:formatCode>General</c:formatCode>
                <c:ptCount val="48"/>
                <c:pt idx="0">
                  <c:v>63.65</c:v>
                </c:pt>
                <c:pt idx="1">
                  <c:v>62.61</c:v>
                </c:pt>
                <c:pt idx="2">
                  <c:v>68.5</c:v>
                </c:pt>
                <c:pt idx="3">
                  <c:v>66.63</c:v>
                </c:pt>
                <c:pt idx="4">
                  <c:v>76.03</c:v>
                </c:pt>
                <c:pt idx="5">
                  <c:v>92.64</c:v>
                </c:pt>
                <c:pt idx="6">
                  <c:v>110.09</c:v>
                </c:pt>
                <c:pt idx="7">
                  <c:v>122.87</c:v>
                </c:pt>
                <c:pt idx="8">
                  <c:v>135.30000000000001</c:v>
                </c:pt>
                <c:pt idx="9">
                  <c:v>163.89</c:v>
                </c:pt>
                <c:pt idx="10">
                  <c:v>116.86</c:v>
                </c:pt>
                <c:pt idx="11">
                  <c:v>127.82</c:v>
                </c:pt>
                <c:pt idx="12">
                  <c:v>145.38999999999999</c:v>
                </c:pt>
                <c:pt idx="13">
                  <c:v>162.38999999999999</c:v>
                </c:pt>
                <c:pt idx="14">
                  <c:v>238.36</c:v>
                </c:pt>
                <c:pt idx="15">
                  <c:v>240.1</c:v>
                </c:pt>
                <c:pt idx="16">
                  <c:v>298.95</c:v>
                </c:pt>
                <c:pt idx="17">
                  <c:v>303.77</c:v>
                </c:pt>
                <c:pt idx="18">
                  <c:v>335.63</c:v>
                </c:pt>
                <c:pt idx="19">
                  <c:v>339.17</c:v>
                </c:pt>
                <c:pt idx="20">
                  <c:v>380.94</c:v>
                </c:pt>
                <c:pt idx="21">
                  <c:v>345.16</c:v>
                </c:pt>
                <c:pt idx="22">
                  <c:v>292.52999999999997</c:v>
                </c:pt>
                <c:pt idx="23">
                  <c:v>310.67</c:v>
                </c:pt>
                <c:pt idx="24">
                  <c:v>260.26</c:v>
                </c:pt>
                <c:pt idx="25">
                  <c:v>171.46</c:v>
                </c:pt>
                <c:pt idx="26">
                  <c:v>154.29</c:v>
                </c:pt>
                <c:pt idx="27">
                  <c:v>156.06</c:v>
                </c:pt>
                <c:pt idx="28">
                  <c:v>128.58000000000001</c:v>
                </c:pt>
                <c:pt idx="29">
                  <c:v>110.51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0-49D1-B9A1-772395928C4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Forecast(price)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Sheet5!$A$2:$A$49</c:f>
              <c:numCache>
                <c:formatCode>m/d/yyyy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Sheet5!$C$2:$C$49</c:f>
              <c:numCache>
                <c:formatCode>General</c:formatCode>
                <c:ptCount val="48"/>
                <c:pt idx="24">
                  <c:v>260.26</c:v>
                </c:pt>
                <c:pt idx="25">
                  <c:v>171.46</c:v>
                </c:pt>
                <c:pt idx="26">
                  <c:v>154.29</c:v>
                </c:pt>
                <c:pt idx="27">
                  <c:v>156.06</c:v>
                </c:pt>
                <c:pt idx="28">
                  <c:v>128.58000000000001</c:v>
                </c:pt>
                <c:pt idx="29">
                  <c:v>110.51</c:v>
                </c:pt>
                <c:pt idx="30">
                  <c:v>266.46935579326214</c:v>
                </c:pt>
                <c:pt idx="31">
                  <c:v>272.8166857203492</c:v>
                </c:pt>
                <c:pt idx="32">
                  <c:v>279.16401564743632</c:v>
                </c:pt>
                <c:pt idx="33">
                  <c:v>285.51134557452338</c:v>
                </c:pt>
                <c:pt idx="34">
                  <c:v>291.85867550161043</c:v>
                </c:pt>
                <c:pt idx="35">
                  <c:v>298.20600542869749</c:v>
                </c:pt>
                <c:pt idx="36">
                  <c:v>304.55333535578461</c:v>
                </c:pt>
                <c:pt idx="37">
                  <c:v>310.90066528287167</c:v>
                </c:pt>
                <c:pt idx="38">
                  <c:v>317.24799520995873</c:v>
                </c:pt>
                <c:pt idx="39">
                  <c:v>323.59532513704579</c:v>
                </c:pt>
                <c:pt idx="40">
                  <c:v>329.94265506413285</c:v>
                </c:pt>
                <c:pt idx="41">
                  <c:v>336.28998499121997</c:v>
                </c:pt>
                <c:pt idx="42">
                  <c:v>342.63731491830703</c:v>
                </c:pt>
                <c:pt idx="43">
                  <c:v>348.98464484539409</c:v>
                </c:pt>
                <c:pt idx="44">
                  <c:v>355.3319747724812</c:v>
                </c:pt>
                <c:pt idx="45">
                  <c:v>361.67930469956826</c:v>
                </c:pt>
                <c:pt idx="46">
                  <c:v>368.02663462665532</c:v>
                </c:pt>
                <c:pt idx="47">
                  <c:v>374.37396455374238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0-49D1-B9A1-772395928C40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Lower Confidence Bound(price)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Sheet5!$A$2:$A$49</c:f>
              <c:numCache>
                <c:formatCode>m/d/yyyy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Sheet5!$D$2:$D$49</c:f>
              <c:numCache>
                <c:formatCode>General</c:formatCode>
                <c:ptCount val="48"/>
                <c:pt idx="24">
                  <c:v>260.26</c:v>
                </c:pt>
                <c:pt idx="25">
                  <c:v>171.46</c:v>
                </c:pt>
                <c:pt idx="26">
                  <c:v>154.29</c:v>
                </c:pt>
                <c:pt idx="27">
                  <c:v>156.06</c:v>
                </c:pt>
                <c:pt idx="28">
                  <c:v>128.58000000000001</c:v>
                </c:pt>
                <c:pt idx="29">
                  <c:v>110.51</c:v>
                </c:pt>
                <c:pt idx="30" formatCode="0.00">
                  <c:v>107.93530767949349</c:v>
                </c:pt>
                <c:pt idx="31" formatCode="0.00">
                  <c:v>113.47608638239399</c:v>
                </c:pt>
                <c:pt idx="32" formatCode="0.00">
                  <c:v>119.00499844442541</c:v>
                </c:pt>
                <c:pt idx="33" formatCode="0.00">
                  <c:v>124.52206872791402</c:v>
                </c:pt>
                <c:pt idx="34" formatCode="0.00">
                  <c:v>130.02732418812954</c:v>
                </c:pt>
                <c:pt idx="35" formatCode="0.00">
                  <c:v>135.52079380028215</c:v>
                </c:pt>
                <c:pt idx="36" formatCode="0.00">
                  <c:v>141.00250848661804</c:v>
                </c:pt>
                <c:pt idx="37" formatCode="0.00">
                  <c:v>146.47250104373194</c:v>
                </c:pt>
                <c:pt idx="38" formatCode="0.00">
                  <c:v>151.93080607021028</c:v>
                </c:pt>
                <c:pt idx="39" formatCode="0.00">
                  <c:v>157.37745989471247</c:v>
                </c:pt>
                <c:pt idx="40" formatCode="0.00">
                  <c:v>162.812500504593</c:v>
                </c:pt>
                <c:pt idx="41" formatCode="0.00">
                  <c:v>168.2359674751612</c:v>
                </c:pt>
                <c:pt idx="42" formatCode="0.00">
                  <c:v>173.64790189966962</c:v>
                </c:pt>
                <c:pt idx="43" formatCode="0.00">
                  <c:v>179.04834632011728</c:v>
                </c:pt>
                <c:pt idx="44" formatCode="0.00">
                  <c:v>184.43734465894676</c:v>
                </c:pt>
                <c:pt idx="45" formatCode="0.00">
                  <c:v>189.81494215170986</c:v>
                </c:pt>
                <c:pt idx="46" formatCode="0.00">
                  <c:v>195.1811852807709</c:v>
                </c:pt>
                <c:pt idx="47" formatCode="0.00">
                  <c:v>200.5361217101098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0-49D1-B9A1-772395928C40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Upper Confidence Bound(price)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Sheet5!$A$2:$A$49</c:f>
              <c:numCache>
                <c:formatCode>m/d/yyyy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Sheet5!$E$2:$E$49</c:f>
              <c:numCache>
                <c:formatCode>General</c:formatCode>
                <c:ptCount val="48"/>
                <c:pt idx="24">
                  <c:v>260.26</c:v>
                </c:pt>
                <c:pt idx="25">
                  <c:v>171.46</c:v>
                </c:pt>
                <c:pt idx="26">
                  <c:v>154.29</c:v>
                </c:pt>
                <c:pt idx="27">
                  <c:v>156.06</c:v>
                </c:pt>
                <c:pt idx="28">
                  <c:v>128.58000000000001</c:v>
                </c:pt>
                <c:pt idx="29">
                  <c:v>110.51</c:v>
                </c:pt>
                <c:pt idx="30" formatCode="0.00">
                  <c:v>425.00340390703082</c:v>
                </c:pt>
                <c:pt idx="31" formatCode="0.00">
                  <c:v>432.15728505830441</c:v>
                </c:pt>
                <c:pt idx="32" formatCode="0.00">
                  <c:v>439.32303285044725</c:v>
                </c:pt>
                <c:pt idx="33" formatCode="0.00">
                  <c:v>446.50062242113273</c:v>
                </c:pt>
                <c:pt idx="34" formatCode="0.00">
                  <c:v>453.6900268150913</c:v>
                </c:pt>
                <c:pt idx="35" formatCode="0.00">
                  <c:v>460.89121705711284</c:v>
                </c:pt>
                <c:pt idx="36" formatCode="0.00">
                  <c:v>468.10416222495121</c:v>
                </c:pt>
                <c:pt idx="37" formatCode="0.00">
                  <c:v>475.3288295220114</c:v>
                </c:pt>
                <c:pt idx="38" formatCode="0.00">
                  <c:v>482.56518434970718</c:v>
                </c:pt>
                <c:pt idx="39" formatCode="0.00">
                  <c:v>489.81319037937908</c:v>
                </c:pt>
                <c:pt idx="40" formatCode="0.00">
                  <c:v>497.0728096236727</c:v>
                </c:pt>
                <c:pt idx="41" formatCode="0.00">
                  <c:v>504.34400250727873</c:v>
                </c:pt>
                <c:pt idx="42" formatCode="0.00">
                  <c:v>511.62672793694446</c:v>
                </c:pt>
                <c:pt idx="43" formatCode="0.00">
                  <c:v>518.9209433706709</c:v>
                </c:pt>
                <c:pt idx="44" formatCode="0.00">
                  <c:v>526.22660488601559</c:v>
                </c:pt>
                <c:pt idx="45" formatCode="0.00">
                  <c:v>533.5436672474267</c:v>
                </c:pt>
                <c:pt idx="46" formatCode="0.00">
                  <c:v>540.87208397253971</c:v>
                </c:pt>
                <c:pt idx="47" formatCode="0.00">
                  <c:v>548.21180739737497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80-49D1-B9A1-77239592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937792"/>
        <c:axId val="1065272064"/>
      </c:lineChart>
      <c:catAx>
        <c:axId val="17399377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72064"/>
        <c:crosses val="autoZero"/>
        <c:auto val="1"/>
        <c:lblAlgn val="ctr"/>
        <c:lblOffset val="100"/>
        <c:noMultiLvlLbl val="0"/>
      </c:catAx>
      <c:valAx>
        <c:axId val="10652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1546225</xdr:colOff>
      <xdr:row>3</xdr:row>
      <xdr:rowOff>41275</xdr:rowOff>
    </xdr:from>
    <xdr:to>
      <xdr:col>17</xdr:col>
      <xdr:colOff>123825</xdr:colOff>
      <xdr:row>27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13534-62F1-0304-9FAD-FF7D84A69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41275</xdr:rowOff>
    </xdr:from>
    <xdr:to>
      <xdr:col>21</xdr:col>
      <xdr:colOff>409575</xdr:colOff>
      <xdr:row>27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B156C-1C0B-96DE-5432-B6E8AE02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8</xdr:row>
      <xdr:rowOff>111125</xdr:rowOff>
    </xdr:from>
    <xdr:to>
      <xdr:col>20</xdr:col>
      <xdr:colOff>330200</xdr:colOff>
      <xdr:row>32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50043-C51B-9458-82A6-A07F37C8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1C4CC0-0587-4323-97B6-F289D2EC10C8}" name="Table2" displayName="Table2" ref="A1:E49" totalsRowShown="0">
  <autoFilter ref="A1:E49" xr:uid="{A11C4CC0-0587-4323-97B6-F289D2EC10C8}"/>
  <tableColumns count="5">
    <tableColumn id="1" xr3:uid="{B32795C4-4E9D-4D6F-A329-7C7C158F5567}" name="Timeline" dataDxfId="2"/>
    <tableColumn id="2" xr3:uid="{58AFB224-14EF-4C29-8673-DE0E6A072061}" name="Values"/>
    <tableColumn id="3" xr3:uid="{A023B23F-4641-4E53-B584-B335CD7758B2}" name="Forecast">
      <calculatedColumnFormula>_xlfn.FORECAST.ETS(A2,$B$2:$B$26,$A$2:$A$26,1,1)</calculatedColumnFormula>
    </tableColumn>
    <tableColumn id="4" xr3:uid="{7BA17F9B-427D-4B44-B759-A83C3ABC9137}" name="Lower Confidence Bound" dataDxfId="1">
      <calculatedColumnFormula>C2-_xlfn.FORECAST.ETS.CONFINT(A2,$B$2:$B$26,$A$2:$A$26,0.95,1,1)</calculatedColumnFormula>
    </tableColumn>
    <tableColumn id="5" xr3:uid="{D2ACFD65-335A-4FF6-9773-0004CD5B7CA3}" name="Upper Confidence Bound" dataDxfId="0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AE9BB-E1DF-4C25-8B08-A68ED241B924}" name="Table1" displayName="Table1" ref="A1:E37" totalsRowShown="0">
  <autoFilter ref="A1:E37" xr:uid="{C6FAE9BB-E1DF-4C25-8B08-A68ED241B924}"/>
  <tableColumns count="5">
    <tableColumn id="1" xr3:uid="{BD9F976D-CEEA-4F5E-B985-A7DCB2EEE592}" name="date" dataDxfId="9"/>
    <tableColumn id="2" xr3:uid="{6F0023E4-E29F-4830-A6D6-4BDEDC23B1F4}" name="price"/>
    <tableColumn id="3" xr3:uid="{47F6AB78-A7F5-442E-8293-0581713520DF}" name="Forecast(price)">
      <calculatedColumnFormula>_xlfn.FORECAST.ETS(A2,$B$2:$B$26,$A$2:$A$26,1,1)</calculatedColumnFormula>
    </tableColumn>
    <tableColumn id="4" xr3:uid="{E30C5758-1F03-495A-B9E1-2D999893FF6F}" name="Lower Confidence Bound(price)" dataDxfId="8">
      <calculatedColumnFormula>C2-_xlfn.FORECAST.ETS.CONFINT(A2,$B$2:$B$26,$A$2:$A$26,0.95,1,1)</calculatedColumnFormula>
    </tableColumn>
    <tableColumn id="5" xr3:uid="{11A206AC-53CE-4791-9B33-04DE79307819}" name="Upper Confidence Bound(price)" dataDxfId="7">
      <calculatedColumnFormula>C2+_xlfn.FORECAST.ETS.CONFINT(A2,$B$2:$B$26,$A$2:$A$26,0.95,1,1)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7A369E-DCBA-41B1-8D3D-B447F4A956D7}" name="Table5" displayName="Table5" ref="A1:E49" totalsRowShown="0">
  <autoFilter ref="A1:E49" xr:uid="{537A369E-DCBA-41B1-8D3D-B447F4A956D7}"/>
  <tableColumns count="5">
    <tableColumn id="1" xr3:uid="{9E711159-A6DD-4F61-819F-C37952879A35}" name="date" dataDxfId="6"/>
    <tableColumn id="2" xr3:uid="{FC2DF531-F7DE-4F25-A3BA-834CBC6EB5A3}" name="price"/>
    <tableColumn id="3" xr3:uid="{F3BD726F-BCCA-42C2-867E-72CABE47CE35}" name="Forecast(price)">
      <calculatedColumnFormula>_xlfn.FORECAST.ETS(A2,$B$2:$B$31,$A$2:$A$31,1,1)</calculatedColumnFormula>
    </tableColumn>
    <tableColumn id="4" xr3:uid="{DD2F6835-5D20-496A-9ECD-25BAA73A1CC6}" name="Lower Confidence Bound(price)" dataDxfId="5">
      <calculatedColumnFormula>C2-_xlfn.FORECAST.ETS.CONFINT(A2,$B$2:$B$31,$A$2:$A$31,0.95,1,1)</calculatedColumnFormula>
    </tableColumn>
    <tableColumn id="5" xr3:uid="{E6E27DE2-5C2D-4059-9C76-BCEA23495EF5}" name="Upper Confidence Bound(price)" dataDxfId="4">
      <calculatedColumnFormula>C2+_xlfn.FORECAST.ETS.CONFINT(A2,$B$2:$B$31,$A$2:$A$31,0.95,1,1)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9787AB-CDD9-434B-BB22-630DA415D2D6}" name="Table6" displayName="Table6" ref="G1:H8" totalsRowShown="0">
  <autoFilter ref="G1:H8" xr:uid="{439787AB-CDD9-434B-BB22-630DA415D2D6}"/>
  <tableColumns count="2">
    <tableColumn id="1" xr3:uid="{0F38C130-6E8F-4D9B-8C79-1C8EC8874759}" name="Statistic"/>
    <tableColumn id="2" xr3:uid="{D904BD75-8E73-463E-A365-C8E90A3CE262}" name="Valu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E531-DF3F-4F34-BBBB-0F572129A4E2}">
  <dimension ref="A1:E49"/>
  <sheetViews>
    <sheetView tabSelected="1" topLeftCell="A31" workbookViewId="0">
      <selection activeCell="A38" sqref="A38:E49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5">
      <c r="A2" s="1">
        <v>44197</v>
      </c>
      <c r="B2">
        <v>63.65</v>
      </c>
    </row>
    <row r="3" spans="1:5" x14ac:dyDescent="0.35">
      <c r="A3" s="1">
        <v>44228</v>
      </c>
      <c r="B3">
        <v>62.61</v>
      </c>
    </row>
    <row r="4" spans="1:5" x14ac:dyDescent="0.35">
      <c r="A4" s="1">
        <v>44256</v>
      </c>
      <c r="B4">
        <v>68.5</v>
      </c>
    </row>
    <row r="5" spans="1:5" x14ac:dyDescent="0.35">
      <c r="A5" s="1">
        <v>44287</v>
      </c>
      <c r="B5">
        <v>66.63</v>
      </c>
    </row>
    <row r="6" spans="1:5" x14ac:dyDescent="0.35">
      <c r="A6" s="1">
        <v>44317</v>
      </c>
      <c r="B6">
        <v>76.03</v>
      </c>
    </row>
    <row r="7" spans="1:5" x14ac:dyDescent="0.35">
      <c r="A7" s="1">
        <v>44348</v>
      </c>
      <c r="B7">
        <v>92.64</v>
      </c>
    </row>
    <row r="8" spans="1:5" x14ac:dyDescent="0.35">
      <c r="A8" s="1">
        <v>44378</v>
      </c>
      <c r="B8">
        <v>110.09</v>
      </c>
    </row>
    <row r="9" spans="1:5" x14ac:dyDescent="0.35">
      <c r="A9" s="1">
        <v>44409</v>
      </c>
      <c r="B9">
        <v>122.87</v>
      </c>
    </row>
    <row r="10" spans="1:5" x14ac:dyDescent="0.35">
      <c r="A10" s="1">
        <v>44440</v>
      </c>
      <c r="B10">
        <v>135.30000000000001</v>
      </c>
    </row>
    <row r="11" spans="1:5" x14ac:dyDescent="0.35">
      <c r="A11" s="1">
        <v>44470</v>
      </c>
      <c r="B11">
        <v>163.89</v>
      </c>
    </row>
    <row r="12" spans="1:5" x14ac:dyDescent="0.35">
      <c r="A12" s="1">
        <v>44501</v>
      </c>
      <c r="B12">
        <v>116.86</v>
      </c>
    </row>
    <row r="13" spans="1:5" x14ac:dyDescent="0.35">
      <c r="A13" s="1">
        <v>44531</v>
      </c>
      <c r="B13">
        <v>127.82</v>
      </c>
    </row>
    <row r="14" spans="1:5" x14ac:dyDescent="0.35">
      <c r="A14" s="1">
        <v>44562</v>
      </c>
      <c r="B14">
        <v>145.38999999999999</v>
      </c>
    </row>
    <row r="15" spans="1:5" x14ac:dyDescent="0.35">
      <c r="A15" s="1">
        <v>44593</v>
      </c>
      <c r="B15">
        <v>162.38999999999999</v>
      </c>
    </row>
    <row r="16" spans="1:5" x14ac:dyDescent="0.35">
      <c r="A16" s="1">
        <v>44621</v>
      </c>
      <c r="B16">
        <v>238.36</v>
      </c>
    </row>
    <row r="17" spans="1:5" x14ac:dyDescent="0.35">
      <c r="A17" s="1">
        <v>44652</v>
      </c>
      <c r="B17">
        <v>240.1</v>
      </c>
    </row>
    <row r="18" spans="1:5" x14ac:dyDescent="0.35">
      <c r="A18" s="1">
        <v>44682</v>
      </c>
      <c r="B18">
        <v>298.95</v>
      </c>
    </row>
    <row r="19" spans="1:5" x14ac:dyDescent="0.35">
      <c r="A19" s="1">
        <v>44713</v>
      </c>
      <c r="B19">
        <v>303.77</v>
      </c>
    </row>
    <row r="20" spans="1:5" x14ac:dyDescent="0.35">
      <c r="A20" s="1">
        <v>44743</v>
      </c>
      <c r="B20">
        <v>335.63</v>
      </c>
    </row>
    <row r="21" spans="1:5" x14ac:dyDescent="0.35">
      <c r="A21" s="1">
        <v>44774</v>
      </c>
      <c r="B21">
        <v>339.17</v>
      </c>
    </row>
    <row r="22" spans="1:5" x14ac:dyDescent="0.35">
      <c r="A22" s="1">
        <v>44805</v>
      </c>
      <c r="B22">
        <v>380.94</v>
      </c>
    </row>
    <row r="23" spans="1:5" x14ac:dyDescent="0.35">
      <c r="A23" s="1">
        <v>44835</v>
      </c>
      <c r="B23">
        <v>345.16</v>
      </c>
    </row>
    <row r="24" spans="1:5" x14ac:dyDescent="0.35">
      <c r="A24" s="1">
        <v>44866</v>
      </c>
      <c r="B24">
        <v>292.52999999999997</v>
      </c>
    </row>
    <row r="25" spans="1:5" x14ac:dyDescent="0.35">
      <c r="A25" s="1">
        <v>44896</v>
      </c>
      <c r="B25">
        <v>310.67</v>
      </c>
    </row>
    <row r="26" spans="1:5" x14ac:dyDescent="0.35">
      <c r="A26" s="1">
        <v>44927</v>
      </c>
      <c r="B26">
        <v>260.26</v>
      </c>
      <c r="C26">
        <v>260.26</v>
      </c>
      <c r="D26" s="2">
        <v>260.26</v>
      </c>
      <c r="E26" s="2">
        <v>260.26</v>
      </c>
    </row>
    <row r="27" spans="1:5" x14ac:dyDescent="0.35">
      <c r="A27" s="1">
        <v>44958</v>
      </c>
      <c r="C27">
        <f>_xlfn.FORECAST.ETS(A27,$B$2:$B$26,$A$2:$A$26,1,1)</f>
        <v>279.92473240235961</v>
      </c>
      <c r="D27" s="2">
        <f>C27-_xlfn.FORECAST.ETS.CONFINT(A27,$B$2:$B$26,$A$2:$A$26,0.95,1,1)</f>
        <v>220.67767317952922</v>
      </c>
      <c r="E27" s="2">
        <f>C27+_xlfn.FORECAST.ETS.CONFINT(A27,$B$2:$B$26,$A$2:$A$26,0.95,1,1)</f>
        <v>339.17179162519</v>
      </c>
    </row>
    <row r="28" spans="1:5" x14ac:dyDescent="0.35">
      <c r="A28" s="1">
        <v>44986</v>
      </c>
      <c r="C28">
        <f>_xlfn.FORECAST.ETS(A28,$B$2:$B$26,$A$2:$A$26,1,1)</f>
        <v>293.1926519468837</v>
      </c>
      <c r="D28" s="2">
        <f>C28-_xlfn.FORECAST.ETS.CONFINT(A28,$B$2:$B$26,$A$2:$A$26,0.95,1,1)</f>
        <v>213.44423952679983</v>
      </c>
      <c r="E28" s="2">
        <f>C28+_xlfn.FORECAST.ETS.CONFINT(A28,$B$2:$B$26,$A$2:$A$26,0.95,1,1)</f>
        <v>372.94106436696757</v>
      </c>
    </row>
    <row r="29" spans="1:5" x14ac:dyDescent="0.35">
      <c r="A29" s="1">
        <v>45017</v>
      </c>
      <c r="C29">
        <f>_xlfn.FORECAST.ETS(A29,$B$2:$B$26,$A$2:$A$26,1,1)</f>
        <v>306.46057149140779</v>
      </c>
      <c r="D29" s="2">
        <f>C29-_xlfn.FORECAST.ETS.CONFINT(A29,$B$2:$B$26,$A$2:$A$26,0.95,1,1)</f>
        <v>210.46195974944624</v>
      </c>
      <c r="E29" s="2">
        <f>C29+_xlfn.FORECAST.ETS.CONFINT(A29,$B$2:$B$26,$A$2:$A$26,0.95,1,1)</f>
        <v>402.45918323336934</v>
      </c>
    </row>
    <row r="30" spans="1:5" x14ac:dyDescent="0.35">
      <c r="A30" s="1">
        <v>45047</v>
      </c>
      <c r="C30">
        <f>_xlfn.FORECAST.ETS(A30,$B$2:$B$26,$A$2:$A$26,1,1)</f>
        <v>319.72849103593194</v>
      </c>
      <c r="D30" s="2">
        <f>C30-_xlfn.FORECAST.ETS.CONFINT(A30,$B$2:$B$26,$A$2:$A$26,0.95,1,1)</f>
        <v>209.82856580592141</v>
      </c>
      <c r="E30" s="2">
        <f>C30+_xlfn.FORECAST.ETS.CONFINT(A30,$B$2:$B$26,$A$2:$A$26,0.95,1,1)</f>
        <v>429.62841626594246</v>
      </c>
    </row>
    <row r="31" spans="1:5" x14ac:dyDescent="0.35">
      <c r="A31" s="1">
        <v>45078</v>
      </c>
      <c r="C31">
        <f>_xlfn.FORECAST.ETS(A31,$B$2:$B$26,$A$2:$A$26,1,1)</f>
        <v>332.99641058045609</v>
      </c>
      <c r="D31" s="2">
        <f>C31-_xlfn.FORECAST.ETS.CONFINT(A31,$B$2:$B$26,$A$2:$A$26,0.95,1,1)</f>
        <v>210.74013617506654</v>
      </c>
      <c r="E31" s="2">
        <f>C31+_xlfn.FORECAST.ETS.CONFINT(A31,$B$2:$B$26,$A$2:$A$26,0.95,1,1)</f>
        <v>455.25268498584563</v>
      </c>
    </row>
    <row r="32" spans="1:5" x14ac:dyDescent="0.35">
      <c r="A32" s="1">
        <v>45108</v>
      </c>
      <c r="C32">
        <f>_xlfn.FORECAST.ETS(A32,$B$2:$B$26,$A$2:$A$26,1,1)</f>
        <v>346.26433012498018</v>
      </c>
      <c r="D32" s="2">
        <f>C32-_xlfn.FORECAST.ETS.CONFINT(A32,$B$2:$B$26,$A$2:$A$26,0.95,1,1)</f>
        <v>212.76695309238096</v>
      </c>
      <c r="E32" s="2">
        <f>C32+_xlfn.FORECAST.ETS.CONFINT(A32,$B$2:$B$26,$A$2:$A$26,0.95,1,1)</f>
        <v>479.76170715757939</v>
      </c>
    </row>
    <row r="33" spans="1:5" x14ac:dyDescent="0.35">
      <c r="A33" s="1">
        <v>45139</v>
      </c>
      <c r="C33">
        <f>_xlfn.FORECAST.ETS(A33,$B$2:$B$26,$A$2:$A$26,1,1)</f>
        <v>359.53224966950427</v>
      </c>
      <c r="D33" s="2">
        <f>C33-_xlfn.FORECAST.ETS.CONFINT(A33,$B$2:$B$26,$A$2:$A$26,0.95,1,1)</f>
        <v>215.64736611572687</v>
      </c>
      <c r="E33" s="2">
        <f>C33+_xlfn.FORECAST.ETS.CONFINT(A33,$B$2:$B$26,$A$2:$A$26,0.95,1,1)</f>
        <v>503.41713322328167</v>
      </c>
    </row>
    <row r="34" spans="1:5" x14ac:dyDescent="0.35">
      <c r="A34" s="1">
        <v>45170</v>
      </c>
      <c r="C34">
        <f>_xlfn.FORECAST.ETS(A34,$B$2:$B$26,$A$2:$A$26,1,1)</f>
        <v>372.80016921402841</v>
      </c>
      <c r="D34" s="2">
        <f>C34-_xlfn.FORECAST.ETS.CONFINT(A34,$B$2:$B$26,$A$2:$A$26,0.95,1,1)</f>
        <v>219.20806728813398</v>
      </c>
      <c r="E34" s="2">
        <f>C34+_xlfn.FORECAST.ETS.CONFINT(A34,$B$2:$B$26,$A$2:$A$26,0.95,1,1)</f>
        <v>526.39227113992285</v>
      </c>
    </row>
    <row r="35" spans="1:5" x14ac:dyDescent="0.35">
      <c r="A35" s="1">
        <v>45200</v>
      </c>
      <c r="C35">
        <f>_xlfn.FORECAST.ETS(A35,$B$2:$B$26,$A$2:$A$26,1,1)</f>
        <v>386.06808875855256</v>
      </c>
      <c r="D35" s="2">
        <f>C35-_xlfn.FORECAST.ETS.CONFINT(A35,$B$2:$B$26,$A$2:$A$26,0.95,1,1)</f>
        <v>223.32725531100377</v>
      </c>
      <c r="E35" s="2">
        <f>C35+_xlfn.FORECAST.ETS.CONFINT(A35,$B$2:$B$26,$A$2:$A$26,0.95,1,1)</f>
        <v>548.80892220610133</v>
      </c>
    </row>
    <row r="36" spans="1:5" x14ac:dyDescent="0.35">
      <c r="A36" s="1">
        <v>45231</v>
      </c>
      <c r="C36">
        <f>_xlfn.FORECAST.ETS(A36,$B$2:$B$26,$A$2:$A$26,1,1)</f>
        <v>399.33600830307665</v>
      </c>
      <c r="D36" s="2">
        <f>C36-_xlfn.FORECAST.ETS.CONFINT(A36,$B$2:$B$26,$A$2:$A$26,0.95,1,1)</f>
        <v>227.91546686396694</v>
      </c>
      <c r="E36" s="2">
        <f>C36+_xlfn.FORECAST.ETS.CONFINT(A36,$B$2:$B$26,$A$2:$A$26,0.95,1,1)</f>
        <v>570.75654974218639</v>
      </c>
    </row>
    <row r="37" spans="1:5" x14ac:dyDescent="0.35">
      <c r="A37" s="1">
        <v>45261</v>
      </c>
      <c r="C37">
        <f>_xlfn.FORECAST.ETS(A37,$B$2:$B$26,$A$2:$A$26,1,1)</f>
        <v>412.60392784760074</v>
      </c>
      <c r="D37" s="2">
        <f>C37-_xlfn.FORECAST.ETS.CONFINT(A37,$B$2:$B$26,$A$2:$A$26,0.95,1,1)</f>
        <v>232.9047061946772</v>
      </c>
      <c r="E37" s="2">
        <f>C37+_xlfn.FORECAST.ETS.CONFINT(A37,$B$2:$B$26,$A$2:$A$26,0.95,1,1)</f>
        <v>592.30314950052434</v>
      </c>
    </row>
    <row r="38" spans="1:5" x14ac:dyDescent="0.35">
      <c r="A38" s="1">
        <v>45292</v>
      </c>
      <c r="C38">
        <f>_xlfn.FORECAST.ETS(A38,$B$2:$B$26,$A$2:$A$26,1,1)</f>
        <v>425.87184739212489</v>
      </c>
      <c r="D38" s="2">
        <f>C38-_xlfn.FORECAST.ETS.CONFINT(A38,$B$2:$B$26,$A$2:$A$26,0.95,1,1)</f>
        <v>238.24186418635392</v>
      </c>
      <c r="E38" s="2">
        <f>C38+_xlfn.FORECAST.ETS.CONFINT(A38,$B$2:$B$26,$A$2:$A$26,0.95,1,1)</f>
        <v>613.50183059789583</v>
      </c>
    </row>
    <row r="39" spans="1:5" x14ac:dyDescent="0.35">
      <c r="A39" s="1">
        <v>45323</v>
      </c>
      <c r="C39">
        <f>_xlfn.FORECAST.ETS(A39,$B$2:$B$26,$A$2:$A$26,1,1)</f>
        <v>439.13976693664904</v>
      </c>
      <c r="D39" s="2">
        <f>C39-_xlfn.FORECAST.ETS.CONFINT(A39,$B$2:$B$26,$A$2:$A$26,0.95,1,1)</f>
        <v>243.88452359322514</v>
      </c>
      <c r="E39" s="2">
        <f>C39+_xlfn.FORECAST.ETS.CONFINT(A39,$B$2:$B$26,$A$2:$A$26,0.95,1,1)</f>
        <v>634.39501028007294</v>
      </c>
    </row>
    <row r="40" spans="1:5" x14ac:dyDescent="0.35">
      <c r="A40" s="1">
        <v>45352</v>
      </c>
      <c r="C40">
        <f>_xlfn.FORECAST.ETS(A40,$B$2:$B$26,$A$2:$A$26,1,1)</f>
        <v>452.40768648117313</v>
      </c>
      <c r="D40" s="2">
        <f>C40-_xlfn.FORECAST.ETS.CONFINT(A40,$B$2:$B$26,$A$2:$A$26,0.95,1,1)</f>
        <v>249.79817128260225</v>
      </c>
      <c r="E40" s="2">
        <f>C40+_xlfn.FORECAST.ETS.CONFINT(A40,$B$2:$B$26,$A$2:$A$26,0.95,1,1)</f>
        <v>655.01720167974395</v>
      </c>
    </row>
    <row r="41" spans="1:5" x14ac:dyDescent="0.35">
      <c r="A41" s="1">
        <v>45383</v>
      </c>
      <c r="C41">
        <f>_xlfn.FORECAST.ETS(A41,$B$2:$B$26,$A$2:$A$26,1,1)</f>
        <v>465.67560602569722</v>
      </c>
      <c r="D41" s="2">
        <f>C41-_xlfn.FORECAST.ETS.CONFINT(A41,$B$2:$B$26,$A$2:$A$26,0.95,1,1)</f>
        <v>255.95428043879684</v>
      </c>
      <c r="E41" s="2">
        <f>C41+_xlfn.FORECAST.ETS.CONFINT(A41,$B$2:$B$26,$A$2:$A$26,0.95,1,1)</f>
        <v>675.39693161259765</v>
      </c>
    </row>
    <row r="42" spans="1:5" x14ac:dyDescent="0.35">
      <c r="A42" s="1">
        <v>45413</v>
      </c>
      <c r="C42">
        <f>_xlfn.FORECAST.ETS(A42,$B$2:$B$26,$A$2:$A$26,1,1)</f>
        <v>478.94352557022137</v>
      </c>
      <c r="D42" s="2">
        <f>C42-_xlfn.FORECAST.ETS.CONFINT(A42,$B$2:$B$26,$A$2:$A$26,0.95,1,1)</f>
        <v>262.32895232015585</v>
      </c>
      <c r="E42" s="2">
        <f>C42+_xlfn.FORECAST.ETS.CONFINT(A42,$B$2:$B$26,$A$2:$A$26,0.95,1,1)</f>
        <v>695.55809882028689</v>
      </c>
    </row>
    <row r="43" spans="1:5" x14ac:dyDescent="0.35">
      <c r="A43" s="1">
        <v>45444</v>
      </c>
      <c r="C43">
        <f>_xlfn.FORECAST.ETS(A43,$B$2:$B$26,$A$2:$A$26,1,1)</f>
        <v>492.21144511474552</v>
      </c>
      <c r="D43" s="2">
        <f>C43-_xlfn.FORECAST.ETS.CONFINT(A43,$B$2:$B$26,$A$2:$A$26,0.95,1,1)</f>
        <v>268.9019301258586</v>
      </c>
      <c r="E43" s="2">
        <f>C43+_xlfn.FORECAST.ETS.CONFINT(A43,$B$2:$B$26,$A$2:$A$26,0.95,1,1)</f>
        <v>715.52096010363243</v>
      </c>
    </row>
    <row r="44" spans="1:5" x14ac:dyDescent="0.35">
      <c r="A44" s="1">
        <v>45474</v>
      </c>
      <c r="C44">
        <f>_xlfn.FORECAST.ETS(A44,$B$2:$B$26,$A$2:$A$26,1,1)</f>
        <v>505.47936465926961</v>
      </c>
      <c r="D44" s="2">
        <f>C44-_xlfn.FORECAST.ETS.CONFINT(A44,$B$2:$B$26,$A$2:$A$26,0.95,1,1)</f>
        <v>275.65586749862996</v>
      </c>
      <c r="E44" s="2">
        <f>C44+_xlfn.FORECAST.ETS.CONFINT(A44,$B$2:$B$26,$A$2:$A$26,0.95,1,1)</f>
        <v>735.30286181990925</v>
      </c>
    </row>
    <row r="45" spans="1:5" x14ac:dyDescent="0.35">
      <c r="A45" s="1">
        <v>45505</v>
      </c>
      <c r="C45">
        <f>_xlfn.FORECAST.ETS(A45,$B$2:$B$26,$A$2:$A$26,1,1)</f>
        <v>518.7472842037937</v>
      </c>
      <c r="D45" s="2">
        <f>C45-_xlfn.FORECAST.ETS.CONFINT(A45,$B$2:$B$26,$A$2:$A$26,0.95,1,1)</f>
        <v>282.57577565024303</v>
      </c>
      <c r="E45" s="2">
        <f>C45+_xlfn.FORECAST.ETS.CONFINT(A45,$B$2:$B$26,$A$2:$A$26,0.95,1,1)</f>
        <v>754.91879275734436</v>
      </c>
    </row>
    <row r="46" spans="1:5" x14ac:dyDescent="0.35">
      <c r="A46" s="1">
        <v>45536</v>
      </c>
      <c r="C46">
        <f>_xlfn.FORECAST.ETS(A46,$B$2:$B$26,$A$2:$A$26,1,1)</f>
        <v>532.01520374831784</v>
      </c>
      <c r="D46" s="2">
        <f>C46-_xlfn.FORECAST.ETS.CONFINT(A46,$B$2:$B$26,$A$2:$A$26,0.95,1,1)</f>
        <v>289.64859853848293</v>
      </c>
      <c r="E46" s="2">
        <f>C46+_xlfn.FORECAST.ETS.CONFINT(A46,$B$2:$B$26,$A$2:$A$26,0.95,1,1)</f>
        <v>774.38180895815276</v>
      </c>
    </row>
    <row r="47" spans="1:5" x14ac:dyDescent="0.35">
      <c r="A47" s="1">
        <v>45566</v>
      </c>
      <c r="C47">
        <f>_xlfn.FORECAST.ETS(A47,$B$2:$B$26,$A$2:$A$26,1,1)</f>
        <v>545.28312329284199</v>
      </c>
      <c r="D47" s="2">
        <f>C47-_xlfn.FORECAST.ETS.CONFINT(A47,$B$2:$B$26,$A$2:$A$26,0.95,1,1)</f>
        <v>296.86288161955378</v>
      </c>
      <c r="E47" s="2">
        <f>C47+_xlfn.FORECAST.ETS.CONFINT(A47,$B$2:$B$26,$A$2:$A$26,0.95,1,1)</f>
        <v>793.70336496613027</v>
      </c>
    </row>
    <row r="48" spans="1:5" x14ac:dyDescent="0.35">
      <c r="A48" s="1">
        <v>45597</v>
      </c>
      <c r="C48">
        <f>_xlfn.FORECAST.ETS(A48,$B$2:$B$26,$A$2:$A$26,1,1)</f>
        <v>558.55104283736614</v>
      </c>
      <c r="D48" s="2">
        <f>C48-_xlfn.FORECAST.ETS.CONFINT(A48,$B$2:$B$26,$A$2:$A$26,0.95,1,1)</f>
        <v>304.20851015926144</v>
      </c>
      <c r="E48" s="2">
        <f>C48+_xlfn.FORECAST.ETS.CONFINT(A48,$B$2:$B$26,$A$2:$A$26,0.95,1,1)</f>
        <v>812.89357551547084</v>
      </c>
    </row>
    <row r="49" spans="1:5" x14ac:dyDescent="0.35">
      <c r="A49" s="1">
        <v>45627</v>
      </c>
      <c r="C49">
        <f>_xlfn.FORECAST.ETS(A49,$B$2:$B$26,$A$2:$A$26,1,1)</f>
        <v>571.81896238189017</v>
      </c>
      <c r="D49" s="2">
        <f>C49-_xlfn.FORECAST.ETS.CONFINT(A49,$B$2:$B$26,$A$2:$A$26,0.95,1,1)</f>
        <v>311.67650004699664</v>
      </c>
      <c r="E49" s="2">
        <f>C49+_xlfn.FORECAST.ETS.CONFINT(A49,$B$2:$B$26,$A$2:$A$26,0.95,1,1)</f>
        <v>831.96142471678377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1313-0E51-40E9-B9E0-3565E32D47A6}">
  <dimension ref="A1:E37"/>
  <sheetViews>
    <sheetView topLeftCell="A14" workbookViewId="0">
      <selection activeCell="A2" sqref="A2:B26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15.26953125" customWidth="1"/>
    <col min="4" max="4" width="29" customWidth="1"/>
    <col min="5" max="5" width="29.089843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44197</v>
      </c>
      <c r="B2">
        <v>63.65</v>
      </c>
    </row>
    <row r="3" spans="1:5" x14ac:dyDescent="0.35">
      <c r="A3" s="1">
        <v>44228</v>
      </c>
      <c r="B3">
        <v>62.61</v>
      </c>
    </row>
    <row r="4" spans="1:5" x14ac:dyDescent="0.35">
      <c r="A4" s="1">
        <v>44256</v>
      </c>
      <c r="B4">
        <v>68.5</v>
      </c>
    </row>
    <row r="5" spans="1:5" x14ac:dyDescent="0.35">
      <c r="A5" s="1">
        <v>44287</v>
      </c>
      <c r="B5">
        <v>66.63</v>
      </c>
    </row>
    <row r="6" spans="1:5" x14ac:dyDescent="0.35">
      <c r="A6" s="1">
        <v>44317</v>
      </c>
      <c r="B6">
        <v>76.03</v>
      </c>
    </row>
    <row r="7" spans="1:5" x14ac:dyDescent="0.35">
      <c r="A7" s="1">
        <v>44348</v>
      </c>
      <c r="B7">
        <v>92.64</v>
      </c>
    </row>
    <row r="8" spans="1:5" x14ac:dyDescent="0.35">
      <c r="A8" s="1">
        <v>44378</v>
      </c>
      <c r="B8">
        <v>110.09</v>
      </c>
    </row>
    <row r="9" spans="1:5" x14ac:dyDescent="0.35">
      <c r="A9" s="1">
        <v>44409</v>
      </c>
      <c r="B9">
        <v>122.87</v>
      </c>
    </row>
    <row r="10" spans="1:5" x14ac:dyDescent="0.35">
      <c r="A10" s="1">
        <v>44440</v>
      </c>
      <c r="B10">
        <v>135.30000000000001</v>
      </c>
    </row>
    <row r="11" spans="1:5" x14ac:dyDescent="0.35">
      <c r="A11" s="1">
        <v>44470</v>
      </c>
      <c r="B11">
        <v>163.89</v>
      </c>
    </row>
    <row r="12" spans="1:5" x14ac:dyDescent="0.35">
      <c r="A12" s="1">
        <v>44501</v>
      </c>
      <c r="B12">
        <v>116.86</v>
      </c>
    </row>
    <row r="13" spans="1:5" x14ac:dyDescent="0.35">
      <c r="A13" s="1">
        <v>44531</v>
      </c>
      <c r="B13">
        <v>127.82</v>
      </c>
    </row>
    <row r="14" spans="1:5" x14ac:dyDescent="0.35">
      <c r="A14" s="1">
        <v>44562</v>
      </c>
      <c r="B14">
        <v>145.38999999999999</v>
      </c>
    </row>
    <row r="15" spans="1:5" x14ac:dyDescent="0.35">
      <c r="A15" s="1">
        <v>44593</v>
      </c>
      <c r="B15">
        <v>162.38999999999999</v>
      </c>
    </row>
    <row r="16" spans="1:5" x14ac:dyDescent="0.35">
      <c r="A16" s="1">
        <v>44621</v>
      </c>
      <c r="B16">
        <v>238.36</v>
      </c>
    </row>
    <row r="17" spans="1:5" x14ac:dyDescent="0.35">
      <c r="A17" s="1">
        <v>44652</v>
      </c>
      <c r="B17">
        <v>240.1</v>
      </c>
    </row>
    <row r="18" spans="1:5" x14ac:dyDescent="0.35">
      <c r="A18" s="1">
        <v>44682</v>
      </c>
      <c r="B18">
        <v>298.95</v>
      </c>
    </row>
    <row r="19" spans="1:5" x14ac:dyDescent="0.35">
      <c r="A19" s="1">
        <v>44713</v>
      </c>
      <c r="B19">
        <v>303.77</v>
      </c>
    </row>
    <row r="20" spans="1:5" x14ac:dyDescent="0.35">
      <c r="A20" s="1">
        <v>44743</v>
      </c>
      <c r="B20">
        <v>335.63</v>
      </c>
    </row>
    <row r="21" spans="1:5" x14ac:dyDescent="0.35">
      <c r="A21" s="1">
        <v>44774</v>
      </c>
      <c r="B21">
        <v>339.17</v>
      </c>
    </row>
    <row r="22" spans="1:5" x14ac:dyDescent="0.35">
      <c r="A22" s="1">
        <v>44805</v>
      </c>
      <c r="B22">
        <v>380.94</v>
      </c>
    </row>
    <row r="23" spans="1:5" x14ac:dyDescent="0.35">
      <c r="A23" s="1">
        <v>44835</v>
      </c>
      <c r="B23">
        <v>345.16</v>
      </c>
    </row>
    <row r="24" spans="1:5" x14ac:dyDescent="0.35">
      <c r="A24" s="1">
        <v>44866</v>
      </c>
      <c r="B24">
        <v>292.52999999999997</v>
      </c>
    </row>
    <row r="25" spans="1:5" x14ac:dyDescent="0.35">
      <c r="A25" s="1">
        <v>44896</v>
      </c>
      <c r="B25">
        <v>310.67</v>
      </c>
    </row>
    <row r="26" spans="1:5" x14ac:dyDescent="0.35">
      <c r="A26" s="1">
        <v>44927</v>
      </c>
      <c r="B26">
        <v>260.26</v>
      </c>
      <c r="C26" s="4">
        <v>260.26</v>
      </c>
      <c r="D26" s="5">
        <v>260.26</v>
      </c>
      <c r="E26" s="5">
        <v>260.26</v>
      </c>
    </row>
    <row r="27" spans="1:5" x14ac:dyDescent="0.35">
      <c r="A27" s="1">
        <v>44958</v>
      </c>
      <c r="C27" s="4">
        <f t="shared" ref="C27:C37" si="0">_xlfn.FORECAST.ETS(A27,$B$2:$B$26,$A$2:$A$26,1,1)</f>
        <v>279.92473240235961</v>
      </c>
      <c r="D27" s="5">
        <f t="shared" ref="D27:D37" si="1">C27-_xlfn.FORECAST.ETS.CONFINT(A27,$B$2:$B$26,$A$2:$A$26,0.95,1,1)</f>
        <v>220.67767317952922</v>
      </c>
      <c r="E27" s="5">
        <f t="shared" ref="E27:E37" si="2">C27+_xlfn.FORECAST.ETS.CONFINT(A27,$B$2:$B$26,$A$2:$A$26,0.95,1,1)</f>
        <v>339.17179162519</v>
      </c>
    </row>
    <row r="28" spans="1:5" x14ac:dyDescent="0.35">
      <c r="A28" s="1">
        <v>44986</v>
      </c>
      <c r="C28" s="4">
        <f t="shared" si="0"/>
        <v>293.1926519468837</v>
      </c>
      <c r="D28" s="5">
        <f t="shared" si="1"/>
        <v>213.44423952679983</v>
      </c>
      <c r="E28" s="5">
        <f t="shared" si="2"/>
        <v>372.94106436696757</v>
      </c>
    </row>
    <row r="29" spans="1:5" x14ac:dyDescent="0.35">
      <c r="A29" s="1">
        <v>45017</v>
      </c>
      <c r="C29" s="4">
        <f t="shared" si="0"/>
        <v>306.46057149140779</v>
      </c>
      <c r="D29" s="5">
        <f t="shared" si="1"/>
        <v>210.46195974944624</v>
      </c>
      <c r="E29" s="5">
        <f t="shared" si="2"/>
        <v>402.45918323336934</v>
      </c>
    </row>
    <row r="30" spans="1:5" x14ac:dyDescent="0.35">
      <c r="A30" s="1">
        <v>45047</v>
      </c>
      <c r="C30" s="4">
        <f t="shared" si="0"/>
        <v>319.72849103593194</v>
      </c>
      <c r="D30" s="5">
        <f t="shared" si="1"/>
        <v>209.82856580592141</v>
      </c>
      <c r="E30" s="5">
        <f t="shared" si="2"/>
        <v>429.62841626594246</v>
      </c>
    </row>
    <row r="31" spans="1:5" x14ac:dyDescent="0.35">
      <c r="A31" s="1">
        <v>45078</v>
      </c>
      <c r="C31" s="4">
        <f t="shared" si="0"/>
        <v>332.99641058045609</v>
      </c>
      <c r="D31" s="5">
        <f t="shared" si="1"/>
        <v>210.74013617506654</v>
      </c>
      <c r="E31" s="5">
        <f t="shared" si="2"/>
        <v>455.25268498584563</v>
      </c>
    </row>
    <row r="32" spans="1:5" x14ac:dyDescent="0.35">
      <c r="A32" s="1">
        <v>45108</v>
      </c>
      <c r="C32">
        <f t="shared" si="0"/>
        <v>346.26433012498018</v>
      </c>
      <c r="D32" s="2">
        <f t="shared" si="1"/>
        <v>212.76695309238096</v>
      </c>
      <c r="E32" s="2">
        <f t="shared" si="2"/>
        <v>479.76170715757939</v>
      </c>
    </row>
    <row r="33" spans="1:5" x14ac:dyDescent="0.35">
      <c r="A33" s="1">
        <v>45139</v>
      </c>
      <c r="C33">
        <f t="shared" si="0"/>
        <v>359.53224966950427</v>
      </c>
      <c r="D33" s="2">
        <f t="shared" si="1"/>
        <v>215.64736611572687</v>
      </c>
      <c r="E33" s="2">
        <f t="shared" si="2"/>
        <v>503.41713322328167</v>
      </c>
    </row>
    <row r="34" spans="1:5" x14ac:dyDescent="0.35">
      <c r="A34" s="1">
        <v>45170</v>
      </c>
      <c r="C34">
        <f t="shared" si="0"/>
        <v>372.80016921402841</v>
      </c>
      <c r="D34" s="2">
        <f t="shared" si="1"/>
        <v>219.20806728813398</v>
      </c>
      <c r="E34" s="2">
        <f t="shared" si="2"/>
        <v>526.39227113992285</v>
      </c>
    </row>
    <row r="35" spans="1:5" x14ac:dyDescent="0.35">
      <c r="A35" s="1">
        <v>45200</v>
      </c>
      <c r="C35">
        <f t="shared" si="0"/>
        <v>386.06808875855256</v>
      </c>
      <c r="D35" s="2">
        <f t="shared" si="1"/>
        <v>223.32725531100377</v>
      </c>
      <c r="E35" s="2">
        <f t="shared" si="2"/>
        <v>548.80892220610133</v>
      </c>
    </row>
    <row r="36" spans="1:5" x14ac:dyDescent="0.35">
      <c r="A36" s="1">
        <v>45231</v>
      </c>
      <c r="C36">
        <f t="shared" si="0"/>
        <v>399.33600830307665</v>
      </c>
      <c r="D36" s="2">
        <f t="shared" si="1"/>
        <v>227.91546686396694</v>
      </c>
      <c r="E36" s="2">
        <f t="shared" si="2"/>
        <v>570.75654974218639</v>
      </c>
    </row>
    <row r="37" spans="1:5" x14ac:dyDescent="0.35">
      <c r="A37" s="1">
        <v>45261</v>
      </c>
      <c r="C37">
        <f t="shared" si="0"/>
        <v>412.60392784760074</v>
      </c>
      <c r="D37" s="2">
        <f t="shared" si="1"/>
        <v>232.9047061946772</v>
      </c>
      <c r="E37" s="2">
        <f t="shared" si="2"/>
        <v>592.30314950052434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C032-DD15-4186-AF9B-49B93A4C2390}">
  <dimension ref="A1:H49"/>
  <sheetViews>
    <sheetView topLeftCell="A22" zoomScaleNormal="100" zoomScaleSheetLayoutView="84" workbookViewId="0">
      <selection sqref="A1:B26"/>
    </sheetView>
  </sheetViews>
  <sheetFormatPr defaultRowHeight="14.5" x14ac:dyDescent="0.35"/>
  <cols>
    <col min="1" max="1" width="11.08984375" bestFit="1" customWidth="1"/>
    <col min="2" max="2" width="8.81640625" bestFit="1" customWidth="1"/>
    <col min="3" max="3" width="15.26953125" customWidth="1"/>
    <col min="4" max="4" width="29" customWidth="1"/>
    <col min="5" max="5" width="29.08984375" customWidth="1"/>
    <col min="7" max="7" width="9.453125" customWidth="1"/>
    <col min="8" max="8" width="7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5">
      <c r="A2" s="1">
        <v>44197</v>
      </c>
      <c r="B2">
        <v>63.65</v>
      </c>
      <c r="G2" t="s">
        <v>7</v>
      </c>
      <c r="H2" s="3">
        <f>_xlfn.FORECAST.ETS.STAT($B$2:$B$31,$A$2:$A$31,1,1,1)</f>
        <v>0.1</v>
      </c>
    </row>
    <row r="3" spans="1:8" x14ac:dyDescent="0.35">
      <c r="A3" s="1">
        <v>44228</v>
      </c>
      <c r="B3">
        <v>62.61</v>
      </c>
      <c r="G3" t="s">
        <v>12</v>
      </c>
      <c r="H3" s="3">
        <f>_xlfn.FORECAST.ETS.STAT($B$2:$B$31,$A$2:$A$31,2,1,1)</f>
        <v>1E-3</v>
      </c>
    </row>
    <row r="4" spans="1:8" x14ac:dyDescent="0.35">
      <c r="A4" s="1">
        <v>44256</v>
      </c>
      <c r="B4">
        <v>68.5</v>
      </c>
      <c r="G4" t="s">
        <v>13</v>
      </c>
      <c r="H4" s="3">
        <f>_xlfn.FORECAST.ETS.STAT($B$2:$B$31,$A$2:$A$31,3,1,1)</f>
        <v>2.2204460492503131E-16</v>
      </c>
    </row>
    <row r="5" spans="1:8" x14ac:dyDescent="0.35">
      <c r="A5" s="1">
        <v>44287</v>
      </c>
      <c r="B5">
        <v>66.63</v>
      </c>
      <c r="G5" t="s">
        <v>8</v>
      </c>
      <c r="H5" s="3">
        <f>_xlfn.FORECAST.ETS.STAT($B$2:$B$31,$A$2:$A$31,4,1,1)</f>
        <v>5.0732499994750029</v>
      </c>
    </row>
    <row r="6" spans="1:8" x14ac:dyDescent="0.35">
      <c r="A6" s="1">
        <v>44317</v>
      </c>
      <c r="B6">
        <v>76.03</v>
      </c>
      <c r="G6" t="s">
        <v>9</v>
      </c>
      <c r="H6" s="3">
        <f>_xlfn.FORECAST.ETS.STAT($B$2:$B$31,$A$2:$A$31,5,1,1)</f>
        <v>0.42816655894751482</v>
      </c>
    </row>
    <row r="7" spans="1:8" x14ac:dyDescent="0.35">
      <c r="A7" s="1">
        <v>44348</v>
      </c>
      <c r="B7">
        <v>92.64</v>
      </c>
      <c r="G7" t="s">
        <v>10</v>
      </c>
      <c r="H7" s="3">
        <f>_xlfn.FORECAST.ETS.STAT($B$2:$B$31,$A$2:$A$31,6,1,1)</f>
        <v>100.23673946331137</v>
      </c>
    </row>
    <row r="8" spans="1:8" x14ac:dyDescent="0.35">
      <c r="A8" s="1">
        <v>44378</v>
      </c>
      <c r="B8">
        <v>110.09</v>
      </c>
      <c r="G8" t="s">
        <v>11</v>
      </c>
      <c r="H8" s="3">
        <f>_xlfn.FORECAST.ETS.STAT($B$2:$B$31,$A$2:$A$31,7,1,1)</f>
        <v>115.84074616432667</v>
      </c>
    </row>
    <row r="9" spans="1:8" x14ac:dyDescent="0.35">
      <c r="A9" s="1">
        <v>44409</v>
      </c>
      <c r="B9">
        <v>122.87</v>
      </c>
    </row>
    <row r="10" spans="1:8" x14ac:dyDescent="0.35">
      <c r="A10" s="1">
        <v>44440</v>
      </c>
      <c r="B10">
        <v>135.30000000000001</v>
      </c>
    </row>
    <row r="11" spans="1:8" x14ac:dyDescent="0.35">
      <c r="A11" s="1">
        <v>44470</v>
      </c>
      <c r="B11">
        <v>163.89</v>
      </c>
    </row>
    <row r="12" spans="1:8" x14ac:dyDescent="0.35">
      <c r="A12" s="1">
        <v>44501</v>
      </c>
      <c r="B12">
        <v>116.86</v>
      </c>
    </row>
    <row r="13" spans="1:8" x14ac:dyDescent="0.35">
      <c r="A13" s="1">
        <v>44531</v>
      </c>
      <c r="B13">
        <v>127.82</v>
      </c>
    </row>
    <row r="14" spans="1:8" x14ac:dyDescent="0.35">
      <c r="A14" s="1">
        <v>44562</v>
      </c>
      <c r="B14">
        <v>145.38999999999999</v>
      </c>
    </row>
    <row r="15" spans="1:8" x14ac:dyDescent="0.35">
      <c r="A15" s="1">
        <v>44593</v>
      </c>
      <c r="B15">
        <v>162.38999999999999</v>
      </c>
    </row>
    <row r="16" spans="1:8" x14ac:dyDescent="0.35">
      <c r="A16" s="1">
        <v>44621</v>
      </c>
      <c r="B16">
        <v>238.36</v>
      </c>
    </row>
    <row r="17" spans="1:5" x14ac:dyDescent="0.35">
      <c r="A17" s="1">
        <v>44652</v>
      </c>
      <c r="B17">
        <v>240.1</v>
      </c>
    </row>
    <row r="18" spans="1:5" x14ac:dyDescent="0.35">
      <c r="A18" s="1">
        <v>44682</v>
      </c>
      <c r="B18">
        <v>298.95</v>
      </c>
    </row>
    <row r="19" spans="1:5" x14ac:dyDescent="0.35">
      <c r="A19" s="1">
        <v>44713</v>
      </c>
      <c r="B19">
        <v>303.77</v>
      </c>
    </row>
    <row r="20" spans="1:5" x14ac:dyDescent="0.35">
      <c r="A20" s="1">
        <v>44743</v>
      </c>
      <c r="B20">
        <v>335.63</v>
      </c>
    </row>
    <row r="21" spans="1:5" x14ac:dyDescent="0.35">
      <c r="A21" s="1">
        <v>44774</v>
      </c>
      <c r="B21">
        <v>339.17</v>
      </c>
    </row>
    <row r="22" spans="1:5" x14ac:dyDescent="0.35">
      <c r="A22" s="1">
        <v>44805</v>
      </c>
      <c r="B22">
        <v>380.94</v>
      </c>
    </row>
    <row r="23" spans="1:5" x14ac:dyDescent="0.35">
      <c r="A23" s="1">
        <v>44835</v>
      </c>
      <c r="B23">
        <v>345.16</v>
      </c>
    </row>
    <row r="24" spans="1:5" x14ac:dyDescent="0.35">
      <c r="A24" s="1">
        <v>44866</v>
      </c>
      <c r="B24">
        <v>292.52999999999997</v>
      </c>
    </row>
    <row r="25" spans="1:5" x14ac:dyDescent="0.35">
      <c r="A25" s="1">
        <v>44896</v>
      </c>
      <c r="B25">
        <v>310.67</v>
      </c>
    </row>
    <row r="26" spans="1:5" x14ac:dyDescent="0.35">
      <c r="A26" s="1">
        <v>44927</v>
      </c>
      <c r="B26">
        <v>260.26</v>
      </c>
      <c r="C26">
        <v>260.26</v>
      </c>
      <c r="D26">
        <v>260.26</v>
      </c>
      <c r="E26">
        <v>260.26</v>
      </c>
    </row>
    <row r="27" spans="1:5" x14ac:dyDescent="0.35">
      <c r="A27" s="1">
        <v>44958</v>
      </c>
      <c r="B27">
        <v>171.46</v>
      </c>
      <c r="C27">
        <v>171.46</v>
      </c>
      <c r="D27">
        <v>171.46</v>
      </c>
      <c r="E27">
        <v>171.46</v>
      </c>
    </row>
    <row r="28" spans="1:5" x14ac:dyDescent="0.35">
      <c r="A28" s="1">
        <v>44986</v>
      </c>
      <c r="B28">
        <v>154.29</v>
      </c>
      <c r="C28">
        <v>154.29</v>
      </c>
      <c r="D28">
        <v>154.29</v>
      </c>
      <c r="E28">
        <v>154.29</v>
      </c>
    </row>
    <row r="29" spans="1:5" x14ac:dyDescent="0.35">
      <c r="A29" s="1">
        <v>45017</v>
      </c>
      <c r="B29">
        <v>156.06</v>
      </c>
      <c r="C29">
        <v>156.06</v>
      </c>
      <c r="D29">
        <v>156.06</v>
      </c>
      <c r="E29">
        <v>156.06</v>
      </c>
    </row>
    <row r="30" spans="1:5" x14ac:dyDescent="0.35">
      <c r="A30" s="1">
        <v>45047</v>
      </c>
      <c r="B30">
        <v>128.58000000000001</v>
      </c>
      <c r="C30">
        <v>128.58000000000001</v>
      </c>
      <c r="D30">
        <v>128.58000000000001</v>
      </c>
      <c r="E30">
        <v>128.58000000000001</v>
      </c>
    </row>
    <row r="31" spans="1:5" x14ac:dyDescent="0.35">
      <c r="A31" s="1">
        <v>45078</v>
      </c>
      <c r="B31">
        <v>110.51</v>
      </c>
      <c r="C31">
        <v>110.51</v>
      </c>
      <c r="D31">
        <v>110.51</v>
      </c>
      <c r="E31">
        <v>110.51</v>
      </c>
    </row>
    <row r="32" spans="1:5" x14ac:dyDescent="0.35">
      <c r="A32" s="1">
        <v>45108</v>
      </c>
      <c r="C32">
        <f t="shared" ref="C32:C49" si="0">_xlfn.FORECAST.ETS(A32,$B$2:$B$31,$A$2:$A$31,1,1)</f>
        <v>266.46935579326214</v>
      </c>
      <c r="D32" s="2">
        <f t="shared" ref="D32:D49" si="1">C32-_xlfn.FORECAST.ETS.CONFINT(A32,$B$2:$B$31,$A$2:$A$31,0.95,1,1)</f>
        <v>107.93530767949349</v>
      </c>
      <c r="E32" s="2">
        <f t="shared" ref="E32:E49" si="2">C32+_xlfn.FORECAST.ETS.CONFINT(A32,$B$2:$B$31,$A$2:$A$31,0.95,1,1)</f>
        <v>425.00340390703082</v>
      </c>
    </row>
    <row r="33" spans="1:5" x14ac:dyDescent="0.35">
      <c r="A33" s="1">
        <v>45139</v>
      </c>
      <c r="C33">
        <f t="shared" si="0"/>
        <v>272.8166857203492</v>
      </c>
      <c r="D33" s="2">
        <f t="shared" si="1"/>
        <v>113.47608638239399</v>
      </c>
      <c r="E33" s="2">
        <f t="shared" si="2"/>
        <v>432.15728505830441</v>
      </c>
    </row>
    <row r="34" spans="1:5" x14ac:dyDescent="0.35">
      <c r="A34" s="1">
        <v>45170</v>
      </c>
      <c r="C34">
        <f t="shared" si="0"/>
        <v>279.16401564743632</v>
      </c>
      <c r="D34" s="2">
        <f t="shared" si="1"/>
        <v>119.00499844442541</v>
      </c>
      <c r="E34" s="2">
        <f t="shared" si="2"/>
        <v>439.32303285044725</v>
      </c>
    </row>
    <row r="35" spans="1:5" x14ac:dyDescent="0.35">
      <c r="A35" s="1">
        <v>45200</v>
      </c>
      <c r="C35">
        <f t="shared" si="0"/>
        <v>285.51134557452338</v>
      </c>
      <c r="D35" s="2">
        <f t="shared" si="1"/>
        <v>124.52206872791402</v>
      </c>
      <c r="E35" s="2">
        <f t="shared" si="2"/>
        <v>446.50062242113273</v>
      </c>
    </row>
    <row r="36" spans="1:5" x14ac:dyDescent="0.35">
      <c r="A36" s="1">
        <v>45231</v>
      </c>
      <c r="C36">
        <f t="shared" si="0"/>
        <v>291.85867550161043</v>
      </c>
      <c r="D36" s="2">
        <f t="shared" si="1"/>
        <v>130.02732418812954</v>
      </c>
      <c r="E36" s="2">
        <f t="shared" si="2"/>
        <v>453.6900268150913</v>
      </c>
    </row>
    <row r="37" spans="1:5" x14ac:dyDescent="0.35">
      <c r="A37" s="1">
        <v>45261</v>
      </c>
      <c r="C37">
        <f t="shared" si="0"/>
        <v>298.20600542869749</v>
      </c>
      <c r="D37" s="2">
        <f t="shared" si="1"/>
        <v>135.52079380028215</v>
      </c>
      <c r="E37" s="2">
        <f t="shared" si="2"/>
        <v>460.89121705711284</v>
      </c>
    </row>
    <row r="38" spans="1:5" x14ac:dyDescent="0.35">
      <c r="A38" s="1">
        <v>45292</v>
      </c>
      <c r="C38">
        <f t="shared" si="0"/>
        <v>304.55333535578461</v>
      </c>
      <c r="D38" s="2">
        <f t="shared" si="1"/>
        <v>141.00250848661804</v>
      </c>
      <c r="E38" s="2">
        <f t="shared" si="2"/>
        <v>468.10416222495121</v>
      </c>
    </row>
    <row r="39" spans="1:5" x14ac:dyDescent="0.35">
      <c r="A39" s="1">
        <v>45323</v>
      </c>
      <c r="C39">
        <f t="shared" si="0"/>
        <v>310.90066528287167</v>
      </c>
      <c r="D39" s="2">
        <f t="shared" si="1"/>
        <v>146.47250104373194</v>
      </c>
      <c r="E39" s="2">
        <f t="shared" si="2"/>
        <v>475.3288295220114</v>
      </c>
    </row>
    <row r="40" spans="1:5" x14ac:dyDescent="0.35">
      <c r="A40" s="1">
        <v>45352</v>
      </c>
      <c r="C40">
        <f t="shared" si="0"/>
        <v>317.24799520995873</v>
      </c>
      <c r="D40" s="2">
        <f t="shared" si="1"/>
        <v>151.93080607021028</v>
      </c>
      <c r="E40" s="2">
        <f t="shared" si="2"/>
        <v>482.56518434970718</v>
      </c>
    </row>
    <row r="41" spans="1:5" x14ac:dyDescent="0.35">
      <c r="A41" s="1">
        <v>45383</v>
      </c>
      <c r="C41">
        <f t="shared" si="0"/>
        <v>323.59532513704579</v>
      </c>
      <c r="D41" s="2">
        <f t="shared" si="1"/>
        <v>157.37745989471247</v>
      </c>
      <c r="E41" s="2">
        <f t="shared" si="2"/>
        <v>489.81319037937908</v>
      </c>
    </row>
    <row r="42" spans="1:5" x14ac:dyDescent="0.35">
      <c r="A42" s="1">
        <v>45413</v>
      </c>
      <c r="C42">
        <f t="shared" si="0"/>
        <v>329.94265506413285</v>
      </c>
      <c r="D42" s="2">
        <f t="shared" si="1"/>
        <v>162.812500504593</v>
      </c>
      <c r="E42" s="2">
        <f t="shared" si="2"/>
        <v>497.0728096236727</v>
      </c>
    </row>
    <row r="43" spans="1:5" x14ac:dyDescent="0.35">
      <c r="A43" s="1">
        <v>45444</v>
      </c>
      <c r="C43">
        <f t="shared" si="0"/>
        <v>336.28998499121997</v>
      </c>
      <c r="D43" s="2">
        <f t="shared" si="1"/>
        <v>168.2359674751612</v>
      </c>
      <c r="E43" s="2">
        <f t="shared" si="2"/>
        <v>504.34400250727873</v>
      </c>
    </row>
    <row r="44" spans="1:5" x14ac:dyDescent="0.35">
      <c r="A44" s="1">
        <v>45474</v>
      </c>
      <c r="C44">
        <f t="shared" si="0"/>
        <v>342.63731491830703</v>
      </c>
      <c r="D44" s="2">
        <f t="shared" si="1"/>
        <v>173.64790189966962</v>
      </c>
      <c r="E44" s="2">
        <f t="shared" si="2"/>
        <v>511.62672793694446</v>
      </c>
    </row>
    <row r="45" spans="1:5" x14ac:dyDescent="0.35">
      <c r="A45" s="1">
        <v>45505</v>
      </c>
      <c r="C45">
        <f t="shared" si="0"/>
        <v>348.98464484539409</v>
      </c>
      <c r="D45" s="2">
        <f t="shared" si="1"/>
        <v>179.04834632011728</v>
      </c>
      <c r="E45" s="2">
        <f t="shared" si="2"/>
        <v>518.9209433706709</v>
      </c>
    </row>
    <row r="46" spans="1:5" x14ac:dyDescent="0.35">
      <c r="A46" s="1">
        <v>45536</v>
      </c>
      <c r="C46">
        <f t="shared" si="0"/>
        <v>355.3319747724812</v>
      </c>
      <c r="D46" s="2">
        <f t="shared" si="1"/>
        <v>184.43734465894676</v>
      </c>
      <c r="E46" s="2">
        <f t="shared" si="2"/>
        <v>526.22660488601559</v>
      </c>
    </row>
    <row r="47" spans="1:5" x14ac:dyDescent="0.35">
      <c r="A47" s="1">
        <v>45566</v>
      </c>
      <c r="C47">
        <f t="shared" si="0"/>
        <v>361.67930469956826</v>
      </c>
      <c r="D47" s="2">
        <f t="shared" si="1"/>
        <v>189.81494215170986</v>
      </c>
      <c r="E47" s="2">
        <f t="shared" si="2"/>
        <v>533.5436672474267</v>
      </c>
    </row>
    <row r="48" spans="1:5" x14ac:dyDescent="0.35">
      <c r="A48" s="1">
        <v>45597</v>
      </c>
      <c r="C48">
        <f t="shared" si="0"/>
        <v>368.02663462665532</v>
      </c>
      <c r="D48" s="2">
        <f t="shared" si="1"/>
        <v>195.1811852807709</v>
      </c>
      <c r="E48" s="2">
        <f t="shared" si="2"/>
        <v>540.87208397253971</v>
      </c>
    </row>
    <row r="49" spans="1:5" x14ac:dyDescent="0.35">
      <c r="A49" s="1">
        <v>45627</v>
      </c>
      <c r="C49">
        <f t="shared" si="0"/>
        <v>374.37396455374238</v>
      </c>
      <c r="D49" s="2">
        <f t="shared" si="1"/>
        <v>200.5361217101098</v>
      </c>
      <c r="E49" s="2">
        <f t="shared" si="2"/>
        <v>548.21180739737497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/ O p N a 0 A A A D 4 A A A A E g A A A E N v b m Z p Z y 9 Q Y W N r Y W d l L n h t b I S P z Q q C Q B z E 7 0 H v I H t 3 v + w k f 1 e o Q 5 e E I I i u i y 6 6 p G u 4 a + u 7 d e i R e o W U s r p 1 n J k f z M z j d o d 0 a O r g q j q r W 5 M g h i k K r J O m k H V r V I J M i 1 K x X M B e 5 m d Z q m C k j Y 0 H W y S o c u 4 S E + K 9 x z 7 C b V c S T i k j p 2 x 3 y C v V S P S B 9 X 8 4 1 G a q z R U S c H y t E R w z t s K c 8 w h T I L M L m T Z f g o + L p / T H h E 1 f u 7 5 T Q p l w u w Y y S y D v E + I J A A D / / w M A U E s D B B Q A A g A I A A A A I Q D Q L v M R + Q A A A G M B A A A T A A A A R m 9 y b X V s Y X M v U 2 V j d G l v b j E u b W y P w W q E M B C G 7 8 K + Q 8 j C o m D V X n r o I j 3 Y a 2 F h h R 5 K D 2 O c a s A k k o y 4 I r 5 7 o 9 Z b A y E z 3 w 8 z X x w K k k a z + / 4 + X 4 P A t W C x Z m d e Q t U h y z j L W Y d 0 C p g / d z N Y g Z 5 8 Y p X c o M F w L Q q j C T W 5 k L d E v X t N 0 3 E c E 6 l r f K h B 1 z I R R q X + K l N L k u j S t 6 O Z c m G g e 4 L B k Y V O g r 4 o P 6 t 1 + U t 2 E Y O 1 q M W U N 1 X P o y j e D d 6 B I P M C u 8 m c L V 8 r + f 5 L z 7 x o Q T f e v 5 x 6 X N W 3 X y S l B e 1 + j F W F 6 Q a l 1 9 C F 2 6 h 4 n v n H u p P H j D x m N R A u M Z v 5 z U q B B 9 W D q t B u f N 9 w B I Q P W p b o F E j 9 r 8 L 1 F w A A / / 8 D A F B L A Q I t A B Q A B g A I A A A A I Q A q 3 a p A 0 g A A A D c B A A A T A A A A A A A A A A A A A A A A A A A A A A B b Q 2 9 u d G V u d F 9 U e X B l c 1 0 u e G 1 s U E s B A i 0 A F A A C A A g A A A A h A M / z q T W t A A A A + A A A A B I A A A A A A A A A A A A A A A A A C w M A A E N v b m Z p Z y 9 Q Y W N r Y W d l L n h t b F B L A Q I t A B Q A A g A I A A A A I Q D Q L v M R + Q A A A G M B A A A T A A A A A A A A A A A A A A A A A O g D A A B G b 3 J t d W x h c y 9 T Z W N 0 a W 9 u M S 5 t U E s F B g A A A A A D A A M A w g A A A B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Q A A A A A A A E I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w M 1 Q y M z o z M D o x M y 4 2 N T k 2 M D c x W i I v P j x F b n R y e S B U e X B l P S J G a W x s Q 2 9 s d W 1 u V H l w Z X M i I F Z h b H V l P S J z Q 1 F V R y I v P j x F b n R y e S B U e X B l P S J G a W x s Q 2 9 s d W 1 u T m F t Z X M i I F Z h b H V l P S J z W y Z x d W 9 0 O 0 1 v b n R o J n F 1 b 3 Q 7 L C Z x d W 9 0 O 1 B y a W N l J n F 1 b 3 Q 7 L C Z x d W 9 0 O 0 N o Y W 5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T W 9 u d G g s M H 0 m c X V v d D s s J n F 1 b 3 Q 7 U 2 V j d G l v b j E v V G F i b G U g M C 9 B d X R v U m V t b 3 Z l Z E N v b H V t b n M x L n t Q c m l j Z S w x f S Z x d W 9 0 O y w m c X V v d D t T Z W N 0 a W 9 u M S 9 U Y W J s Z S A w L 0 F 1 d G 9 S Z W 1 v d m V k Q 2 9 s d W 1 u c z E u e 0 N o Y W 5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1 v b n R o L D B 9 J n F 1 b 3 Q 7 L C Z x d W 9 0 O 1 N l Y 3 R p b 2 4 x L 1 R h Y m x l I D A v Q X V 0 b 1 J l b W 9 2 Z W R D b 2 x 1 b W 5 z M S 5 7 U H J p Y 2 U s M X 0 m c X V v d D s s J n F 1 b 3 Q 7 U 2 V j d G l v b j E v V G F i b G U g M C 9 B d X R v U m V t b 3 Z l Z E N v b H V t b n M x L n t D a G F u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9 n T 2 s F t H R 7 R h m w d O 8 s h w A A A A A A I A A A A A A A N m A A D A A A A A E A A A A P F t T C 2 p / S Q E W / v y F C p N Y T w A A A A A B I A A A K A A A A A Q A A A A m 9 r 7 i c c o K k h Z y Q M / U k y c y F A A A A C P g L 7 a 6 7 W f g / + A G L 8 4 I w h x 7 2 Y x 9 Y P w q 0 2 J l S W + t I 9 i Q c A q A A J 4 u a 7 X I + E K e n T s j d b 8 j M l d k K 8 P 6 4 E s l p L 6 3 A A 5 o W R 0 w k o U R i Z a y u 1 i M A 1 V 3 h Q A A A B o U w l o I O b h o Z p n t 1 6 8 U 3 b 3 R p + w 0 A = = < / D a t a M a s h u p > 
</file>

<file path=customXml/itemProps1.xml><?xml version="1.0" encoding="utf-8"?>
<ds:datastoreItem xmlns:ds="http://schemas.openxmlformats.org/officeDocument/2006/customXml" ds:itemID="{1948D9E7-880B-48D3-B304-0C3B4073F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2023-08-24T08:37:00Z</dcterms:created>
  <dcterms:modified xsi:type="dcterms:W3CDTF">2023-09-14T03:28:00Z</dcterms:modified>
</cp:coreProperties>
</file>