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F5" i="8"/>
  <c r="F4" i="8" s="1"/>
  <c r="E5" i="8"/>
  <c r="E4" i="8" s="1"/>
  <c r="D5" i="8"/>
  <c r="D4" i="8" s="1"/>
  <c r="C5" i="8"/>
  <c r="C4" i="8" s="1"/>
  <c r="J4" i="8"/>
  <c r="I4" i="8"/>
  <c r="H4" i="8"/>
  <c r="G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K78" i="6" s="1"/>
  <c r="J74" i="6"/>
  <c r="I74" i="6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J69" i="6"/>
  <c r="I69" i="6"/>
  <c r="H69" i="6"/>
  <c r="G69" i="6"/>
  <c r="J68" i="6"/>
  <c r="I68" i="6"/>
  <c r="I78" i="6" s="1"/>
  <c r="H68" i="6"/>
  <c r="G68" i="6"/>
  <c r="G78" i="6" s="1"/>
  <c r="N62" i="6"/>
  <c r="M62" i="6"/>
  <c r="L62" i="6"/>
  <c r="K62" i="6"/>
  <c r="K50" i="6" s="1"/>
  <c r="J62" i="6"/>
  <c r="J50" i="6" s="1"/>
  <c r="I62" i="6"/>
  <c r="H62" i="6"/>
  <c r="H50" i="6" s="1"/>
  <c r="G62" i="6"/>
  <c r="G50" i="6" s="1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I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L24" i="6" s="1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N31" i="6" s="1"/>
  <c r="M32" i="6"/>
  <c r="L32" i="6"/>
  <c r="K32" i="6"/>
  <c r="K31" i="6" s="1"/>
  <c r="K24" i="6" s="1"/>
  <c r="J32" i="6"/>
  <c r="J31" i="6" s="1"/>
  <c r="I32" i="6"/>
  <c r="I31" i="6" s="1"/>
  <c r="H32" i="6"/>
  <c r="G32" i="6"/>
  <c r="M31" i="6"/>
  <c r="M24" i="6" s="1"/>
  <c r="L31" i="6"/>
  <c r="H31" i="6"/>
  <c r="G31" i="6"/>
  <c r="G24" i="6" s="1"/>
  <c r="G48" i="6" s="1"/>
  <c r="G79" i="6" s="1"/>
  <c r="F31" i="6"/>
  <c r="E31" i="6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M25" i="6"/>
  <c r="L25" i="6"/>
  <c r="K25" i="6"/>
  <c r="J25" i="6"/>
  <c r="I25" i="6"/>
  <c r="H25" i="6"/>
  <c r="H24" i="6" s="1"/>
  <c r="G25" i="6"/>
  <c r="F24" i="6"/>
  <c r="E24" i="6"/>
  <c r="D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D48" i="6" s="1"/>
  <c r="C3" i="6"/>
  <c r="C23" i="6" s="1"/>
  <c r="C48" i="6" s="1"/>
  <c r="F2" i="6"/>
  <c r="G2" i="6" s="1"/>
  <c r="H2" i="6" s="1"/>
  <c r="I2" i="6" s="1"/>
  <c r="J2" i="6" s="1"/>
  <c r="K2" i="6" s="1"/>
  <c r="L2" i="6" s="1"/>
  <c r="M2" i="6" s="1"/>
  <c r="N2" i="6" s="1"/>
  <c r="E2" i="6"/>
  <c r="D2" i="6"/>
  <c r="H18" i="4"/>
  <c r="H19" i="4" s="1"/>
  <c r="G13" i="4"/>
  <c r="G12" i="4"/>
  <c r="H12" i="4" s="1"/>
  <c r="I9" i="4"/>
  <c r="I18" i="4" s="1"/>
  <c r="I19" i="4" s="1"/>
  <c r="H9" i="4"/>
  <c r="G9" i="4"/>
  <c r="G18" i="4" s="1"/>
  <c r="G19" i="4" s="1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J61" i="2"/>
  <c r="J63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G53" i="2"/>
  <c r="G64" i="2" s="1"/>
  <c r="F53" i="2"/>
  <c r="E53" i="2"/>
  <c r="D53" i="2"/>
  <c r="D64" i="2" s="1"/>
  <c r="C53" i="2"/>
  <c r="V51" i="2"/>
  <c r="J50" i="2"/>
  <c r="I50" i="2"/>
  <c r="H50" i="2"/>
  <c r="G50" i="2"/>
  <c r="F50" i="2"/>
  <c r="E50" i="2"/>
  <c r="D50" i="2"/>
  <c r="C50" i="2"/>
  <c r="W49" i="2"/>
  <c r="J49" i="2"/>
  <c r="I49" i="2"/>
  <c r="H49" i="2"/>
  <c r="G49" i="2"/>
  <c r="F49" i="2"/>
  <c r="E49" i="2"/>
  <c r="D49" i="2"/>
  <c r="C49" i="2"/>
  <c r="W48" i="2"/>
  <c r="J48" i="2"/>
  <c r="I48" i="2"/>
  <c r="H48" i="2"/>
  <c r="G48" i="2"/>
  <c r="F48" i="2"/>
  <c r="E48" i="2"/>
  <c r="D48" i="2"/>
  <c r="C48" i="2"/>
  <c r="W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W51" i="2" s="1"/>
  <c r="G45" i="2"/>
  <c r="F45" i="2"/>
  <c r="E45" i="2"/>
  <c r="D45" i="2"/>
  <c r="S51" i="2" s="1"/>
  <c r="C45" i="2"/>
  <c r="J44" i="2"/>
  <c r="I44" i="2"/>
  <c r="X48" i="2" s="1"/>
  <c r="H44" i="2"/>
  <c r="G44" i="2"/>
  <c r="F44" i="2"/>
  <c r="V48" i="2" s="1"/>
  <c r="E44" i="2"/>
  <c r="T48" i="2" s="1"/>
  <c r="D44" i="2"/>
  <c r="S48" i="2" s="1"/>
  <c r="C44" i="2"/>
  <c r="R48" i="2" s="1"/>
  <c r="W43" i="2"/>
  <c r="J43" i="2"/>
  <c r="Y52" i="2" s="1"/>
  <c r="I43" i="2"/>
  <c r="X52" i="2" s="1"/>
  <c r="H43" i="2"/>
  <c r="W52" i="2" s="1"/>
  <c r="G43" i="2"/>
  <c r="F43" i="2"/>
  <c r="E43" i="2"/>
  <c r="D43" i="2"/>
  <c r="S47" i="2" s="1"/>
  <c r="C43" i="2"/>
  <c r="J42" i="2"/>
  <c r="I42" i="2"/>
  <c r="I51" i="2" s="1"/>
  <c r="H42" i="2"/>
  <c r="H51" i="2" s="1"/>
  <c r="G42" i="2"/>
  <c r="G51" i="2" s="1"/>
  <c r="F42" i="2"/>
  <c r="F51" i="2" s="1"/>
  <c r="E42" i="2"/>
  <c r="D42" i="2"/>
  <c r="C42" i="2"/>
  <c r="C51" i="2" s="1"/>
  <c r="X40" i="2"/>
  <c r="M40" i="2"/>
  <c r="L40" i="2"/>
  <c r="AA18" i="2" s="1"/>
  <c r="AA40" i="2" s="1"/>
  <c r="K40" i="2"/>
  <c r="J40" i="2"/>
  <c r="I40" i="2"/>
  <c r="H40" i="2"/>
  <c r="G40" i="2"/>
  <c r="V18" i="2" s="1"/>
  <c r="V40" i="2" s="1"/>
  <c r="F40" i="2"/>
  <c r="U18" i="2" s="1"/>
  <c r="U40" i="2" s="1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V54" i="2" s="1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L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V55" i="2" s="1"/>
  <c r="U27" i="2"/>
  <c r="T27" i="2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L25" i="2"/>
  <c r="G25" i="2"/>
  <c r="V74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L22" i="2"/>
  <c r="H22" i="2"/>
  <c r="W44" i="2" s="1"/>
  <c r="G22" i="2"/>
  <c r="V44" i="2" s="1"/>
  <c r="AB21" i="2"/>
  <c r="AA21" i="2"/>
  <c r="Z21" i="2"/>
  <c r="Y21" i="2"/>
  <c r="X21" i="2"/>
  <c r="W21" i="2"/>
  <c r="V21" i="2"/>
  <c r="U21" i="2"/>
  <c r="T21" i="2"/>
  <c r="S21" i="2"/>
  <c r="R21" i="2"/>
  <c r="L21" i="2"/>
  <c r="K21" i="2"/>
  <c r="Z51" i="2" s="1"/>
  <c r="I21" i="2"/>
  <c r="X49" i="2" s="1"/>
  <c r="H21" i="2"/>
  <c r="G21" i="2"/>
  <c r="F21" i="2"/>
  <c r="U49" i="2" s="1"/>
  <c r="E21" i="2"/>
  <c r="D21" i="2"/>
  <c r="C21" i="2"/>
  <c r="R51" i="2" s="1"/>
  <c r="M20" i="2"/>
  <c r="M21" i="2" s="1"/>
  <c r="L20" i="2"/>
  <c r="K20" i="2"/>
  <c r="J20" i="2"/>
  <c r="J21" i="2" s="1"/>
  <c r="I20" i="2"/>
  <c r="H20" i="2"/>
  <c r="G20" i="2"/>
  <c r="F20" i="2"/>
  <c r="E20" i="2"/>
  <c r="E22" i="2" s="1"/>
  <c r="D20" i="2"/>
  <c r="D22" i="2" s="1"/>
  <c r="C20" i="2"/>
  <c r="C22" i="2" s="1"/>
  <c r="AB18" i="2"/>
  <c r="AB40" i="2" s="1"/>
  <c r="Z18" i="2"/>
  <c r="Z40" i="2" s="1"/>
  <c r="Y18" i="2"/>
  <c r="Y40" i="2" s="1"/>
  <c r="X18" i="2"/>
  <c r="W18" i="2"/>
  <c r="W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E48" i="1"/>
  <c r="D48" i="1"/>
  <c r="C48" i="1"/>
  <c r="J47" i="1"/>
  <c r="I47" i="1"/>
  <c r="I48" i="1" s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G40" i="1"/>
  <c r="G49" i="1" s="1"/>
  <c r="F40" i="1"/>
  <c r="F49" i="1" s="1"/>
  <c r="E40" i="1"/>
  <c r="E49" i="1" s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O38" i="1" s="1"/>
  <c r="C31" i="1"/>
  <c r="J30" i="1"/>
  <c r="I30" i="1"/>
  <c r="H30" i="1"/>
  <c r="G30" i="1"/>
  <c r="F30" i="1"/>
  <c r="E30" i="1"/>
  <c r="P38" i="1" s="1"/>
  <c r="D30" i="1"/>
  <c r="C30" i="1"/>
  <c r="J29" i="1"/>
  <c r="I29" i="1"/>
  <c r="I38" i="1" s="1"/>
  <c r="H29" i="1"/>
  <c r="G29" i="1"/>
  <c r="F29" i="1"/>
  <c r="E29" i="1"/>
  <c r="D29" i="1"/>
  <c r="C29" i="1"/>
  <c r="R27" i="1"/>
  <c r="G27" i="1"/>
  <c r="G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E22" i="3" s="1"/>
  <c r="D22" i="1"/>
  <c r="C22" i="1"/>
  <c r="J21" i="1"/>
  <c r="I21" i="1"/>
  <c r="H21" i="1"/>
  <c r="G21" i="1"/>
  <c r="G21" i="3" s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E18" i="1"/>
  <c r="E18" i="3" s="1"/>
  <c r="D18" i="1"/>
  <c r="U17" i="1"/>
  <c r="T17" i="1"/>
  <c r="S17" i="1"/>
  <c r="R17" i="1"/>
  <c r="Q17" i="1"/>
  <c r="P17" i="1"/>
  <c r="O17" i="1"/>
  <c r="N17" i="1"/>
  <c r="J17" i="1"/>
  <c r="I17" i="1"/>
  <c r="I17" i="3" s="1"/>
  <c r="H17" i="1"/>
  <c r="H17" i="3" s="1"/>
  <c r="G17" i="1"/>
  <c r="G17" i="3" s="1"/>
  <c r="F17" i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U14" i="1"/>
  <c r="T14" i="1"/>
  <c r="T42" i="1" s="1"/>
  <c r="S14" i="1"/>
  <c r="R14" i="1"/>
  <c r="Q14" i="1"/>
  <c r="P14" i="1"/>
  <c r="P41" i="1" s="1"/>
  <c r="O14" i="1"/>
  <c r="N14" i="1"/>
  <c r="J14" i="1"/>
  <c r="J14" i="3" s="1"/>
  <c r="I14" i="1"/>
  <c r="I14" i="3" s="1"/>
  <c r="H14" i="1"/>
  <c r="G14" i="1"/>
  <c r="G14" i="3" s="1"/>
  <c r="F14" i="1"/>
  <c r="E14" i="1"/>
  <c r="D14" i="1"/>
  <c r="C14" i="1"/>
  <c r="C14" i="3" s="1"/>
  <c r="J13" i="1"/>
  <c r="I13" i="1"/>
  <c r="H13" i="1"/>
  <c r="G13" i="1"/>
  <c r="G13" i="3" s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I9" i="1"/>
  <c r="J8" i="1"/>
  <c r="I8" i="1"/>
  <c r="I8" i="3" s="1"/>
  <c r="H8" i="1"/>
  <c r="G8" i="1"/>
  <c r="F8" i="1"/>
  <c r="Q36" i="1" s="1"/>
  <c r="E8" i="1"/>
  <c r="P37" i="1" s="1"/>
  <c r="D8" i="1"/>
  <c r="C8" i="1"/>
  <c r="U7" i="1"/>
  <c r="T7" i="1"/>
  <c r="S7" i="1"/>
  <c r="R7" i="1"/>
  <c r="Q7" i="1"/>
  <c r="P7" i="1"/>
  <c r="O7" i="1"/>
  <c r="N7" i="1"/>
  <c r="J7" i="1"/>
  <c r="I7" i="1"/>
  <c r="T40" i="1" s="1"/>
  <c r="H7" i="1"/>
  <c r="S30" i="1" s="1"/>
  <c r="G7" i="1"/>
  <c r="R35" i="1" s="1"/>
  <c r="F7" i="1"/>
  <c r="E7" i="1"/>
  <c r="D7" i="1"/>
  <c r="C7" i="1"/>
  <c r="U5" i="1"/>
  <c r="R5" i="1"/>
  <c r="Q5" i="1"/>
  <c r="J5" i="1"/>
  <c r="J5" i="3" s="1"/>
  <c r="I5" i="1"/>
  <c r="I5" i="3" s="1"/>
  <c r="H5" i="1"/>
  <c r="H5" i="3" s="1"/>
  <c r="G5" i="1"/>
  <c r="G5" i="3" s="1"/>
  <c r="F5" i="1"/>
  <c r="E5" i="1"/>
  <c r="P5" i="1" s="1"/>
  <c r="D5" i="1"/>
  <c r="O5" i="1" s="1"/>
  <c r="C5" i="1"/>
  <c r="C5" i="3" s="1"/>
  <c r="D23" i="3" l="1"/>
  <c r="D24" i="3"/>
  <c r="D7" i="3"/>
  <c r="D11" i="3"/>
  <c r="O40" i="1"/>
  <c r="O30" i="1"/>
  <c r="O35" i="1"/>
  <c r="R42" i="1"/>
  <c r="R41" i="1"/>
  <c r="S42" i="1"/>
  <c r="D10" i="3"/>
  <c r="F14" i="3"/>
  <c r="U41" i="1"/>
  <c r="U42" i="1"/>
  <c r="J18" i="1"/>
  <c r="J18" i="3" s="1"/>
  <c r="Q38" i="1"/>
  <c r="Q39" i="1" s="1"/>
  <c r="I9" i="3"/>
  <c r="I12" i="1"/>
  <c r="T74" i="1"/>
  <c r="T31" i="1"/>
  <c r="E10" i="3"/>
  <c r="C38" i="1"/>
  <c r="C33" i="3" s="1"/>
  <c r="R38" i="1"/>
  <c r="D9" i="1"/>
  <c r="J24" i="3"/>
  <c r="J7" i="3"/>
  <c r="J11" i="3"/>
  <c r="J23" i="3"/>
  <c r="U35" i="1"/>
  <c r="U40" i="1"/>
  <c r="U30" i="1"/>
  <c r="N5" i="1"/>
  <c r="H8" i="3"/>
  <c r="S36" i="1"/>
  <c r="S37" i="1"/>
  <c r="H9" i="1"/>
  <c r="J8" i="3"/>
  <c r="U37" i="1"/>
  <c r="U36" i="1"/>
  <c r="J9" i="1"/>
  <c r="F10" i="3"/>
  <c r="H14" i="3"/>
  <c r="D38" i="1"/>
  <c r="D36" i="3" s="1"/>
  <c r="H30" i="3"/>
  <c r="S38" i="1"/>
  <c r="S39" i="1" s="1"/>
  <c r="AB51" i="2"/>
  <c r="AB49" i="2"/>
  <c r="AB48" i="2"/>
  <c r="M22" i="2"/>
  <c r="C23" i="3"/>
  <c r="C24" i="3"/>
  <c r="C7" i="3"/>
  <c r="C11" i="3"/>
  <c r="J13" i="3"/>
  <c r="F16" i="3"/>
  <c r="H21" i="3"/>
  <c r="J22" i="3"/>
  <c r="E38" i="1"/>
  <c r="I30" i="3"/>
  <c r="T38" i="1"/>
  <c r="T39" i="1" s="1"/>
  <c r="I35" i="3"/>
  <c r="T55" i="1"/>
  <c r="T45" i="1"/>
  <c r="G16" i="3"/>
  <c r="G18" i="1"/>
  <c r="G18" i="3" s="1"/>
  <c r="R34" i="1"/>
  <c r="C32" i="3"/>
  <c r="C25" i="2"/>
  <c r="R44" i="2"/>
  <c r="D5" i="3"/>
  <c r="D27" i="1"/>
  <c r="S5" i="1"/>
  <c r="E23" i="3"/>
  <c r="E24" i="3"/>
  <c r="E7" i="3"/>
  <c r="E11" i="3"/>
  <c r="P30" i="1"/>
  <c r="P42" i="1"/>
  <c r="P35" i="1"/>
  <c r="E9" i="1"/>
  <c r="P40" i="1"/>
  <c r="N42" i="1"/>
  <c r="J21" i="3"/>
  <c r="T35" i="1"/>
  <c r="D25" i="2"/>
  <c r="S44" i="2"/>
  <c r="F38" i="1"/>
  <c r="F23" i="3"/>
  <c r="F24" i="3"/>
  <c r="F7" i="3"/>
  <c r="F11" i="3"/>
  <c r="Q30" i="1"/>
  <c r="Q35" i="1"/>
  <c r="Q40" i="1"/>
  <c r="J10" i="3"/>
  <c r="O42" i="1"/>
  <c r="H38" i="1"/>
  <c r="H49" i="1"/>
  <c r="E25" i="2"/>
  <c r="T44" i="2"/>
  <c r="C69" i="2"/>
  <c r="C82" i="2"/>
  <c r="I21" i="3"/>
  <c r="T41" i="1"/>
  <c r="U38" i="1"/>
  <c r="U39" i="1" s="1"/>
  <c r="E5" i="3"/>
  <c r="E27" i="1"/>
  <c r="T5" i="1"/>
  <c r="F5" i="3"/>
  <c r="F27" i="1"/>
  <c r="J16" i="3"/>
  <c r="U34" i="1"/>
  <c r="F17" i="3"/>
  <c r="C27" i="1"/>
  <c r="I38" i="3"/>
  <c r="H24" i="3"/>
  <c r="H7" i="3"/>
  <c r="H11" i="3"/>
  <c r="H23" i="3"/>
  <c r="S35" i="1"/>
  <c r="S40" i="1"/>
  <c r="D8" i="3"/>
  <c r="C9" i="1"/>
  <c r="Q42" i="1"/>
  <c r="Q41" i="1"/>
  <c r="C18" i="1"/>
  <c r="C18" i="3" s="1"/>
  <c r="C22" i="3"/>
  <c r="E31" i="3"/>
  <c r="H27" i="1"/>
  <c r="N38" i="1"/>
  <c r="O39" i="1" s="1"/>
  <c r="F31" i="3"/>
  <c r="H32" i="3"/>
  <c r="J33" i="3"/>
  <c r="F82" i="2"/>
  <c r="D18" i="3"/>
  <c r="F8" i="3"/>
  <c r="Q37" i="1"/>
  <c r="F9" i="1"/>
  <c r="D35" i="3"/>
  <c r="J37" i="3"/>
  <c r="G82" i="2"/>
  <c r="G69" i="2"/>
  <c r="D22" i="3"/>
  <c r="C21" i="3"/>
  <c r="I27" i="1"/>
  <c r="G8" i="3"/>
  <c r="R36" i="1"/>
  <c r="R37" i="1"/>
  <c r="G9" i="1"/>
  <c r="C10" i="3"/>
  <c r="F13" i="3"/>
  <c r="J17" i="3"/>
  <c r="F18" i="1"/>
  <c r="F18" i="3" s="1"/>
  <c r="F22" i="3"/>
  <c r="J27" i="1"/>
  <c r="P39" i="1"/>
  <c r="G38" i="1"/>
  <c r="G31" i="3" s="1"/>
  <c r="L31" i="2"/>
  <c r="F9" i="2" s="1"/>
  <c r="L66" i="2" s="1"/>
  <c r="H82" i="2"/>
  <c r="R30" i="1"/>
  <c r="G32" i="3"/>
  <c r="H35" i="3"/>
  <c r="E54" i="1"/>
  <c r="Q34" i="1" s="1"/>
  <c r="AA83" i="2"/>
  <c r="X55" i="2"/>
  <c r="X54" i="2"/>
  <c r="R52" i="2"/>
  <c r="Z48" i="2"/>
  <c r="Y48" i="2"/>
  <c r="T47" i="2"/>
  <c r="AB50" i="2"/>
  <c r="S52" i="2"/>
  <c r="Z49" i="2"/>
  <c r="Y49" i="2"/>
  <c r="J64" i="2"/>
  <c r="X50" i="2"/>
  <c r="I80" i="2"/>
  <c r="Y67" i="2"/>
  <c r="Y59" i="2"/>
  <c r="F36" i="3"/>
  <c r="F54" i="1"/>
  <c r="AA74" i="2"/>
  <c r="Y55" i="2"/>
  <c r="Y54" i="2"/>
  <c r="G29" i="2"/>
  <c r="G31" i="2" s="1"/>
  <c r="L30" i="2"/>
  <c r="AA22" i="2" s="1"/>
  <c r="X43" i="2"/>
  <c r="T51" i="2"/>
  <c r="T52" i="2"/>
  <c r="R53" i="2"/>
  <c r="Y50" i="2"/>
  <c r="N48" i="6"/>
  <c r="H13" i="3"/>
  <c r="D14" i="3"/>
  <c r="H16" i="3"/>
  <c r="D17" i="3"/>
  <c r="D21" i="3"/>
  <c r="T30" i="1"/>
  <c r="I32" i="3"/>
  <c r="E33" i="3"/>
  <c r="G36" i="3"/>
  <c r="T37" i="1"/>
  <c r="R40" i="1"/>
  <c r="N41" i="1"/>
  <c r="N53" i="1"/>
  <c r="G54" i="1"/>
  <c r="Z53" i="2"/>
  <c r="Z52" i="2"/>
  <c r="Z55" i="2"/>
  <c r="AA51" i="2"/>
  <c r="AA48" i="2"/>
  <c r="L38" i="2"/>
  <c r="D51" i="2"/>
  <c r="Y43" i="2"/>
  <c r="U51" i="2"/>
  <c r="X47" i="2"/>
  <c r="X53" i="2"/>
  <c r="I13" i="3"/>
  <c r="E14" i="3"/>
  <c r="I16" i="3"/>
  <c r="E17" i="3"/>
  <c r="E21" i="3"/>
  <c r="E30" i="3"/>
  <c r="F33" i="3"/>
  <c r="H36" i="3"/>
  <c r="O41" i="1"/>
  <c r="O45" i="1"/>
  <c r="H54" i="1"/>
  <c r="AA53" i="2"/>
  <c r="AA50" i="2"/>
  <c r="AA52" i="2"/>
  <c r="AA55" i="2"/>
  <c r="E51" i="2"/>
  <c r="U52" i="2"/>
  <c r="U47" i="2"/>
  <c r="Z43" i="2"/>
  <c r="Y47" i="2"/>
  <c r="Y53" i="2"/>
  <c r="K48" i="6"/>
  <c r="K79" i="6" s="1"/>
  <c r="F21" i="3"/>
  <c r="F30" i="3"/>
  <c r="G33" i="3"/>
  <c r="C34" i="3"/>
  <c r="I36" i="3"/>
  <c r="P45" i="1"/>
  <c r="P53" i="1"/>
  <c r="I54" i="1"/>
  <c r="T53" i="1" s="1"/>
  <c r="P55" i="1"/>
  <c r="AB52" i="2"/>
  <c r="AB43" i="2"/>
  <c r="AB55" i="2"/>
  <c r="AB53" i="2"/>
  <c r="D40" i="2"/>
  <c r="S18" i="2" s="1"/>
  <c r="S40" i="2" s="1"/>
  <c r="V52" i="2"/>
  <c r="V47" i="2"/>
  <c r="AA43" i="2"/>
  <c r="Z47" i="2"/>
  <c r="E48" i="6"/>
  <c r="G30" i="3"/>
  <c r="H33" i="3"/>
  <c r="J36" i="3"/>
  <c r="G37" i="3"/>
  <c r="J54" i="1"/>
  <c r="M65" i="2"/>
  <c r="L65" i="2"/>
  <c r="K65" i="2"/>
  <c r="Z34" i="2"/>
  <c r="AA47" i="2"/>
  <c r="C64" i="2"/>
  <c r="C68" i="2" s="1"/>
  <c r="F48" i="6"/>
  <c r="I33" i="3"/>
  <c r="E34" i="3"/>
  <c r="O36" i="1"/>
  <c r="H37" i="3"/>
  <c r="F22" i="2"/>
  <c r="R55" i="2"/>
  <c r="Y51" i="2"/>
  <c r="AB47" i="2"/>
  <c r="U48" i="2"/>
  <c r="S60" i="2"/>
  <c r="D68" i="2"/>
  <c r="R50" i="2"/>
  <c r="C80" i="2"/>
  <c r="F34" i="3"/>
  <c r="C35" i="3"/>
  <c r="P36" i="1"/>
  <c r="I37" i="3"/>
  <c r="S41" i="1"/>
  <c r="S53" i="2"/>
  <c r="V83" i="2"/>
  <c r="V84" i="2" s="1"/>
  <c r="S54" i="2"/>
  <c r="S55" i="2"/>
  <c r="I82" i="2"/>
  <c r="T49" i="2"/>
  <c r="E64" i="2"/>
  <c r="S50" i="2"/>
  <c r="H48" i="6"/>
  <c r="T53" i="2"/>
  <c r="T54" i="2"/>
  <c r="T55" i="2"/>
  <c r="J51" i="2"/>
  <c r="J80" i="2" s="1"/>
  <c r="S43" i="2"/>
  <c r="T50" i="2"/>
  <c r="V49" i="2"/>
  <c r="F64" i="2"/>
  <c r="E80" i="2"/>
  <c r="H13" i="4"/>
  <c r="I12" i="4"/>
  <c r="I13" i="4" s="1"/>
  <c r="I24" i="6"/>
  <c r="I48" i="6" s="1"/>
  <c r="I79" i="6" s="1"/>
  <c r="G24" i="3"/>
  <c r="G7" i="3"/>
  <c r="G11" i="3"/>
  <c r="G23" i="3"/>
  <c r="C8" i="3"/>
  <c r="G10" i="3"/>
  <c r="C13" i="3"/>
  <c r="C16" i="3"/>
  <c r="G22" i="3"/>
  <c r="G29" i="3"/>
  <c r="H31" i="3"/>
  <c r="H34" i="3"/>
  <c r="O37" i="1"/>
  <c r="U45" i="1"/>
  <c r="F48" i="1"/>
  <c r="U53" i="2"/>
  <c r="I22" i="2"/>
  <c r="H25" i="2"/>
  <c r="U55" i="2"/>
  <c r="U54" i="2"/>
  <c r="G38" i="2"/>
  <c r="T43" i="2"/>
  <c r="AA44" i="2"/>
  <c r="U50" i="2"/>
  <c r="V60" i="2"/>
  <c r="G68" i="2"/>
  <c r="F80" i="2"/>
  <c r="J24" i="6"/>
  <c r="J48" i="6" s="1"/>
  <c r="J79" i="6" s="1"/>
  <c r="L48" i="6"/>
  <c r="H78" i="6"/>
  <c r="H10" i="3"/>
  <c r="D13" i="3"/>
  <c r="D16" i="3"/>
  <c r="H18" i="1"/>
  <c r="H18" i="3" s="1"/>
  <c r="H22" i="3"/>
  <c r="H29" i="3"/>
  <c r="I31" i="3"/>
  <c r="E32" i="3"/>
  <c r="I34" i="3"/>
  <c r="F35" i="3"/>
  <c r="C36" i="3"/>
  <c r="G48" i="1"/>
  <c r="C49" i="1"/>
  <c r="C54" i="1"/>
  <c r="N55" i="1" s="1"/>
  <c r="V53" i="2"/>
  <c r="V85" i="2"/>
  <c r="J22" i="2"/>
  <c r="U43" i="2"/>
  <c r="R47" i="2"/>
  <c r="AA49" i="2"/>
  <c r="V50" i="2"/>
  <c r="H64" i="2"/>
  <c r="G80" i="2"/>
  <c r="M48" i="6"/>
  <c r="I24" i="3"/>
  <c r="I7" i="3"/>
  <c r="I11" i="3"/>
  <c r="I23" i="3"/>
  <c r="E8" i="3"/>
  <c r="I10" i="3"/>
  <c r="E13" i="3"/>
  <c r="E16" i="3"/>
  <c r="I18" i="1"/>
  <c r="I18" i="3" s="1"/>
  <c r="I22" i="3"/>
  <c r="I29" i="3"/>
  <c r="J31" i="3"/>
  <c r="F32" i="3"/>
  <c r="J34" i="3"/>
  <c r="T36" i="1"/>
  <c r="J38" i="1"/>
  <c r="J35" i="3" s="1"/>
  <c r="H48" i="1"/>
  <c r="T34" i="1" s="1"/>
  <c r="D49" i="1"/>
  <c r="D54" i="1"/>
  <c r="W53" i="2"/>
  <c r="K22" i="2"/>
  <c r="W55" i="2"/>
  <c r="V43" i="2"/>
  <c r="Z50" i="2"/>
  <c r="I68" i="2"/>
  <c r="I69" i="2" s="1"/>
  <c r="X60" i="2"/>
  <c r="W50" i="2"/>
  <c r="H80" i="2"/>
  <c r="J78" i="6"/>
  <c r="C63" i="2"/>
  <c r="D63" i="2"/>
  <c r="C81" i="2"/>
  <c r="E63" i="2"/>
  <c r="D81" i="2"/>
  <c r="R49" i="2"/>
  <c r="F63" i="2"/>
  <c r="E81" i="2"/>
  <c r="S49" i="2"/>
  <c r="G63" i="2"/>
  <c r="F81" i="2"/>
  <c r="H63" i="2"/>
  <c r="G81" i="2"/>
  <c r="I63" i="2"/>
  <c r="H81" i="2"/>
  <c r="K57" i="2"/>
  <c r="K64" i="2" s="1"/>
  <c r="L59" i="2"/>
  <c r="I81" i="2"/>
  <c r="J81" i="2"/>
  <c r="J32" i="3" l="1"/>
  <c r="D37" i="3"/>
  <c r="C37" i="3"/>
  <c r="J29" i="3"/>
  <c r="C30" i="3"/>
  <c r="D29" i="3"/>
  <c r="U67" i="2"/>
  <c r="U59" i="2"/>
  <c r="I25" i="2"/>
  <c r="X44" i="2"/>
  <c r="U60" i="2"/>
  <c r="F68" i="2"/>
  <c r="F69" i="2" s="1"/>
  <c r="J55" i="1"/>
  <c r="U46" i="1"/>
  <c r="E82" i="2"/>
  <c r="E69" i="2"/>
  <c r="D82" i="2"/>
  <c r="D69" i="2"/>
  <c r="G9" i="3"/>
  <c r="G12" i="1"/>
  <c r="R74" i="1"/>
  <c r="R31" i="1"/>
  <c r="F9" i="3"/>
  <c r="Q74" i="1"/>
  <c r="Q31" i="1"/>
  <c r="F12" i="1"/>
  <c r="H27" i="3"/>
  <c r="S27" i="1"/>
  <c r="F27" i="3"/>
  <c r="Q27" i="1"/>
  <c r="T74" i="2"/>
  <c r="E29" i="2"/>
  <c r="E38" i="2"/>
  <c r="T68" i="2" s="1"/>
  <c r="D33" i="3"/>
  <c r="T59" i="2"/>
  <c r="T67" i="2"/>
  <c r="H68" i="2"/>
  <c r="H69" i="2" s="1"/>
  <c r="W60" i="2"/>
  <c r="R55" i="1"/>
  <c r="R53" i="1"/>
  <c r="R45" i="1"/>
  <c r="D34" i="3"/>
  <c r="C31" i="3"/>
  <c r="AA75" i="2"/>
  <c r="AA19" i="2"/>
  <c r="AA23" i="2" s="1"/>
  <c r="AA45" i="2"/>
  <c r="L39" i="2"/>
  <c r="T75" i="1"/>
  <c r="T76" i="1" s="1"/>
  <c r="E27" i="3"/>
  <c r="P27" i="1"/>
  <c r="E38" i="3"/>
  <c r="H79" i="6"/>
  <c r="N45" i="1"/>
  <c r="G38" i="3"/>
  <c r="I27" i="3"/>
  <c r="T27" i="1"/>
  <c r="F38" i="3"/>
  <c r="F56" i="1"/>
  <c r="E9" i="3"/>
  <c r="P74" i="1"/>
  <c r="P31" i="1"/>
  <c r="E12" i="1"/>
  <c r="E29" i="3"/>
  <c r="AB44" i="2"/>
  <c r="M25" i="2"/>
  <c r="D30" i="3"/>
  <c r="H38" i="3"/>
  <c r="H56" i="1"/>
  <c r="F29" i="3"/>
  <c r="R74" i="2"/>
  <c r="C29" i="2"/>
  <c r="C38" i="2"/>
  <c r="I12" i="3"/>
  <c r="I15" i="1"/>
  <c r="I15" i="3" s="1"/>
  <c r="T64" i="1"/>
  <c r="I25" i="1"/>
  <c r="S59" i="2"/>
  <c r="S67" i="2"/>
  <c r="S68" i="2"/>
  <c r="W67" i="2"/>
  <c r="W59" i="2"/>
  <c r="U55" i="1"/>
  <c r="J82" i="2"/>
  <c r="J69" i="2"/>
  <c r="R59" i="2"/>
  <c r="R67" i="2"/>
  <c r="J38" i="3"/>
  <c r="J56" i="1"/>
  <c r="U53" i="1"/>
  <c r="E35" i="3"/>
  <c r="D80" i="2"/>
  <c r="C29" i="3"/>
  <c r="Q24" i="6"/>
  <c r="D55" i="1"/>
  <c r="D49" i="3" s="1"/>
  <c r="O46" i="1"/>
  <c r="P34" i="1"/>
  <c r="J25" i="2"/>
  <c r="Y44" i="2"/>
  <c r="O55" i="1"/>
  <c r="R60" i="2"/>
  <c r="E36" i="3"/>
  <c r="J27" i="3"/>
  <c r="U27" i="1"/>
  <c r="J30" i="3"/>
  <c r="H9" i="3"/>
  <c r="H12" i="1"/>
  <c r="S74" i="1"/>
  <c r="S75" i="1" s="1"/>
  <c r="S76" i="1" s="1"/>
  <c r="S31" i="1"/>
  <c r="L63" i="2"/>
  <c r="L57" i="2"/>
  <c r="L64" i="2" s="1"/>
  <c r="L68" i="2" s="1"/>
  <c r="M59" i="2"/>
  <c r="F55" i="1"/>
  <c r="Q46" i="1"/>
  <c r="D27" i="3"/>
  <c r="O27" i="1"/>
  <c r="D31" i="3"/>
  <c r="D32" i="3"/>
  <c r="C9" i="3"/>
  <c r="N74" i="1"/>
  <c r="N31" i="1"/>
  <c r="C12" i="1"/>
  <c r="D9" i="3"/>
  <c r="O74" i="1"/>
  <c r="D12" i="1"/>
  <c r="O31" i="1"/>
  <c r="Z44" i="2"/>
  <c r="K25" i="2"/>
  <c r="U44" i="2"/>
  <c r="F25" i="2"/>
  <c r="J9" i="3"/>
  <c r="U74" i="1"/>
  <c r="U75" i="1" s="1"/>
  <c r="U76" i="1" s="1"/>
  <c r="J12" i="1"/>
  <c r="U31" i="1"/>
  <c r="V67" i="2"/>
  <c r="V61" i="2"/>
  <c r="V68" i="2"/>
  <c r="V69" i="2"/>
  <c r="V59" i="2"/>
  <c r="V75" i="2"/>
  <c r="V45" i="2"/>
  <c r="V19" i="2"/>
  <c r="V23" i="2" s="1"/>
  <c r="G39" i="2"/>
  <c r="T60" i="2"/>
  <c r="E68" i="2"/>
  <c r="H55" i="1"/>
  <c r="S46" i="1"/>
  <c r="AA84" i="2"/>
  <c r="AA85" i="2" s="1"/>
  <c r="S74" i="2"/>
  <c r="D29" i="2"/>
  <c r="D38" i="2"/>
  <c r="G35" i="3"/>
  <c r="I55" i="1"/>
  <c r="T46" i="1"/>
  <c r="F37" i="3"/>
  <c r="O53" i="1"/>
  <c r="E37" i="3"/>
  <c r="J68" i="2"/>
  <c r="Y60" i="2"/>
  <c r="C27" i="3"/>
  <c r="N27" i="1"/>
  <c r="G34" i="3"/>
  <c r="R39" i="1"/>
  <c r="S55" i="1"/>
  <c r="S53" i="1"/>
  <c r="S45" i="1"/>
  <c r="W74" i="2"/>
  <c r="H38" i="2"/>
  <c r="W68" i="2" s="1"/>
  <c r="H29" i="2"/>
  <c r="S34" i="1"/>
  <c r="X67" i="2"/>
  <c r="X59" i="2"/>
  <c r="C55" i="1"/>
  <c r="C54" i="3" s="1"/>
  <c r="N46" i="1"/>
  <c r="F48" i="3"/>
  <c r="Q55" i="1"/>
  <c r="Q53" i="1"/>
  <c r="Q45" i="1"/>
  <c r="G55" i="1"/>
  <c r="R46" i="1"/>
  <c r="E55" i="1"/>
  <c r="E56" i="1" s="1"/>
  <c r="P46" i="1"/>
  <c r="C38" i="3"/>
  <c r="D38" i="3"/>
  <c r="O34" i="1"/>
  <c r="D54" i="3" l="1"/>
  <c r="G58" i="3"/>
  <c r="G50" i="3"/>
  <c r="G55" i="3"/>
  <c r="G49" i="3"/>
  <c r="G47" i="3"/>
  <c r="G41" i="3"/>
  <c r="G42" i="3"/>
  <c r="G43" i="3"/>
  <c r="G52" i="3"/>
  <c r="G45" i="3"/>
  <c r="G44" i="3"/>
  <c r="G46" i="3"/>
  <c r="G40" i="3"/>
  <c r="G51" i="3"/>
  <c r="G53" i="3"/>
  <c r="X74" i="2"/>
  <c r="I38" i="2"/>
  <c r="I29" i="2"/>
  <c r="G54" i="3"/>
  <c r="AB74" i="2"/>
  <c r="M29" i="2"/>
  <c r="M38" i="2"/>
  <c r="G56" i="1"/>
  <c r="H58" i="3"/>
  <c r="H50" i="3"/>
  <c r="H55" i="3"/>
  <c r="H47" i="3"/>
  <c r="H53" i="3"/>
  <c r="H43" i="3"/>
  <c r="H52" i="3"/>
  <c r="H41" i="3"/>
  <c r="H44" i="3"/>
  <c r="H51" i="3"/>
  <c r="H42" i="3"/>
  <c r="H40" i="3"/>
  <c r="H46" i="3"/>
  <c r="H45" i="3"/>
  <c r="D12" i="3"/>
  <c r="O64" i="1"/>
  <c r="D25" i="1"/>
  <c r="D15" i="1"/>
  <c r="D15" i="3" s="1"/>
  <c r="F55" i="3"/>
  <c r="F58" i="3"/>
  <c r="F50" i="3"/>
  <c r="F42" i="3"/>
  <c r="F41" i="3"/>
  <c r="F44" i="3"/>
  <c r="F49" i="3"/>
  <c r="F43" i="3"/>
  <c r="F46" i="3"/>
  <c r="F53" i="3"/>
  <c r="F47" i="3"/>
  <c r="F51" i="3"/>
  <c r="F52" i="3"/>
  <c r="F40" i="3"/>
  <c r="F45" i="3"/>
  <c r="H54" i="3"/>
  <c r="O75" i="1"/>
  <c r="O76" i="1" s="1"/>
  <c r="F54" i="3"/>
  <c r="D56" i="1"/>
  <c r="J12" i="3"/>
  <c r="U64" i="1"/>
  <c r="J25" i="1"/>
  <c r="J15" i="1"/>
  <c r="J15" i="3" s="1"/>
  <c r="M57" i="2"/>
  <c r="M64" i="2" s="1"/>
  <c r="M63" i="2"/>
  <c r="F12" i="3"/>
  <c r="Q64" i="1"/>
  <c r="F25" i="1"/>
  <c r="F15" i="1"/>
  <c r="F15" i="3" s="1"/>
  <c r="Z74" i="2"/>
  <c r="K29" i="2"/>
  <c r="K38" i="2"/>
  <c r="G12" i="3"/>
  <c r="R64" i="1"/>
  <c r="G25" i="1"/>
  <c r="G15" i="1"/>
  <c r="G15" i="3" s="1"/>
  <c r="C55" i="3"/>
  <c r="C58" i="3"/>
  <c r="C50" i="3"/>
  <c r="C45" i="3"/>
  <c r="C48" i="3"/>
  <c r="C46" i="3"/>
  <c r="C40" i="3"/>
  <c r="C47" i="3"/>
  <c r="C43" i="3"/>
  <c r="C42" i="3"/>
  <c r="C53" i="3"/>
  <c r="C44" i="3"/>
  <c r="C51" i="3"/>
  <c r="C52" i="3"/>
  <c r="C41" i="3"/>
  <c r="G48" i="3"/>
  <c r="I25" i="3"/>
  <c r="I26" i="1"/>
  <c r="T32" i="1"/>
  <c r="T65" i="1"/>
  <c r="T6" i="1"/>
  <c r="T56" i="1"/>
  <c r="T48" i="1"/>
  <c r="AA62" i="2"/>
  <c r="AA46" i="2"/>
  <c r="AA25" i="2"/>
  <c r="C12" i="3"/>
  <c r="N64" i="1"/>
  <c r="C25" i="1"/>
  <c r="C15" i="1"/>
  <c r="C15" i="3" s="1"/>
  <c r="AA60" i="2"/>
  <c r="E12" i="3"/>
  <c r="P64" i="1"/>
  <c r="E25" i="1"/>
  <c r="E15" i="1"/>
  <c r="E15" i="3" s="1"/>
  <c r="J58" i="3"/>
  <c r="J50" i="3"/>
  <c r="J55" i="3"/>
  <c r="J41" i="3"/>
  <c r="J42" i="3"/>
  <c r="J40" i="3"/>
  <c r="J45" i="3"/>
  <c r="J52" i="3"/>
  <c r="J47" i="3"/>
  <c r="J44" i="3"/>
  <c r="J46" i="3"/>
  <c r="J48" i="3"/>
  <c r="J53" i="3"/>
  <c r="J51" i="3"/>
  <c r="J49" i="3"/>
  <c r="J43" i="3"/>
  <c r="C56" i="1"/>
  <c r="I58" i="3"/>
  <c r="I50" i="3"/>
  <c r="I55" i="3"/>
  <c r="I48" i="3"/>
  <c r="I43" i="3"/>
  <c r="I40" i="3"/>
  <c r="I47" i="3"/>
  <c r="I45" i="3"/>
  <c r="I56" i="1"/>
  <c r="I42" i="3"/>
  <c r="I44" i="3"/>
  <c r="I49" i="3"/>
  <c r="I41" i="3"/>
  <c r="I46" i="3"/>
  <c r="I53" i="3"/>
  <c r="I52" i="3"/>
  <c r="I51" i="3"/>
  <c r="AA61" i="2"/>
  <c r="AA59" i="2"/>
  <c r="Y74" i="2"/>
  <c r="J29" i="2"/>
  <c r="J38" i="2"/>
  <c r="R75" i="2"/>
  <c r="R45" i="2"/>
  <c r="R19" i="2"/>
  <c r="R23" i="2" s="1"/>
  <c r="C39" i="2"/>
  <c r="Q75" i="1"/>
  <c r="Q76" i="1" s="1"/>
  <c r="J54" i="3"/>
  <c r="H48" i="3"/>
  <c r="I54" i="3"/>
  <c r="V62" i="2"/>
  <c r="V70" i="2"/>
  <c r="V25" i="2"/>
  <c r="V46" i="2"/>
  <c r="U74" i="2"/>
  <c r="F38" i="2"/>
  <c r="F29" i="2"/>
  <c r="N75" i="1"/>
  <c r="N76" i="1" s="1"/>
  <c r="R68" i="2"/>
  <c r="C31" i="2"/>
  <c r="R83" i="2"/>
  <c r="R84" i="2" s="1"/>
  <c r="R85" i="2" s="1"/>
  <c r="P75" i="1"/>
  <c r="P76" i="1" s="1"/>
  <c r="H49" i="3"/>
  <c r="E55" i="3"/>
  <c r="E58" i="3"/>
  <c r="E50" i="3"/>
  <c r="E49" i="3"/>
  <c r="E52" i="3"/>
  <c r="E40" i="3"/>
  <c r="E43" i="3"/>
  <c r="E42" i="3"/>
  <c r="E41" i="3"/>
  <c r="E44" i="3"/>
  <c r="E45" i="3"/>
  <c r="E46" i="3"/>
  <c r="E47" i="3"/>
  <c r="E48" i="3"/>
  <c r="E53" i="3"/>
  <c r="E51" i="3"/>
  <c r="H31" i="2"/>
  <c r="W83" i="2"/>
  <c r="W84" i="2" s="1"/>
  <c r="W85" i="2" s="1"/>
  <c r="S75" i="2"/>
  <c r="S45" i="2"/>
  <c r="S19" i="2"/>
  <c r="S23" i="2" s="1"/>
  <c r="D39" i="2"/>
  <c r="H12" i="3"/>
  <c r="S64" i="1"/>
  <c r="H25" i="1"/>
  <c r="H15" i="1"/>
  <c r="H15" i="3" s="1"/>
  <c r="T75" i="2"/>
  <c r="T45" i="2"/>
  <c r="T19" i="2"/>
  <c r="T23" i="2" s="1"/>
  <c r="E39" i="2"/>
  <c r="R75" i="1"/>
  <c r="R76" i="1" s="1"/>
  <c r="C49" i="3"/>
  <c r="W75" i="2"/>
  <c r="H39" i="2"/>
  <c r="W45" i="2"/>
  <c r="W19" i="2"/>
  <c r="W23" i="2" s="1"/>
  <c r="E54" i="3"/>
  <c r="D31" i="2"/>
  <c r="S83" i="2"/>
  <c r="S84" i="2" s="1"/>
  <c r="S85" i="2" s="1"/>
  <c r="E31" i="2"/>
  <c r="T83" i="2"/>
  <c r="T84" i="2" s="1"/>
  <c r="T85" i="2" s="1"/>
  <c r="D55" i="3"/>
  <c r="D58" i="3"/>
  <c r="D50" i="3"/>
  <c r="D52" i="3"/>
  <c r="D45" i="3"/>
  <c r="D51" i="3"/>
  <c r="D40" i="3"/>
  <c r="D48" i="3"/>
  <c r="D53" i="3"/>
  <c r="D43" i="3"/>
  <c r="D42" i="3"/>
  <c r="D44" i="3"/>
  <c r="D47" i="3"/>
  <c r="D41" i="3"/>
  <c r="D46" i="3"/>
  <c r="Y75" i="2" l="1"/>
  <c r="J39" i="2"/>
  <c r="Y45" i="2"/>
  <c r="Y19" i="2"/>
  <c r="Y23" i="2" s="1"/>
  <c r="Y68" i="2"/>
  <c r="I26" i="3"/>
  <c r="T57" i="1"/>
  <c r="T47" i="1"/>
  <c r="V72" i="2"/>
  <c r="V76" i="2"/>
  <c r="V63" i="2"/>
  <c r="V64" i="2"/>
  <c r="V71" i="2"/>
  <c r="V31" i="2"/>
  <c r="V35" i="2" s="1"/>
  <c r="J31" i="2"/>
  <c r="D9" i="2" s="1"/>
  <c r="Y83" i="2"/>
  <c r="Y84" i="2" s="1"/>
  <c r="Y85" i="2" s="1"/>
  <c r="K30" i="2"/>
  <c r="Z22" i="2" s="1"/>
  <c r="Z83" i="2"/>
  <c r="Z84" i="2" s="1"/>
  <c r="Z85" i="2" s="1"/>
  <c r="C25" i="3"/>
  <c r="N6" i="1"/>
  <c r="C26" i="1"/>
  <c r="N32" i="1"/>
  <c r="N65" i="1"/>
  <c r="N56" i="1"/>
  <c r="N48" i="1"/>
  <c r="H25" i="3"/>
  <c r="H26" i="1"/>
  <c r="S32" i="1"/>
  <c r="S65" i="1"/>
  <c r="S6" i="1"/>
  <c r="S56" i="1"/>
  <c r="S48" i="1"/>
  <c r="F25" i="3"/>
  <c r="Q65" i="1"/>
  <c r="F26" i="1"/>
  <c r="Q32" i="1"/>
  <c r="Q6" i="1"/>
  <c r="Q56" i="1"/>
  <c r="Q48" i="1"/>
  <c r="AB75" i="2"/>
  <c r="AB19" i="2"/>
  <c r="AB45" i="2"/>
  <c r="M39" i="2"/>
  <c r="AB61" i="2" s="1"/>
  <c r="AA63" i="2"/>
  <c r="AA64" i="2"/>
  <c r="AA76" i="2"/>
  <c r="AA31" i="2"/>
  <c r="AA35" i="2" s="1"/>
  <c r="M30" i="2"/>
  <c r="AB22" i="2" s="1"/>
  <c r="AB83" i="2"/>
  <c r="AB84" i="2" s="1"/>
  <c r="AB85" i="2" s="1"/>
  <c r="W62" i="2"/>
  <c r="W70" i="2"/>
  <c r="W25" i="2"/>
  <c r="W46" i="2"/>
  <c r="S61" i="2"/>
  <c r="S69" i="2"/>
  <c r="S70" i="2"/>
  <c r="S46" i="2"/>
  <c r="S62" i="2"/>
  <c r="S25" i="2"/>
  <c r="I31" i="2"/>
  <c r="X83" i="2"/>
  <c r="X84" i="2" s="1"/>
  <c r="X85" i="2" s="1"/>
  <c r="E25" i="3"/>
  <c r="P32" i="1"/>
  <c r="P65" i="1"/>
  <c r="E26" i="1"/>
  <c r="P6" i="1"/>
  <c r="P56" i="1"/>
  <c r="P48" i="1"/>
  <c r="G25" i="3"/>
  <c r="G26" i="1"/>
  <c r="R65" i="1"/>
  <c r="R6" i="1"/>
  <c r="R32" i="1"/>
  <c r="R48" i="1"/>
  <c r="R56" i="1"/>
  <c r="R61" i="2"/>
  <c r="R69" i="2"/>
  <c r="T61" i="2"/>
  <c r="T69" i="2"/>
  <c r="F31" i="2"/>
  <c r="U83" i="2"/>
  <c r="U84" i="2" s="1"/>
  <c r="U85" i="2" s="1"/>
  <c r="R70" i="2"/>
  <c r="R62" i="2"/>
  <c r="R25" i="2"/>
  <c r="R46" i="2"/>
  <c r="T11" i="1"/>
  <c r="T8" i="1"/>
  <c r="J25" i="3"/>
  <c r="U32" i="1"/>
  <c r="U65" i="1"/>
  <c r="J26" i="1"/>
  <c r="U6" i="1"/>
  <c r="U48" i="1"/>
  <c r="U56" i="1"/>
  <c r="D25" i="3"/>
  <c r="O32" i="1"/>
  <c r="O65" i="1"/>
  <c r="O6" i="1"/>
  <c r="D26" i="1"/>
  <c r="O56" i="1"/>
  <c r="O48" i="1"/>
  <c r="T70" i="2"/>
  <c r="T62" i="2"/>
  <c r="T25" i="2"/>
  <c r="T46" i="2"/>
  <c r="U75" i="2"/>
  <c r="U45" i="2"/>
  <c r="U19" i="2"/>
  <c r="U23" i="2" s="1"/>
  <c r="F39" i="2"/>
  <c r="U68" i="2"/>
  <c r="Z45" i="2"/>
  <c r="Z75" i="2"/>
  <c r="Z19" i="2"/>
  <c r="Z23" i="2" s="1"/>
  <c r="K39" i="2"/>
  <c r="Z61" i="2" s="1"/>
  <c r="W61" i="2"/>
  <c r="W69" i="2"/>
  <c r="X75" i="2"/>
  <c r="I39" i="2"/>
  <c r="X45" i="2"/>
  <c r="X19" i="2"/>
  <c r="X23" i="2" s="1"/>
  <c r="X68" i="2"/>
  <c r="S64" i="2" l="1"/>
  <c r="S71" i="2"/>
  <c r="S72" i="2"/>
  <c r="S76" i="2"/>
  <c r="S63" i="2"/>
  <c r="S31" i="2"/>
  <c r="S35" i="2" s="1"/>
  <c r="Y61" i="2"/>
  <c r="Y69" i="2"/>
  <c r="D26" i="3"/>
  <c r="O57" i="1"/>
  <c r="O47" i="1"/>
  <c r="F26" i="3"/>
  <c r="Q47" i="1"/>
  <c r="Q57" i="1"/>
  <c r="Z62" i="2"/>
  <c r="Z25" i="2"/>
  <c r="Z46" i="2"/>
  <c r="Q8" i="1"/>
  <c r="Q11" i="1" s="1"/>
  <c r="O8" i="1"/>
  <c r="O11" i="1" s="1"/>
  <c r="T13" i="1"/>
  <c r="T66" i="1"/>
  <c r="T58" i="1"/>
  <c r="T33" i="1"/>
  <c r="T49" i="1"/>
  <c r="W76" i="2"/>
  <c r="W63" i="2"/>
  <c r="W64" i="2"/>
  <c r="W71" i="2"/>
  <c r="W72" i="2"/>
  <c r="W31" i="2"/>
  <c r="W35" i="2" s="1"/>
  <c r="E26" i="3"/>
  <c r="P57" i="1"/>
  <c r="P47" i="1"/>
  <c r="X62" i="2"/>
  <c r="X70" i="2"/>
  <c r="X25" i="2"/>
  <c r="X46" i="2"/>
  <c r="C26" i="3"/>
  <c r="N57" i="1"/>
  <c r="N47" i="1"/>
  <c r="U61" i="2"/>
  <c r="U69" i="2"/>
  <c r="U62" i="2"/>
  <c r="U70" i="2"/>
  <c r="U25" i="2"/>
  <c r="U46" i="2"/>
  <c r="R63" i="2"/>
  <c r="R64" i="2"/>
  <c r="R71" i="2"/>
  <c r="R72" i="2"/>
  <c r="R31" i="2"/>
  <c r="R35" i="2" s="1"/>
  <c r="R11" i="1"/>
  <c r="R8" i="1"/>
  <c r="N8" i="1"/>
  <c r="N11" i="1" s="1"/>
  <c r="AB23" i="2"/>
  <c r="G26" i="3"/>
  <c r="R57" i="1"/>
  <c r="R47" i="1"/>
  <c r="S8" i="1"/>
  <c r="S11" i="1" s="1"/>
  <c r="T64" i="2"/>
  <c r="T71" i="2"/>
  <c r="T72" i="2"/>
  <c r="T76" i="2"/>
  <c r="T63" i="2"/>
  <c r="T31" i="2"/>
  <c r="T35" i="2" s="1"/>
  <c r="U8" i="1"/>
  <c r="U11" i="1" s="1"/>
  <c r="K31" i="2"/>
  <c r="E9" i="2" s="1"/>
  <c r="K66" i="2" s="1"/>
  <c r="J26" i="3"/>
  <c r="U47" i="1"/>
  <c r="U57" i="1"/>
  <c r="H26" i="3"/>
  <c r="S57" i="1"/>
  <c r="S47" i="1"/>
  <c r="Y62" i="2"/>
  <c r="Y70" i="2"/>
  <c r="Y25" i="2"/>
  <c r="Y46" i="2"/>
  <c r="X61" i="2"/>
  <c r="X69" i="2"/>
  <c r="P11" i="1"/>
  <c r="P8" i="1"/>
  <c r="M31" i="2"/>
  <c r="G9" i="2" s="1"/>
  <c r="M66" i="2" s="1"/>
  <c r="S49" i="1" l="1"/>
  <c r="S13" i="1"/>
  <c r="S66" i="1"/>
  <c r="S58" i="1"/>
  <c r="S33" i="1"/>
  <c r="O66" i="1"/>
  <c r="O58" i="1"/>
  <c r="O33" i="1"/>
  <c r="O49" i="1"/>
  <c r="O13" i="1"/>
  <c r="U66" i="1"/>
  <c r="U58" i="1"/>
  <c r="U33" i="1"/>
  <c r="U49" i="1"/>
  <c r="U13" i="1"/>
  <c r="N66" i="1"/>
  <c r="N58" i="1"/>
  <c r="N49" i="1"/>
  <c r="N33" i="1"/>
  <c r="N13" i="1"/>
  <c r="Q33" i="1"/>
  <c r="Q49" i="1"/>
  <c r="Q66" i="1"/>
  <c r="Q58" i="1"/>
  <c r="Q13" i="1"/>
  <c r="AB62" i="2"/>
  <c r="AB46" i="2"/>
  <c r="AB25" i="2"/>
  <c r="T67" i="1"/>
  <c r="T50" i="1"/>
  <c r="T59" i="1"/>
  <c r="T15" i="1"/>
  <c r="Y76" i="2"/>
  <c r="Y63" i="2"/>
  <c r="Y64" i="2"/>
  <c r="Y71" i="2"/>
  <c r="Y72" i="2"/>
  <c r="Y31" i="2"/>
  <c r="Y35" i="2" s="1"/>
  <c r="K68" i="2"/>
  <c r="Z59" i="2"/>
  <c r="Z60" i="2"/>
  <c r="U71" i="2"/>
  <c r="U72" i="2"/>
  <c r="U76" i="2"/>
  <c r="U63" i="2"/>
  <c r="U64" i="2"/>
  <c r="U31" i="2"/>
  <c r="U35" i="2" s="1"/>
  <c r="Z76" i="2"/>
  <c r="Z63" i="2"/>
  <c r="Z64" i="2"/>
  <c r="Z31" i="2"/>
  <c r="Z35" i="2" s="1"/>
  <c r="K42" i="2" s="1"/>
  <c r="R49" i="1"/>
  <c r="R13" i="1"/>
  <c r="R66" i="1"/>
  <c r="R58" i="1"/>
  <c r="R33" i="1"/>
  <c r="X76" i="2"/>
  <c r="X63" i="2"/>
  <c r="X64" i="2"/>
  <c r="X71" i="2"/>
  <c r="X72" i="2"/>
  <c r="X31" i="2"/>
  <c r="X35" i="2" s="1"/>
  <c r="AB60" i="2"/>
  <c r="M68" i="2"/>
  <c r="AB59" i="2"/>
  <c r="P33" i="1"/>
  <c r="P49" i="1"/>
  <c r="P66" i="1"/>
  <c r="P58" i="1"/>
  <c r="P13" i="1"/>
  <c r="R59" i="1" l="1"/>
  <c r="R67" i="1"/>
  <c r="R50" i="1"/>
  <c r="R15" i="1"/>
  <c r="N59" i="1"/>
  <c r="N50" i="1"/>
  <c r="N15" i="1"/>
  <c r="K51" i="2"/>
  <c r="L42" i="2"/>
  <c r="Z68" i="2"/>
  <c r="Z69" i="2"/>
  <c r="Z67" i="2"/>
  <c r="Z70" i="2"/>
  <c r="Z72" i="2"/>
  <c r="Z71" i="2"/>
  <c r="U50" i="1"/>
  <c r="U59" i="1"/>
  <c r="U67" i="1"/>
  <c r="U15" i="1"/>
  <c r="S59" i="1"/>
  <c r="S67" i="1"/>
  <c r="S50" i="1"/>
  <c r="S15" i="1"/>
  <c r="P59" i="1"/>
  <c r="P67" i="1"/>
  <c r="P50" i="1"/>
  <c r="P15" i="1"/>
  <c r="Q59" i="1"/>
  <c r="Q67" i="1"/>
  <c r="Q50" i="1"/>
  <c r="Q15" i="1"/>
  <c r="AB63" i="2"/>
  <c r="AB64" i="2"/>
  <c r="AB76" i="2"/>
  <c r="AB31" i="2"/>
  <c r="AB35" i="2" s="1"/>
  <c r="O59" i="1"/>
  <c r="O67" i="1"/>
  <c r="O50" i="1"/>
  <c r="O15" i="1"/>
  <c r="T60" i="1"/>
  <c r="T51" i="1"/>
  <c r="T18" i="1"/>
  <c r="P51" i="1" l="1"/>
  <c r="P60" i="1"/>
  <c r="P18" i="1"/>
  <c r="S51" i="1"/>
  <c r="S60" i="1"/>
  <c r="S18" i="1"/>
  <c r="M42" i="2"/>
  <c r="L51" i="2"/>
  <c r="AA67" i="2"/>
  <c r="AA68" i="2"/>
  <c r="AA70" i="2"/>
  <c r="AA69" i="2"/>
  <c r="AA71" i="2"/>
  <c r="AA72" i="2"/>
  <c r="K82" i="2"/>
  <c r="K69" i="2"/>
  <c r="K81" i="2"/>
  <c r="K80" i="2"/>
  <c r="Q51" i="1"/>
  <c r="Q60" i="1"/>
  <c r="Q18" i="1"/>
  <c r="U60" i="1"/>
  <c r="U51" i="1"/>
  <c r="U18" i="1"/>
  <c r="N51" i="1"/>
  <c r="N60" i="1"/>
  <c r="N18" i="1"/>
  <c r="R51" i="1"/>
  <c r="R60" i="1"/>
  <c r="R18" i="1"/>
  <c r="T61" i="1"/>
  <c r="T52" i="1"/>
  <c r="T21" i="1"/>
  <c r="T24" i="1" s="1"/>
  <c r="T25" i="1" s="1"/>
  <c r="O51" i="1"/>
  <c r="O60" i="1"/>
  <c r="O18" i="1"/>
  <c r="U61" i="1" l="1"/>
  <c r="U52" i="1"/>
  <c r="U21" i="1"/>
  <c r="U24" i="1" s="1"/>
  <c r="U25" i="1" s="1"/>
  <c r="L82" i="2"/>
  <c r="L69" i="2"/>
  <c r="L80" i="2"/>
  <c r="L81" i="2"/>
  <c r="M51" i="2"/>
  <c r="AB68" i="2"/>
  <c r="AB69" i="2"/>
  <c r="AB67" i="2"/>
  <c r="AB70" i="2"/>
  <c r="AB71" i="2"/>
  <c r="AB72" i="2"/>
  <c r="S61" i="1"/>
  <c r="S52" i="1"/>
  <c r="S21" i="1"/>
  <c r="S24" i="1" s="1"/>
  <c r="S25" i="1" s="1"/>
  <c r="O61" i="1"/>
  <c r="O52" i="1"/>
  <c r="O21" i="1"/>
  <c r="O24" i="1" s="1"/>
  <c r="O25" i="1" s="1"/>
  <c r="Q61" i="1"/>
  <c r="Q52" i="1"/>
  <c r="Q21" i="1"/>
  <c r="Q24" i="1" s="1"/>
  <c r="Q25" i="1" s="1"/>
  <c r="N61" i="1"/>
  <c r="N52" i="1"/>
  <c r="N21" i="1"/>
  <c r="N24" i="1" s="1"/>
  <c r="N25" i="1" s="1"/>
  <c r="P21" i="1"/>
  <c r="P24" i="1" s="1"/>
  <c r="P25" i="1" s="1"/>
  <c r="P61" i="1"/>
  <c r="P52" i="1"/>
  <c r="R61" i="1"/>
  <c r="R52" i="1"/>
  <c r="R21" i="1"/>
  <c r="R24" i="1" s="1"/>
  <c r="R25" i="1" s="1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<sst xmlns="http://schemas.openxmlformats.org/spreadsheetml/2006/main" count="963" uniqueCount="624">
  <si>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</si>
  <si>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BVL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</si>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</sst>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14672</v>
      </c>
      <c r="O6" s="187">
        <f t="shared" si="1"/>
        <v>18530</v>
      </c>
      <c r="P6" s="187">
        <f t="shared" si="1"/>
        <v>101699</v>
      </c>
      <c r="Q6" s="187">
        <f t="shared" si="1"/>
        <v>169823</v>
      </c>
      <c r="R6" s="187">
        <f t="shared" si="1"/>
        <v>34750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313795</v>
      </c>
      <c r="D7" s="123">
        <f>SUMIF(PL.data!$D$3:$D$25, FSA!$A7, PL.data!F$3:F$25)</f>
        <v>312079</v>
      </c>
      <c r="E7" s="123">
        <f>SUMIF(PL.data!$D$3:$D$25, FSA!$A7, PL.data!G$3:G$25)</f>
        <v>599622</v>
      </c>
      <c r="F7" s="123">
        <f>SUMIF(PL.data!$D$3:$D$25, FSA!$A7, PL.data!H$3:H$25)</f>
        <v>1158345</v>
      </c>
      <c r="G7" s="123">
        <f>SUMIF(PL.data!$D$3:$D$25, FSA!$A7, PL.data!I$3:I$25)</f>
        <v>964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-269311</v>
      </c>
      <c r="D8" s="123">
        <f>-SUMIF(PL.data!$D$3:$D$25, FSA!$A8, PL.data!F$3:F$25)</f>
        <v>-265146</v>
      </c>
      <c r="E8" s="123">
        <f>-SUMIF(PL.data!$D$3:$D$25, FSA!$A8, PL.data!G$3:G$25)</f>
        <v>-521794</v>
      </c>
      <c r="F8" s="123">
        <f>-SUMIF(PL.data!$D$3:$D$25, FSA!$A8, PL.data!H$3:H$25)</f>
        <v>-925231</v>
      </c>
      <c r="G8" s="123">
        <f>-SUMIF(PL.data!$D$3:$D$25, FSA!$A8, PL.data!I$3:I$25)</f>
        <v>-950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-14672</v>
      </c>
      <c r="O8" s="190">
        <f>CF.data!F12-FSA!O7-FSA!O6</f>
        <v>-23595</v>
      </c>
      <c r="P8" s="190">
        <f>CF.data!G12-FSA!P7-FSA!P6</f>
        <v>-105268</v>
      </c>
      <c r="Q8" s="190">
        <f>CF.data!H12-FSA!Q7-FSA!Q6</f>
        <v>-179636</v>
      </c>
      <c r="R8" s="190">
        <f>CF.data!I12-FSA!R7-FSA!R6</f>
        <v>-46897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44484</v>
      </c>
      <c r="D9" s="187">
        <f t="shared" si="3"/>
        <v>46933</v>
      </c>
      <c r="E9" s="187">
        <f t="shared" si="3"/>
        <v>77828</v>
      </c>
      <c r="F9" s="187">
        <f t="shared" si="3"/>
        <v>233114</v>
      </c>
      <c r="G9" s="187">
        <f t="shared" si="3"/>
        <v>14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20427</v>
      </c>
      <c r="P9" s="190">
        <f>SUMIF(CF.data!$D$4:$D$43, $L9, CF.data!G$4:G$43)</f>
        <v>16469</v>
      </c>
      <c r="Q9" s="190">
        <f>SUMIF(CF.data!$D$4:$D$43, $L9, CF.data!H$4:H$43)</f>
        <v>34855</v>
      </c>
      <c r="R9" s="190">
        <f>SUMIF(CF.data!$D$4:$D$43, $L9, CF.data!I$4:I$43)</f>
        <v>164855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-29812</v>
      </c>
      <c r="D10" s="123">
        <f>-SUMIF(PL.data!$D$3:$D$25, FSA!$A10, PL.data!F$3:F$25)</f>
        <v>-41184</v>
      </c>
      <c r="E10" s="123">
        <f>-SUMIF(PL.data!$D$3:$D$25, FSA!$A10, PL.data!G$3:G$25)</f>
        <v>-48554</v>
      </c>
      <c r="F10" s="123">
        <f>-SUMIF(PL.data!$D$3:$D$25, FSA!$A10, PL.data!H$3:H$25)</f>
        <v>-93499</v>
      </c>
      <c r="G10" s="123">
        <f>-SUMIF(PL.data!$D$3:$D$25, FSA!$A10, PL.data!I$3:I$25)</f>
        <v>-3350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57493</v>
      </c>
      <c r="P10" s="190">
        <f>SUMIF(CF.data!$D$4:$D$43, $L10, CF.data!G$4:G$43)</f>
        <v>49503</v>
      </c>
      <c r="Q10" s="190">
        <f>SUMIF(CF.data!$D$4:$D$43, $L10, CF.data!H$4:H$43)</f>
        <v>-153693</v>
      </c>
      <c r="R10" s="190">
        <f>SUMIF(CF.data!$D$4:$D$43, $L10, CF.data!I$4:I$43)</f>
        <v>29251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0</v>
      </c>
      <c r="O11" s="187">
        <f t="shared" si="4"/>
        <v>72855</v>
      </c>
      <c r="P11" s="187">
        <f t="shared" si="4"/>
        <v>62403</v>
      </c>
      <c r="Q11" s="187">
        <f t="shared" si="4"/>
        <v>-128651</v>
      </c>
      <c r="R11" s="187">
        <f t="shared" si="4"/>
        <v>181959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14672</v>
      </c>
      <c r="D12" s="187">
        <f t="shared" si="5"/>
        <v>5749</v>
      </c>
      <c r="E12" s="187">
        <f t="shared" si="5"/>
        <v>29274</v>
      </c>
      <c r="F12" s="187">
        <f t="shared" si="5"/>
        <v>139615</v>
      </c>
      <c r="G12" s="187">
        <f t="shared" si="5"/>
        <v>-3336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-122651</v>
      </c>
      <c r="P12" s="190">
        <f>SUMIF(CF.data!$D$4:$D$43, $L12, CF.data!G$4:G$43)</f>
        <v>-34247</v>
      </c>
      <c r="Q12" s="190">
        <f>SUMIF(CF.data!$D$4:$D$43, $L12, CF.data!H$4:H$43)</f>
        <v>47335</v>
      </c>
      <c r="R12" s="190">
        <f>SUMIF(CF.data!$D$4:$D$43, $L12, CF.data!I$4:I$43)</f>
        <v>80457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1717</v>
      </c>
      <c r="D13" s="123">
        <f>SUMIF(PL.data!$D$3:$D$25, FSA!$A13, PL.data!F$3:F$25)</f>
        <v>4298</v>
      </c>
      <c r="E13" s="123">
        <f>SUMIF(PL.data!$D$3:$D$25, FSA!$A13, PL.data!G$3:G$25)</f>
        <v>1438</v>
      </c>
      <c r="F13" s="123">
        <f>SUMIF(PL.data!$D$3:$D$25, FSA!$A13, PL.data!H$3:H$25)</f>
        <v>53310</v>
      </c>
      <c r="G13" s="123">
        <f>SUMIF(PL.data!$D$3:$D$25, FSA!$A13, PL.data!I$3:I$25)</f>
        <v>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0</v>
      </c>
      <c r="O13" s="187">
        <f t="shared" si="6"/>
        <v>-49796</v>
      </c>
      <c r="P13" s="187">
        <f t="shared" si="6"/>
        <v>28156</v>
      </c>
      <c r="Q13" s="187">
        <f t="shared" si="6"/>
        <v>-81316</v>
      </c>
      <c r="R13" s="187">
        <f t="shared" si="6"/>
        <v>262416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-1343</v>
      </c>
      <c r="D14" s="123">
        <f>-SUMIF(PL.data!$D$3:$D$25, FSA!$A14, PL.data!F$3:F$25)</f>
        <v>-1021</v>
      </c>
      <c r="E14" s="123">
        <f>-SUMIF(PL.data!$D$3:$D$25, FSA!$A14, PL.data!G$3:G$25)</f>
        <v>-4405</v>
      </c>
      <c r="F14" s="123">
        <f>-SUMIF(PL.data!$D$3:$D$25, FSA!$A14, PL.data!H$3:H$25)</f>
        <v>-30867</v>
      </c>
      <c r="G14" s="123">
        <f>-SUMIF(PL.data!$D$3:$D$25, FSA!$A14, PL.data!I$3:I$25)</f>
        <v>-432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-1605</v>
      </c>
      <c r="P14" s="190">
        <f>SUMIF(CF.data!$D$4:$D$43, $L14, CF.data!G$4:G$43)</f>
        <v>-5861</v>
      </c>
      <c r="Q14" s="190">
        <f>SUMIF(CF.data!$D$4:$D$43, $L14, CF.data!H$4:H$43)</f>
        <v>-11029</v>
      </c>
      <c r="R14" s="190">
        <f>SUMIF(CF.data!$D$4:$D$43, $L14, CF.data!I$4:I$43)</f>
        <v>-48408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519</v>
      </c>
      <c r="D15" s="123">
        <f t="shared" si="7"/>
        <v>1176</v>
      </c>
      <c r="E15" s="123">
        <f t="shared" si="7"/>
        <v>4389</v>
      </c>
      <c r="F15" s="123">
        <f t="shared" si="7"/>
        <v>8313</v>
      </c>
      <c r="G15" s="123">
        <f t="shared" si="7"/>
        <v>1371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0</v>
      </c>
      <c r="O15" s="187">
        <f t="shared" si="8"/>
        <v>-51401</v>
      </c>
      <c r="P15" s="187">
        <f t="shared" si="8"/>
        <v>22295</v>
      </c>
      <c r="Q15" s="187">
        <f t="shared" si="8"/>
        <v>-92345</v>
      </c>
      <c r="R15" s="187">
        <f t="shared" si="8"/>
        <v>214008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15565</v>
      </c>
      <c r="D16" s="175">
        <f>SUMIF(PL.data!$D$3:$D$25, FSA!$A16, PL.data!F$3:F$25)</f>
        <v>10202</v>
      </c>
      <c r="E16" s="175">
        <f>SUMIF(PL.data!$D$3:$D$25, FSA!$A16, PL.data!G$3:G$25)</f>
        <v>30696</v>
      </c>
      <c r="F16" s="175">
        <f>SUMIF(PL.data!$D$3:$D$25, FSA!$A16, PL.data!H$3:H$25)</f>
        <v>170371</v>
      </c>
      <c r="G16" s="175">
        <f>SUMIF(PL.data!$D$3:$D$25, FSA!$A16, PL.data!I$3:I$25)</f>
        <v>-2397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-347</v>
      </c>
      <c r="P16" s="190">
        <f>SUMIF(CF.data!$D$4:$D$43, $L16, CF.data!G$4:G$43)</f>
        <v>-15910</v>
      </c>
      <c r="Q16" s="190">
        <f>SUMIF(CF.data!$D$4:$D$43, $L16, CF.data!H$4:H$43)</f>
        <v>-10509</v>
      </c>
      <c r="R16" s="190">
        <f>SUMIF(CF.data!$D$4:$D$43, $L16, CF.data!I$4:I$43)</f>
        <v>-1906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-5356</v>
      </c>
      <c r="D17" s="123">
        <f>-SUMIF(PL.data!$D$3:$D$25, FSA!$A17, PL.data!F$3:F$25)</f>
        <v>-3609</v>
      </c>
      <c r="E17" s="123">
        <f>-SUMIF(PL.data!$D$3:$D$25, FSA!$A17, PL.data!G$3:G$25)</f>
        <v>-7653</v>
      </c>
      <c r="F17" s="123">
        <f>-SUMIF(PL.data!$D$3:$D$25, FSA!$A17, PL.data!H$3:H$25)</f>
        <v>-26283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10209</v>
      </c>
      <c r="D18" s="187">
        <f t="shared" si="9"/>
        <v>6593</v>
      </c>
      <c r="E18" s="187">
        <f t="shared" si="9"/>
        <v>23043</v>
      </c>
      <c r="F18" s="187">
        <f t="shared" si="9"/>
        <v>144088</v>
      </c>
      <c r="G18" s="187">
        <f t="shared" si="9"/>
        <v>-2397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0</v>
      </c>
      <c r="O18" s="194">
        <f t="shared" si="10"/>
        <v>-51748</v>
      </c>
      <c r="P18" s="194">
        <f t="shared" si="10"/>
        <v>6385</v>
      </c>
      <c r="Q18" s="194">
        <f t="shared" si="10"/>
        <v>-102854</v>
      </c>
      <c r="R18" s="194">
        <f t="shared" si="10"/>
        <v>212102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-49242</v>
      </c>
      <c r="P20" s="190">
        <f>SUMIF(CF.data!$D$4:$D$43, $L20, CF.data!G$4:G$43)</f>
        <v>19529</v>
      </c>
      <c r="Q20" s="190">
        <f>SUMIF(CF.data!$D$4:$D$43, $L20, CF.data!H$4:H$43)</f>
        <v>-86963</v>
      </c>
      <c r="R20" s="190">
        <f>SUMIF(CF.data!$D$4:$D$43, $L20, CF.data!I$4:I$43)</f>
        <v>177245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12781</v>
      </c>
      <c r="E21" s="196">
        <f>SUMIF(CF.data!$D$4:$D$43, FSA!$A21, CF.data!G$4:G$43)</f>
        <v>72425</v>
      </c>
      <c r="F21" s="196">
        <f>SUMIF(CF.data!$D$4:$D$43, FSA!$A21, CF.data!H$4:H$43)</f>
        <v>30208</v>
      </c>
      <c r="G21" s="196">
        <f>SUMIF(CF.data!$D$4:$D$43, FSA!$A21, CF.data!I$4:I$43)</f>
        <v>38086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0</v>
      </c>
      <c r="O21" s="198">
        <f t="shared" si="11"/>
        <v>-100990</v>
      </c>
      <c r="P21" s="198">
        <f t="shared" si="11"/>
        <v>25914</v>
      </c>
      <c r="Q21" s="198">
        <f t="shared" si="11"/>
        <v>-189817</v>
      </c>
      <c r="R21" s="198">
        <f t="shared" si="11"/>
        <v>389347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120502</v>
      </c>
      <c r="P22" s="190">
        <f>SUMIF(CF.data!$D$4:$D$43, $L22, CF.data!G$4:G$43)</f>
        <v>-108072</v>
      </c>
      <c r="Q22" s="190">
        <f>SUMIF(CF.data!$D$4:$D$43, $L22, CF.data!H$4:H$43)</f>
        <v>25619</v>
      </c>
      <c r="R22" s="190">
        <f>SUMIF(CF.data!$D$4:$D$43, $L22, CF.data!I$4:I$43)</f>
        <v>-72832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0</v>
      </c>
      <c r="O24" s="199">
        <f t="shared" si="12"/>
        <v>19512</v>
      </c>
      <c r="P24" s="199">
        <f t="shared" si="12"/>
        <v>-82158</v>
      </c>
      <c r="Q24" s="199">
        <f t="shared" si="12"/>
        <v>-164198</v>
      </c>
      <c r="R24" s="199">
        <f t="shared" si="12"/>
        <v>316515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14672</v>
      </c>
      <c r="D25" s="196">
        <f t="shared" si="13"/>
        <v>18530</v>
      </c>
      <c r="E25" s="196">
        <f t="shared" si="13"/>
        <v>101699</v>
      </c>
      <c r="F25" s="196">
        <f t="shared" si="13"/>
        <v>169823</v>
      </c>
      <c r="G25" s="196">
        <f t="shared" si="13"/>
        <v>34750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56662</v>
      </c>
      <c r="P25" s="200">
        <f>P24-CF.data!G40</f>
        <v>-74340</v>
      </c>
      <c r="Q25" s="200">
        <f>Q24-CF.data!H40</f>
        <v>20376</v>
      </c>
      <c r="R25" s="200">
        <f>R24-CF.data!I40</f>
        <v>679892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14672</v>
      </c>
      <c r="D26" s="196">
        <f t="shared" si="14"/>
        <v>18530</v>
      </c>
      <c r="E26" s="196">
        <f t="shared" si="14"/>
        <v>101699</v>
      </c>
      <c r="F26" s="196">
        <f t="shared" si="14"/>
        <v>169823</v>
      </c>
      <c r="G26" s="196">
        <f t="shared" si="14"/>
        <v>34750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72425</v>
      </c>
      <c r="D29" s="202">
        <f>SUMIF(BS.data!$D$5:$D$116,FSA!$A29,BS.data!F$5:F$116)</f>
        <v>100838</v>
      </c>
      <c r="E29" s="202">
        <f>SUMIF(BS.data!$D$5:$D$116,FSA!$A29,BS.data!G$5:G$116)</f>
        <v>98086</v>
      </c>
      <c r="F29" s="202">
        <f>SUMIF(BS.data!$D$5:$D$116,FSA!$A29,BS.data!H$5:H$116)</f>
        <v>239411</v>
      </c>
      <c r="G29" s="202">
        <f>SUMIF(BS.data!$D$5:$D$116,FSA!$A29,BS.data!I$5:I$116)</f>
        <v>60680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26689</v>
      </c>
      <c r="D30" s="202">
        <f>SUMIF(BS.data!$D$5:$D$116,FSA!$A30,BS.data!F$5:F$116)</f>
        <v>39149</v>
      </c>
      <c r="E30" s="202">
        <f>SUMIF(BS.data!$D$5:$D$116,FSA!$A30,BS.data!G$5:G$116)</f>
        <v>171246</v>
      </c>
      <c r="F30" s="202">
        <f>SUMIF(BS.data!$D$5:$D$116,FSA!$A30,BS.data!H$5:H$116)</f>
        <v>367885</v>
      </c>
      <c r="G30" s="202">
        <f>SUMIF(BS.data!$D$5:$D$116,FSA!$A30,BS.data!I$5:I$116)</f>
        <v>43838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-5.4685383769658147E-3</v>
      </c>
      <c r="P30" s="204">
        <f t="shared" si="17"/>
        <v>0.92137888162933113</v>
      </c>
      <c r="Q30" s="204">
        <f t="shared" si="17"/>
        <v>0.93179202897825619</v>
      </c>
      <c r="R30" s="204">
        <f t="shared" si="17"/>
        <v>-0.99916777816626312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46132</v>
      </c>
      <c r="D31" s="202">
        <f>SUMIF(BS.data!$D$5:$D$116,FSA!$A31,BS.data!F$5:F$116)</f>
        <v>50404</v>
      </c>
      <c r="E31" s="202">
        <f>SUMIF(BS.data!$D$5:$D$116,FSA!$A31,BS.data!G$5:G$116)</f>
        <v>58707</v>
      </c>
      <c r="F31" s="202">
        <f>SUMIF(BS.data!$D$5:$D$116,FSA!$A31,BS.data!H$5:H$116)</f>
        <v>593105</v>
      </c>
      <c r="G31" s="202">
        <f>SUMIF(BS.data!$D$5:$D$116,FSA!$A31,BS.data!I$5:I$116)</f>
        <v>8749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0.14176134100288404</v>
      </c>
      <c r="O31" s="205">
        <f t="shared" si="18"/>
        <v>0.15038820298706418</v>
      </c>
      <c r="P31" s="205">
        <f t="shared" si="18"/>
        <v>0.12979510424901022</v>
      </c>
      <c r="Q31" s="205">
        <f t="shared" si="18"/>
        <v>0.20124746944994798</v>
      </c>
      <c r="R31" s="205">
        <f t="shared" si="18"/>
        <v>1.4522821576763486E-2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39951</v>
      </c>
      <c r="D32" s="202">
        <f>SUMIF(BS.data!$D$5:$D$116,FSA!$A32,BS.data!F$5:F$116)</f>
        <v>9296</v>
      </c>
      <c r="E32" s="202">
        <f>SUMIF(BS.data!$D$5:$D$116,FSA!$A32,BS.data!G$5:G$116)</f>
        <v>24512</v>
      </c>
      <c r="F32" s="202">
        <f>SUMIF(BS.data!$D$5:$D$116,FSA!$A32,BS.data!H$5:H$116)</f>
        <v>18704</v>
      </c>
      <c r="G32" s="202">
        <f>SUMIF(BS.data!$D$5:$D$116,FSA!$A32,BS.data!I$5:I$116)</f>
        <v>466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4.6756640481843241E-2</v>
      </c>
      <c r="O32" s="206">
        <f t="shared" si="19"/>
        <v>5.937599133552722E-2</v>
      </c>
      <c r="P32" s="206">
        <f t="shared" si="19"/>
        <v>0.16960518459963111</v>
      </c>
      <c r="Q32" s="206">
        <f t="shared" si="19"/>
        <v>0.1466083075422262</v>
      </c>
      <c r="R32" s="206">
        <f t="shared" si="19"/>
        <v>36.04771784232365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334</v>
      </c>
      <c r="D33" s="202">
        <f>SUMIF(BS.data!$D$5:$D$116,FSA!$A33,BS.data!F$5:F$116)</f>
        <v>875</v>
      </c>
      <c r="E33" s="202">
        <f>SUMIF(BS.data!$D$5:$D$116,FSA!$A33,BS.data!G$5:G$116)</f>
        <v>280</v>
      </c>
      <c r="F33" s="202">
        <f>SUMIF(BS.data!$D$5:$D$116,FSA!$A33,BS.data!H$5:H$116)</f>
        <v>27234</v>
      </c>
      <c r="G33" s="202">
        <f>SUMIF(BS.data!$D$5:$D$116,FSA!$A33,BS.data!I$5:I$116)</f>
        <v>2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</v>
      </c>
      <c r="O33" s="205">
        <f t="shared" si="20"/>
        <v>0.23345050451968893</v>
      </c>
      <c r="P33" s="205">
        <f t="shared" si="20"/>
        <v>0.10407056445560703</v>
      </c>
      <c r="Q33" s="205">
        <f t="shared" si="20"/>
        <v>-0.11106449287561132</v>
      </c>
      <c r="R33" s="205">
        <f t="shared" si="20"/>
        <v>188.75414937759336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149780</v>
      </c>
      <c r="D34" s="202">
        <f>SUMIF(BS.data!$D$5:$D$116,FSA!$A34,BS.data!F$5:F$116)</f>
        <v>133508</v>
      </c>
      <c r="E34" s="202">
        <f>SUMIF(BS.data!$D$5:$D$116,FSA!$A34,BS.data!G$5:G$116)</f>
        <v>117080</v>
      </c>
      <c r="F34" s="202">
        <f>SUMIF(BS.data!$D$5:$D$116,FSA!$A34,BS.data!H$5:H$116)</f>
        <v>309451</v>
      </c>
      <c r="G34" s="202">
        <f>SUMIF(BS.data!$D$5:$D$116,FSA!$A34,BS.data!I$5:I$116)</f>
        <v>21329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3.7702318643885596E-2</v>
      </c>
      <c r="P34" s="207">
        <f t="shared" si="21"/>
        <v>9.6441519226621503E-2</v>
      </c>
      <c r="Q34" s="207">
        <f t="shared" si="21"/>
        <v>0.21424571429788158</v>
      </c>
      <c r="R34" s="207">
        <f t="shared" si="21"/>
        <v>-1.8634441568934632E-3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18838</v>
      </c>
      <c r="D35" s="202">
        <f>SUMIF(BS.data!$D$5:$D$116,FSA!$A35,BS.data!F$5:F$116)</f>
        <v>18188</v>
      </c>
      <c r="E35" s="202">
        <f>SUMIF(BS.data!$D$5:$D$116,FSA!$A35,BS.data!G$5:G$116)</f>
        <v>17146</v>
      </c>
      <c r="F35" s="202">
        <f>SUMIF(BS.data!$D$5:$D$116,FSA!$A35,BS.data!H$5:H$116)</f>
        <v>238447</v>
      </c>
      <c r="G35" s="202">
        <f>SUMIF(BS.data!$D$5:$D$116,FSA!$A35,BS.data!I$5:I$116)</f>
        <v>526731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38.501260898682709</v>
      </c>
      <c r="P35" s="131">
        <f t="shared" si="22"/>
        <v>64.035488190893602</v>
      </c>
      <c r="Q35" s="131">
        <f t="shared" si="22"/>
        <v>84.941366777600805</v>
      </c>
      <c r="R35" s="131">
        <f t="shared" si="22"/>
        <v>77945.484958506233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7698</v>
      </c>
      <c r="D36" s="202">
        <f>SUMIF(BS.data!$D$5:$D$116,FSA!$A36,BS.data!F$5:F$116)</f>
        <v>23340</v>
      </c>
      <c r="E36" s="202">
        <f>SUMIF(BS.data!$D$5:$D$116,FSA!$A36,BS.data!G$5:G$116)</f>
        <v>30499</v>
      </c>
      <c r="F36" s="202">
        <f>SUMIF(BS.data!$D$5:$D$116,FSA!$A36,BS.data!H$5:H$116)</f>
        <v>31224</v>
      </c>
      <c r="G36" s="202">
        <f>SUMIF(BS.data!$D$5:$D$116,FSA!$A36,BS.data!I$5:I$116)</f>
        <v>1369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66.445731785506851</v>
      </c>
      <c r="P36" s="131">
        <f t="shared" si="23"/>
        <v>38.162105160273974</v>
      </c>
      <c r="Q36" s="131">
        <f t="shared" si="23"/>
        <v>128.56863853459299</v>
      </c>
      <c r="R36" s="131">
        <f t="shared" si="23"/>
        <v>115619.3210526316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41.008227542561457</v>
      </c>
      <c r="P37" s="131">
        <f t="shared" si="24"/>
        <v>36.514409901225385</v>
      </c>
      <c r="Q37" s="131">
        <f t="shared" si="24"/>
        <v>39.993223313961593</v>
      </c>
      <c r="R37" s="131">
        <f t="shared" si="24"/>
        <v>28372.986842105263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361847</v>
      </c>
      <c r="D38" s="208">
        <f t="shared" si="25"/>
        <v>375598</v>
      </c>
      <c r="E38" s="208">
        <f t="shared" si="25"/>
        <v>517556</v>
      </c>
      <c r="F38" s="208">
        <f t="shared" si="25"/>
        <v>1825461</v>
      </c>
      <c r="G38" s="208">
        <f t="shared" si="25"/>
        <v>663164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74146</v>
      </c>
      <c r="O38" s="209">
        <f t="shared" si="26"/>
        <v>65083</v>
      </c>
      <c r="P38" s="209">
        <f t="shared" si="26"/>
        <v>171836</v>
      </c>
      <c r="Q38" s="209">
        <f t="shared" si="26"/>
        <v>734655</v>
      </c>
      <c r="R38" s="209">
        <f t="shared" si="26"/>
        <v>29707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0.22306691574889692</v>
      </c>
      <c r="P39" s="133">
        <f t="shared" si="27"/>
        <v>0.19755696088535776</v>
      </c>
      <c r="Q39" s="133">
        <f t="shared" si="27"/>
        <v>0.3912871381151557</v>
      </c>
      <c r="R39" s="133">
        <f t="shared" si="27"/>
        <v>396.45331950207469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32551</v>
      </c>
      <c r="D40" s="202">
        <f>SUMIF(BS.data!$D$5:$D$116,FSA!$A40,BS.data!F$5:F$116)</f>
        <v>27028</v>
      </c>
      <c r="E40" s="202">
        <f>SUMIF(BS.data!$D$5:$D$116,FSA!$A40,BS.data!G$5:G$116)</f>
        <v>77372</v>
      </c>
      <c r="F40" s="202">
        <f>SUMIF(BS.data!$D$5:$D$116,FSA!$A40,BS.data!H$5:H$116)</f>
        <v>125384</v>
      </c>
      <c r="G40" s="202">
        <f>SUMIF(BS.data!$D$5:$D$116,FSA!$A40,BS.data!I$5:I$116)</f>
        <v>22311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20.109478703524712</v>
      </c>
      <c r="P40" s="210">
        <f t="shared" si="28"/>
        <v>22.274633629896542</v>
      </c>
      <c r="Q40" s="210">
        <f t="shared" si="28"/>
        <v>37.533658441747811</v>
      </c>
      <c r="R40" s="210">
        <f t="shared" si="28"/>
        <v>5.9153806031970055E-2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4113</v>
      </c>
      <c r="D41" s="202">
        <f>SUMIF(BS.data!$D$5:$D$116,FSA!$A41,BS.data!F$5:F$116)</f>
        <v>5266</v>
      </c>
      <c r="E41" s="202">
        <f>SUMIF(BS.data!$D$5:$D$116,FSA!$A41,BS.data!G$5:G$116)</f>
        <v>5080</v>
      </c>
      <c r="F41" s="202">
        <f>SUMIF(BS.data!$D$5:$D$116,FSA!$A41,BS.data!H$5:H$116)</f>
        <v>15124</v>
      </c>
      <c r="G41" s="202">
        <f>SUMIF(BS.data!$D$5:$D$116,FSA!$A41,BS.data!I$5:I$116)</f>
        <v>1037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>
        <f t="shared" si="29"/>
        <v>0.12557702840153354</v>
      </c>
      <c r="P41" s="137">
        <f t="shared" si="29"/>
        <v>8.0925094925785299E-2</v>
      </c>
      <c r="Q41" s="137">
        <f t="shared" si="29"/>
        <v>0.36510195974576271</v>
      </c>
      <c r="R41" s="137">
        <f t="shared" si="29"/>
        <v>1.2710182219188153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1775</v>
      </c>
      <c r="D42" s="202">
        <f>SUMIF(BS.data!$D$5:$D$116,FSA!$A42,BS.data!F$5:F$116)</f>
        <v>2292</v>
      </c>
      <c r="E42" s="202">
        <f>SUMIF(BS.data!$D$5:$D$116,FSA!$A42,BS.data!G$5:G$116)</f>
        <v>0</v>
      </c>
      <c r="F42" s="202">
        <f>SUMIF(BS.data!$D$5:$D$116,FSA!$A42,BS.data!H$5:H$116)</f>
        <v>130905</v>
      </c>
      <c r="G42" s="202">
        <f>SUMIF(BS.data!$D$5:$D$116,FSA!$A42,BS.data!I$5:I$116)</f>
        <v>0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5.1429285533470693E-3</v>
      </c>
      <c r="P42" s="138">
        <f t="shared" si="30"/>
        <v>9.7744912628289164E-3</v>
      </c>
      <c r="Q42" s="138">
        <f t="shared" si="30"/>
        <v>9.5213429505026561E-3</v>
      </c>
      <c r="R42" s="138">
        <f t="shared" si="30"/>
        <v>50.215767634854771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521</v>
      </c>
      <c r="D43" s="202">
        <f>SUMIF(BS.data!$D$5:$D$116,FSA!$A43,BS.data!F$5:F$116)</f>
        <v>55</v>
      </c>
      <c r="E43" s="202">
        <f>SUMIF(BS.data!$D$5:$D$116,FSA!$A43,BS.data!G$5:G$116)</f>
        <v>457</v>
      </c>
      <c r="F43" s="202">
        <f>SUMIF(BS.data!$D$5:$D$116,FSA!$A43,BS.data!H$5:H$116)</f>
        <v>860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42630</v>
      </c>
      <c r="D44" s="202">
        <f>SUMIF(BS.data!$D$5:$D$116,FSA!$A44,BS.data!F$5:F$116)</f>
        <v>18353</v>
      </c>
      <c r="E44" s="202">
        <f>SUMIF(BS.data!$D$5:$D$116,FSA!$A44,BS.data!G$5:G$116)</f>
        <v>22324</v>
      </c>
      <c r="F44" s="202">
        <f>SUMIF(BS.data!$D$5:$D$116,FSA!$A44,BS.data!H$5:H$116)</f>
        <v>66463</v>
      </c>
      <c r="G44" s="202">
        <f>SUMIF(BS.data!$D$5:$D$116,FSA!$A44,BS.data!I$5:I$116)</f>
        <v>1021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4508</v>
      </c>
      <c r="D45" s="202">
        <f>SUMIF(BS.data!$D$5:$D$116,FSA!$A45,BS.data!F$5:F$116)</f>
        <v>3007</v>
      </c>
      <c r="E45" s="202">
        <f>SUMIF(BS.data!$D$5:$D$116,FSA!$A45,BS.data!G$5:G$116)</f>
        <v>3997</v>
      </c>
      <c r="F45" s="202">
        <f>SUMIF(BS.data!$D$5:$D$116,FSA!$A45,BS.data!H$5:H$116)</f>
        <v>16479</v>
      </c>
      <c r="G45" s="202">
        <f>SUMIF(BS.data!$D$5:$D$116,FSA!$A45,BS.data!I$5:I$116)</f>
        <v>43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2.8058637556669052E-2</v>
      </c>
      <c r="O45" s="136">
        <f t="shared" si="31"/>
        <v>0.19836517370029436</v>
      </c>
      <c r="P45" s="136">
        <f t="shared" si="31"/>
        <v>0.37752175966533974</v>
      </c>
      <c r="Q45" s="136">
        <f t="shared" si="31"/>
        <v>0.59231549842473896</v>
      </c>
      <c r="R45" s="136">
        <f t="shared" si="31"/>
        <v>7.9595144128122297E-3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7526</v>
      </c>
      <c r="D46" s="202">
        <f>SUMIF(BS.data!$D$5:$D$116,FSA!$A46,BS.data!F$5:F$116)</f>
        <v>52903</v>
      </c>
      <c r="E46" s="202">
        <f>SUMIF(BS.data!$D$5:$D$116,FSA!$A46,BS.data!G$5:G$116)</f>
        <v>111905</v>
      </c>
      <c r="F46" s="202">
        <f>SUMIF(BS.data!$D$5:$D$116,FSA!$A46,BS.data!H$5:H$116)</f>
        <v>201193</v>
      </c>
      <c r="G46" s="202">
        <f>SUMIF(BS.data!$D$5:$D$116,FSA!$A46,BS.data!I$5:I$116)</f>
        <v>5044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2.8649064342476289</v>
      </c>
      <c r="O46" s="137">
        <f t="shared" si="32"/>
        <v>2.4488999485785645</v>
      </c>
      <c r="P46" s="137">
        <f t="shared" si="32"/>
        <v>1.340448142537364</v>
      </c>
      <c r="Q46" s="137">
        <f t="shared" si="32"/>
        <v>1.0235178573210084</v>
      </c>
      <c r="R46" s="137">
        <f t="shared" si="32"/>
        <v>21.513681423139598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345715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0.51294983642311887</v>
      </c>
      <c r="O47" s="211">
        <f t="shared" si="33"/>
        <v>2.8549919050188883</v>
      </c>
      <c r="P47" s="211">
        <f t="shared" si="33"/>
        <v>1.1003549690754089</v>
      </c>
      <c r="Q47" s="211">
        <f t="shared" si="33"/>
        <v>3.2204589484345467</v>
      </c>
      <c r="R47" s="211">
        <f t="shared" si="33"/>
        <v>0.14515107913669065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7526</v>
      </c>
      <c r="D48" s="208">
        <f t="shared" si="34"/>
        <v>52903</v>
      </c>
      <c r="E48" s="208">
        <f t="shared" si="34"/>
        <v>111905</v>
      </c>
      <c r="F48" s="208">
        <f t="shared" si="34"/>
        <v>546908</v>
      </c>
      <c r="G48" s="208">
        <f t="shared" si="34"/>
        <v>5044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0.51294983642311887</v>
      </c>
      <c r="O48" s="174">
        <f t="shared" si="35"/>
        <v>2.8549919050188883</v>
      </c>
      <c r="P48" s="174">
        <f t="shared" si="35"/>
        <v>1.1003549690754089</v>
      </c>
      <c r="Q48" s="174">
        <f t="shared" si="35"/>
        <v>3.2204589484345467</v>
      </c>
      <c r="R48" s="174">
        <f t="shared" si="35"/>
        <v>0.14515107913669065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93624</v>
      </c>
      <c r="D49" s="208">
        <f t="shared" si="36"/>
        <v>108904</v>
      </c>
      <c r="E49" s="208">
        <f t="shared" si="36"/>
        <v>221135</v>
      </c>
      <c r="F49" s="208">
        <f t="shared" si="36"/>
        <v>902123</v>
      </c>
      <c r="G49" s="208">
        <f t="shared" si="36"/>
        <v>29456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</v>
      </c>
      <c r="O49" s="136">
        <f t="shared" si="37"/>
        <v>1.3771430731716539</v>
      </c>
      <c r="P49" s="136">
        <f t="shared" si="37"/>
        <v>0.55764264331352487</v>
      </c>
      <c r="Q49" s="136">
        <f t="shared" si="37"/>
        <v>-0.23523334820481689</v>
      </c>
      <c r="R49" s="136">
        <f t="shared" si="37"/>
        <v>36.07434575733545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0</v>
      </c>
      <c r="O50" s="136">
        <f t="shared" si="38"/>
        <v>-0.94126987127384076</v>
      </c>
      <c r="P50" s="136">
        <f t="shared" si="38"/>
        <v>0.25160627317814216</v>
      </c>
      <c r="Q50" s="136">
        <f t="shared" si="38"/>
        <v>-0.14868314232009772</v>
      </c>
      <c r="R50" s="136">
        <f t="shared" si="38"/>
        <v>52.0253766851705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220938</v>
      </c>
      <c r="D51" s="202">
        <f>SUMIF(BS.data!$D$5:$D$116,FSA!$A51,BS.data!F$5:F$116)</f>
        <v>223394</v>
      </c>
      <c r="E51" s="202">
        <f>SUMIF(BS.data!$D$5:$D$116,FSA!$A51,BS.data!G$5:G$116)</f>
        <v>235843</v>
      </c>
      <c r="F51" s="202">
        <f>SUMIF(BS.data!$D$5:$D$116,FSA!$A51,BS.data!H$5:H$116)</f>
        <v>584878</v>
      </c>
      <c r="G51" s="202">
        <f>SUMIF(BS.data!$D$5:$D$116,FSA!$A51,BS.data!I$5:I$116)</f>
        <v>583055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</v>
      </c>
      <c r="O51" s="136">
        <f t="shared" si="39"/>
        <v>-0.97160841540177301</v>
      </c>
      <c r="P51" s="136">
        <f t="shared" si="39"/>
        <v>0.19923149099682766</v>
      </c>
      <c r="Q51" s="136">
        <f t="shared" si="39"/>
        <v>-0.16884923972587712</v>
      </c>
      <c r="R51" s="136">
        <f t="shared" si="39"/>
        <v>42.428231562252179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7973</v>
      </c>
      <c r="D52" s="202">
        <f>SUMIF(BS.data!$D$5:$D$116,FSA!$A52,BS.data!F$5:F$116)</f>
        <v>7454</v>
      </c>
      <c r="E52" s="202">
        <f>SUMIF(BS.data!$D$5:$D$116,FSA!$A52,BS.data!G$5:G$116)</f>
        <v>25404</v>
      </c>
      <c r="F52" s="202">
        <f>SUMIF(BS.data!$D$5:$D$116,FSA!$A52,BS.data!H$5:H$116)</f>
        <v>140336</v>
      </c>
      <c r="G52" s="202">
        <f>SUMIF(BS.data!$D$5:$D$116,FSA!$A52,BS.data!I$5:I$116)</f>
        <v>50652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</v>
      </c>
      <c r="O52" s="136">
        <f t="shared" si="40"/>
        <v>-0.9781675897397123</v>
      </c>
      <c r="P52" s="136">
        <f t="shared" si="40"/>
        <v>5.7057325409945937E-2</v>
      </c>
      <c r="Q52" s="136">
        <f t="shared" si="40"/>
        <v>-0.18806453736277398</v>
      </c>
      <c r="R52" s="136">
        <f t="shared" si="40"/>
        <v>42.050356859635208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39313</v>
      </c>
      <c r="D53" s="202">
        <f>SUMIF(BS.data!$D$5:$D$116,FSA!$A53,BS.data!F$5:F$116)</f>
        <v>35847</v>
      </c>
      <c r="E53" s="202">
        <f>SUMIF(BS.data!$D$5:$D$116,FSA!$A53,BS.data!G$5:G$116)</f>
        <v>35173</v>
      </c>
      <c r="F53" s="202">
        <f>SUMIF(BS.data!$D$5:$D$116,FSA!$A53,BS.data!H$5:H$116)</f>
        <v>198125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2.7292837715321851E-2</v>
      </c>
      <c r="O53" s="172">
        <f t="shared" si="41"/>
        <v>0.16552982183868484</v>
      </c>
      <c r="P53" s="172">
        <f t="shared" si="41"/>
        <v>0.27405865425825016</v>
      </c>
      <c r="Q53" s="172">
        <f t="shared" si="41"/>
        <v>0.37198375511053583</v>
      </c>
      <c r="R53" s="172">
        <f t="shared" si="41"/>
        <v>7.8966608271454769E-3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268224</v>
      </c>
      <c r="D54" s="212">
        <f t="shared" si="42"/>
        <v>266695</v>
      </c>
      <c r="E54" s="212">
        <f t="shared" si="42"/>
        <v>296420</v>
      </c>
      <c r="F54" s="212">
        <f t="shared" si="42"/>
        <v>923339</v>
      </c>
      <c r="G54" s="212">
        <f t="shared" si="42"/>
        <v>633707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361848</v>
      </c>
      <c r="D55" s="208">
        <f t="shared" si="43"/>
        <v>375599</v>
      </c>
      <c r="E55" s="208">
        <f t="shared" si="43"/>
        <v>517555</v>
      </c>
      <c r="F55" s="208">
        <f t="shared" si="43"/>
        <v>1825462</v>
      </c>
      <c r="G55" s="208">
        <f t="shared" si="43"/>
        <v>663163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-0.24195821403006443</v>
      </c>
      <c r="O55" s="137">
        <f t="shared" si="44"/>
        <v>-0.17973715292750145</v>
      </c>
      <c r="P55" s="137">
        <f t="shared" si="44"/>
        <v>4.6619661291410833E-2</v>
      </c>
      <c r="Q55" s="137">
        <f t="shared" si="44"/>
        <v>0.33302719802802655</v>
      </c>
      <c r="R55" s="137">
        <f t="shared" si="44"/>
        <v>-8.7794517024429267E-2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-1</v>
      </c>
      <c r="D56" s="191">
        <f t="shared" si="45"/>
        <v>-1</v>
      </c>
      <c r="E56" s="191">
        <f t="shared" si="45"/>
        <v>1</v>
      </c>
      <c r="F56" s="191">
        <f t="shared" si="45"/>
        <v>-1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-4.4233233369683749</v>
      </c>
      <c r="O56" s="211">
        <f t="shared" si="46"/>
        <v>-2.5868861305990287</v>
      </c>
      <c r="P56" s="211">
        <f t="shared" si="46"/>
        <v>0.13588137543142018</v>
      </c>
      <c r="Q56" s="211">
        <f t="shared" si="46"/>
        <v>1.8106911313544103</v>
      </c>
      <c r="R56" s="211">
        <f t="shared" si="46"/>
        <v>-1.6010359712230215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-4.4233233369683749</v>
      </c>
      <c r="O57" s="211">
        <f t="shared" si="47"/>
        <v>-2.5868861305990287</v>
      </c>
      <c r="P57" s="211">
        <f t="shared" si="47"/>
        <v>0.13588137543142018</v>
      </c>
      <c r="Q57" s="211">
        <f t="shared" si="47"/>
        <v>1.8106911313544103</v>
      </c>
      <c r="R57" s="211">
        <f t="shared" si="47"/>
        <v>-1.6010359712230215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</v>
      </c>
      <c r="O58" s="136">
        <f t="shared" si="48"/>
        <v>-1.5198706581829562</v>
      </c>
      <c r="P58" s="136">
        <f t="shared" si="48"/>
        <v>4.5157391996526526</v>
      </c>
      <c r="Q58" s="136">
        <f t="shared" si="48"/>
        <v>-0.41838131754130936</v>
      </c>
      <c r="R58" s="136">
        <f t="shared" si="48"/>
        <v>-3.270526277949529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</v>
      </c>
      <c r="O59" s="136">
        <f t="shared" si="49"/>
        <v>1.0388234066965683</v>
      </c>
      <c r="P59" s="136">
        <f t="shared" si="49"/>
        <v>2.037484622621029</v>
      </c>
      <c r="Q59" s="136">
        <f t="shared" si="49"/>
        <v>-0.26444485637258247</v>
      </c>
      <c r="R59" s="136">
        <f t="shared" si="49"/>
        <v>-4.7166582788122797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</v>
      </c>
      <c r="O60" s="136">
        <f t="shared" si="50"/>
        <v>1.0723062480442265</v>
      </c>
      <c r="P60" s="136">
        <f t="shared" si="50"/>
        <v>1.6133584195672626</v>
      </c>
      <c r="Q60" s="136">
        <f t="shared" si="50"/>
        <v>-0.30031187296136225</v>
      </c>
      <c r="R60" s="136">
        <f t="shared" si="50"/>
        <v>-3.8465741606154289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</v>
      </c>
      <c r="O61" s="136">
        <f t="shared" si="51"/>
        <v>1.0795452174820068</v>
      </c>
      <c r="P61" s="136">
        <f t="shared" si="51"/>
        <v>0.46204501049279978</v>
      </c>
      <c r="Q61" s="136">
        <f t="shared" si="51"/>
        <v>-0.33448781614129569</v>
      </c>
      <c r="R61" s="136">
        <f t="shared" si="51"/>
        <v>-3.8123157667697174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10.924795234549515</v>
      </c>
      <c r="O64" s="211">
        <f t="shared" si="52"/>
        <v>5.6307541625857001</v>
      </c>
      <c r="P64" s="211">
        <f t="shared" si="52"/>
        <v>6.6456299659477862</v>
      </c>
      <c r="Q64" s="211">
        <f t="shared" si="52"/>
        <v>4.5231153011306571</v>
      </c>
      <c r="R64" s="211">
        <f t="shared" si="52"/>
        <v>-7.7222222222222223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10.924795234549515</v>
      </c>
      <c r="O65" s="216">
        <f t="shared" si="53"/>
        <v>18.148873653281097</v>
      </c>
      <c r="P65" s="216">
        <f t="shared" si="53"/>
        <v>23.087173666288308</v>
      </c>
      <c r="Q65" s="216">
        <f t="shared" si="53"/>
        <v>5.5017656396799168</v>
      </c>
      <c r="R65" s="216">
        <f t="shared" si="53"/>
        <v>80.43981481481481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>
        <f t="shared" si="54"/>
        <v>-2.5666030254075487</v>
      </c>
      <c r="P66" s="140">
        <f t="shared" si="54"/>
        <v>-2.7891189507559657</v>
      </c>
      <c r="Q66" s="140">
        <f t="shared" si="54"/>
        <v>4.6910342848945632</v>
      </c>
      <c r="R66" s="140">
        <f t="shared" si="54"/>
        <v>-0.10375178186891511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3.4377539531012875</v>
      </c>
      <c r="P67" s="211">
        <f t="shared" si="55"/>
        <v>-0.70963628635618436</v>
      </c>
      <c r="Q67" s="211">
        <f t="shared" si="55"/>
        <v>3.3329794864438389</v>
      </c>
      <c r="R67" s="211">
        <f t="shared" si="55"/>
        <v>-0.59179885353795758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28919</v>
      </c>
      <c r="O74" s="218">
        <f t="shared" si="56"/>
        <v>36731</v>
      </c>
      <c r="P74" s="218">
        <f t="shared" si="56"/>
        <v>47132</v>
      </c>
      <c r="Q74" s="218">
        <f t="shared" si="56"/>
        <v>62743</v>
      </c>
      <c r="R74" s="218">
        <f t="shared" si="56"/>
        <v>2411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203997.78808110784</v>
      </c>
      <c r="O75" s="219">
        <f t="shared" si="57"/>
        <v>244241.23216073978</v>
      </c>
      <c r="P75" s="219">
        <f t="shared" si="57"/>
        <v>363126.17700570484</v>
      </c>
      <c r="Q75" s="219">
        <f t="shared" si="57"/>
        <v>311770.37987851439</v>
      </c>
      <c r="R75" s="219">
        <f t="shared" si="57"/>
        <v>166014.57142857142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0.34990108803165176</v>
      </c>
      <c r="O76" s="138">
        <f t="shared" si="58"/>
        <v>0.21737370293823111</v>
      </c>
      <c r="P76" s="138">
        <f t="shared" si="58"/>
        <v>0.39440818214524342</v>
      </c>
      <c r="Q76" s="138">
        <f t="shared" si="58"/>
        <v>0.73084842609195499</v>
      </c>
      <c r="R76" s="138">
        <f t="shared" si="58"/>
        <v>-171.21428571428569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0</v>
      </c>
      <c r="F4" s="264">
        <v>-12288</v>
      </c>
      <c r="G4" s="264">
        <v>45365</v>
      </c>
      <c r="H4" s="264">
        <v>68648</v>
      </c>
      <c r="I4" s="264">
        <v>1433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0</v>
      </c>
      <c r="F6" s="264">
        <v>12781</v>
      </c>
      <c r="G6" s="264">
        <v>72425</v>
      </c>
      <c r="H6" s="264">
        <v>30208</v>
      </c>
      <c r="I6" s="264">
        <v>38086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0</v>
      </c>
      <c r="F7" s="264">
        <v>0</v>
      </c>
      <c r="G7" s="264">
        <v>0</v>
      </c>
      <c r="H7" s="264">
        <v>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72425</v>
      </c>
      <c r="G8" s="264">
        <v>30208</v>
      </c>
      <c r="H8" s="264">
        <v>38086</v>
      </c>
      <c r="I8" s="264">
        <v>145427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0</v>
      </c>
      <c r="F10" s="264">
        <v>15565</v>
      </c>
      <c r="G10" s="264">
        <v>10202</v>
      </c>
      <c r="H10" s="264">
        <v>30696</v>
      </c>
      <c r="I10" s="264">
        <v>170371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0</v>
      </c>
      <c r="F12" s="301">
        <v>-5065</v>
      </c>
      <c r="G12" s="301">
        <v>-3569</v>
      </c>
      <c r="H12" s="301">
        <v>-9813</v>
      </c>
      <c r="I12" s="301">
        <v>-12147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0</v>
      </c>
      <c r="F13" s="264">
        <v>1343</v>
      </c>
      <c r="G13" s="264">
        <v>1021</v>
      </c>
      <c r="H13" s="264">
        <v>4405</v>
      </c>
      <c r="I13" s="264">
        <v>30886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0</v>
      </c>
      <c r="F14" s="264">
        <v>0</v>
      </c>
      <c r="G14" s="264">
        <v>0</v>
      </c>
      <c r="H14" s="264">
        <v>0</v>
      </c>
      <c r="I14" s="264">
        <v>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0</v>
      </c>
      <c r="F18" s="264">
        <v>20427</v>
      </c>
      <c r="G18" s="264">
        <v>16469</v>
      </c>
      <c r="H18" s="264">
        <v>34855</v>
      </c>
      <c r="I18" s="264">
        <v>164855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0</v>
      </c>
      <c r="F19" s="264">
        <v>57493</v>
      </c>
      <c r="G19" s="264">
        <v>49503</v>
      </c>
      <c r="H19" s="264">
        <v>-153693</v>
      </c>
      <c r="I19" s="264">
        <v>29251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1970</v>
      </c>
      <c r="G20" s="264">
        <v>-4272</v>
      </c>
      <c r="H20" s="264">
        <v>-8303</v>
      </c>
      <c r="I20" s="264">
        <v>32623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-125964</v>
      </c>
      <c r="G21" s="264">
        <v>-30996</v>
      </c>
      <c r="H21" s="264">
        <v>51233</v>
      </c>
      <c r="I21" s="264">
        <v>16948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0</v>
      </c>
      <c r="F22" s="301">
        <v>-217</v>
      </c>
      <c r="G22" s="301">
        <v>-3393</v>
      </c>
      <c r="H22" s="301">
        <v>1123</v>
      </c>
      <c r="I22" s="301">
        <v>-15035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0</v>
      </c>
      <c r="F24" s="264">
        <v>1356</v>
      </c>
      <c r="G24" s="264">
        <v>-1031</v>
      </c>
      <c r="H24" s="264">
        <v>-4370</v>
      </c>
      <c r="I24" s="264">
        <v>-28028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-2961</v>
      </c>
      <c r="G25" s="264">
        <v>-4830</v>
      </c>
      <c r="H25" s="264">
        <v>-6659</v>
      </c>
      <c r="I25" s="264">
        <v>-20380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-673</v>
      </c>
      <c r="G27" s="264">
        <v>-961</v>
      </c>
      <c r="H27" s="264">
        <v>-574</v>
      </c>
      <c r="I27" s="264">
        <v>-1495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-48569</v>
      </c>
      <c r="G28" s="264">
        <v>20490</v>
      </c>
      <c r="H28" s="264">
        <v>-86389</v>
      </c>
      <c r="I28" s="264">
        <v>178740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0</v>
      </c>
      <c r="F30" s="264">
        <v>-347</v>
      </c>
      <c r="G30" s="264">
        <v>-15910</v>
      </c>
      <c r="H30" s="264">
        <v>-10509</v>
      </c>
      <c r="I30" s="264">
        <v>-1906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0</v>
      </c>
      <c r="F31" s="301">
        <v>49673</v>
      </c>
      <c r="G31" s="301">
        <v>15304</v>
      </c>
      <c r="H31" s="301">
        <v>69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120502</v>
      </c>
      <c r="G37" s="264">
        <v>-108072</v>
      </c>
      <c r="H37" s="264">
        <v>25619</v>
      </c>
      <c r="I37" s="264">
        <v>-72832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0</v>
      </c>
      <c r="F39" s="301">
        <v>24877</v>
      </c>
      <c r="G39" s="301">
        <v>53195</v>
      </c>
      <c r="H39" s="301">
        <v>243576</v>
      </c>
      <c r="I39" s="301">
        <v>370960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0</v>
      </c>
      <c r="F40" s="301">
        <v>-37150</v>
      </c>
      <c r="G40" s="301">
        <v>-7818</v>
      </c>
      <c r="H40" s="301">
        <v>-184574</v>
      </c>
      <c r="I40" s="301">
        <v>-363377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0</v>
      </c>
      <c r="F41" s="301">
        <v>0</v>
      </c>
      <c r="G41" s="301">
        <v>0</v>
      </c>
      <c r="H41" s="301">
        <v>0</v>
      </c>
      <c r="I41" s="301">
        <v>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-15</v>
      </c>
      <c r="G42" s="301">
        <v>-12</v>
      </c>
      <c r="H42" s="301">
        <v>-1354</v>
      </c>
      <c r="I42" s="301">
        <v>-6150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0</v>
      </c>
      <c r="F43" s="301">
        <v>0</v>
      </c>
      <c r="G43" s="301">
        <v>0</v>
      </c>
      <c r="H43" s="301">
        <v>11000</v>
      </c>
      <c r="I43" s="301">
        <v>0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-0.85823865899711593</v>
      </c>
      <c r="D8" s="136">
        <f>FSA!D8/FSA!D$7</f>
        <v>-0.84961179701293588</v>
      </c>
      <c r="E8" s="136">
        <f>FSA!E8/FSA!E$7</f>
        <v>-0.8702048957509898</v>
      </c>
      <c r="F8" s="136">
        <f>FSA!F8/FSA!F$7</f>
        <v>-0.79875253055005202</v>
      </c>
      <c r="G8" s="136">
        <f>FSA!G8/FSA!G$7</f>
        <v>-0.98547717842323657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0.14176134100288404</v>
      </c>
      <c r="D9" s="142">
        <f>FSA!D9/FSA!D$7</f>
        <v>0.15038820298706418</v>
      </c>
      <c r="E9" s="142">
        <f>FSA!E9/FSA!E$7</f>
        <v>0.12979510424901022</v>
      </c>
      <c r="F9" s="142">
        <f>FSA!F9/FSA!F$7</f>
        <v>0.20124746944994798</v>
      </c>
      <c r="G9" s="142">
        <f>FSA!G9/FSA!G$7</f>
        <v>1.4522821576763486E-2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-9.5004700521040805E-2</v>
      </c>
      <c r="D10" s="136">
        <f>FSA!D10/FSA!D$7</f>
        <v>-0.1319665853838291</v>
      </c>
      <c r="E10" s="136">
        <f>FSA!E10/FSA!E$7</f>
        <v>-8.0974347172051722E-2</v>
      </c>
      <c r="F10" s="136">
        <f>FSA!F10/FSA!F$7</f>
        <v>-8.0717748166565226E-2</v>
      </c>
      <c r="G10" s="136">
        <f>FSA!G10/FSA!G$7</f>
        <v>-3.4751037344398341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4.6756640481843241E-2</v>
      </c>
      <c r="D12" s="142">
        <f>FSA!D12/FSA!D$7</f>
        <v>1.8421617603235078E-2</v>
      </c>
      <c r="E12" s="142">
        <f>FSA!E12/FSA!E$7</f>
        <v>4.8820757076958481E-2</v>
      </c>
      <c r="F12" s="142">
        <f>FSA!F12/FSA!F$7</f>
        <v>0.12052972128338275</v>
      </c>
      <c r="G12" s="142">
        <f>FSA!G12/FSA!G$7</f>
        <v>-3.4605809128630707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5.4717251708918243E-3</v>
      </c>
      <c r="D13" s="136">
        <f>FSA!D13/FSA!D$7</f>
        <v>1.3772153845660875E-2</v>
      </c>
      <c r="E13" s="136">
        <f>FSA!E13/FSA!E$7</f>
        <v>2.3981775185033236E-3</v>
      </c>
      <c r="F13" s="136">
        <f>FSA!F13/FSA!F$7</f>
        <v>4.6022558046177955E-2</v>
      </c>
      <c r="G13" s="136">
        <f>FSA!G13/FSA!G$7</f>
        <v>0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-4.2798642425787535E-3</v>
      </c>
      <c r="D14" s="136">
        <f>FSA!D14/FSA!D$7</f>
        <v>-3.2716075096369829E-3</v>
      </c>
      <c r="E14" s="136">
        <f>FSA!E14/FSA!E$7</f>
        <v>-7.346294832411086E-3</v>
      </c>
      <c r="F14" s="136">
        <f>FSA!F14/FSA!F$7</f>
        <v>-2.6647501392072309E-2</v>
      </c>
      <c r="G14" s="136">
        <f>FSA!G14/FSA!G$7</f>
        <v>-0.44813278008298757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1.6539460475788333E-3</v>
      </c>
      <c r="D15" s="136">
        <f>FSA!D15/FSA!D$7</f>
        <v>3.7682766222655161E-3</v>
      </c>
      <c r="E15" s="136">
        <f>FSA!E15/FSA!E$7</f>
        <v>7.3196113551537469E-3</v>
      </c>
      <c r="F15" s="136">
        <f>FSA!F15/FSA!F$7</f>
        <v>7.1766183649948851E-3</v>
      </c>
      <c r="G15" s="136">
        <f>FSA!G15/FSA!G$7</f>
        <v>1.4221991701244814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4.9602447457735142E-2</v>
      </c>
      <c r="D16" s="142">
        <f>FSA!D16/FSA!D$7</f>
        <v>3.2690440561524488E-2</v>
      </c>
      <c r="E16" s="142">
        <f>FSA!E16/FSA!E$7</f>
        <v>5.1192251118204468E-2</v>
      </c>
      <c r="F16" s="142">
        <f>FSA!F16/FSA!F$7</f>
        <v>0.14708139630248329</v>
      </c>
      <c r="G16" s="142">
        <f>FSA!G16/FSA!G$7</f>
        <v>-2.4865145228215768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-1.7068468267499481E-2</v>
      </c>
      <c r="D17" s="136">
        <f>FSA!D17/FSA!D$7</f>
        <v>-1.1564379532105653E-2</v>
      </c>
      <c r="E17" s="136">
        <f>FSA!E17/FSA!E$7</f>
        <v>-1.276304071565086E-2</v>
      </c>
      <c r="F17" s="136">
        <f>FSA!F17/FSA!F$7</f>
        <v>-2.2690131178534894E-2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3.2533979190235665E-2</v>
      </c>
      <c r="D18" s="142">
        <f>FSA!D18/FSA!D$7</f>
        <v>2.1126061029418833E-2</v>
      </c>
      <c r="E18" s="142">
        <f>FSA!E18/FSA!E$7</f>
        <v>3.8429210402553607E-2</v>
      </c>
      <c r="F18" s="142">
        <f>FSA!F18/FSA!F$7</f>
        <v>0.12439126512394839</v>
      </c>
      <c r="G18" s="142">
        <f>FSA!G18/FSA!G$7</f>
        <v>-2.4865145228215768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0</v>
      </c>
      <c r="D21" s="136">
        <f>FSA!D21/FSA!D$7</f>
        <v>4.0954373732292146E-2</v>
      </c>
      <c r="E21" s="136">
        <f>FSA!E21/FSA!E$7</f>
        <v>0.12078442752267261</v>
      </c>
      <c r="F21" s="136">
        <f>FSA!F21/FSA!F$7</f>
        <v>2.6078586258843437E-2</v>
      </c>
      <c r="G21" s="136">
        <f>FSA!G21/FSA!G$7</f>
        <v>39.508298755186722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4.6756640481843241E-2</v>
      </c>
      <c r="D25" s="136">
        <f>FSA!D25/FSA!D$7</f>
        <v>5.937599133552722E-2</v>
      </c>
      <c r="E25" s="136">
        <f>FSA!E25/FSA!E$7</f>
        <v>0.16960518459963111</v>
      </c>
      <c r="F25" s="136">
        <f>FSA!F25/FSA!F$7</f>
        <v>0.1466083075422262</v>
      </c>
      <c r="G25" s="136">
        <f>FSA!G25/FSA!G$7</f>
        <v>36.04771784232365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4.6756640481843241E-2</v>
      </c>
      <c r="D26" s="136">
        <f>FSA!D26/FSA!D$7</f>
        <v>5.937599133552722E-2</v>
      </c>
      <c r="E26" s="136">
        <f>FSA!E26/FSA!E$7</f>
        <v>0.16960518459963111</v>
      </c>
      <c r="F26" s="136">
        <f>FSA!F26/FSA!F$7</f>
        <v>0.1466083075422262</v>
      </c>
      <c r="G26" s="136">
        <f>FSA!G26/FSA!G$7</f>
        <v>36.04771784232365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0.20015365610327016</v>
      </c>
      <c r="D29" s="136">
        <f>FSA!D29/FSA!D$38</f>
        <v>0.26847320805755087</v>
      </c>
      <c r="E29" s="136">
        <f>FSA!E29/FSA!E$38</f>
        <v>0.18951765606040699</v>
      </c>
      <c r="F29" s="136">
        <f>FSA!F29/FSA!F$38</f>
        <v>0.13115098049205104</v>
      </c>
      <c r="G29" s="136">
        <f>FSA!G29/FSA!G$38</f>
        <v>9.150074491377698E-2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7.3757693168659683E-2</v>
      </c>
      <c r="D30" s="136">
        <f>FSA!D30/FSA!D$38</f>
        <v>0.10423111944153057</v>
      </c>
      <c r="E30" s="136">
        <f>FSA!E30/FSA!E$38</f>
        <v>0.33087434016802048</v>
      </c>
      <c r="F30" s="136">
        <f>FSA!F30/FSA!F$38</f>
        <v>0.20152991490916541</v>
      </c>
      <c r="G30" s="136">
        <f>FSA!G30/FSA!G$38</f>
        <v>6.6104312055539807E-2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0.12749034813056348</v>
      </c>
      <c r="D31" s="136">
        <f>FSA!D31/FSA!D$38</f>
        <v>0.13419666771388558</v>
      </c>
      <c r="E31" s="136">
        <f>FSA!E31/FSA!E$38</f>
        <v>0.11343120357990247</v>
      </c>
      <c r="F31" s="136">
        <f>FSA!F31/FSA!F$38</f>
        <v>0.32490696870543934</v>
      </c>
      <c r="G31" s="136">
        <f>FSA!G31/FSA!G$38</f>
        <v>1.3192815050274141E-2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0.11040854283716599</v>
      </c>
      <c r="D32" s="136">
        <f>FSA!D32/FSA!D$38</f>
        <v>2.474986554773987E-2</v>
      </c>
      <c r="E32" s="136">
        <f>FSA!E32/FSA!E$38</f>
        <v>4.7361058513474871E-2</v>
      </c>
      <c r="F32" s="136">
        <f>FSA!F32/FSA!F$38</f>
        <v>1.0246178910423176E-2</v>
      </c>
      <c r="G32" s="136">
        <f>FSA!G32/FSA!G$38</f>
        <v>7.0269194347099661E-4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9.230420592128717E-4</v>
      </c>
      <c r="D33" s="136">
        <f>FSA!D33/FSA!D$38</f>
        <v>2.3296183685749127E-3</v>
      </c>
      <c r="E33" s="136">
        <f>FSA!E33/FSA!E$38</f>
        <v>5.4100425847637744E-4</v>
      </c>
      <c r="F33" s="136">
        <f>FSA!F33/FSA!F$38</f>
        <v>1.4918971153040245E-2</v>
      </c>
      <c r="G33" s="136">
        <f>FSA!G33/FSA!G$38</f>
        <v>3.0158452509484834E-6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0.41393185517635905</v>
      </c>
      <c r="D34" s="136">
        <f>FSA!D34/FSA!D$38</f>
        <v>0.35545450188765648</v>
      </c>
      <c r="E34" s="136">
        <f>FSA!E34/FSA!E$38</f>
        <v>0.22621706636576525</v>
      </c>
      <c r="F34" s="136">
        <f>FSA!F34/FSA!F$38</f>
        <v>0.16951937072334056</v>
      </c>
      <c r="G34" s="136">
        <f>FSA!G34/FSA!G$38</f>
        <v>3.2162481678740099E-2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5.2060677579197835E-2</v>
      </c>
      <c r="D35" s="136">
        <f>FSA!D35/FSA!D$38</f>
        <v>4.8424113014446296E-2</v>
      </c>
      <c r="E35" s="136">
        <f>FSA!E35/FSA!E$38</f>
        <v>3.3128782199414168E-2</v>
      </c>
      <c r="F35" s="136">
        <f>FSA!F35/FSA!F$38</f>
        <v>0.13062289470988425</v>
      </c>
      <c r="G35" s="136">
        <f>FSA!G35/FSA!G$38</f>
        <v>0.79426959243867279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2.1274184945570918E-2</v>
      </c>
      <c r="D36" s="136">
        <f>FSA!D36/FSA!D$38</f>
        <v>6.2140905968615379E-2</v>
      </c>
      <c r="E36" s="136">
        <f>FSA!E36/FSA!E$38</f>
        <v>5.892888885453941E-2</v>
      </c>
      <c r="F36" s="136">
        <f>FSA!F36/FSA!F$38</f>
        <v>1.7104720396655969E-2</v>
      </c>
      <c r="G36" s="136">
        <f>FSA!G36/FSA!G$38</f>
        <v>2.0643460742742368E-3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8.9957661780637174E-2</v>
      </c>
      <c r="D40" s="136">
        <f>FSA!D40/FSA!D$55</f>
        <v>7.1959723002457412E-2</v>
      </c>
      <c r="E40" s="136">
        <f>FSA!E40/FSA!E$55</f>
        <v>0.14949522272995142</v>
      </c>
      <c r="F40" s="136">
        <f>FSA!F40/FSA!F$55</f>
        <v>6.8686173691920177E-2</v>
      </c>
      <c r="G40" s="136">
        <f>FSA!G40/FSA!G$55</f>
        <v>3.3643312428467811E-2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1.136665119055515E-2</v>
      </c>
      <c r="D41" s="136">
        <f>FSA!D41/FSA!D$55</f>
        <v>1.4020271619466505E-2</v>
      </c>
      <c r="E41" s="136">
        <f>FSA!E41/FSA!E$55</f>
        <v>9.8153819400836635E-3</v>
      </c>
      <c r="F41" s="136">
        <f>FSA!F41/FSA!F$55</f>
        <v>8.2850259276829648E-3</v>
      </c>
      <c r="G41" s="136">
        <f>FSA!G41/FSA!G$55</f>
        <v>1.5637181205827226E-3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4.9053746324423516E-3</v>
      </c>
      <c r="D42" s="136">
        <f>FSA!D42/FSA!D$55</f>
        <v>6.1022526684043352E-3</v>
      </c>
      <c r="E42" s="136">
        <f>FSA!E42/FSA!E$55</f>
        <v>0</v>
      </c>
      <c r="F42" s="136">
        <f>FSA!F42/FSA!F$55</f>
        <v>7.1710613532355097E-2</v>
      </c>
      <c r="G42" s="136">
        <f>FSA!G42/FSA!G$55</f>
        <v>0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1.4398310892971636E-3</v>
      </c>
      <c r="D43" s="136">
        <f>FSA!D43/FSA!D$55</f>
        <v>1.4643276473047054E-4</v>
      </c>
      <c r="E43" s="136">
        <f>FSA!E43/FSA!E$55</f>
        <v>8.829979422476838E-4</v>
      </c>
      <c r="F43" s="136">
        <f>FSA!F43/FSA!F$55</f>
        <v>4.7111361397826959E-4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0.11781189891888307</v>
      </c>
      <c r="D44" s="136">
        <f>FSA!D44/FSA!D$55</f>
        <v>4.8863282383605919E-2</v>
      </c>
      <c r="E44" s="136">
        <f>FSA!E44/FSA!E$55</f>
        <v>4.31335800059897E-2</v>
      </c>
      <c r="F44" s="136">
        <f>FSA!F44/FSA!F$55</f>
        <v>3.6408865262602015E-2</v>
      </c>
      <c r="G44" s="136">
        <f>FSA!G44/FSA!G$55</f>
        <v>1.5395913221937895E-3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1.2458269770732461E-2</v>
      </c>
      <c r="D45" s="136">
        <f>FSA!D45/FSA!D$55</f>
        <v>8.0058786099004523E-3</v>
      </c>
      <c r="E45" s="136">
        <f>FSA!E45/FSA!E$55</f>
        <v>7.7228507115185826E-3</v>
      </c>
      <c r="F45" s="136">
        <f>FSA!F45/FSA!F$55</f>
        <v>9.0273037729626804E-3</v>
      </c>
      <c r="G45" s="136">
        <f>FSA!G45/FSA!G$55</f>
        <v>6.4840770670257533E-5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2.0798788441555572E-2</v>
      </c>
      <c r="D46" s="136">
        <f>FSA!D46/FSA!D$55</f>
        <v>0.14084968277338331</v>
      </c>
      <c r="E46" s="136">
        <f>FSA!E46/FSA!E$55</f>
        <v>0.2162185661427288</v>
      </c>
      <c r="F46" s="136">
        <f>FSA!F46/FSA!F$55</f>
        <v>0.11021483876410465</v>
      </c>
      <c r="G46" s="136">
        <f>FSA!G46/FSA!G$55</f>
        <v>7.6059731921111397E-3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0.18938493378662496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2.0798788441555572E-2</v>
      </c>
      <c r="D48" s="136">
        <f>FSA!D48/FSA!D$55</f>
        <v>0.14084968277338331</v>
      </c>
      <c r="E48" s="136">
        <f>FSA!E48/FSA!E$55</f>
        <v>0.2162185661427288</v>
      </c>
      <c r="F48" s="136">
        <f>FSA!F48/FSA!F$55</f>
        <v>0.29959977255072961</v>
      </c>
      <c r="G48" s="136">
        <f>FSA!G48/FSA!G$55</f>
        <v>7.6059731921111397E-3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0.25873847582410292</v>
      </c>
      <c r="D49" s="136">
        <f>FSA!D49/FSA!D$55</f>
        <v>0.28994752382194838</v>
      </c>
      <c r="E49" s="136">
        <f>FSA!E49/FSA!E$55</f>
        <v>0.42726859947251983</v>
      </c>
      <c r="F49" s="136">
        <f>FSA!F49/FSA!F$55</f>
        <v>0.49418886835223086</v>
      </c>
      <c r="G49" s="136">
        <f>FSA!G49/FSA!G$55</f>
        <v>4.4417435834025722E-2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0.61058234396763278</v>
      </c>
      <c r="D51" s="136">
        <f>FSA!D51/FSA!D$55</f>
        <v>0.59476729171270426</v>
      </c>
      <c r="E51" s="136">
        <f>FSA!E51/FSA!E$55</f>
        <v>0.45568683521558095</v>
      </c>
      <c r="F51" s="136">
        <f>FSA!F51/FSA!F$55</f>
        <v>0.3203999864143981</v>
      </c>
      <c r="G51" s="136">
        <f>FSA!G51/FSA!G$55</f>
        <v>0.87920315216620948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2.2034113771528377E-2</v>
      </c>
      <c r="D52" s="136">
        <f>FSA!D52/FSA!D$55</f>
        <v>1.9845633241835043E-2</v>
      </c>
      <c r="E52" s="136">
        <f>FSA!E52/FSA!E$55</f>
        <v>4.9084638347615228E-2</v>
      </c>
      <c r="F52" s="136">
        <f>FSA!F52/FSA!F$55</f>
        <v>7.6876976896807489E-2</v>
      </c>
      <c r="G52" s="136">
        <f>FSA!G52/FSA!G$55</f>
        <v>7.6379411999764765E-2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0.10864506643673587</v>
      </c>
      <c r="D53" s="136">
        <f>FSA!D53/FSA!D$55</f>
        <v>9.5439551223512303E-2</v>
      </c>
      <c r="E53" s="136">
        <f>FSA!E53/FSA!E$55</f>
        <v>6.795992696428399E-2</v>
      </c>
      <c r="F53" s="136">
        <f>FSA!F53/FSA!F$55</f>
        <v>0.10853416833656357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0.74126152417589708</v>
      </c>
      <c r="D54" s="136">
        <f>FSA!D54/FSA!D$55</f>
        <v>0.71005247617805156</v>
      </c>
      <c r="E54" s="136">
        <f>FSA!E54/FSA!E$55</f>
        <v>0.57273140052748017</v>
      </c>
      <c r="F54" s="136">
        <f>FSA!F54/FSA!F$55</f>
        <v>0.50581113164776914</v>
      </c>
      <c r="G54" s="136">
        <f>FSA!G54/FSA!G$55</f>
        <v>0.95558256416597431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275210</v>
      </c>
      <c r="F4" s="299">
        <v>277651</v>
      </c>
      <c r="G4" s="299">
        <v>420327</v>
      </c>
      <c r="H4" s="299">
        <v>1510164</v>
      </c>
      <c r="I4" s="299">
        <v>135001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72425</v>
      </c>
      <c r="F5" s="301">
        <v>30208</v>
      </c>
      <c r="G5" s="301">
        <v>38086</v>
      </c>
      <c r="H5" s="301">
        <v>145427</v>
      </c>
      <c r="I5" s="301">
        <v>680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37425</v>
      </c>
      <c r="F6" s="264">
        <v>12208</v>
      </c>
      <c r="G6" s="264">
        <v>15586</v>
      </c>
      <c r="H6" s="264">
        <v>21826</v>
      </c>
      <c r="I6" s="264">
        <v>430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35000</v>
      </c>
      <c r="F7" s="264">
        <v>18000</v>
      </c>
      <c r="G7" s="264">
        <v>22500</v>
      </c>
      <c r="H7" s="264">
        <v>123601</v>
      </c>
      <c r="I7" s="264">
        <v>250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70630</v>
      </c>
      <c r="G8" s="301">
        <v>60000</v>
      </c>
      <c r="H8" s="301">
        <v>93984</v>
      </c>
      <c r="I8" s="301">
        <v>60000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70630</v>
      </c>
      <c r="G11" s="264">
        <v>60000</v>
      </c>
      <c r="H11" s="264">
        <v>93984</v>
      </c>
      <c r="I11" s="264">
        <v>60000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154582</v>
      </c>
      <c r="F12" s="301">
        <v>124801</v>
      </c>
      <c r="G12" s="301">
        <v>262493</v>
      </c>
      <c r="H12" s="301">
        <v>619585</v>
      </c>
      <c r="I12" s="301">
        <v>65378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26689</v>
      </c>
      <c r="F13" s="264">
        <v>39149</v>
      </c>
      <c r="G13" s="264">
        <v>171246</v>
      </c>
      <c r="H13" s="264">
        <v>367885</v>
      </c>
      <c r="I13" s="264">
        <v>43838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39951</v>
      </c>
      <c r="F14" s="264">
        <v>9296</v>
      </c>
      <c r="G14" s="264">
        <v>24512</v>
      </c>
      <c r="H14" s="264">
        <v>18704</v>
      </c>
      <c r="I14" s="264">
        <v>466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13528</v>
      </c>
      <c r="F17" s="264">
        <v>56000</v>
      </c>
      <c r="G17" s="264">
        <v>38000</v>
      </c>
      <c r="H17" s="264">
        <v>135900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74610</v>
      </c>
      <c r="F18" s="264">
        <v>20551</v>
      </c>
      <c r="G18" s="264">
        <v>28931</v>
      </c>
      <c r="H18" s="264">
        <v>118197</v>
      </c>
      <c r="I18" s="264">
        <v>21269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-196</v>
      </c>
      <c r="F19" s="264">
        <v>-196</v>
      </c>
      <c r="G19" s="264">
        <v>-196</v>
      </c>
      <c r="H19" s="264">
        <v>-21101</v>
      </c>
      <c r="I19" s="264">
        <v>-196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46132</v>
      </c>
      <c r="F21" s="301">
        <v>50404</v>
      </c>
      <c r="G21" s="301">
        <v>58707</v>
      </c>
      <c r="H21" s="301">
        <v>593105</v>
      </c>
      <c r="I21" s="301">
        <v>8749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46132</v>
      </c>
      <c r="F22" s="264">
        <v>50404</v>
      </c>
      <c r="G22" s="264">
        <v>58707</v>
      </c>
      <c r="H22" s="264">
        <v>593105</v>
      </c>
      <c r="I22" s="264">
        <v>8749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2071</v>
      </c>
      <c r="F24" s="301">
        <v>1608</v>
      </c>
      <c r="G24" s="301">
        <v>1040</v>
      </c>
      <c r="H24" s="301">
        <v>58064</v>
      </c>
      <c r="I24" s="301">
        <v>194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334</v>
      </c>
      <c r="F25" s="264">
        <v>875</v>
      </c>
      <c r="G25" s="264">
        <v>280</v>
      </c>
      <c r="H25" s="264">
        <v>27234</v>
      </c>
      <c r="I25" s="264">
        <v>2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1737</v>
      </c>
      <c r="F26" s="264">
        <v>733</v>
      </c>
      <c r="G26" s="264">
        <v>760</v>
      </c>
      <c r="H26" s="264">
        <v>29565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0</v>
      </c>
      <c r="H27" s="264">
        <v>1265</v>
      </c>
      <c r="I27" s="264">
        <v>193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86636</v>
      </c>
      <c r="F30" s="301">
        <v>97947</v>
      </c>
      <c r="G30" s="301">
        <v>97229</v>
      </c>
      <c r="H30" s="301">
        <v>315296</v>
      </c>
      <c r="I30" s="301">
        <v>528164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279</v>
      </c>
      <c r="F31" s="301">
        <v>372</v>
      </c>
      <c r="G31" s="301">
        <v>690</v>
      </c>
      <c r="H31" s="301">
        <v>1230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279</v>
      </c>
      <c r="F37" s="264">
        <v>372</v>
      </c>
      <c r="G37" s="264">
        <v>690</v>
      </c>
      <c r="H37" s="264">
        <v>1230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4343</v>
      </c>
      <c r="F39" s="301">
        <v>17185</v>
      </c>
      <c r="G39" s="301">
        <v>30499</v>
      </c>
      <c r="H39" s="301">
        <v>31224</v>
      </c>
      <c r="I39" s="301">
        <v>1369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4343</v>
      </c>
      <c r="F40" s="264">
        <v>17185</v>
      </c>
      <c r="G40" s="264">
        <v>30499</v>
      </c>
      <c r="H40" s="264">
        <v>31224</v>
      </c>
      <c r="I40" s="264">
        <v>1369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265</v>
      </c>
      <c r="F41" s="264">
        <v>265</v>
      </c>
      <c r="G41" s="264">
        <v>0</v>
      </c>
      <c r="H41" s="264">
        <v>0</v>
      </c>
      <c r="I41" s="264">
        <v>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-265</v>
      </c>
      <c r="F42" s="264">
        <v>-265</v>
      </c>
      <c r="G42" s="264">
        <v>0</v>
      </c>
      <c r="H42" s="264">
        <v>0</v>
      </c>
      <c r="I42" s="264">
        <v>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17823</v>
      </c>
      <c r="F49" s="301">
        <v>17173</v>
      </c>
      <c r="G49" s="301">
        <v>16546</v>
      </c>
      <c r="H49" s="301">
        <v>237847</v>
      </c>
      <c r="I49" s="301">
        <v>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30340</v>
      </c>
      <c r="F50" s="264">
        <v>30340</v>
      </c>
      <c r="G50" s="264">
        <v>30340</v>
      </c>
      <c r="H50" s="264">
        <v>249840</v>
      </c>
      <c r="I50" s="264">
        <v>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-12517</v>
      </c>
      <c r="F51" s="264">
        <v>-13167</v>
      </c>
      <c r="G51" s="264">
        <v>-13795</v>
      </c>
      <c r="H51" s="264">
        <v>-11993</v>
      </c>
      <c r="I51" s="264">
        <v>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3355</v>
      </c>
      <c r="F52" s="301">
        <v>6155</v>
      </c>
      <c r="G52" s="301">
        <v>0</v>
      </c>
      <c r="H52" s="301">
        <v>0</v>
      </c>
      <c r="I52" s="301">
        <v>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3355</v>
      </c>
      <c r="F54" s="264">
        <v>6155</v>
      </c>
      <c r="G54" s="264">
        <v>0</v>
      </c>
      <c r="H54" s="264">
        <v>0</v>
      </c>
      <c r="I54" s="264">
        <v>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1015</v>
      </c>
      <c r="F55" s="301">
        <v>1015</v>
      </c>
      <c r="G55" s="301">
        <v>600</v>
      </c>
      <c r="H55" s="301">
        <v>600</v>
      </c>
      <c r="I55" s="301">
        <v>526731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526731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1015</v>
      </c>
      <c r="F57" s="264">
        <v>1015</v>
      </c>
      <c r="G57" s="264">
        <v>946</v>
      </c>
      <c r="H57" s="264">
        <v>946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-346</v>
      </c>
      <c r="H59" s="264">
        <v>-346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196</v>
      </c>
      <c r="F61" s="301">
        <v>3047</v>
      </c>
      <c r="G61" s="301">
        <v>2519</v>
      </c>
      <c r="H61" s="301">
        <v>4644</v>
      </c>
      <c r="I61" s="301">
        <v>63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196</v>
      </c>
      <c r="F62" s="264">
        <v>3047</v>
      </c>
      <c r="G62" s="264">
        <v>2519</v>
      </c>
      <c r="H62" s="264">
        <v>1536</v>
      </c>
      <c r="I62" s="264">
        <v>63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3108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59626</v>
      </c>
      <c r="F66" s="264">
        <v>53001</v>
      </c>
      <c r="G66" s="264">
        <v>46376</v>
      </c>
      <c r="H66" s="264">
        <v>39751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361847</v>
      </c>
      <c r="F67" s="301">
        <v>375599</v>
      </c>
      <c r="G67" s="301">
        <v>517556</v>
      </c>
      <c r="H67" s="301">
        <v>1825460</v>
      </c>
      <c r="I67" s="301">
        <v>663165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93623</v>
      </c>
      <c r="F68" s="301">
        <v>108903</v>
      </c>
      <c r="G68" s="301">
        <v>221135</v>
      </c>
      <c r="H68" s="301">
        <v>902121</v>
      </c>
      <c r="I68" s="301">
        <v>29457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86332</v>
      </c>
      <c r="F69" s="301">
        <v>92750</v>
      </c>
      <c r="G69" s="301">
        <v>205031</v>
      </c>
      <c r="H69" s="301">
        <v>524422</v>
      </c>
      <c r="I69" s="301">
        <v>29457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32551</v>
      </c>
      <c r="F70" s="264">
        <v>27028</v>
      </c>
      <c r="G70" s="264">
        <v>77372</v>
      </c>
      <c r="H70" s="264">
        <v>125384</v>
      </c>
      <c r="I70" s="264">
        <v>22311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1775</v>
      </c>
      <c r="F71" s="264">
        <v>2292</v>
      </c>
      <c r="G71" s="264">
        <v>0</v>
      </c>
      <c r="H71" s="264">
        <v>130905</v>
      </c>
      <c r="I71" s="264">
        <v>0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4508</v>
      </c>
      <c r="F72" s="264">
        <v>3007</v>
      </c>
      <c r="G72" s="264">
        <v>3997</v>
      </c>
      <c r="H72" s="264">
        <v>16479</v>
      </c>
      <c r="I72" s="264">
        <v>43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3010</v>
      </c>
      <c r="F73" s="264">
        <v>4175</v>
      </c>
      <c r="G73" s="264">
        <v>4883</v>
      </c>
      <c r="H73" s="264">
        <v>10490</v>
      </c>
      <c r="I73" s="264">
        <v>1037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1103</v>
      </c>
      <c r="F74" s="264">
        <v>1091</v>
      </c>
      <c r="G74" s="264">
        <v>197</v>
      </c>
      <c r="H74" s="264">
        <v>4634</v>
      </c>
      <c r="I74" s="264">
        <v>0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521</v>
      </c>
      <c r="F77" s="264">
        <v>55</v>
      </c>
      <c r="G77" s="264">
        <v>457</v>
      </c>
      <c r="H77" s="264">
        <v>860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35142</v>
      </c>
      <c r="F78" s="264">
        <v>1134</v>
      </c>
      <c r="G78" s="264">
        <v>4230</v>
      </c>
      <c r="H78" s="264">
        <v>31973</v>
      </c>
      <c r="I78" s="264">
        <v>283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7526</v>
      </c>
      <c r="F79" s="264">
        <v>52903</v>
      </c>
      <c r="G79" s="264">
        <v>111905</v>
      </c>
      <c r="H79" s="264">
        <v>201193</v>
      </c>
      <c r="I79" s="264">
        <v>5044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197</v>
      </c>
      <c r="F81" s="264">
        <v>1066</v>
      </c>
      <c r="G81" s="264">
        <v>1991</v>
      </c>
      <c r="H81" s="264">
        <v>2505</v>
      </c>
      <c r="I81" s="264">
        <v>738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7291</v>
      </c>
      <c r="F84" s="301">
        <v>16153</v>
      </c>
      <c r="G84" s="301">
        <v>16104</v>
      </c>
      <c r="H84" s="301">
        <v>377699</v>
      </c>
      <c r="I84" s="301">
        <v>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5651</v>
      </c>
      <c r="F91" s="264">
        <v>14103</v>
      </c>
      <c r="G91" s="264">
        <v>15435</v>
      </c>
      <c r="H91" s="264">
        <v>29817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0</v>
      </c>
      <c r="H92" s="264">
        <v>345715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1640</v>
      </c>
      <c r="F96" s="264">
        <v>2050</v>
      </c>
      <c r="G96" s="264">
        <v>668</v>
      </c>
      <c r="H96" s="264">
        <v>2168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268224</v>
      </c>
      <c r="F98" s="301">
        <v>266695</v>
      </c>
      <c r="G98" s="301">
        <v>296421</v>
      </c>
      <c r="H98" s="301">
        <v>923338</v>
      </c>
      <c r="I98" s="301">
        <v>633708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268224</v>
      </c>
      <c r="F99" s="301">
        <v>266695</v>
      </c>
      <c r="G99" s="301">
        <v>296421</v>
      </c>
      <c r="H99" s="301">
        <v>923338</v>
      </c>
      <c r="I99" s="301">
        <v>633708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220000</v>
      </c>
      <c r="F100" s="264">
        <v>220000</v>
      </c>
      <c r="G100" s="264">
        <v>231000</v>
      </c>
      <c r="H100" s="264">
        <v>573128</v>
      </c>
      <c r="I100" s="264">
        <v>573128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220000</v>
      </c>
      <c r="F101" s="264">
        <v>220000</v>
      </c>
      <c r="G101" s="264">
        <v>231000</v>
      </c>
      <c r="H101" s="264">
        <v>573128</v>
      </c>
      <c r="I101" s="264">
        <v>573128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-286</v>
      </c>
      <c r="I103" s="264">
        <v>-286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938</v>
      </c>
      <c r="F109" s="264">
        <v>3394</v>
      </c>
      <c r="G109" s="264">
        <v>4843</v>
      </c>
      <c r="H109" s="264">
        <v>12036</v>
      </c>
      <c r="I109" s="264">
        <v>10213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7973</v>
      </c>
      <c r="F112" s="264">
        <v>7454</v>
      </c>
      <c r="G112" s="264">
        <v>25404</v>
      </c>
      <c r="H112" s="264">
        <v>140336</v>
      </c>
      <c r="I112" s="264">
        <v>50652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1060</v>
      </c>
      <c r="F113" s="264">
        <v>3826</v>
      </c>
      <c r="G113" s="264">
        <v>4806</v>
      </c>
      <c r="H113" s="264">
        <v>17360</v>
      </c>
      <c r="I113" s="264">
        <v>53049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6913</v>
      </c>
      <c r="F114" s="264">
        <v>3628</v>
      </c>
      <c r="G114" s="264">
        <v>20598</v>
      </c>
      <c r="H114" s="264">
        <v>122976</v>
      </c>
      <c r="I114" s="264">
        <v>-2397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39313</v>
      </c>
      <c r="F115" s="264">
        <v>35847</v>
      </c>
      <c r="G115" s="264">
        <v>35173</v>
      </c>
      <c r="H115" s="264">
        <v>198125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361847</v>
      </c>
      <c r="F119" s="301">
        <v>375599</v>
      </c>
      <c r="G119" s="301">
        <v>517556</v>
      </c>
      <c r="H119" s="301">
        <v>1825460</v>
      </c>
      <c r="I119" s="301">
        <v>663165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313795</v>
      </c>
      <c r="F3" s="264">
        <v>312079</v>
      </c>
      <c r="G3" s="264">
        <v>599622</v>
      </c>
      <c r="H3" s="264">
        <v>1158345</v>
      </c>
      <c r="I3" s="264">
        <v>964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313795</v>
      </c>
      <c r="F5" s="301">
        <v>312079</v>
      </c>
      <c r="G5" s="301">
        <v>599622</v>
      </c>
      <c r="H5" s="301">
        <v>1158345</v>
      </c>
      <c r="I5" s="301">
        <v>964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269311</v>
      </c>
      <c r="F6" s="264">
        <v>265146</v>
      </c>
      <c r="G6" s="264">
        <v>521794</v>
      </c>
      <c r="H6" s="264">
        <v>925231</v>
      </c>
      <c r="I6" s="264">
        <v>950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44483</v>
      </c>
      <c r="F7" s="301">
        <v>46933</v>
      </c>
      <c r="G7" s="301">
        <v>77828</v>
      </c>
      <c r="H7" s="301">
        <v>233114</v>
      </c>
      <c r="I7" s="301">
        <v>14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4732</v>
      </c>
      <c r="F8" s="264">
        <v>3569</v>
      </c>
      <c r="G8" s="264">
        <v>9813</v>
      </c>
      <c r="H8" s="264">
        <v>11729</v>
      </c>
      <c r="I8" s="264">
        <v>1371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5556</v>
      </c>
      <c r="F9" s="264">
        <v>3414</v>
      </c>
      <c r="G9" s="264">
        <v>9828</v>
      </c>
      <c r="H9" s="264">
        <v>34282</v>
      </c>
      <c r="I9" s="264">
        <v>432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1343</v>
      </c>
      <c r="F10" s="264">
        <v>1021</v>
      </c>
      <c r="G10" s="264">
        <v>4405</v>
      </c>
      <c r="H10" s="264">
        <v>30867</v>
      </c>
      <c r="I10" s="264">
        <v>432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17480</v>
      </c>
      <c r="F12" s="264">
        <v>25736</v>
      </c>
      <c r="G12" s="264">
        <v>26665</v>
      </c>
      <c r="H12" s="264">
        <v>48647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12332</v>
      </c>
      <c r="F13" s="264">
        <v>15448</v>
      </c>
      <c r="G13" s="264">
        <v>21889</v>
      </c>
      <c r="H13" s="264">
        <v>44852</v>
      </c>
      <c r="I13" s="264">
        <v>3350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13848</v>
      </c>
      <c r="F14" s="301">
        <v>5903</v>
      </c>
      <c r="G14" s="301">
        <v>29258</v>
      </c>
      <c r="H14" s="301">
        <v>117061</v>
      </c>
      <c r="I14" s="301">
        <v>-2397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2198</v>
      </c>
      <c r="F15" s="264">
        <v>5023</v>
      </c>
      <c r="G15" s="264">
        <v>3080</v>
      </c>
      <c r="H15" s="264">
        <v>60617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482</v>
      </c>
      <c r="F16" s="264">
        <v>725</v>
      </c>
      <c r="G16" s="264">
        <v>1642</v>
      </c>
      <c r="H16" s="264">
        <v>7307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1717</v>
      </c>
      <c r="F17" s="301">
        <v>4298</v>
      </c>
      <c r="G17" s="301">
        <v>1438</v>
      </c>
      <c r="H17" s="301">
        <v>53310</v>
      </c>
      <c r="I17" s="301">
        <v>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15565</v>
      </c>
      <c r="F18" s="301">
        <v>10202</v>
      </c>
      <c r="G18" s="301">
        <v>30696</v>
      </c>
      <c r="H18" s="301">
        <v>170371</v>
      </c>
      <c r="I18" s="301">
        <v>-2397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5356</v>
      </c>
      <c r="F19" s="264">
        <v>3609</v>
      </c>
      <c r="G19" s="264">
        <v>7653</v>
      </c>
      <c r="H19" s="264">
        <v>26564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-281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10208</v>
      </c>
      <c r="F21" s="301">
        <v>6593</v>
      </c>
      <c r="G21" s="301">
        <v>23043</v>
      </c>
      <c r="H21" s="301">
        <v>144087</v>
      </c>
      <c r="I21" s="301">
        <v>-2397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6913</v>
      </c>
      <c r="F22" s="264">
        <v>3628</v>
      </c>
      <c r="G22" s="264">
        <v>20598</v>
      </c>
      <c r="H22" s="264">
        <v>123323</v>
      </c>
      <c r="I22" s="264">
        <v>-2397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3295</v>
      </c>
      <c r="F23" s="264">
        <v>2965</v>
      </c>
      <c r="G23" s="264">
        <v>2445</v>
      </c>
      <c r="H23" s="264">
        <v>20764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274</v>
      </c>
      <c r="F24" s="264">
        <v>148</v>
      </c>
      <c r="G24" s="264">
        <v>841</v>
      </c>
      <c r="H24" s="264">
        <v>2169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274</v>
      </c>
      <c r="F25" s="264">
        <v>148</v>
      </c>
      <c r="G25" s="264">
        <v>841</v>
      </c>
      <c r="H25" s="264">
        <v>2169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