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F4" i="8" s="1"/>
  <c r="E5" i="8"/>
  <c r="E4" i="8" s="1"/>
  <c r="D5" i="8"/>
  <c r="D4" i="8" s="1"/>
  <c r="C5" i="8"/>
  <c r="C4" i="8" s="1"/>
  <c r="I4" i="8"/>
  <c r="H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K74" i="6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K69" i="6"/>
  <c r="J69" i="6"/>
  <c r="I69" i="6"/>
  <c r="H69" i="6"/>
  <c r="G69" i="6"/>
  <c r="N68" i="6"/>
  <c r="N78" i="6" s="1"/>
  <c r="K68" i="6"/>
  <c r="K78" i="6" s="1"/>
  <c r="J68" i="6"/>
  <c r="J78" i="6" s="1"/>
  <c r="I68" i="6"/>
  <c r="I78" i="6" s="1"/>
  <c r="H68" i="6"/>
  <c r="G68" i="6"/>
  <c r="N62" i="6"/>
  <c r="M62" i="6"/>
  <c r="L62" i="6"/>
  <c r="L50" i="6" s="1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M24" i="6" s="1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W31" i="6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1" i="6"/>
  <c r="M31" i="6"/>
  <c r="L31" i="6"/>
  <c r="L24" i="6" s="1"/>
  <c r="G31" i="6"/>
  <c r="F31" i="6"/>
  <c r="F24" i="6" s="1"/>
  <c r="E31" i="6"/>
  <c r="D31" i="6"/>
  <c r="C31" i="6"/>
  <c r="C24" i="6" s="1"/>
  <c r="W30" i="6"/>
  <c r="W29" i="6"/>
  <c r="N25" i="6"/>
  <c r="M25" i="6"/>
  <c r="L25" i="6"/>
  <c r="K25" i="6"/>
  <c r="J25" i="6"/>
  <c r="J24" i="6" s="1"/>
  <c r="I25" i="6"/>
  <c r="I24" i="6" s="1"/>
  <c r="I48" i="6" s="1"/>
  <c r="H25" i="6"/>
  <c r="G25" i="6"/>
  <c r="G24" i="6" s="1"/>
  <c r="G48" i="6" s="1"/>
  <c r="N24" i="6"/>
  <c r="E24" i="6"/>
  <c r="D24" i="6"/>
  <c r="D48" i="6" s="1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N48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2" i="4"/>
  <c r="G13" i="4" s="1"/>
  <c r="H9" i="4"/>
  <c r="I9" i="4" s="1"/>
  <c r="I18" i="4" s="1"/>
  <c r="I19" i="4" s="1"/>
  <c r="G9" i="4"/>
  <c r="G18" i="4" s="1"/>
  <c r="G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K63" i="2"/>
  <c r="J63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L59" i="2"/>
  <c r="K59" i="2"/>
  <c r="J58" i="2"/>
  <c r="I58" i="2"/>
  <c r="H58" i="2"/>
  <c r="G58" i="2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H64" i="2" s="1"/>
  <c r="H68" i="2" s="1"/>
  <c r="G53" i="2"/>
  <c r="G64" i="2" s="1"/>
  <c r="F53" i="2"/>
  <c r="F64" i="2" s="1"/>
  <c r="E53" i="2"/>
  <c r="D53" i="2"/>
  <c r="C53" i="2"/>
  <c r="C64" i="2" s="1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R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Y51" i="2" s="1"/>
  <c r="I45" i="2"/>
  <c r="X51" i="2" s="1"/>
  <c r="H45" i="2"/>
  <c r="G45" i="2"/>
  <c r="F45" i="2"/>
  <c r="E45" i="2"/>
  <c r="D45" i="2"/>
  <c r="S51" i="2" s="1"/>
  <c r="C45" i="2"/>
  <c r="R51" i="2" s="1"/>
  <c r="T44" i="2"/>
  <c r="J44" i="2"/>
  <c r="I44" i="2"/>
  <c r="H44" i="2"/>
  <c r="W48" i="2" s="1"/>
  <c r="G44" i="2"/>
  <c r="V48" i="2" s="1"/>
  <c r="F44" i="2"/>
  <c r="E44" i="2"/>
  <c r="D44" i="2"/>
  <c r="S48" i="2" s="1"/>
  <c r="C44" i="2"/>
  <c r="J43" i="2"/>
  <c r="Z47" i="2" s="1"/>
  <c r="I43" i="2"/>
  <c r="H43" i="2"/>
  <c r="W52" i="2" s="1"/>
  <c r="G43" i="2"/>
  <c r="F43" i="2"/>
  <c r="E43" i="2"/>
  <c r="D43" i="2"/>
  <c r="S52" i="2" s="1"/>
  <c r="C43" i="2"/>
  <c r="J42" i="2"/>
  <c r="I42" i="2"/>
  <c r="H42" i="2"/>
  <c r="H51" i="2" s="1"/>
  <c r="G42" i="2"/>
  <c r="G51" i="2" s="1"/>
  <c r="F42" i="2"/>
  <c r="F51" i="2" s="1"/>
  <c r="E42" i="2"/>
  <c r="E51" i="2" s="1"/>
  <c r="D42" i="2"/>
  <c r="C42" i="2"/>
  <c r="C51" i="2" s="1"/>
  <c r="T40" i="2"/>
  <c r="M40" i="2"/>
  <c r="L40" i="2"/>
  <c r="K40" i="2"/>
  <c r="J40" i="2"/>
  <c r="I40" i="2"/>
  <c r="H40" i="2"/>
  <c r="G40" i="2"/>
  <c r="F40" i="2"/>
  <c r="E40" i="2"/>
  <c r="D40" i="2"/>
  <c r="S18" i="2" s="1"/>
  <c r="S40" i="2" s="1"/>
  <c r="C40" i="2"/>
  <c r="R18" i="2" s="1"/>
  <c r="R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J29" i="2"/>
  <c r="J31" i="2" s="1"/>
  <c r="D9" i="2" s="1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J22" i="2"/>
  <c r="E22" i="2"/>
  <c r="D22" i="2"/>
  <c r="S44" i="2" s="1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M21" i="2"/>
  <c r="AB48" i="2" s="1"/>
  <c r="J21" i="2"/>
  <c r="I21" i="2"/>
  <c r="X49" i="2" s="1"/>
  <c r="H21" i="2"/>
  <c r="W51" i="2" s="1"/>
  <c r="G21" i="2"/>
  <c r="V51" i="2" s="1"/>
  <c r="F21" i="2"/>
  <c r="E21" i="2"/>
  <c r="D21" i="2"/>
  <c r="C21" i="2"/>
  <c r="R48" i="2" s="1"/>
  <c r="M20" i="2"/>
  <c r="M22" i="2" s="1"/>
  <c r="L20" i="2"/>
  <c r="L21" i="2" s="1"/>
  <c r="K20" i="2"/>
  <c r="K21" i="2" s="1"/>
  <c r="Z51" i="2" s="1"/>
  <c r="J20" i="2"/>
  <c r="Y53" i="2" s="1"/>
  <c r="I20" i="2"/>
  <c r="X53" i="2" s="1"/>
  <c r="H20" i="2"/>
  <c r="H22" i="2" s="1"/>
  <c r="G20" i="2"/>
  <c r="F20" i="2"/>
  <c r="E20" i="2"/>
  <c r="D20" i="2"/>
  <c r="C20" i="2"/>
  <c r="AB18" i="2"/>
  <c r="AB40" i="2" s="1"/>
  <c r="AA18" i="2"/>
  <c r="AA40" i="2" s="1"/>
  <c r="Z18" i="2"/>
  <c r="Z40" i="2" s="1"/>
  <c r="Y18" i="2"/>
  <c r="Y40" i="2" s="1"/>
  <c r="X18" i="2"/>
  <c r="X40" i="2" s="1"/>
  <c r="W18" i="2"/>
  <c r="W40" i="2" s="1"/>
  <c r="V18" i="2"/>
  <c r="V40" i="2" s="1"/>
  <c r="U18" i="2"/>
  <c r="U40" i="2" s="1"/>
  <c r="T18" i="2"/>
  <c r="D18" i="2"/>
  <c r="C18" i="2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7" i="1"/>
  <c r="I47" i="1"/>
  <c r="H47" i="1"/>
  <c r="G47" i="1"/>
  <c r="F47" i="1"/>
  <c r="F48" i="1" s="1"/>
  <c r="E47" i="1"/>
  <c r="D47" i="1"/>
  <c r="C47" i="1"/>
  <c r="J46" i="1"/>
  <c r="J48" i="1" s="1"/>
  <c r="I46" i="1"/>
  <c r="I48" i="1" s="1"/>
  <c r="H46" i="1"/>
  <c r="H48" i="1" s="1"/>
  <c r="G46" i="1"/>
  <c r="G48" i="1" s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F49" i="1" s="1"/>
  <c r="E40" i="1"/>
  <c r="E49" i="1" s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T38" i="1" s="1"/>
  <c r="H30" i="1"/>
  <c r="S38" i="1" s="1"/>
  <c r="G30" i="1"/>
  <c r="R38" i="1" s="1"/>
  <c r="F30" i="1"/>
  <c r="E30" i="1"/>
  <c r="D30" i="1"/>
  <c r="C30" i="1"/>
  <c r="N38" i="1" s="1"/>
  <c r="J29" i="1"/>
  <c r="J38" i="1" s="1"/>
  <c r="I29" i="1"/>
  <c r="I38" i="1" s="1"/>
  <c r="H29" i="1"/>
  <c r="H38" i="1" s="1"/>
  <c r="G29" i="1"/>
  <c r="G38" i="1" s="1"/>
  <c r="F29" i="1"/>
  <c r="E29" i="1"/>
  <c r="E38" i="1" s="1"/>
  <c r="D29" i="1"/>
  <c r="D38" i="1" s="1"/>
  <c r="C29" i="1"/>
  <c r="C38" i="1" s="1"/>
  <c r="D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E21" i="3" s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E17" i="3" s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D16" i="3" s="1"/>
  <c r="C16" i="1"/>
  <c r="U14" i="1"/>
  <c r="T14" i="1"/>
  <c r="S14" i="1"/>
  <c r="R14" i="1"/>
  <c r="R41" i="1" s="1"/>
  <c r="Q14" i="1"/>
  <c r="Q41" i="1" s="1"/>
  <c r="P14" i="1"/>
  <c r="O14" i="1"/>
  <c r="N14" i="1"/>
  <c r="N42" i="1" s="1"/>
  <c r="J14" i="1"/>
  <c r="I14" i="1"/>
  <c r="H14" i="1"/>
  <c r="G14" i="1"/>
  <c r="F14" i="1"/>
  <c r="E14" i="1"/>
  <c r="E14" i="3" s="1"/>
  <c r="D14" i="1"/>
  <c r="D14" i="3" s="1"/>
  <c r="C14" i="1"/>
  <c r="J13" i="1"/>
  <c r="I13" i="1"/>
  <c r="H13" i="1"/>
  <c r="H13" i="3" s="1"/>
  <c r="G13" i="1"/>
  <c r="F13" i="1"/>
  <c r="E13" i="1"/>
  <c r="E13" i="3" s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G10" i="1"/>
  <c r="F10" i="1"/>
  <c r="E10" i="1"/>
  <c r="D10" i="1"/>
  <c r="C10" i="1"/>
  <c r="C10" i="3" s="1"/>
  <c r="U9" i="1"/>
  <c r="T9" i="1"/>
  <c r="S9" i="1"/>
  <c r="R9" i="1"/>
  <c r="Q9" i="1"/>
  <c r="P9" i="1"/>
  <c r="O9" i="1"/>
  <c r="N9" i="1"/>
  <c r="E9" i="1"/>
  <c r="C9" i="1"/>
  <c r="J8" i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J9" i="1" s="1"/>
  <c r="I7" i="1"/>
  <c r="H7" i="1"/>
  <c r="G7" i="1"/>
  <c r="F7" i="1"/>
  <c r="E7" i="1"/>
  <c r="P35" i="1" s="1"/>
  <c r="D7" i="1"/>
  <c r="O35" i="1" s="1"/>
  <c r="C7" i="1"/>
  <c r="U5" i="1"/>
  <c r="O5" i="1"/>
  <c r="N5" i="1"/>
  <c r="J5" i="1"/>
  <c r="I5" i="1"/>
  <c r="H5" i="1"/>
  <c r="G5" i="1"/>
  <c r="R5" i="1" s="1"/>
  <c r="F5" i="1"/>
  <c r="F5" i="3" s="1"/>
  <c r="E5" i="1"/>
  <c r="E5" i="3" s="1"/>
  <c r="D5" i="1"/>
  <c r="D5" i="3" s="1"/>
  <c r="C5" i="1"/>
  <c r="J9" i="3" l="1"/>
  <c r="U31" i="1"/>
  <c r="J12" i="1"/>
  <c r="U74" i="1"/>
  <c r="H5" i="3"/>
  <c r="H27" i="1"/>
  <c r="S5" i="1"/>
  <c r="I8" i="3"/>
  <c r="T37" i="1"/>
  <c r="T36" i="1"/>
  <c r="F10" i="3"/>
  <c r="H38" i="3"/>
  <c r="F8" i="3"/>
  <c r="Q37" i="1"/>
  <c r="Q36" i="1"/>
  <c r="J8" i="3"/>
  <c r="U37" i="1"/>
  <c r="U36" i="1"/>
  <c r="O42" i="1"/>
  <c r="O41" i="1"/>
  <c r="D27" i="3"/>
  <c r="O27" i="1"/>
  <c r="I38" i="3"/>
  <c r="J24" i="3"/>
  <c r="J7" i="3"/>
  <c r="J11" i="3"/>
  <c r="J23" i="3"/>
  <c r="U40" i="1"/>
  <c r="U30" i="1"/>
  <c r="U35" i="1"/>
  <c r="E9" i="3"/>
  <c r="E12" i="1"/>
  <c r="P74" i="1"/>
  <c r="P75" i="1" s="1"/>
  <c r="P76" i="1" s="1"/>
  <c r="P31" i="1"/>
  <c r="J16" i="3"/>
  <c r="J18" i="1"/>
  <c r="J18" i="3" s="1"/>
  <c r="J15" i="1"/>
  <c r="J15" i="3" s="1"/>
  <c r="J13" i="3"/>
  <c r="P5" i="1"/>
  <c r="C23" i="3"/>
  <c r="C24" i="3"/>
  <c r="C7" i="3"/>
  <c r="C11" i="3"/>
  <c r="H10" i="3"/>
  <c r="P41" i="1"/>
  <c r="P42" i="1"/>
  <c r="E27" i="1"/>
  <c r="J38" i="3"/>
  <c r="F23" i="3"/>
  <c r="F24" i="3"/>
  <c r="F7" i="3"/>
  <c r="F11" i="3"/>
  <c r="Q35" i="1"/>
  <c r="Q40" i="1"/>
  <c r="Q30" i="1"/>
  <c r="I16" i="3"/>
  <c r="I18" i="1"/>
  <c r="I18" i="3" s="1"/>
  <c r="I5" i="3"/>
  <c r="I27" i="1"/>
  <c r="T5" i="1"/>
  <c r="F9" i="1"/>
  <c r="Q5" i="1"/>
  <c r="C82" i="2"/>
  <c r="G8" i="3"/>
  <c r="R37" i="1"/>
  <c r="R36" i="1"/>
  <c r="F27" i="1"/>
  <c r="C5" i="3"/>
  <c r="C27" i="1"/>
  <c r="D30" i="3"/>
  <c r="W44" i="2"/>
  <c r="H25" i="2"/>
  <c r="E16" i="3"/>
  <c r="E18" i="1"/>
  <c r="E18" i="3" s="1"/>
  <c r="E15" i="1"/>
  <c r="E15" i="3" s="1"/>
  <c r="E30" i="3"/>
  <c r="G24" i="3"/>
  <c r="G7" i="3"/>
  <c r="G11" i="3"/>
  <c r="G23" i="3"/>
  <c r="R35" i="1"/>
  <c r="R40" i="1"/>
  <c r="R30" i="1"/>
  <c r="C12" i="1"/>
  <c r="T42" i="1"/>
  <c r="T41" i="1"/>
  <c r="F18" i="1"/>
  <c r="F18" i="3" s="1"/>
  <c r="Q38" i="1"/>
  <c r="Q53" i="1"/>
  <c r="Q45" i="1"/>
  <c r="D8" i="3"/>
  <c r="O36" i="1"/>
  <c r="O37" i="1"/>
  <c r="F14" i="3"/>
  <c r="Q34" i="1"/>
  <c r="U42" i="1"/>
  <c r="U41" i="1"/>
  <c r="G18" i="1"/>
  <c r="G18" i="3" s="1"/>
  <c r="C38" i="3"/>
  <c r="R39" i="1"/>
  <c r="S41" i="1"/>
  <c r="S42" i="1"/>
  <c r="H24" i="3"/>
  <c r="H7" i="3"/>
  <c r="H11" i="3"/>
  <c r="H23" i="3"/>
  <c r="S35" i="1"/>
  <c r="H9" i="1"/>
  <c r="S40" i="1"/>
  <c r="S30" i="1"/>
  <c r="C9" i="3"/>
  <c r="N74" i="1"/>
  <c r="N31" i="1"/>
  <c r="G5" i="3"/>
  <c r="G27" i="1"/>
  <c r="I24" i="3"/>
  <c r="I7" i="3"/>
  <c r="I11" i="3"/>
  <c r="I23" i="3"/>
  <c r="I9" i="1"/>
  <c r="T40" i="1"/>
  <c r="T30" i="1"/>
  <c r="T35" i="1"/>
  <c r="E8" i="3"/>
  <c r="P36" i="1"/>
  <c r="P37" i="1"/>
  <c r="D9" i="1"/>
  <c r="G14" i="3"/>
  <c r="H16" i="3"/>
  <c r="H18" i="1"/>
  <c r="H18" i="3" s="1"/>
  <c r="D38" i="3"/>
  <c r="S39" i="1"/>
  <c r="AA51" i="2"/>
  <c r="AA48" i="2"/>
  <c r="AA49" i="2"/>
  <c r="E38" i="3"/>
  <c r="T39" i="1"/>
  <c r="P55" i="1"/>
  <c r="M25" i="2"/>
  <c r="AB44" i="2"/>
  <c r="F17" i="3"/>
  <c r="J5" i="3"/>
  <c r="J27" i="1"/>
  <c r="H8" i="3"/>
  <c r="S37" i="1"/>
  <c r="S36" i="1"/>
  <c r="G9" i="1"/>
  <c r="I13" i="3"/>
  <c r="G17" i="3"/>
  <c r="C18" i="3"/>
  <c r="F21" i="3"/>
  <c r="G38" i="3"/>
  <c r="C31" i="3"/>
  <c r="J14" i="3"/>
  <c r="J17" i="3"/>
  <c r="J21" i="3"/>
  <c r="F22" i="3"/>
  <c r="J30" i="3"/>
  <c r="G31" i="3"/>
  <c r="C32" i="3"/>
  <c r="G34" i="3"/>
  <c r="D35" i="3"/>
  <c r="J37" i="3"/>
  <c r="T53" i="2"/>
  <c r="T50" i="2"/>
  <c r="T54" i="2"/>
  <c r="T55" i="2"/>
  <c r="T43" i="2"/>
  <c r="W49" i="2"/>
  <c r="X67" i="2"/>
  <c r="Q24" i="6"/>
  <c r="K48" i="6"/>
  <c r="K79" i="6" s="1"/>
  <c r="G10" i="3"/>
  <c r="C13" i="3"/>
  <c r="C16" i="3"/>
  <c r="G22" i="3"/>
  <c r="G29" i="3"/>
  <c r="O30" i="1"/>
  <c r="H31" i="3"/>
  <c r="D32" i="3"/>
  <c r="H34" i="3"/>
  <c r="E35" i="3"/>
  <c r="Q42" i="1"/>
  <c r="U53" i="2"/>
  <c r="U50" i="2"/>
  <c r="I22" i="2"/>
  <c r="U55" i="2"/>
  <c r="U54" i="2"/>
  <c r="U43" i="2"/>
  <c r="Y67" i="2"/>
  <c r="L78" i="6"/>
  <c r="H22" i="3"/>
  <c r="H29" i="3"/>
  <c r="P30" i="1"/>
  <c r="I31" i="3"/>
  <c r="E32" i="3"/>
  <c r="I34" i="3"/>
  <c r="F35" i="3"/>
  <c r="C36" i="3"/>
  <c r="R42" i="1"/>
  <c r="C54" i="1"/>
  <c r="V53" i="2"/>
  <c r="Y83" i="2"/>
  <c r="V55" i="2"/>
  <c r="V54" i="2"/>
  <c r="V43" i="2"/>
  <c r="X48" i="2"/>
  <c r="X52" i="2"/>
  <c r="R50" i="2"/>
  <c r="H24" i="6"/>
  <c r="H48" i="6" s="1"/>
  <c r="F48" i="6"/>
  <c r="I22" i="3"/>
  <c r="I29" i="3"/>
  <c r="J31" i="3"/>
  <c r="J34" i="3"/>
  <c r="G35" i="3"/>
  <c r="D36" i="3"/>
  <c r="O40" i="1"/>
  <c r="D54" i="1"/>
  <c r="W53" i="2"/>
  <c r="K22" i="2"/>
  <c r="Y74" i="2"/>
  <c r="R52" i="2"/>
  <c r="W43" i="2"/>
  <c r="Z48" i="2"/>
  <c r="Y48" i="2"/>
  <c r="T51" i="2"/>
  <c r="T52" i="2"/>
  <c r="S50" i="2"/>
  <c r="I79" i="6"/>
  <c r="J10" i="3"/>
  <c r="F13" i="3"/>
  <c r="F16" i="3"/>
  <c r="J22" i="3"/>
  <c r="J29" i="3"/>
  <c r="G32" i="3"/>
  <c r="C33" i="3"/>
  <c r="H35" i="3"/>
  <c r="E36" i="3"/>
  <c r="P40" i="1"/>
  <c r="E54" i="1"/>
  <c r="L22" i="2"/>
  <c r="X55" i="2"/>
  <c r="X54" i="2"/>
  <c r="J38" i="2"/>
  <c r="Y68" i="2" s="1"/>
  <c r="S47" i="2"/>
  <c r="X43" i="2"/>
  <c r="U51" i="2"/>
  <c r="R60" i="2"/>
  <c r="C68" i="2"/>
  <c r="C69" i="2" s="1"/>
  <c r="J48" i="6"/>
  <c r="J79" i="6" s="1"/>
  <c r="L48" i="6"/>
  <c r="G78" i="6"/>
  <c r="G79" i="6" s="1"/>
  <c r="G13" i="3"/>
  <c r="C14" i="3"/>
  <c r="G16" i="3"/>
  <c r="C17" i="3"/>
  <c r="C21" i="3"/>
  <c r="C30" i="3"/>
  <c r="H32" i="3"/>
  <c r="D33" i="3"/>
  <c r="I35" i="3"/>
  <c r="C37" i="3"/>
  <c r="O38" i="1"/>
  <c r="O39" i="1" s="1"/>
  <c r="F54" i="1"/>
  <c r="Y55" i="2"/>
  <c r="Y54" i="2"/>
  <c r="D51" i="2"/>
  <c r="T47" i="2"/>
  <c r="Y43" i="2"/>
  <c r="D64" i="2"/>
  <c r="C80" i="2"/>
  <c r="H78" i="6"/>
  <c r="I32" i="3"/>
  <c r="E33" i="3"/>
  <c r="J35" i="3"/>
  <c r="G36" i="3"/>
  <c r="D37" i="3"/>
  <c r="P38" i="1"/>
  <c r="P39" i="1" s="1"/>
  <c r="N41" i="1"/>
  <c r="G49" i="1"/>
  <c r="G54" i="1"/>
  <c r="Z53" i="2"/>
  <c r="Z50" i="2"/>
  <c r="Z52" i="2"/>
  <c r="Z55" i="2"/>
  <c r="E82" i="2"/>
  <c r="U52" i="2"/>
  <c r="U47" i="2"/>
  <c r="Z43" i="2"/>
  <c r="T49" i="2"/>
  <c r="E64" i="2"/>
  <c r="V50" i="2"/>
  <c r="J32" i="3"/>
  <c r="F33" i="3"/>
  <c r="H36" i="3"/>
  <c r="E37" i="3"/>
  <c r="H49" i="1"/>
  <c r="H54" i="1"/>
  <c r="T34" i="1" s="1"/>
  <c r="AA53" i="2"/>
  <c r="AA47" i="2"/>
  <c r="AA50" i="2"/>
  <c r="AA52" i="2"/>
  <c r="AA55" i="2"/>
  <c r="AB51" i="2"/>
  <c r="AB49" i="2"/>
  <c r="F82" i="2"/>
  <c r="V52" i="2"/>
  <c r="V47" i="2"/>
  <c r="AA43" i="2"/>
  <c r="U60" i="2"/>
  <c r="F68" i="2"/>
  <c r="F69" i="2" s="1"/>
  <c r="W50" i="2"/>
  <c r="E80" i="2"/>
  <c r="M48" i="6"/>
  <c r="F78" i="6"/>
  <c r="G33" i="3"/>
  <c r="C34" i="3"/>
  <c r="I36" i="3"/>
  <c r="F37" i="3"/>
  <c r="I49" i="1"/>
  <c r="I54" i="1"/>
  <c r="T55" i="1" s="1"/>
  <c r="AB47" i="2"/>
  <c r="AB52" i="2"/>
  <c r="AB43" i="2"/>
  <c r="AB55" i="2"/>
  <c r="AB53" i="2"/>
  <c r="C25" i="2"/>
  <c r="G82" i="2"/>
  <c r="V60" i="2"/>
  <c r="G68" i="2"/>
  <c r="G69" i="2" s="1"/>
  <c r="X50" i="2"/>
  <c r="F80" i="2"/>
  <c r="G21" i="3"/>
  <c r="C22" i="3"/>
  <c r="C29" i="3"/>
  <c r="G30" i="3"/>
  <c r="D31" i="3"/>
  <c r="H33" i="3"/>
  <c r="D34" i="3"/>
  <c r="J36" i="3"/>
  <c r="G37" i="3"/>
  <c r="J49" i="1"/>
  <c r="J54" i="1"/>
  <c r="M65" i="2"/>
  <c r="L65" i="2"/>
  <c r="K65" i="2"/>
  <c r="D25" i="2"/>
  <c r="Z34" i="2"/>
  <c r="H82" i="2"/>
  <c r="H69" i="2"/>
  <c r="Y44" i="2"/>
  <c r="W47" i="2"/>
  <c r="Y50" i="2"/>
  <c r="G80" i="2"/>
  <c r="W60" i="2"/>
  <c r="D23" i="3"/>
  <c r="D24" i="3"/>
  <c r="D7" i="3"/>
  <c r="D11" i="3"/>
  <c r="D10" i="3"/>
  <c r="H14" i="3"/>
  <c r="H17" i="3"/>
  <c r="D18" i="1"/>
  <c r="D18" i="3" s="1"/>
  <c r="H21" i="3"/>
  <c r="D22" i="3"/>
  <c r="D29" i="3"/>
  <c r="H30" i="3"/>
  <c r="E31" i="3"/>
  <c r="I33" i="3"/>
  <c r="E34" i="3"/>
  <c r="H37" i="3"/>
  <c r="C48" i="1"/>
  <c r="R53" i="2"/>
  <c r="F22" i="2"/>
  <c r="E25" i="2"/>
  <c r="R55" i="2"/>
  <c r="I51" i="2"/>
  <c r="I80" i="2" s="1"/>
  <c r="Y52" i="2"/>
  <c r="T48" i="2"/>
  <c r="X47" i="2"/>
  <c r="U49" i="2"/>
  <c r="AB50" i="2"/>
  <c r="I68" i="2"/>
  <c r="X60" i="2"/>
  <c r="R54" i="2"/>
  <c r="W55" i="2"/>
  <c r="H80" i="2"/>
  <c r="E23" i="3"/>
  <c r="E24" i="3"/>
  <c r="E7" i="3"/>
  <c r="E11" i="3"/>
  <c r="E10" i="3"/>
  <c r="I14" i="3"/>
  <c r="I17" i="3"/>
  <c r="I21" i="3"/>
  <c r="E22" i="3"/>
  <c r="E29" i="3"/>
  <c r="I30" i="3"/>
  <c r="F31" i="3"/>
  <c r="J33" i="3"/>
  <c r="F34" i="3"/>
  <c r="C35" i="3"/>
  <c r="I37" i="3"/>
  <c r="F38" i="1"/>
  <c r="F36" i="3" s="1"/>
  <c r="U38" i="1"/>
  <c r="U39" i="1" s="1"/>
  <c r="D48" i="1"/>
  <c r="P34" i="1" s="1"/>
  <c r="S53" i="2"/>
  <c r="G22" i="2"/>
  <c r="S54" i="2"/>
  <c r="S55" i="2"/>
  <c r="J51" i="2"/>
  <c r="J80" i="2" s="1"/>
  <c r="S43" i="2"/>
  <c r="U48" i="2"/>
  <c r="Y47" i="2"/>
  <c r="V49" i="2"/>
  <c r="Z49" i="2"/>
  <c r="E48" i="6"/>
  <c r="C48" i="6"/>
  <c r="C63" i="2"/>
  <c r="D63" i="2"/>
  <c r="C81" i="2"/>
  <c r="H18" i="4"/>
  <c r="H19" i="4" s="1"/>
  <c r="E63" i="2"/>
  <c r="D81" i="2"/>
  <c r="R49" i="2"/>
  <c r="X59" i="2"/>
  <c r="F63" i="2"/>
  <c r="E81" i="2"/>
  <c r="S49" i="2"/>
  <c r="Y59" i="2"/>
  <c r="G63" i="2"/>
  <c r="F81" i="2"/>
  <c r="H63" i="2"/>
  <c r="J64" i="2"/>
  <c r="G81" i="2"/>
  <c r="H81" i="2"/>
  <c r="H12" i="4"/>
  <c r="J81" i="2"/>
  <c r="Y49" i="2"/>
  <c r="M63" i="2"/>
  <c r="D82" i="2" l="1"/>
  <c r="D69" i="2"/>
  <c r="H9" i="3"/>
  <c r="S74" i="1"/>
  <c r="S31" i="1"/>
  <c r="H12" i="1"/>
  <c r="V67" i="2"/>
  <c r="V59" i="2"/>
  <c r="R59" i="2"/>
  <c r="R67" i="2"/>
  <c r="R68" i="2"/>
  <c r="V44" i="2"/>
  <c r="G25" i="2"/>
  <c r="T60" i="2"/>
  <c r="E68" i="2"/>
  <c r="E69" i="2" s="1"/>
  <c r="G54" i="3"/>
  <c r="G55" i="1"/>
  <c r="R46" i="1"/>
  <c r="E55" i="1"/>
  <c r="P46" i="1"/>
  <c r="R45" i="1"/>
  <c r="E27" i="3"/>
  <c r="P27" i="1"/>
  <c r="S45" i="1"/>
  <c r="H13" i="4"/>
  <c r="I12" i="4"/>
  <c r="I13" i="4" s="1"/>
  <c r="S59" i="2"/>
  <c r="S67" i="2"/>
  <c r="S68" i="2"/>
  <c r="F38" i="3"/>
  <c r="F56" i="1"/>
  <c r="N55" i="1"/>
  <c r="N53" i="1"/>
  <c r="N45" i="1"/>
  <c r="J55" i="1"/>
  <c r="J54" i="3" s="1"/>
  <c r="U46" i="1"/>
  <c r="I49" i="3"/>
  <c r="G9" i="3"/>
  <c r="R74" i="1"/>
  <c r="R75" i="1" s="1"/>
  <c r="R76" i="1" s="1"/>
  <c r="R31" i="1"/>
  <c r="G12" i="1"/>
  <c r="D9" i="3"/>
  <c r="D12" i="1"/>
  <c r="O74" i="1"/>
  <c r="O31" i="1"/>
  <c r="C27" i="3"/>
  <c r="N27" i="1"/>
  <c r="I27" i="3"/>
  <c r="T27" i="1"/>
  <c r="T59" i="2"/>
  <c r="T67" i="2"/>
  <c r="S60" i="2"/>
  <c r="D68" i="2"/>
  <c r="D80" i="2"/>
  <c r="AA44" i="2"/>
  <c r="L25" i="2"/>
  <c r="R74" i="2"/>
  <c r="C38" i="2"/>
  <c r="C29" i="2"/>
  <c r="F55" i="1"/>
  <c r="Q46" i="1"/>
  <c r="Y84" i="2"/>
  <c r="Y85" i="2" s="1"/>
  <c r="R53" i="1"/>
  <c r="G27" i="3"/>
  <c r="R27" i="1"/>
  <c r="Q39" i="1"/>
  <c r="U45" i="1"/>
  <c r="S53" i="1"/>
  <c r="W67" i="2"/>
  <c r="W59" i="2"/>
  <c r="Y75" i="2"/>
  <c r="Y19" i="2"/>
  <c r="Y23" i="2" s="1"/>
  <c r="Y45" i="2"/>
  <c r="J39" i="2"/>
  <c r="U67" i="2"/>
  <c r="U59" i="2"/>
  <c r="G49" i="3"/>
  <c r="R55" i="1"/>
  <c r="P45" i="1"/>
  <c r="F30" i="3"/>
  <c r="F27" i="3"/>
  <c r="Q27" i="1"/>
  <c r="U34" i="1"/>
  <c r="S55" i="1"/>
  <c r="H79" i="6"/>
  <c r="U53" i="1"/>
  <c r="H27" i="3"/>
  <c r="S27" i="1"/>
  <c r="I82" i="2"/>
  <c r="I69" i="2"/>
  <c r="J49" i="3"/>
  <c r="C55" i="1"/>
  <c r="C48" i="3" s="1"/>
  <c r="N46" i="1"/>
  <c r="F29" i="3"/>
  <c r="P53" i="1"/>
  <c r="N75" i="1"/>
  <c r="N76" i="1" s="1"/>
  <c r="U55" i="1"/>
  <c r="T45" i="1"/>
  <c r="O55" i="1"/>
  <c r="O53" i="1"/>
  <c r="O45" i="1"/>
  <c r="X44" i="2"/>
  <c r="I25" i="2"/>
  <c r="J27" i="3"/>
  <c r="U27" i="1"/>
  <c r="C12" i="3"/>
  <c r="N64" i="1"/>
  <c r="C25" i="1"/>
  <c r="N56" i="1" s="1"/>
  <c r="C15" i="1"/>
  <c r="C15" i="3" s="1"/>
  <c r="E12" i="3"/>
  <c r="P64" i="1"/>
  <c r="E25" i="1"/>
  <c r="T53" i="1"/>
  <c r="H55" i="1"/>
  <c r="S46" i="1"/>
  <c r="Z44" i="2"/>
  <c r="K25" i="2"/>
  <c r="U75" i="1"/>
  <c r="U76" i="1" s="1"/>
  <c r="J68" i="2"/>
  <c r="J69" i="2" s="1"/>
  <c r="Y60" i="2"/>
  <c r="T74" i="2"/>
  <c r="E38" i="2"/>
  <c r="T68" i="2" s="1"/>
  <c r="E29" i="2"/>
  <c r="S74" i="2"/>
  <c r="D38" i="2"/>
  <c r="D29" i="2"/>
  <c r="I81" i="2"/>
  <c r="J82" i="2"/>
  <c r="S34" i="1"/>
  <c r="I9" i="3"/>
  <c r="T74" i="1"/>
  <c r="T75" i="1" s="1"/>
  <c r="T76" i="1" s="1"/>
  <c r="T31" i="1"/>
  <c r="I12" i="1"/>
  <c r="W74" i="2"/>
  <c r="H29" i="2"/>
  <c r="H38" i="2"/>
  <c r="J12" i="3"/>
  <c r="U64" i="1"/>
  <c r="J25" i="1"/>
  <c r="U44" i="2"/>
  <c r="F25" i="2"/>
  <c r="I54" i="3"/>
  <c r="I55" i="1"/>
  <c r="T46" i="1"/>
  <c r="H49" i="3"/>
  <c r="O34" i="1"/>
  <c r="D55" i="1"/>
  <c r="O46" i="1"/>
  <c r="F32" i="3"/>
  <c r="AB74" i="2"/>
  <c r="M29" i="2"/>
  <c r="M38" i="2"/>
  <c r="R34" i="1"/>
  <c r="Q55" i="1"/>
  <c r="F9" i="3"/>
  <c r="Q74" i="1"/>
  <c r="Q31" i="1"/>
  <c r="F12" i="1"/>
  <c r="C54" i="3" l="1"/>
  <c r="D31" i="2"/>
  <c r="S83" i="2"/>
  <c r="S84" i="2" s="1"/>
  <c r="S85" i="2" s="1"/>
  <c r="W75" i="2"/>
  <c r="W19" i="2"/>
  <c r="W23" i="2" s="1"/>
  <c r="W45" i="2"/>
  <c r="H39" i="2"/>
  <c r="S75" i="2"/>
  <c r="S45" i="2"/>
  <c r="D39" i="2"/>
  <c r="S19" i="2"/>
  <c r="S23" i="2" s="1"/>
  <c r="H58" i="3"/>
  <c r="H50" i="3"/>
  <c r="H55" i="3"/>
  <c r="H47" i="3"/>
  <c r="H56" i="1"/>
  <c r="H43" i="3"/>
  <c r="H41" i="3"/>
  <c r="H48" i="3"/>
  <c r="H52" i="3"/>
  <c r="H42" i="3"/>
  <c r="H45" i="3"/>
  <c r="H44" i="3"/>
  <c r="H51" i="3"/>
  <c r="H46" i="3"/>
  <c r="H53" i="3"/>
  <c r="H40" i="3"/>
  <c r="X74" i="2"/>
  <c r="I29" i="2"/>
  <c r="I38" i="2"/>
  <c r="AA74" i="2"/>
  <c r="L29" i="2"/>
  <c r="L38" i="2"/>
  <c r="R75" i="2"/>
  <c r="R19" i="2"/>
  <c r="R23" i="2" s="1"/>
  <c r="R45" i="2"/>
  <c r="C39" i="2"/>
  <c r="N48" i="1"/>
  <c r="Q75" i="1"/>
  <c r="Q76" i="1" s="1"/>
  <c r="H31" i="2"/>
  <c r="W83" i="2"/>
  <c r="W84" i="2" s="1"/>
  <c r="W85" i="2" s="1"/>
  <c r="H54" i="3"/>
  <c r="G12" i="3"/>
  <c r="G25" i="1"/>
  <c r="R64" i="1"/>
  <c r="G15" i="1"/>
  <c r="G15" i="3" s="1"/>
  <c r="E31" i="2"/>
  <c r="T83" i="2"/>
  <c r="T84" i="2" s="1"/>
  <c r="T85" i="2" s="1"/>
  <c r="U74" i="2"/>
  <c r="F29" i="2"/>
  <c r="F38" i="2"/>
  <c r="D12" i="3"/>
  <c r="O64" i="1"/>
  <c r="D25" i="1"/>
  <c r="D15" i="1"/>
  <c r="D15" i="3" s="1"/>
  <c r="T75" i="2"/>
  <c r="T45" i="2"/>
  <c r="E39" i="2"/>
  <c r="T19" i="2"/>
  <c r="T23" i="2" s="1"/>
  <c r="Y61" i="2"/>
  <c r="Y69" i="2"/>
  <c r="V74" i="2"/>
  <c r="G29" i="2"/>
  <c r="G38" i="2"/>
  <c r="M30" i="2"/>
  <c r="AB22" i="2" s="1"/>
  <c r="AB83" i="2"/>
  <c r="AB84" i="2" s="1"/>
  <c r="AB85" i="2" s="1"/>
  <c r="S75" i="1"/>
  <c r="S76" i="1" s="1"/>
  <c r="C25" i="3"/>
  <c r="C26" i="1"/>
  <c r="N32" i="1"/>
  <c r="N65" i="1"/>
  <c r="N6" i="1"/>
  <c r="I12" i="3"/>
  <c r="I25" i="1"/>
  <c r="T64" i="1"/>
  <c r="I15" i="1"/>
  <c r="I15" i="3" s="1"/>
  <c r="E25" i="3"/>
  <c r="E26" i="1"/>
  <c r="P32" i="1"/>
  <c r="P65" i="1"/>
  <c r="P6" i="1"/>
  <c r="P48" i="1"/>
  <c r="P56" i="1"/>
  <c r="AB75" i="2"/>
  <c r="AB19" i="2"/>
  <c r="M39" i="2"/>
  <c r="AB61" i="2" s="1"/>
  <c r="AB45" i="2"/>
  <c r="I58" i="3"/>
  <c r="I50" i="3"/>
  <c r="I55" i="3"/>
  <c r="I41" i="3"/>
  <c r="I43" i="3"/>
  <c r="I47" i="3"/>
  <c r="I52" i="3"/>
  <c r="I40" i="3"/>
  <c r="I44" i="3"/>
  <c r="I45" i="3"/>
  <c r="I46" i="3"/>
  <c r="I42" i="3"/>
  <c r="I56" i="1"/>
  <c r="I53" i="3"/>
  <c r="I48" i="3"/>
  <c r="I51" i="3"/>
  <c r="H12" i="3"/>
  <c r="H25" i="1"/>
  <c r="S64" i="1"/>
  <c r="H15" i="1"/>
  <c r="H15" i="3" s="1"/>
  <c r="C55" i="3"/>
  <c r="C58" i="3"/>
  <c r="C50" i="3"/>
  <c r="C53" i="3"/>
  <c r="C44" i="3"/>
  <c r="C56" i="1"/>
  <c r="C46" i="3"/>
  <c r="C51" i="3"/>
  <c r="C43" i="3"/>
  <c r="C49" i="3"/>
  <c r="C40" i="3"/>
  <c r="C41" i="3"/>
  <c r="C47" i="3"/>
  <c r="C45" i="3"/>
  <c r="C52" i="3"/>
  <c r="C42" i="3"/>
  <c r="E55" i="3"/>
  <c r="E58" i="3"/>
  <c r="E50" i="3"/>
  <c r="E56" i="1"/>
  <c r="E52" i="3"/>
  <c r="E45" i="3"/>
  <c r="E49" i="3"/>
  <c r="E41" i="3"/>
  <c r="E48" i="3"/>
  <c r="E42" i="3"/>
  <c r="E44" i="3"/>
  <c r="E43" i="3"/>
  <c r="E53" i="3"/>
  <c r="E46" i="3"/>
  <c r="E40" i="3"/>
  <c r="E51" i="3"/>
  <c r="E47" i="3"/>
  <c r="Z74" i="2"/>
  <c r="K29" i="2"/>
  <c r="K38" i="2"/>
  <c r="F55" i="3"/>
  <c r="F58" i="3"/>
  <c r="F50" i="3"/>
  <c r="F49" i="3"/>
  <c r="F43" i="3"/>
  <c r="F44" i="3"/>
  <c r="F42" i="3"/>
  <c r="F40" i="3"/>
  <c r="F46" i="3"/>
  <c r="F47" i="3"/>
  <c r="F51" i="3"/>
  <c r="F41" i="3"/>
  <c r="F52" i="3"/>
  <c r="F53" i="3"/>
  <c r="F48" i="3"/>
  <c r="F45" i="3"/>
  <c r="J25" i="3"/>
  <c r="J26" i="1"/>
  <c r="U32" i="1"/>
  <c r="U65" i="1"/>
  <c r="U6" i="1"/>
  <c r="U56" i="1"/>
  <c r="U48" i="1"/>
  <c r="W68" i="2"/>
  <c r="Y46" i="2"/>
  <c r="Y62" i="2"/>
  <c r="Y70" i="2"/>
  <c r="Y25" i="2"/>
  <c r="J58" i="3"/>
  <c r="J50" i="3"/>
  <c r="J55" i="3"/>
  <c r="J52" i="3"/>
  <c r="J44" i="3"/>
  <c r="J56" i="1"/>
  <c r="J48" i="3"/>
  <c r="J41" i="3"/>
  <c r="J42" i="3"/>
  <c r="J45" i="3"/>
  <c r="J46" i="3"/>
  <c r="J53" i="3"/>
  <c r="J51" i="3"/>
  <c r="J43" i="3"/>
  <c r="J40" i="3"/>
  <c r="J47" i="3"/>
  <c r="E54" i="3"/>
  <c r="D55" i="3"/>
  <c r="D58" i="3"/>
  <c r="D50" i="3"/>
  <c r="D41" i="3"/>
  <c r="D40" i="3"/>
  <c r="D52" i="3"/>
  <c r="D45" i="3"/>
  <c r="D56" i="1"/>
  <c r="D53" i="3"/>
  <c r="D42" i="3"/>
  <c r="D44" i="3"/>
  <c r="D49" i="3"/>
  <c r="D43" i="3"/>
  <c r="D46" i="3"/>
  <c r="D51" i="3"/>
  <c r="D47" i="3"/>
  <c r="F54" i="3"/>
  <c r="F12" i="3"/>
  <c r="Q64" i="1"/>
  <c r="F15" i="1"/>
  <c r="F15" i="3" s="1"/>
  <c r="F25" i="1"/>
  <c r="D54" i="3"/>
  <c r="D48" i="3"/>
  <c r="C31" i="2"/>
  <c r="R83" i="2"/>
  <c r="R84" i="2" s="1"/>
  <c r="R85" i="2" s="1"/>
  <c r="O75" i="1"/>
  <c r="O76" i="1" s="1"/>
  <c r="G58" i="3"/>
  <c r="G50" i="3"/>
  <c r="G55" i="3"/>
  <c r="G40" i="3"/>
  <c r="G45" i="3"/>
  <c r="G42" i="3"/>
  <c r="G53" i="3"/>
  <c r="G44" i="3"/>
  <c r="G48" i="3"/>
  <c r="G46" i="3"/>
  <c r="G43" i="3"/>
  <c r="G51" i="3"/>
  <c r="G47" i="3"/>
  <c r="G41" i="3"/>
  <c r="G52" i="3"/>
  <c r="G56" i="1"/>
  <c r="Y76" i="2" l="1"/>
  <c r="Y63" i="2"/>
  <c r="Y64" i="2"/>
  <c r="Y71" i="2"/>
  <c r="Y72" i="2"/>
  <c r="Y31" i="2"/>
  <c r="Y35" i="2" s="1"/>
  <c r="Z45" i="2"/>
  <c r="Z75" i="2"/>
  <c r="Z19" i="2"/>
  <c r="Z23" i="2" s="1"/>
  <c r="K39" i="2"/>
  <c r="Z61" i="2" s="1"/>
  <c r="K30" i="2"/>
  <c r="Z22" i="2" s="1"/>
  <c r="Z83" i="2"/>
  <c r="Z84" i="2" s="1"/>
  <c r="Z85" i="2" s="1"/>
  <c r="T70" i="2"/>
  <c r="T46" i="2"/>
  <c r="T62" i="2"/>
  <c r="T25" i="2"/>
  <c r="R70" i="2"/>
  <c r="R62" i="2"/>
  <c r="R25" i="2"/>
  <c r="R46" i="2"/>
  <c r="S70" i="2"/>
  <c r="S46" i="2"/>
  <c r="S62" i="2"/>
  <c r="S25" i="2"/>
  <c r="H25" i="3"/>
  <c r="S65" i="1"/>
  <c r="H26" i="1"/>
  <c r="S32" i="1"/>
  <c r="S6" i="1"/>
  <c r="S56" i="1"/>
  <c r="S48" i="1"/>
  <c r="P8" i="1"/>
  <c r="P11" i="1" s="1"/>
  <c r="C26" i="3"/>
  <c r="N47" i="1"/>
  <c r="N57" i="1"/>
  <c r="T61" i="2"/>
  <c r="T69" i="2"/>
  <c r="S61" i="2"/>
  <c r="S69" i="2"/>
  <c r="U8" i="1"/>
  <c r="U11" i="1" s="1"/>
  <c r="AA45" i="2"/>
  <c r="AA75" i="2"/>
  <c r="AA19" i="2"/>
  <c r="AA23" i="2" s="1"/>
  <c r="L39" i="2"/>
  <c r="AA61" i="2" s="1"/>
  <c r="G25" i="3"/>
  <c r="R65" i="1"/>
  <c r="G26" i="1"/>
  <c r="R32" i="1"/>
  <c r="R6" i="1"/>
  <c r="R48" i="1"/>
  <c r="R56" i="1"/>
  <c r="L30" i="2"/>
  <c r="AA22" i="2" s="1"/>
  <c r="L31" i="2"/>
  <c r="F9" i="2" s="1"/>
  <c r="L66" i="2" s="1"/>
  <c r="AA83" i="2"/>
  <c r="AA84" i="2" s="1"/>
  <c r="AA85" i="2" s="1"/>
  <c r="E26" i="3"/>
  <c r="P57" i="1"/>
  <c r="P47" i="1"/>
  <c r="W61" i="2"/>
  <c r="W69" i="2"/>
  <c r="J26" i="3"/>
  <c r="U47" i="1"/>
  <c r="U57" i="1"/>
  <c r="M31" i="2"/>
  <c r="G9" i="2" s="1"/>
  <c r="M66" i="2" s="1"/>
  <c r="D25" i="3"/>
  <c r="D26" i="1"/>
  <c r="O32" i="1"/>
  <c r="O65" i="1"/>
  <c r="O6" i="1"/>
  <c r="O56" i="1"/>
  <c r="O48" i="1"/>
  <c r="X75" i="2"/>
  <c r="X19" i="2"/>
  <c r="X23" i="2" s="1"/>
  <c r="X45" i="2"/>
  <c r="I39" i="2"/>
  <c r="X68" i="2"/>
  <c r="I31" i="2"/>
  <c r="X83" i="2"/>
  <c r="X84" i="2" s="1"/>
  <c r="X85" i="2" s="1"/>
  <c r="W62" i="2"/>
  <c r="W70" i="2"/>
  <c r="W46" i="2"/>
  <c r="W25" i="2"/>
  <c r="V75" i="2"/>
  <c r="V19" i="2"/>
  <c r="V23" i="2" s="1"/>
  <c r="V45" i="2"/>
  <c r="G39" i="2"/>
  <c r="V68" i="2"/>
  <c r="F25" i="3"/>
  <c r="Q32" i="1"/>
  <c r="Q65" i="1"/>
  <c r="F26" i="1"/>
  <c r="Q6" i="1"/>
  <c r="Q48" i="1"/>
  <c r="Q56" i="1"/>
  <c r="U75" i="2"/>
  <c r="F39" i="2"/>
  <c r="U19" i="2"/>
  <c r="U23" i="2" s="1"/>
  <c r="U45" i="2"/>
  <c r="U68" i="2"/>
  <c r="AB23" i="2"/>
  <c r="F31" i="2"/>
  <c r="U83" i="2"/>
  <c r="U84" i="2" s="1"/>
  <c r="U85" i="2" s="1"/>
  <c r="I25" i="3"/>
  <c r="I26" i="1"/>
  <c r="T32" i="1"/>
  <c r="T65" i="1"/>
  <c r="T6" i="1"/>
  <c r="T56" i="1"/>
  <c r="T48" i="1"/>
  <c r="G31" i="2"/>
  <c r="V83" i="2"/>
  <c r="V84" i="2" s="1"/>
  <c r="V85" i="2" s="1"/>
  <c r="N11" i="1"/>
  <c r="N8" i="1"/>
  <c r="R69" i="2"/>
  <c r="R61" i="2"/>
  <c r="P13" i="1" l="1"/>
  <c r="P66" i="1"/>
  <c r="P58" i="1"/>
  <c r="P33" i="1"/>
  <c r="P49" i="1"/>
  <c r="U66" i="1"/>
  <c r="U58" i="1"/>
  <c r="U33" i="1"/>
  <c r="U49" i="1"/>
  <c r="U13" i="1"/>
  <c r="AA59" i="2"/>
  <c r="L68" i="2"/>
  <c r="AA60" i="2"/>
  <c r="T64" i="2"/>
  <c r="T71" i="2"/>
  <c r="T72" i="2"/>
  <c r="T76" i="2"/>
  <c r="T63" i="2"/>
  <c r="T31" i="2"/>
  <c r="T35" i="2" s="1"/>
  <c r="X61" i="2"/>
  <c r="X69" i="2"/>
  <c r="V61" i="2"/>
  <c r="V69" i="2"/>
  <c r="U69" i="2"/>
  <c r="U61" i="2"/>
  <c r="G26" i="3"/>
  <c r="R47" i="1"/>
  <c r="R57" i="1"/>
  <c r="W76" i="2"/>
  <c r="W63" i="2"/>
  <c r="W64" i="2"/>
  <c r="W71" i="2"/>
  <c r="W72" i="2"/>
  <c r="W31" i="2"/>
  <c r="W35" i="2" s="1"/>
  <c r="O11" i="1"/>
  <c r="O8" i="1"/>
  <c r="K31" i="2"/>
  <c r="E9" i="2" s="1"/>
  <c r="K66" i="2" s="1"/>
  <c r="I26" i="3"/>
  <c r="T47" i="1"/>
  <c r="T57" i="1"/>
  <c r="Q11" i="1"/>
  <c r="Q8" i="1"/>
  <c r="AA62" i="2"/>
  <c r="AA46" i="2"/>
  <c r="AA25" i="2"/>
  <c r="F26" i="3"/>
  <c r="Q47" i="1"/>
  <c r="Q57" i="1"/>
  <c r="Z46" i="2"/>
  <c r="Z62" i="2"/>
  <c r="Z25" i="2"/>
  <c r="R63" i="2"/>
  <c r="R64" i="2"/>
  <c r="R71" i="2"/>
  <c r="R72" i="2"/>
  <c r="R31" i="2"/>
  <c r="R35" i="2" s="1"/>
  <c r="D26" i="3"/>
  <c r="O57" i="1"/>
  <c r="O47" i="1"/>
  <c r="N49" i="1"/>
  <c r="N66" i="1"/>
  <c r="N58" i="1"/>
  <c r="N33" i="1"/>
  <c r="N13" i="1"/>
  <c r="AB62" i="2"/>
  <c r="AB46" i="2"/>
  <c r="AB25" i="2"/>
  <c r="M68" i="2"/>
  <c r="AB59" i="2"/>
  <c r="AB60" i="2"/>
  <c r="S8" i="1"/>
  <c r="S11" i="1"/>
  <c r="R8" i="1"/>
  <c r="R11" i="1" s="1"/>
  <c r="H26" i="3"/>
  <c r="S47" i="1"/>
  <c r="S57" i="1"/>
  <c r="U62" i="2"/>
  <c r="U70" i="2"/>
  <c r="U25" i="2"/>
  <c r="U46" i="2"/>
  <c r="X62" i="2"/>
  <c r="X70" i="2"/>
  <c r="X46" i="2"/>
  <c r="X25" i="2"/>
  <c r="V62" i="2"/>
  <c r="V70" i="2"/>
  <c r="V25" i="2"/>
  <c r="V46" i="2"/>
  <c r="T8" i="1"/>
  <c r="T11" i="1" s="1"/>
  <c r="S64" i="2"/>
  <c r="S71" i="2"/>
  <c r="S72" i="2"/>
  <c r="S76" i="2"/>
  <c r="S63" i="2"/>
  <c r="S31" i="2"/>
  <c r="S35" i="2" s="1"/>
  <c r="T66" i="1" l="1"/>
  <c r="T58" i="1"/>
  <c r="T33" i="1"/>
  <c r="T49" i="1"/>
  <c r="T13" i="1"/>
  <c r="R66" i="1"/>
  <c r="R58" i="1"/>
  <c r="R33" i="1"/>
  <c r="R49" i="1"/>
  <c r="R13" i="1"/>
  <c r="AB63" i="2"/>
  <c r="AB64" i="2"/>
  <c r="AB76" i="2"/>
  <c r="AB31" i="2"/>
  <c r="AB35" i="2" s="1"/>
  <c r="AA63" i="2"/>
  <c r="AA64" i="2"/>
  <c r="AA76" i="2"/>
  <c r="AA31" i="2"/>
  <c r="AA35" i="2" s="1"/>
  <c r="U59" i="1"/>
  <c r="U67" i="1"/>
  <c r="U50" i="1"/>
  <c r="U15" i="1"/>
  <c r="U71" i="2"/>
  <c r="U72" i="2"/>
  <c r="U76" i="2"/>
  <c r="U63" i="2"/>
  <c r="U64" i="2"/>
  <c r="U31" i="2"/>
  <c r="U35" i="2" s="1"/>
  <c r="O49" i="1"/>
  <c r="O13" i="1"/>
  <c r="O66" i="1"/>
  <c r="O58" i="1"/>
  <c r="O33" i="1"/>
  <c r="V72" i="2"/>
  <c r="V76" i="2"/>
  <c r="V63" i="2"/>
  <c r="V64" i="2"/>
  <c r="V71" i="2"/>
  <c r="V31" i="2"/>
  <c r="V35" i="2" s="1"/>
  <c r="N59" i="1"/>
  <c r="N50" i="1"/>
  <c r="N15" i="1"/>
  <c r="Z76" i="2"/>
  <c r="Z63" i="2"/>
  <c r="Z64" i="2"/>
  <c r="Z31" i="2"/>
  <c r="Z35" i="2" s="1"/>
  <c r="K42" i="2" s="1"/>
  <c r="Z72" i="2" s="1"/>
  <c r="Q66" i="1"/>
  <c r="Q58" i="1"/>
  <c r="Q33" i="1"/>
  <c r="Q49" i="1"/>
  <c r="Q13" i="1"/>
  <c r="X76" i="2"/>
  <c r="X63" i="2"/>
  <c r="X64" i="2"/>
  <c r="X71" i="2"/>
  <c r="X72" i="2"/>
  <c r="X31" i="2"/>
  <c r="X35" i="2" s="1"/>
  <c r="S66" i="1"/>
  <c r="S58" i="1"/>
  <c r="S33" i="1"/>
  <c r="S49" i="1"/>
  <c r="S13" i="1"/>
  <c r="Z59" i="2"/>
  <c r="Z60" i="2"/>
  <c r="K68" i="2"/>
  <c r="P67" i="1"/>
  <c r="P50" i="1"/>
  <c r="P59" i="1"/>
  <c r="P15" i="1"/>
  <c r="P60" i="1" l="1"/>
  <c r="P51" i="1"/>
  <c r="P18" i="1"/>
  <c r="N51" i="1"/>
  <c r="N60" i="1"/>
  <c r="N18" i="1"/>
  <c r="O59" i="1"/>
  <c r="O67" i="1"/>
  <c r="O50" i="1"/>
  <c r="O15" i="1"/>
  <c r="R50" i="1"/>
  <c r="R59" i="1"/>
  <c r="R67" i="1"/>
  <c r="R15" i="1"/>
  <c r="Q50" i="1"/>
  <c r="Q59" i="1"/>
  <c r="Q67" i="1"/>
  <c r="Q15" i="1"/>
  <c r="S50" i="1"/>
  <c r="S15" i="1"/>
  <c r="S59" i="1"/>
  <c r="S67" i="1"/>
  <c r="T15" i="1"/>
  <c r="T59" i="1"/>
  <c r="T67" i="1"/>
  <c r="T50" i="1"/>
  <c r="K51" i="2"/>
  <c r="L42" i="2"/>
  <c r="Z68" i="2"/>
  <c r="Z67" i="2"/>
  <c r="Z69" i="2"/>
  <c r="Z70" i="2"/>
  <c r="Z71" i="2"/>
  <c r="U51" i="1"/>
  <c r="U60" i="1"/>
  <c r="U18" i="1"/>
  <c r="O51" i="1" l="1"/>
  <c r="O60" i="1"/>
  <c r="O18" i="1"/>
  <c r="U61" i="1"/>
  <c r="U52" i="1"/>
  <c r="U21" i="1"/>
  <c r="U24" i="1" s="1"/>
  <c r="U25" i="1" s="1"/>
  <c r="S60" i="1"/>
  <c r="S18" i="1"/>
  <c r="S51" i="1"/>
  <c r="T18" i="1"/>
  <c r="T51" i="1"/>
  <c r="T60" i="1"/>
  <c r="Q60" i="1"/>
  <c r="Q51" i="1"/>
  <c r="Q18" i="1"/>
  <c r="N61" i="1"/>
  <c r="N52" i="1"/>
  <c r="N21" i="1"/>
  <c r="N24" i="1" s="1"/>
  <c r="N25" i="1" s="1"/>
  <c r="P61" i="1"/>
  <c r="P52" i="1"/>
  <c r="P21" i="1"/>
  <c r="P24" i="1" s="1"/>
  <c r="P25" i="1" s="1"/>
  <c r="L51" i="2"/>
  <c r="M42" i="2"/>
  <c r="AA69" i="2"/>
  <c r="AA67" i="2"/>
  <c r="AA68" i="2"/>
  <c r="AA70" i="2"/>
  <c r="AA71" i="2"/>
  <c r="AA72" i="2"/>
  <c r="K82" i="2"/>
  <c r="K69" i="2"/>
  <c r="K81" i="2"/>
  <c r="K80" i="2"/>
  <c r="R60" i="1"/>
  <c r="R51" i="1"/>
  <c r="R18" i="1"/>
  <c r="R61" i="1" l="1"/>
  <c r="R52" i="1"/>
  <c r="R21" i="1"/>
  <c r="R24" i="1" s="1"/>
  <c r="R25" i="1" s="1"/>
  <c r="T61" i="1"/>
  <c r="T52" i="1"/>
  <c r="T21" i="1"/>
  <c r="T24" i="1" s="1"/>
  <c r="T25" i="1" s="1"/>
  <c r="M51" i="2"/>
  <c r="AB69" i="2"/>
  <c r="AB67" i="2"/>
  <c r="AB68" i="2"/>
  <c r="AB70" i="2"/>
  <c r="AB71" i="2"/>
  <c r="AB72" i="2"/>
  <c r="S61" i="1"/>
  <c r="S52" i="1"/>
  <c r="S21" i="1"/>
  <c r="S24" i="1" s="1"/>
  <c r="S25" i="1" s="1"/>
  <c r="Q61" i="1"/>
  <c r="Q52" i="1"/>
  <c r="Q21" i="1"/>
  <c r="Q24" i="1" s="1"/>
  <c r="Q25" i="1" s="1"/>
  <c r="O61" i="1"/>
  <c r="O52" i="1"/>
  <c r="O21" i="1"/>
  <c r="O24" i="1" s="1"/>
  <c r="O25" i="1" s="1"/>
  <c r="L82" i="2"/>
  <c r="L69" i="2"/>
  <c r="L80" i="2"/>
  <c r="L81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<sst xmlns="http://schemas.openxmlformats.org/spreadsheetml/2006/main" count="963" uniqueCount="624">
  <si>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</si>
  <si>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CEO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</si>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</sst>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632417</v>
      </c>
      <c r="O6" s="187">
        <f t="shared" si="1"/>
        <v>1056944</v>
      </c>
      <c r="P6" s="187">
        <f t="shared" si="1"/>
        <v>173876</v>
      </c>
      <c r="Q6" s="187">
        <f t="shared" si="1"/>
        <v>49707</v>
      </c>
      <c r="R6" s="187">
        <f t="shared" si="1"/>
        <v>643577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2246238</v>
      </c>
      <c r="D7" s="123">
        <f>SUMIF(PL.data!$D$3:$D$25, FSA!$A7, PL.data!F$3:F$25)</f>
        <v>4550055</v>
      </c>
      <c r="E7" s="123">
        <f>SUMIF(PL.data!$D$3:$D$25, FSA!$A7, PL.data!G$3:G$25)</f>
        <v>1323835</v>
      </c>
      <c r="F7" s="123">
        <f>SUMIF(PL.data!$D$3:$D$25, FSA!$A7, PL.data!H$3:H$25)</f>
        <v>901811</v>
      </c>
      <c r="G7" s="123">
        <f>SUMIF(PL.data!$D$3:$D$25, FSA!$A7, PL.data!I$3:I$25)</f>
        <v>2548999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-1390961</v>
      </c>
      <c r="D8" s="123">
        <f>-SUMIF(PL.data!$D$3:$D$25, FSA!$A8, PL.data!F$3:F$25)</f>
        <v>-3110632</v>
      </c>
      <c r="E8" s="123">
        <f>-SUMIF(PL.data!$D$3:$D$25, FSA!$A8, PL.data!G$3:G$25)</f>
        <v>-966007</v>
      </c>
      <c r="F8" s="123">
        <f>-SUMIF(PL.data!$D$3:$D$25, FSA!$A8, PL.data!H$3:H$25)</f>
        <v>-784864</v>
      </c>
      <c r="G8" s="123">
        <f>-SUMIF(PL.data!$D$3:$D$25, FSA!$A8, PL.data!I$3:I$25)</f>
        <v>-1636738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-124972</v>
      </c>
      <c r="O8" s="190">
        <f>CF.data!F12-FSA!O7-FSA!O6</f>
        <v>-11366</v>
      </c>
      <c r="P8" s="190">
        <f>CF.data!G12-FSA!P7-FSA!P6</f>
        <v>-19701</v>
      </c>
      <c r="Q8" s="190">
        <f>CF.data!H12-FSA!Q7-FSA!Q6</f>
        <v>31849</v>
      </c>
      <c r="R8" s="190">
        <f>CF.data!I12-FSA!R7-FSA!R6</f>
        <v>1418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855277</v>
      </c>
      <c r="D9" s="187">
        <f t="shared" si="3"/>
        <v>1439423</v>
      </c>
      <c r="E9" s="187">
        <f t="shared" si="3"/>
        <v>357828</v>
      </c>
      <c r="F9" s="187">
        <f t="shared" si="3"/>
        <v>116947</v>
      </c>
      <c r="G9" s="187">
        <f t="shared" si="3"/>
        <v>912261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-93978</v>
      </c>
      <c r="O9" s="190">
        <f>SUMIF(CF.data!$D$4:$D$43, $L9, CF.data!F$4:F$43)</f>
        <v>-132518</v>
      </c>
      <c r="P9" s="190">
        <f>SUMIF(CF.data!$D$4:$D$43, $L9, CF.data!G$4:G$43)</f>
        <v>-116245</v>
      </c>
      <c r="Q9" s="190">
        <f>SUMIF(CF.data!$D$4:$D$43, $L9, CF.data!H$4:H$43)</f>
        <v>-109717</v>
      </c>
      <c r="R9" s="190">
        <f>SUMIF(CF.data!$D$4:$D$43, $L9, CF.data!I$4:I$43)</f>
        <v>-143973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-302532</v>
      </c>
      <c r="D10" s="123">
        <f>-SUMIF(PL.data!$D$3:$D$25, FSA!$A10, PL.data!F$3:F$25)</f>
        <v>-504708</v>
      </c>
      <c r="E10" s="123">
        <f>-SUMIF(PL.data!$D$3:$D$25, FSA!$A10, PL.data!G$3:G$25)</f>
        <v>-317801</v>
      </c>
      <c r="F10" s="123">
        <f>-SUMIF(PL.data!$D$3:$D$25, FSA!$A10, PL.data!H$3:H$25)</f>
        <v>-195952</v>
      </c>
      <c r="G10" s="123">
        <f>-SUMIF(PL.data!$D$3:$D$25, FSA!$A10, PL.data!I$3:I$25)</f>
        <v>-370269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-129149</v>
      </c>
      <c r="O10" s="190">
        <f>SUMIF(CF.data!$D$4:$D$43, $L10, CF.data!F$4:F$43)</f>
        <v>-142698</v>
      </c>
      <c r="P10" s="190">
        <f>SUMIF(CF.data!$D$4:$D$43, $L10, CF.data!G$4:G$43)</f>
        <v>-111471</v>
      </c>
      <c r="Q10" s="190">
        <f>SUMIF(CF.data!$D$4:$D$43, $L10, CF.data!H$4:H$43)</f>
        <v>-80558</v>
      </c>
      <c r="R10" s="190">
        <f>SUMIF(CF.data!$D$4:$D$43, $L10, CF.data!I$4:I$43)</f>
        <v>-39877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284318</v>
      </c>
      <c r="O11" s="187">
        <f t="shared" si="4"/>
        <v>770362</v>
      </c>
      <c r="P11" s="187">
        <f t="shared" si="4"/>
        <v>-73541</v>
      </c>
      <c r="Q11" s="187">
        <f t="shared" si="4"/>
        <v>-108719</v>
      </c>
      <c r="R11" s="187">
        <f t="shared" si="4"/>
        <v>461145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552745</v>
      </c>
      <c r="D12" s="187">
        <f t="shared" si="5"/>
        <v>934715</v>
      </c>
      <c r="E12" s="187">
        <f t="shared" si="5"/>
        <v>40027</v>
      </c>
      <c r="F12" s="187">
        <f t="shared" si="5"/>
        <v>-79005</v>
      </c>
      <c r="G12" s="187">
        <f t="shared" si="5"/>
        <v>541992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1045677</v>
      </c>
      <c r="O12" s="190">
        <f>SUMIF(CF.data!$D$4:$D$43, $L12, CF.data!F$4:F$43)</f>
        <v>-1113459</v>
      </c>
      <c r="P12" s="190">
        <f>SUMIF(CF.data!$D$4:$D$43, $L12, CF.data!G$4:G$43)</f>
        <v>356196</v>
      </c>
      <c r="Q12" s="190">
        <f>SUMIF(CF.data!$D$4:$D$43, $L12, CF.data!H$4:H$43)</f>
        <v>-58455</v>
      </c>
      <c r="R12" s="190">
        <f>SUMIF(CF.data!$D$4:$D$43, $L12, CF.data!I$4:I$43)</f>
        <v>-4517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13303</v>
      </c>
      <c r="D13" s="123">
        <f>SUMIF(PL.data!$D$3:$D$25, FSA!$A13, PL.data!F$3:F$25)</f>
        <v>-12816</v>
      </c>
      <c r="E13" s="123">
        <f>SUMIF(PL.data!$D$3:$D$25, FSA!$A13, PL.data!G$3:G$25)</f>
        <v>-19113</v>
      </c>
      <c r="F13" s="123">
        <f>SUMIF(PL.data!$D$3:$D$25, FSA!$A13, PL.data!H$3:H$25)</f>
        <v>16139</v>
      </c>
      <c r="G13" s="123">
        <f>SUMIF(PL.data!$D$3:$D$25, FSA!$A13, PL.data!I$3:I$25)</f>
        <v>9295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1329995</v>
      </c>
      <c r="O13" s="187">
        <f t="shared" si="6"/>
        <v>-343097</v>
      </c>
      <c r="P13" s="187">
        <f t="shared" si="6"/>
        <v>282655</v>
      </c>
      <c r="Q13" s="187">
        <f t="shared" si="6"/>
        <v>-167174</v>
      </c>
      <c r="R13" s="187">
        <f t="shared" si="6"/>
        <v>456628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-117858</v>
      </c>
      <c r="D14" s="123">
        <f>-SUMIF(PL.data!$D$3:$D$25, FSA!$A14, PL.data!F$3:F$25)</f>
        <v>-147076</v>
      </c>
      <c r="E14" s="123">
        <f>-SUMIF(PL.data!$D$3:$D$25, FSA!$A14, PL.data!G$3:G$25)</f>
        <v>-133736</v>
      </c>
      <c r="F14" s="123">
        <f>-SUMIF(PL.data!$D$3:$D$25, FSA!$A14, PL.data!H$3:H$25)</f>
        <v>-147278</v>
      </c>
      <c r="G14" s="123">
        <f>-SUMIF(PL.data!$D$3:$D$25, FSA!$A14, PL.data!I$3:I$25)</f>
        <v>-122245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-966649</v>
      </c>
      <c r="O14" s="190">
        <f>SUMIF(CF.data!$D$4:$D$43, $L14, CF.data!F$4:F$43)</f>
        <v>-1592429</v>
      </c>
      <c r="P14" s="190">
        <f>SUMIF(CF.data!$D$4:$D$43, $L14, CF.data!G$4:G$43)</f>
        <v>-585591</v>
      </c>
      <c r="Q14" s="190">
        <f>SUMIF(CF.data!$D$4:$D$43, $L14, CF.data!H$4:H$43)</f>
        <v>-20254</v>
      </c>
      <c r="R14" s="190">
        <f>SUMIF(CF.data!$D$4:$D$43, $L14, CF.data!I$4:I$43)</f>
        <v>-79914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54652</v>
      </c>
      <c r="D15" s="123">
        <f t="shared" si="7"/>
        <v>59536</v>
      </c>
      <c r="E15" s="123">
        <f t="shared" si="7"/>
        <v>97591</v>
      </c>
      <c r="F15" s="123">
        <f t="shared" si="7"/>
        <v>329076</v>
      </c>
      <c r="G15" s="123">
        <f t="shared" si="7"/>
        <v>44610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363346</v>
      </c>
      <c r="O15" s="187">
        <f t="shared" si="8"/>
        <v>-1935526</v>
      </c>
      <c r="P15" s="187">
        <f t="shared" si="8"/>
        <v>-302936</v>
      </c>
      <c r="Q15" s="187">
        <f t="shared" si="8"/>
        <v>-187428</v>
      </c>
      <c r="R15" s="187">
        <f t="shared" si="8"/>
        <v>376714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502842</v>
      </c>
      <c r="D16" s="175">
        <f>SUMIF(PL.data!$D$3:$D$25, FSA!$A16, PL.data!F$3:F$25)</f>
        <v>834359</v>
      </c>
      <c r="E16" s="175">
        <f>SUMIF(PL.data!$D$3:$D$25, FSA!$A16, PL.data!G$3:G$25)</f>
        <v>-15231</v>
      </c>
      <c r="F16" s="175">
        <f>SUMIF(PL.data!$D$3:$D$25, FSA!$A16, PL.data!H$3:H$25)</f>
        <v>118932</v>
      </c>
      <c r="G16" s="175">
        <f>SUMIF(PL.data!$D$3:$D$25, FSA!$A16, PL.data!I$3:I$25)</f>
        <v>473652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84739</v>
      </c>
      <c r="O16" s="190">
        <f>SUMIF(CF.data!$D$4:$D$43, $L16, CF.data!F$4:F$43)</f>
        <v>142176</v>
      </c>
      <c r="P16" s="190">
        <f>SUMIF(CF.data!$D$4:$D$43, $L16, CF.data!G$4:G$43)</f>
        <v>65605</v>
      </c>
      <c r="Q16" s="190">
        <f>SUMIF(CF.data!$D$4:$D$43, $L16, CF.data!H$4:H$43)</f>
        <v>44683</v>
      </c>
      <c r="R16" s="190">
        <f>SUMIF(CF.data!$D$4:$D$43, $L16, CF.data!I$4:I$43)</f>
        <v>35488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-130764</v>
      </c>
      <c r="D17" s="123">
        <f>-SUMIF(PL.data!$D$3:$D$25, FSA!$A17, PL.data!F$3:F$25)</f>
        <v>-226552</v>
      </c>
      <c r="E17" s="123">
        <f>-SUMIF(PL.data!$D$3:$D$25, FSA!$A17, PL.data!G$3:G$25)</f>
        <v>-88070</v>
      </c>
      <c r="F17" s="123">
        <f>-SUMIF(PL.data!$D$3:$D$25, FSA!$A17, PL.data!H$3:H$25)</f>
        <v>-36792</v>
      </c>
      <c r="G17" s="123">
        <f>-SUMIF(PL.data!$D$3:$D$25, FSA!$A17, PL.data!I$3:I$25)</f>
        <v>-163037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-243856</v>
      </c>
      <c r="O17" s="190">
        <f>SUMIF(CF.data!$D$4:$D$43, $L17, CF.data!F$4:F$43)</f>
        <v>-280250</v>
      </c>
      <c r="P17" s="190">
        <f>SUMIF(CF.data!$D$4:$D$43, $L17, CF.data!G$4:G$43)</f>
        <v>-31991</v>
      </c>
      <c r="Q17" s="190">
        <f>SUMIF(CF.data!$D$4:$D$43, $L17, CF.data!H$4:H$43)</f>
        <v>-26359</v>
      </c>
      <c r="R17" s="190">
        <f>SUMIF(CF.data!$D$4:$D$43, $L17, CF.data!I$4:I$43)</f>
        <v>-143237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372078</v>
      </c>
      <c r="D18" s="187">
        <f t="shared" si="9"/>
        <v>607807</v>
      </c>
      <c r="E18" s="187">
        <f t="shared" si="9"/>
        <v>-103301</v>
      </c>
      <c r="F18" s="187">
        <f t="shared" si="9"/>
        <v>82140</v>
      </c>
      <c r="G18" s="187">
        <f t="shared" si="9"/>
        <v>310615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204229</v>
      </c>
      <c r="O18" s="194">
        <f t="shared" si="10"/>
        <v>-2073600</v>
      </c>
      <c r="P18" s="194">
        <f t="shared" si="10"/>
        <v>-269322</v>
      </c>
      <c r="Q18" s="194">
        <f t="shared" si="10"/>
        <v>-169104</v>
      </c>
      <c r="R18" s="194">
        <f t="shared" si="10"/>
        <v>268965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-610450</v>
      </c>
      <c r="O20" s="190">
        <f>SUMIF(CF.data!$D$4:$D$43, $L20, CF.data!F$4:F$43)</f>
        <v>47002</v>
      </c>
      <c r="P20" s="190">
        <f>SUMIF(CF.data!$D$4:$D$43, $L20, CF.data!G$4:G$43)</f>
        <v>692259</v>
      </c>
      <c r="Q20" s="190">
        <f>SUMIF(CF.data!$D$4:$D$43, $L20, CF.data!H$4:H$43)</f>
        <v>456800</v>
      </c>
      <c r="R20" s="190">
        <f>SUMIF(CF.data!$D$4:$D$43, $L20, CF.data!I$4:I$43)</f>
        <v>402181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79672</v>
      </c>
      <c r="D21" s="196">
        <f>SUMIF(CF.data!$D$4:$D$43, FSA!$A21, CF.data!F$4:F$43)</f>
        <v>122229</v>
      </c>
      <c r="E21" s="196">
        <f>SUMIF(CF.data!$D$4:$D$43, FSA!$A21, CF.data!G$4:G$43)</f>
        <v>133849</v>
      </c>
      <c r="F21" s="196">
        <f>SUMIF(CF.data!$D$4:$D$43, FSA!$A21, CF.data!H$4:H$43)</f>
        <v>128712</v>
      </c>
      <c r="G21" s="196">
        <f>SUMIF(CF.data!$D$4:$D$43, FSA!$A21, CF.data!I$4:I$43)</f>
        <v>101585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-406221</v>
      </c>
      <c r="O21" s="198">
        <f t="shared" si="11"/>
        <v>-2026598</v>
      </c>
      <c r="P21" s="198">
        <f t="shared" si="11"/>
        <v>422937</v>
      </c>
      <c r="Q21" s="198">
        <f t="shared" si="11"/>
        <v>287696</v>
      </c>
      <c r="R21" s="198">
        <f t="shared" si="11"/>
        <v>671146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266823</v>
      </c>
      <c r="O22" s="190">
        <f>SUMIF(CF.data!$D$4:$D$43, $L22, CF.data!F$4:F$43)</f>
        <v>829396</v>
      </c>
      <c r="P22" s="190">
        <f>SUMIF(CF.data!$D$4:$D$43, $L22, CF.data!G$4:G$43)</f>
        <v>-395402</v>
      </c>
      <c r="Q22" s="190">
        <f>SUMIF(CF.data!$D$4:$D$43, $L22, CF.data!H$4:H$43)</f>
        <v>-197316</v>
      </c>
      <c r="R22" s="190">
        <f>SUMIF(CF.data!$D$4:$D$43, $L22, CF.data!I$4:I$43)</f>
        <v>-582710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54000</v>
      </c>
      <c r="O23" s="190">
        <f>SUMIF(CF.data!$D$4:$D$43, $L23, CF.data!F$4:F$43)</f>
        <v>1039160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-85398</v>
      </c>
      <c r="O24" s="199">
        <f t="shared" si="12"/>
        <v>-158042</v>
      </c>
      <c r="P24" s="199">
        <f t="shared" si="12"/>
        <v>27535</v>
      </c>
      <c r="Q24" s="199">
        <f t="shared" si="12"/>
        <v>90380</v>
      </c>
      <c r="R24" s="199">
        <f t="shared" si="12"/>
        <v>88436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632417</v>
      </c>
      <c r="D25" s="196">
        <f t="shared" si="13"/>
        <v>1056944</v>
      </c>
      <c r="E25" s="196">
        <f t="shared" si="13"/>
        <v>173876</v>
      </c>
      <c r="F25" s="196">
        <f t="shared" si="13"/>
        <v>49707</v>
      </c>
      <c r="G25" s="196">
        <f t="shared" si="13"/>
        <v>643577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1</v>
      </c>
      <c r="P25" s="200">
        <f>P24-CF.data!G40</f>
        <v>0</v>
      </c>
      <c r="Q25" s="200">
        <f>Q24-CF.data!H40</f>
        <v>-2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632417</v>
      </c>
      <c r="D26" s="196">
        <f t="shared" si="14"/>
        <v>1056944</v>
      </c>
      <c r="E26" s="196">
        <f t="shared" si="14"/>
        <v>173876</v>
      </c>
      <c r="F26" s="196">
        <f t="shared" si="14"/>
        <v>49707</v>
      </c>
      <c r="G26" s="196">
        <f t="shared" si="14"/>
        <v>643577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1522211</v>
      </c>
      <c r="D29" s="202">
        <f>SUMIF(BS.data!$D$5:$D$116,FSA!$A29,BS.data!F$5:F$116)</f>
        <v>1224674</v>
      </c>
      <c r="E29" s="202">
        <f>SUMIF(BS.data!$D$5:$D$116,FSA!$A29,BS.data!G$5:G$116)</f>
        <v>708376</v>
      </c>
      <c r="F29" s="202">
        <f>SUMIF(BS.data!$D$5:$D$116,FSA!$A29,BS.data!H$5:H$116)</f>
        <v>899249</v>
      </c>
      <c r="G29" s="202">
        <f>SUMIF(BS.data!$D$5:$D$116,FSA!$A29,BS.data!I$5:I$116)</f>
        <v>790767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664195</v>
      </c>
      <c r="D30" s="202">
        <f>SUMIF(BS.data!$D$5:$D$116,FSA!$A30,BS.data!F$5:F$116)</f>
        <v>625226</v>
      </c>
      <c r="E30" s="202">
        <f>SUMIF(BS.data!$D$5:$D$116,FSA!$A30,BS.data!G$5:G$116)</f>
        <v>526900</v>
      </c>
      <c r="F30" s="202">
        <f>SUMIF(BS.data!$D$5:$D$116,FSA!$A30,BS.data!H$5:H$116)</f>
        <v>676364</v>
      </c>
      <c r="G30" s="202">
        <f>SUMIF(BS.data!$D$5:$D$116,FSA!$A30,BS.data!I$5:I$116)</f>
        <v>773804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1.0256335259220082</v>
      </c>
      <c r="P30" s="204">
        <f t="shared" si="17"/>
        <v>-0.70905076971597047</v>
      </c>
      <c r="Q30" s="204">
        <f t="shared" si="17"/>
        <v>-0.31878897294602426</v>
      </c>
      <c r="R30" s="204">
        <f t="shared" si="17"/>
        <v>1.8265334975953942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2244364</v>
      </c>
      <c r="D31" s="202">
        <f>SUMIF(BS.data!$D$5:$D$116,FSA!$A31,BS.data!F$5:F$116)</f>
        <v>1021560</v>
      </c>
      <c r="E31" s="202">
        <f>SUMIF(BS.data!$D$5:$D$116,FSA!$A31,BS.data!G$5:G$116)</f>
        <v>665079</v>
      </c>
      <c r="F31" s="202">
        <f>SUMIF(BS.data!$D$5:$D$116,FSA!$A31,BS.data!H$5:H$116)</f>
        <v>606708</v>
      </c>
      <c r="G31" s="202">
        <f>SUMIF(BS.data!$D$5:$D$116,FSA!$A31,BS.data!I$5:I$116)</f>
        <v>1467663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0.38075974139872981</v>
      </c>
      <c r="O31" s="205">
        <f t="shared" si="18"/>
        <v>0.31635287925091016</v>
      </c>
      <c r="P31" s="205">
        <f t="shared" si="18"/>
        <v>0.27029652486903577</v>
      </c>
      <c r="Q31" s="205">
        <f t="shared" si="18"/>
        <v>0.12968016579970748</v>
      </c>
      <c r="R31" s="205">
        <f t="shared" si="18"/>
        <v>0.35788990109450808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248455</v>
      </c>
      <c r="D32" s="202">
        <f>SUMIF(BS.data!$D$5:$D$116,FSA!$A32,BS.data!F$5:F$116)</f>
        <v>173987</v>
      </c>
      <c r="E32" s="202">
        <f>SUMIF(BS.data!$D$5:$D$116,FSA!$A32,BS.data!G$5:G$116)</f>
        <v>147626</v>
      </c>
      <c r="F32" s="202">
        <f>SUMIF(BS.data!$D$5:$D$116,FSA!$A32,BS.data!H$5:H$116)</f>
        <v>163768</v>
      </c>
      <c r="G32" s="202">
        <f>SUMIF(BS.data!$D$5:$D$116,FSA!$A32,BS.data!I$5:I$116)</f>
        <v>189109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0.28154496540437834</v>
      </c>
      <c r="O32" s="206">
        <f t="shared" si="19"/>
        <v>0.23229257668313899</v>
      </c>
      <c r="P32" s="206">
        <f t="shared" si="19"/>
        <v>0.13134265221874328</v>
      </c>
      <c r="Q32" s="206">
        <f t="shared" si="19"/>
        <v>5.5119088145964064E-2</v>
      </c>
      <c r="R32" s="206">
        <f t="shared" si="19"/>
        <v>0.25248224891418158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17875</v>
      </c>
      <c r="D33" s="202">
        <f>SUMIF(BS.data!$D$5:$D$116,FSA!$A33,BS.data!F$5:F$116)</f>
        <v>19240</v>
      </c>
      <c r="E33" s="202">
        <f>SUMIF(BS.data!$D$5:$D$116,FSA!$A33,BS.data!G$5:G$116)</f>
        <v>10301</v>
      </c>
      <c r="F33" s="202">
        <f>SUMIF(BS.data!$D$5:$D$116,FSA!$A33,BS.data!H$5:H$116)</f>
        <v>4925</v>
      </c>
      <c r="G33" s="202">
        <f>SUMIF(BS.data!$D$5:$D$116,FSA!$A33,BS.data!I$5:I$116)</f>
        <v>42357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0.12657518927201836</v>
      </c>
      <c r="O33" s="205">
        <f t="shared" si="20"/>
        <v>0.16930828308668797</v>
      </c>
      <c r="P33" s="205">
        <f t="shared" si="20"/>
        <v>-5.5551484890488619E-2</v>
      </c>
      <c r="Q33" s="205">
        <f t="shared" si="20"/>
        <v>-0.1205563028173309</v>
      </c>
      <c r="R33" s="205">
        <f t="shared" si="20"/>
        <v>0.1809121933747326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1165576</v>
      </c>
      <c r="D34" s="202">
        <f>SUMIF(BS.data!$D$5:$D$116,FSA!$A34,BS.data!F$5:F$116)</f>
        <v>964959</v>
      </c>
      <c r="E34" s="202">
        <f>SUMIF(BS.data!$D$5:$D$116,FSA!$A34,BS.data!G$5:G$116)</f>
        <v>881184</v>
      </c>
      <c r="F34" s="202">
        <f>SUMIF(BS.data!$D$5:$D$116,FSA!$A34,BS.data!H$5:H$116)</f>
        <v>396723</v>
      </c>
      <c r="G34" s="202">
        <f>SUMIF(BS.data!$D$5:$D$116,FSA!$A34,BS.data!I$5:I$116)</f>
        <v>557873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0.19291183384621008</v>
      </c>
      <c r="P34" s="207">
        <f t="shared" si="21"/>
        <v>2.0779029951313369E-2</v>
      </c>
      <c r="Q34" s="207">
        <f t="shared" si="21"/>
        <v>4.9842301474495955E-2</v>
      </c>
      <c r="R34" s="207">
        <f t="shared" si="21"/>
        <v>0.11723554094273667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190131</v>
      </c>
      <c r="D35" s="202">
        <f>SUMIF(BS.data!$D$5:$D$116,FSA!$A35,BS.data!F$5:F$116)</f>
        <v>869874</v>
      </c>
      <c r="E35" s="202">
        <f>SUMIF(BS.data!$D$5:$D$116,FSA!$A35,BS.data!G$5:G$116)</f>
        <v>814675</v>
      </c>
      <c r="F35" s="202">
        <f>SUMIF(BS.data!$D$5:$D$116,FSA!$A35,BS.data!H$5:H$116)</f>
        <v>736557</v>
      </c>
      <c r="G35" s="202">
        <f>SUMIF(BS.data!$D$5:$D$116,FSA!$A35,BS.data!I$5:I$116)</f>
        <v>630920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51.71790945384177</v>
      </c>
      <c r="P35" s="131">
        <f t="shared" si="22"/>
        <v>158.82870221742135</v>
      </c>
      <c r="Q35" s="131">
        <f t="shared" si="22"/>
        <v>243.50521339837283</v>
      </c>
      <c r="R35" s="131">
        <f t="shared" si="22"/>
        <v>103.82729063448043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2340686</v>
      </c>
      <c r="D36" s="202">
        <f>SUMIF(BS.data!$D$5:$D$116,FSA!$A36,BS.data!F$5:F$116)</f>
        <v>3107007</v>
      </c>
      <c r="E36" s="202">
        <f>SUMIF(BS.data!$D$5:$D$116,FSA!$A36,BS.data!G$5:G$116)</f>
        <v>3644918</v>
      </c>
      <c r="F36" s="202">
        <f>SUMIF(BS.data!$D$5:$D$116,FSA!$A36,BS.data!H$5:H$116)</f>
        <v>3516128</v>
      </c>
      <c r="G36" s="202">
        <f>SUMIF(BS.data!$D$5:$D$116,FSA!$A36,BS.data!I$5:I$116)</f>
        <v>2559842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191.61094272803723</v>
      </c>
      <c r="P36" s="131">
        <f t="shared" si="23"/>
        <v>318.64325776107216</v>
      </c>
      <c r="Q36" s="131">
        <f t="shared" si="23"/>
        <v>295.72145938659435</v>
      </c>
      <c r="R36" s="131">
        <f t="shared" si="23"/>
        <v>231.29707228646245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28999</v>
      </c>
      <c r="D37" s="202">
        <f>SUMIF(BS.data!$D$5:$D$116,FSA!$A37,BS.data!F$5:F$116)</f>
        <v>30834</v>
      </c>
      <c r="E37" s="202">
        <f>SUMIF(BS.data!$D$5:$D$116,FSA!$A37,BS.data!G$5:G$116)</f>
        <v>39211</v>
      </c>
      <c r="F37" s="202">
        <f>SUMIF(BS.data!$D$5:$D$116,FSA!$A37,BS.data!H$5:H$116)</f>
        <v>49631</v>
      </c>
      <c r="G37" s="202">
        <f>SUMIF(BS.data!$D$5:$D$116,FSA!$A37,BS.data!I$5:I$116)</f>
        <v>48154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57.410813943918789</v>
      </c>
      <c r="P37" s="131">
        <f t="shared" si="24"/>
        <v>172.91995296100339</v>
      </c>
      <c r="Q37" s="131">
        <f t="shared" si="24"/>
        <v>154.0366929812044</v>
      </c>
      <c r="R37" s="131">
        <f t="shared" si="24"/>
        <v>66.867910441377916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8422492</v>
      </c>
      <c r="D38" s="208">
        <f t="shared" si="25"/>
        <v>8037361</v>
      </c>
      <c r="E38" s="208">
        <f t="shared" si="25"/>
        <v>7438270</v>
      </c>
      <c r="F38" s="208">
        <f t="shared" si="25"/>
        <v>7050053</v>
      </c>
      <c r="G38" s="208">
        <f t="shared" si="25"/>
        <v>7060489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-510226</v>
      </c>
      <c r="O38" s="209">
        <f t="shared" si="26"/>
        <v>838805</v>
      </c>
      <c r="P38" s="209">
        <f t="shared" si="26"/>
        <v>201725</v>
      </c>
      <c r="Q38" s="209">
        <f t="shared" si="26"/>
        <v>443389</v>
      </c>
      <c r="R38" s="209">
        <f t="shared" si="26"/>
        <v>1486178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3.6107145957576338E-2</v>
      </c>
      <c r="P39" s="133">
        <f t="shared" si="27"/>
        <v>0.39299837215362943</v>
      </c>
      <c r="Q39" s="133">
        <f t="shared" si="27"/>
        <v>0.35767694117725335</v>
      </c>
      <c r="R39" s="133">
        <f t="shared" si="27"/>
        <v>0.37849504844843013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467415</v>
      </c>
      <c r="D40" s="202">
        <f>SUMIF(BS.data!$D$5:$D$116,FSA!$A40,BS.data!F$5:F$116)</f>
        <v>511127</v>
      </c>
      <c r="E40" s="202">
        <f>SUMIF(BS.data!$D$5:$D$116,FSA!$A40,BS.data!G$5:G$116)</f>
        <v>404171</v>
      </c>
      <c r="F40" s="202">
        <f>SUMIF(BS.data!$D$5:$D$116,FSA!$A40,BS.data!H$5:H$116)</f>
        <v>258283</v>
      </c>
      <c r="G40" s="202">
        <f>SUMIF(BS.data!$D$5:$D$116,FSA!$A40,BS.data!I$5:I$116)</f>
        <v>341417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1.6704520610834714</v>
      </c>
      <c r="P40" s="210">
        <f t="shared" si="28"/>
        <v>0.39213557615050521</v>
      </c>
      <c r="Q40" s="210">
        <f t="shared" si="28"/>
        <v>0.25186571905836103</v>
      </c>
      <c r="R40" s="210">
        <f t="shared" si="28"/>
        <v>0.83904265491765095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230104</v>
      </c>
      <c r="D41" s="202">
        <f>SUMIF(BS.data!$D$5:$D$116,FSA!$A41,BS.data!F$5:F$116)</f>
        <v>210687</v>
      </c>
      <c r="E41" s="202">
        <f>SUMIF(BS.data!$D$5:$D$116,FSA!$A41,BS.data!G$5:G$116)</f>
        <v>485825</v>
      </c>
      <c r="F41" s="202">
        <f>SUMIF(BS.data!$D$5:$D$116,FSA!$A41,BS.data!H$5:H$116)</f>
        <v>419787</v>
      </c>
      <c r="G41" s="202">
        <f>SUMIF(BS.data!$D$5:$D$116,FSA!$A41,BS.data!I$5:I$116)</f>
        <v>211798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12.132857214579778</v>
      </c>
      <c r="O41" s="137">
        <f t="shared" si="29"/>
        <v>13.028242070212469</v>
      </c>
      <c r="P41" s="137">
        <f t="shared" si="29"/>
        <v>4.3750121405464366</v>
      </c>
      <c r="Q41" s="137">
        <f t="shared" si="29"/>
        <v>0.15735906519982598</v>
      </c>
      <c r="R41" s="137">
        <f t="shared" si="29"/>
        <v>0.78667126052074621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2973336</v>
      </c>
      <c r="D42" s="202">
        <f>SUMIF(BS.data!$D$5:$D$116,FSA!$A42,BS.data!F$5:F$116)</f>
        <v>273909</v>
      </c>
      <c r="E42" s="202">
        <f>SUMIF(BS.data!$D$5:$D$116,FSA!$A42,BS.data!G$5:G$116)</f>
        <v>254003</v>
      </c>
      <c r="F42" s="202">
        <f>SUMIF(BS.data!$D$5:$D$116,FSA!$A42,BS.data!H$5:H$116)</f>
        <v>327424</v>
      </c>
      <c r="G42" s="202">
        <f>SUMIF(BS.data!$D$5:$D$116,FSA!$A42,BS.data!I$5:I$116)</f>
        <v>429989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0.43034130844549867</v>
      </c>
      <c r="O42" s="138">
        <f t="shared" si="30"/>
        <v>0.34998016507492768</v>
      </c>
      <c r="P42" s="138">
        <f t="shared" si="30"/>
        <v>0.44234440092609728</v>
      </c>
      <c r="Q42" s="138">
        <f t="shared" si="30"/>
        <v>2.2459251439603197E-2</v>
      </c>
      <c r="R42" s="138">
        <f t="shared" si="30"/>
        <v>3.1351130384907958E-2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14260</v>
      </c>
      <c r="D43" s="202">
        <f>SUMIF(BS.data!$D$5:$D$116,FSA!$A43,BS.data!F$5:F$116)</f>
        <v>5485</v>
      </c>
      <c r="E43" s="202">
        <f>SUMIF(BS.data!$D$5:$D$116,FSA!$A43,BS.data!G$5:G$116)</f>
        <v>4182</v>
      </c>
      <c r="F43" s="202">
        <f>SUMIF(BS.data!$D$5:$D$116,FSA!$A43,BS.data!H$5:H$116)</f>
        <v>2882</v>
      </c>
      <c r="G43" s="202">
        <f>SUMIF(BS.data!$D$5:$D$116,FSA!$A43,BS.data!I$5:I$116)</f>
        <v>3551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464935</v>
      </c>
      <c r="D44" s="202">
        <f>SUMIF(BS.data!$D$5:$D$116,FSA!$A44,BS.data!F$5:F$116)</f>
        <v>667559</v>
      </c>
      <c r="E44" s="202">
        <f>SUMIF(BS.data!$D$5:$D$116,FSA!$A44,BS.data!G$5:G$116)</f>
        <v>743929</v>
      </c>
      <c r="F44" s="202">
        <f>SUMIF(BS.data!$D$5:$D$116,FSA!$A44,BS.data!H$5:H$116)</f>
        <v>666025</v>
      </c>
      <c r="G44" s="202">
        <f>SUMIF(BS.data!$D$5:$D$116,FSA!$A44,BS.data!I$5:I$116)</f>
        <v>815351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102992</v>
      </c>
      <c r="D45" s="202">
        <f>SUMIF(BS.data!$D$5:$D$116,FSA!$A45,BS.data!F$5:F$116)</f>
        <v>363084</v>
      </c>
      <c r="E45" s="202">
        <f>SUMIF(BS.data!$D$5:$D$116,FSA!$A45,BS.data!G$5:G$116)</f>
        <v>145460</v>
      </c>
      <c r="F45" s="202">
        <f>SUMIF(BS.data!$D$5:$D$116,FSA!$A45,BS.data!H$5:H$116)</f>
        <v>94260</v>
      </c>
      <c r="G45" s="202">
        <f>SUMIF(BS.data!$D$5:$D$116,FSA!$A45,BS.data!I$5:I$116)</f>
        <v>373963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0.68716199182690418</v>
      </c>
      <c r="O45" s="136">
        <f t="shared" si="31"/>
        <v>0.63827441775962057</v>
      </c>
      <c r="P45" s="136">
        <f t="shared" si="31"/>
        <v>0.56254656291544969</v>
      </c>
      <c r="Q45" s="136">
        <f t="shared" si="31"/>
        <v>0.49430249165900852</v>
      </c>
      <c r="R45" s="136">
        <f t="shared" si="31"/>
        <v>0.31331364248061722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969934</v>
      </c>
      <c r="D46" s="202">
        <f>SUMIF(BS.data!$D$5:$D$116,FSA!$A46,BS.data!F$5:F$116)</f>
        <v>1069695</v>
      </c>
      <c r="E46" s="202">
        <f>SUMIF(BS.data!$D$5:$D$116,FSA!$A46,BS.data!G$5:G$116)</f>
        <v>532619</v>
      </c>
      <c r="F46" s="202">
        <f>SUMIF(BS.data!$D$5:$D$116,FSA!$A46,BS.data!H$5:H$116)</f>
        <v>840748</v>
      </c>
      <c r="G46" s="202">
        <f>SUMIF(BS.data!$D$5:$D$116,FSA!$A46,BS.data!I$5:I$116)</f>
        <v>747700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0.41525649149391614</v>
      </c>
      <c r="O46" s="137">
        <f t="shared" si="32"/>
        <v>0.83853675809907935</v>
      </c>
      <c r="P46" s="137">
        <f t="shared" si="32"/>
        <v>0.8680085636972068</v>
      </c>
      <c r="Q46" s="137">
        <f t="shared" si="32"/>
        <v>1.005305344597093</v>
      </c>
      <c r="R46" s="137">
        <f t="shared" si="32"/>
        <v>1.1130758970003272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728235</v>
      </c>
      <c r="D47" s="202">
        <f>SUMIF(BS.data!$D$5:$D$116,FSA!$A47,BS.data!F$5:F$116)</f>
        <v>1270062</v>
      </c>
      <c r="E47" s="202">
        <f>SUMIF(BS.data!$D$5:$D$116,FSA!$A47,BS.data!G$5:G$116)</f>
        <v>1411736</v>
      </c>
      <c r="F47" s="202">
        <f>SUMIF(BS.data!$D$5:$D$116,FSA!$A47,BS.data!H$5:H$116)</f>
        <v>906291</v>
      </c>
      <c r="G47" s="202">
        <f>SUMIF(BS.data!$D$5:$D$116,FSA!$A47,BS.data!I$5:I$116)</f>
        <v>417562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2.6852045406749028</v>
      </c>
      <c r="O47" s="211">
        <f t="shared" si="33"/>
        <v>2.2137000635795272</v>
      </c>
      <c r="P47" s="211">
        <f t="shared" si="33"/>
        <v>11.182423106121604</v>
      </c>
      <c r="Q47" s="211">
        <f t="shared" si="33"/>
        <v>35.146739895789324</v>
      </c>
      <c r="R47" s="211">
        <f t="shared" si="33"/>
        <v>1.8106023055516278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1698169</v>
      </c>
      <c r="D48" s="208">
        <f t="shared" si="34"/>
        <v>2339757</v>
      </c>
      <c r="E48" s="208">
        <f t="shared" si="34"/>
        <v>1944355</v>
      </c>
      <c r="F48" s="208">
        <f t="shared" si="34"/>
        <v>1747039</v>
      </c>
      <c r="G48" s="208">
        <f t="shared" si="34"/>
        <v>1165262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2.6852045406749028</v>
      </c>
      <c r="O48" s="174">
        <f t="shared" si="35"/>
        <v>2.2137000635795272</v>
      </c>
      <c r="P48" s="174">
        <f t="shared" si="35"/>
        <v>11.182423106121604</v>
      </c>
      <c r="Q48" s="174">
        <f t="shared" si="35"/>
        <v>35.146739895789324</v>
      </c>
      <c r="R48" s="174">
        <f t="shared" si="35"/>
        <v>1.8106023055516278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5951211</v>
      </c>
      <c r="D49" s="208">
        <f t="shared" si="36"/>
        <v>4371608</v>
      </c>
      <c r="E49" s="208">
        <f t="shared" si="36"/>
        <v>3981925</v>
      </c>
      <c r="F49" s="208">
        <f t="shared" si="36"/>
        <v>3515700</v>
      </c>
      <c r="G49" s="208">
        <f t="shared" si="36"/>
        <v>3341331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0.16742621022995943</v>
      </c>
      <c r="O49" s="136">
        <f t="shared" si="37"/>
        <v>0.32924872112787779</v>
      </c>
      <c r="P49" s="136">
        <f t="shared" si="37"/>
        <v>-3.782282556426167E-2</v>
      </c>
      <c r="Q49" s="136">
        <f t="shared" si="37"/>
        <v>-6.2230436756134239E-2</v>
      </c>
      <c r="R49" s="136">
        <f t="shared" si="37"/>
        <v>0.39574361817342368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0.78319354551873221</v>
      </c>
      <c r="O50" s="136">
        <f t="shared" si="38"/>
        <v>-0.14663787735222075</v>
      </c>
      <c r="P50" s="136">
        <f t="shared" si="38"/>
        <v>0.14537211568875025</v>
      </c>
      <c r="Q50" s="136">
        <f t="shared" si="38"/>
        <v>-9.568990732319084E-2</v>
      </c>
      <c r="R50" s="136">
        <f t="shared" si="38"/>
        <v>0.39186723672444479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1664159</v>
      </c>
      <c r="D51" s="202">
        <f>SUMIF(BS.data!$D$5:$D$116,FSA!$A51,BS.data!F$5:F$116)</f>
        <v>2723340</v>
      </c>
      <c r="E51" s="202">
        <f>SUMIF(BS.data!$D$5:$D$116,FSA!$A51,BS.data!G$5:G$116)</f>
        <v>2737752</v>
      </c>
      <c r="F51" s="202">
        <f>SUMIF(BS.data!$D$5:$D$116,FSA!$A51,BS.data!H$5:H$116)</f>
        <v>2737782</v>
      </c>
      <c r="G51" s="202">
        <f>SUMIF(BS.data!$D$5:$D$116,FSA!$A51,BS.data!I$5:I$116)</f>
        <v>2743858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0.21396339233609846</v>
      </c>
      <c r="O51" s="136">
        <f t="shared" si="39"/>
        <v>-0.82723376829303219</v>
      </c>
      <c r="P51" s="136">
        <f t="shared" si="39"/>
        <v>-0.1558028240727645</v>
      </c>
      <c r="Q51" s="136">
        <f t="shared" si="39"/>
        <v>-0.10728323752360422</v>
      </c>
      <c r="R51" s="136">
        <f t="shared" si="39"/>
        <v>0.3232869517756522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226924</v>
      </c>
      <c r="D52" s="202">
        <f>SUMIF(BS.data!$D$5:$D$116,FSA!$A52,BS.data!F$5:F$116)</f>
        <v>258609</v>
      </c>
      <c r="E52" s="202">
        <f>SUMIF(BS.data!$D$5:$D$116,FSA!$A52,BS.data!G$5:G$116)</f>
        <v>172752</v>
      </c>
      <c r="F52" s="202">
        <f>SUMIF(BS.data!$D$5:$D$116,FSA!$A52,BS.data!H$5:H$116)</f>
        <v>262853</v>
      </c>
      <c r="G52" s="202">
        <f>SUMIF(BS.data!$D$5:$D$116,FSA!$A52,BS.data!I$5:I$116)</f>
        <v>522642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0.12026423754055103</v>
      </c>
      <c r="O52" s="136">
        <f t="shared" si="40"/>
        <v>-0.88624587937978172</v>
      </c>
      <c r="P52" s="136">
        <f t="shared" si="40"/>
        <v>-0.13851482882498309</v>
      </c>
      <c r="Q52" s="136">
        <f t="shared" si="40"/>
        <v>-9.6794633663014967E-2</v>
      </c>
      <c r="R52" s="136">
        <f t="shared" si="40"/>
        <v>0.23081933505082977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580196</v>
      </c>
      <c r="D53" s="202">
        <f>SUMIF(BS.data!$D$5:$D$116,FSA!$A53,BS.data!F$5:F$116)</f>
        <v>683805</v>
      </c>
      <c r="E53" s="202">
        <f>SUMIF(BS.data!$D$5:$D$116,FSA!$A53,BS.data!G$5:G$116)</f>
        <v>545841</v>
      </c>
      <c r="F53" s="202">
        <f>SUMIF(BS.data!$D$5:$D$116,FSA!$A53,BS.data!H$5:H$116)</f>
        <v>533717</v>
      </c>
      <c r="G53" s="202">
        <f>SUMIF(BS.data!$D$5:$D$116,FSA!$A53,BS.data!I$5:I$116)</f>
        <v>452655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0.40728868665588347</v>
      </c>
      <c r="O53" s="172">
        <f t="shared" si="41"/>
        <v>0.38960165088366333</v>
      </c>
      <c r="P53" s="172">
        <f t="shared" si="41"/>
        <v>0.36001907160182939</v>
      </c>
      <c r="Q53" s="172">
        <f t="shared" si="41"/>
        <v>0.3307914524790912</v>
      </c>
      <c r="R53" s="172">
        <f t="shared" si="41"/>
        <v>0.23856726401533693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2471279</v>
      </c>
      <c r="D54" s="212">
        <f t="shared" si="42"/>
        <v>3665754</v>
      </c>
      <c r="E54" s="212">
        <f t="shared" si="42"/>
        <v>3456345</v>
      </c>
      <c r="F54" s="212">
        <f t="shared" si="42"/>
        <v>3534352</v>
      </c>
      <c r="G54" s="212">
        <f t="shared" si="42"/>
        <v>3719155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8422490</v>
      </c>
      <c r="D55" s="208">
        <f t="shared" si="43"/>
        <v>8037362</v>
      </c>
      <c r="E55" s="208">
        <f t="shared" si="43"/>
        <v>7438270</v>
      </c>
      <c r="F55" s="208">
        <f t="shared" si="43"/>
        <v>7050052</v>
      </c>
      <c r="G55" s="208">
        <f t="shared" si="43"/>
        <v>7060486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7.120118772506058E-2</v>
      </c>
      <c r="O55" s="137">
        <f t="shared" si="44"/>
        <v>0.30418926092694709</v>
      </c>
      <c r="P55" s="137">
        <f t="shared" si="44"/>
        <v>0.35759711487134532</v>
      </c>
      <c r="Q55" s="137">
        <f t="shared" si="44"/>
        <v>0.23987141065745574</v>
      </c>
      <c r="R55" s="137">
        <f t="shared" si="44"/>
        <v>0.1006935715236391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2</v>
      </c>
      <c r="D56" s="191">
        <f t="shared" si="45"/>
        <v>-1</v>
      </c>
      <c r="E56" s="191">
        <f t="shared" si="45"/>
        <v>0</v>
      </c>
      <c r="F56" s="191">
        <f t="shared" si="45"/>
        <v>1</v>
      </c>
      <c r="G56" s="191">
        <f t="shared" si="45"/>
        <v>3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0.27823097734564378</v>
      </c>
      <c r="O56" s="211">
        <f t="shared" si="46"/>
        <v>1.0550066985573503</v>
      </c>
      <c r="P56" s="211">
        <f t="shared" si="46"/>
        <v>7.1083933377809476</v>
      </c>
      <c r="Q56" s="211">
        <f t="shared" si="46"/>
        <v>17.055746675518538</v>
      </c>
      <c r="R56" s="211">
        <f t="shared" si="46"/>
        <v>0.58189618336267457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0.27823097734564378</v>
      </c>
      <c r="O57" s="211">
        <f t="shared" si="47"/>
        <v>1.0550066985573503</v>
      </c>
      <c r="P57" s="211">
        <f t="shared" si="47"/>
        <v>7.1083933377809476</v>
      </c>
      <c r="Q57" s="211">
        <f t="shared" si="47"/>
        <v>17.055746675518538</v>
      </c>
      <c r="R57" s="211">
        <f t="shared" si="47"/>
        <v>0.58189618336267457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1.6158287773218609</v>
      </c>
      <c r="O58" s="136">
        <f t="shared" si="48"/>
        <v>0.69085619635489015</v>
      </c>
      <c r="P58" s="136">
        <f t="shared" si="48"/>
        <v>-5.9500201864271157E-2</v>
      </c>
      <c r="Q58" s="136">
        <f t="shared" si="48"/>
        <v>-0.12823812500737211</v>
      </c>
      <c r="R58" s="136">
        <f t="shared" si="48"/>
        <v>1.2313782560514828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7.5585935280010004</v>
      </c>
      <c r="O59" s="136">
        <f t="shared" si="49"/>
        <v>-0.3076874098161303</v>
      </c>
      <c r="P59" s="136">
        <f t="shared" si="49"/>
        <v>0.22868916057635283</v>
      </c>
      <c r="Q59" s="136">
        <f t="shared" si="49"/>
        <v>-0.19718798287311717</v>
      </c>
      <c r="R59" s="136">
        <f t="shared" si="49"/>
        <v>1.219316679795458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2.0649586833221565</v>
      </c>
      <c r="O60" s="136">
        <f t="shared" si="50"/>
        <v>-1.7357685481708536</v>
      </c>
      <c r="P60" s="136">
        <f t="shared" si="50"/>
        <v>-0.24509801541935583</v>
      </c>
      <c r="Q60" s="136">
        <f t="shared" si="50"/>
        <v>-0.22107833307776689</v>
      </c>
      <c r="R60" s="136">
        <f t="shared" si="50"/>
        <v>1.0059253127545094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1.1606690232896486</v>
      </c>
      <c r="O61" s="136">
        <f t="shared" si="51"/>
        <v>-1.8595925146379237</v>
      </c>
      <c r="P61" s="136">
        <f t="shared" si="51"/>
        <v>-0.21790176046680404</v>
      </c>
      <c r="Q61" s="136">
        <f t="shared" si="51"/>
        <v>-0.19946449002701142</v>
      </c>
      <c r="R61" s="136">
        <f t="shared" si="51"/>
        <v>0.71820718567671127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4.6899234672232684</v>
      </c>
      <c r="O64" s="211">
        <f t="shared" si="52"/>
        <v>6.3553196986591969</v>
      </c>
      <c r="P64" s="211">
        <f t="shared" si="52"/>
        <v>0.2992986181731172</v>
      </c>
      <c r="Q64" s="211">
        <f t="shared" si="52"/>
        <v>-0.53643449802414478</v>
      </c>
      <c r="R64" s="211">
        <f t="shared" si="52"/>
        <v>4.4336537281688413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5.3659233993449744</v>
      </c>
      <c r="O65" s="216">
        <f t="shared" si="53"/>
        <v>7.186379830835758</v>
      </c>
      <c r="P65" s="216">
        <f t="shared" si="53"/>
        <v>1.3001435664293832</v>
      </c>
      <c r="Q65" s="216">
        <f t="shared" si="53"/>
        <v>0.33750458316924453</v>
      </c>
      <c r="R65" s="216">
        <f t="shared" si="53"/>
        <v>5.2646488608941064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4.0253676392347142</v>
      </c>
      <c r="O66" s="140">
        <f t="shared" si="54"/>
        <v>6.8132631038802272</v>
      </c>
      <c r="P66" s="140">
        <f t="shared" si="54"/>
        <v>0.36736203707686355</v>
      </c>
      <c r="Q66" s="140">
        <f t="shared" si="54"/>
        <v>9.09612913222199E-3</v>
      </c>
      <c r="R66" s="140">
        <f t="shared" si="54"/>
        <v>4.2029963951574256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-1.5890595994506407</v>
      </c>
      <c r="P67" s="211">
        <f t="shared" si="55"/>
        <v>3.4315454428147447</v>
      </c>
      <c r="Q67" s="211">
        <f t="shared" si="55"/>
        <v>-0.52368365886781443</v>
      </c>
      <c r="R67" s="211">
        <f t="shared" si="55"/>
        <v>4.1716224569884632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352435</v>
      </c>
      <c r="O74" s="218">
        <f t="shared" si="56"/>
        <v>605064</v>
      </c>
      <c r="P74" s="218">
        <f t="shared" si="56"/>
        <v>373059</v>
      </c>
      <c r="Q74" s="218">
        <f t="shared" si="56"/>
        <v>-1985</v>
      </c>
      <c r="R74" s="218">
        <f t="shared" si="56"/>
        <v>438609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925609.93634810706</v>
      </c>
      <c r="O75" s="219">
        <f t="shared" si="57"/>
        <v>1912623.6544226401</v>
      </c>
      <c r="P75" s="219">
        <f t="shared" si="57"/>
        <v>1380184.2261226065</v>
      </c>
      <c r="Q75" s="219">
        <f t="shared" si="57"/>
        <v>-15306.889744927188</v>
      </c>
      <c r="R75" s="219">
        <f t="shared" si="57"/>
        <v>1225541.7061465962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0.58792882305966365</v>
      </c>
      <c r="O76" s="138">
        <f t="shared" si="58"/>
        <v>0.57964823404933785</v>
      </c>
      <c r="P76" s="138">
        <f t="shared" si="58"/>
        <v>-4.2565143029612111E-2</v>
      </c>
      <c r="Q76" s="138">
        <f t="shared" si="58"/>
        <v>1.0169735008166092</v>
      </c>
      <c r="R76" s="138">
        <f t="shared" si="58"/>
        <v>0.51920667440567991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372078</v>
      </c>
      <c r="F4" s="264">
        <v>834359</v>
      </c>
      <c r="G4" s="264">
        <v>-15231</v>
      </c>
      <c r="H4" s="264">
        <v>118932</v>
      </c>
      <c r="I4" s="264">
        <v>473652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79672</v>
      </c>
      <c r="F6" s="264">
        <v>122229</v>
      </c>
      <c r="G6" s="264">
        <v>133849</v>
      </c>
      <c r="H6" s="264">
        <v>128712</v>
      </c>
      <c r="I6" s="264">
        <v>101585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8923</v>
      </c>
      <c r="F7" s="264">
        <v>12204</v>
      </c>
      <c r="G7" s="264">
        <v>-1834</v>
      </c>
      <c r="H7" s="264">
        <v>16091</v>
      </c>
      <c r="I7" s="264">
        <v>-587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-62</v>
      </c>
      <c r="F8" s="264">
        <v>2</v>
      </c>
      <c r="G8" s="264">
        <v>-167</v>
      </c>
      <c r="H8" s="264">
        <v>6</v>
      </c>
      <c r="I8" s="264">
        <v>-416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-71022</v>
      </c>
      <c r="F9" s="264">
        <v>-70291</v>
      </c>
      <c r="G9" s="264">
        <v>-96179</v>
      </c>
      <c r="H9" s="264">
        <v>-329462</v>
      </c>
      <c r="I9" s="264">
        <v>-51485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117858</v>
      </c>
      <c r="F10" s="264">
        <v>147076</v>
      </c>
      <c r="G10" s="264">
        <v>133736</v>
      </c>
      <c r="H10" s="264">
        <v>147278</v>
      </c>
      <c r="I10" s="264">
        <v>122245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507445</v>
      </c>
      <c r="F12" s="301">
        <v>1045578</v>
      </c>
      <c r="G12" s="301">
        <v>154175</v>
      </c>
      <c r="H12" s="301">
        <v>81556</v>
      </c>
      <c r="I12" s="301">
        <v>644995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-346322</v>
      </c>
      <c r="F13" s="264">
        <v>-105468</v>
      </c>
      <c r="G13" s="264">
        <v>279979</v>
      </c>
      <c r="H13" s="264">
        <v>-132324</v>
      </c>
      <c r="I13" s="264">
        <v>-495035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-987790</v>
      </c>
      <c r="F14" s="264">
        <v>1222804</v>
      </c>
      <c r="G14" s="264">
        <v>356481</v>
      </c>
      <c r="H14" s="264">
        <v>58372</v>
      </c>
      <c r="I14" s="264">
        <v>-860955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2459025</v>
      </c>
      <c r="F15" s="264">
        <v>-2237919</v>
      </c>
      <c r="G15" s="264">
        <v>-287626</v>
      </c>
      <c r="H15" s="264">
        <v>-21269</v>
      </c>
      <c r="I15" s="264">
        <v>1396422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-66420</v>
      </c>
      <c r="F16" s="264">
        <v>76307</v>
      </c>
      <c r="G16" s="264">
        <v>39723</v>
      </c>
      <c r="H16" s="264">
        <v>29002</v>
      </c>
      <c r="I16" s="264">
        <v>-32340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>
        <v>-24</v>
      </c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-93978</v>
      </c>
      <c r="F18" s="264">
        <v>-132518</v>
      </c>
      <c r="G18" s="264">
        <v>-116245</v>
      </c>
      <c r="H18" s="264">
        <v>-109717</v>
      </c>
      <c r="I18" s="264">
        <v>-143973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-129149</v>
      </c>
      <c r="F19" s="264">
        <v>-142698</v>
      </c>
      <c r="G19" s="264">
        <v>-111471</v>
      </c>
      <c r="H19" s="264">
        <v>-80558</v>
      </c>
      <c r="I19" s="264">
        <v>-39877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1124</v>
      </c>
      <c r="F20" s="264">
        <v>801</v>
      </c>
      <c r="G20" s="264"/>
      <c r="H20" s="264">
        <v>12799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-13940</v>
      </c>
      <c r="F21" s="264">
        <v>-69984</v>
      </c>
      <c r="G21" s="264">
        <v>-32361</v>
      </c>
      <c r="H21" s="264">
        <v>-5035</v>
      </c>
      <c r="I21" s="264">
        <v>-12609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1329995</v>
      </c>
      <c r="F22" s="301">
        <v>-343122</v>
      </c>
      <c r="G22" s="301">
        <v>282655</v>
      </c>
      <c r="H22" s="301">
        <v>-167175</v>
      </c>
      <c r="I22" s="301">
        <v>456627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-966649</v>
      </c>
      <c r="F24" s="264">
        <v>-1593793</v>
      </c>
      <c r="G24" s="264">
        <v>-586515</v>
      </c>
      <c r="H24" s="264">
        <v>-29855</v>
      </c>
      <c r="I24" s="264">
        <v>-107397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>
        <v>1364</v>
      </c>
      <c r="G25" s="264">
        <v>924</v>
      </c>
      <c r="H25" s="264">
        <v>9601</v>
      </c>
      <c r="I25" s="264">
        <v>27483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-2457700</v>
      </c>
      <c r="F26" s="264">
        <v>-1529746</v>
      </c>
      <c r="G26" s="264">
        <v>-887300</v>
      </c>
      <c r="H26" s="264">
        <v>-262106</v>
      </c>
      <c r="I26" s="264">
        <v>-405667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1730400</v>
      </c>
      <c r="F27" s="264">
        <v>1576748</v>
      </c>
      <c r="G27" s="264">
        <v>1451150</v>
      </c>
      <c r="H27" s="264">
        <v>304006</v>
      </c>
      <c r="I27" s="264">
        <v>603000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-28150</v>
      </c>
      <c r="F28" s="264"/>
      <c r="G28" s="264"/>
      <c r="H28" s="264">
        <v>-5100</v>
      </c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145000</v>
      </c>
      <c r="F29" s="264">
        <v>24</v>
      </c>
      <c r="G29" s="264">
        <v>128409</v>
      </c>
      <c r="H29" s="264">
        <v>420000</v>
      </c>
      <c r="I29" s="264">
        <v>204848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84739</v>
      </c>
      <c r="F30" s="264">
        <v>142176</v>
      </c>
      <c r="G30" s="264">
        <v>65605</v>
      </c>
      <c r="H30" s="264">
        <v>44683</v>
      </c>
      <c r="I30" s="264">
        <v>35488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-1492359</v>
      </c>
      <c r="F31" s="301">
        <v>-1403227</v>
      </c>
      <c r="G31" s="301">
        <v>172274</v>
      </c>
      <c r="H31" s="301">
        <v>481231</v>
      </c>
      <c r="I31" s="301">
        <v>357755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54000</v>
      </c>
      <c r="F33" s="264">
        <v>1039160</v>
      </c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1975768</v>
      </c>
      <c r="F35" s="264">
        <v>4099085</v>
      </c>
      <c r="G35" s="264">
        <v>1612985</v>
      </c>
      <c r="H35" s="264">
        <v>1019019</v>
      </c>
      <c r="I35" s="264">
        <v>2668592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-1706437</v>
      </c>
      <c r="F36" s="264">
        <v>-3267356</v>
      </c>
      <c r="G36" s="264">
        <v>-2006054</v>
      </c>
      <c r="H36" s="264">
        <v>-1214196</v>
      </c>
      <c r="I36" s="264">
        <v>-3251302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-2508</v>
      </c>
      <c r="F37" s="264">
        <v>-2333</v>
      </c>
      <c r="G37" s="264">
        <v>-2333</v>
      </c>
      <c r="H37" s="264">
        <v>-2139</v>
      </c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-243856</v>
      </c>
      <c r="F38" s="264">
        <v>-280250</v>
      </c>
      <c r="G38" s="264">
        <v>-31991</v>
      </c>
      <c r="H38" s="264">
        <v>-26359</v>
      </c>
      <c r="I38" s="264">
        <v>-143237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76968</v>
      </c>
      <c r="F39" s="301">
        <v>1588306</v>
      </c>
      <c r="G39" s="301">
        <v>-427393</v>
      </c>
      <c r="H39" s="301">
        <v>-223674</v>
      </c>
      <c r="I39" s="301">
        <v>-725947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-85397</v>
      </c>
      <c r="F40" s="301">
        <v>-158043</v>
      </c>
      <c r="G40" s="301">
        <v>27535</v>
      </c>
      <c r="H40" s="301">
        <v>90382</v>
      </c>
      <c r="I40" s="301">
        <v>88435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444097</v>
      </c>
      <c r="F41" s="301">
        <v>358811</v>
      </c>
      <c r="G41" s="301">
        <v>200976</v>
      </c>
      <c r="H41" s="301">
        <v>228678</v>
      </c>
      <c r="I41" s="301">
        <v>319051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111</v>
      </c>
      <c r="F42" s="301">
        <v>207</v>
      </c>
      <c r="G42" s="301">
        <v>167</v>
      </c>
      <c r="H42" s="301">
        <v>-9</v>
      </c>
      <c r="I42" s="301">
        <v>416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358811</v>
      </c>
      <c r="F43" s="301">
        <v>200976</v>
      </c>
      <c r="G43" s="301">
        <v>228678</v>
      </c>
      <c r="H43" s="301">
        <v>319051</v>
      </c>
      <c r="I43" s="301">
        <v>407902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-0.61924025860127019</v>
      </c>
      <c r="D8" s="136">
        <f>FSA!D8/FSA!D$7</f>
        <v>-0.68364712074908984</v>
      </c>
      <c r="E8" s="136">
        <f>FSA!E8/FSA!E$7</f>
        <v>-0.72970347513096423</v>
      </c>
      <c r="F8" s="136">
        <f>FSA!F8/FSA!F$7</f>
        <v>-0.87031983420029257</v>
      </c>
      <c r="G8" s="136">
        <f>FSA!G8/FSA!G$7</f>
        <v>-0.64211009890549187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0.38075974139872981</v>
      </c>
      <c r="D9" s="142">
        <f>FSA!D9/FSA!D$7</f>
        <v>0.31635287925091016</v>
      </c>
      <c r="E9" s="142">
        <f>FSA!E9/FSA!E$7</f>
        <v>0.27029652486903577</v>
      </c>
      <c r="F9" s="142">
        <f>FSA!F9/FSA!F$7</f>
        <v>0.12968016579970748</v>
      </c>
      <c r="G9" s="142">
        <f>FSA!G9/FSA!G$7</f>
        <v>0.35788990109450808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-0.13468385807737204</v>
      </c>
      <c r="D10" s="136">
        <f>FSA!D10/FSA!D$7</f>
        <v>-0.11092349433138721</v>
      </c>
      <c r="E10" s="136">
        <f>FSA!E10/FSA!E$7</f>
        <v>-0.24006088372040321</v>
      </c>
      <c r="F10" s="136">
        <f>FSA!F10/FSA!F$7</f>
        <v>-0.21728721428325892</v>
      </c>
      <c r="G10" s="136">
        <f>FSA!G10/FSA!G$7</f>
        <v>-0.14526055129876472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0.24607588332135774</v>
      </c>
      <c r="D12" s="142">
        <f>FSA!D12/FSA!D$7</f>
        <v>0.20542938491952295</v>
      </c>
      <c r="E12" s="142">
        <f>FSA!E12/FSA!E$7</f>
        <v>3.0235641148632572E-2</v>
      </c>
      <c r="F12" s="142">
        <f>FSA!F12/FSA!F$7</f>
        <v>-8.7607048483551428E-2</v>
      </c>
      <c r="G12" s="142">
        <f>FSA!G12/FSA!G$7</f>
        <v>0.21262934979574336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5.9223466079729751E-3</v>
      </c>
      <c r="D13" s="136">
        <f>FSA!D13/FSA!D$7</f>
        <v>-2.8166692490530333E-3</v>
      </c>
      <c r="E13" s="136">
        <f>FSA!E13/FSA!E$7</f>
        <v>-1.4437599851945294E-2</v>
      </c>
      <c r="F13" s="136">
        <f>FSA!F13/FSA!F$7</f>
        <v>1.7896211068616372E-2</v>
      </c>
      <c r="G13" s="136">
        <f>FSA!G13/FSA!G$7</f>
        <v>3.6465294807883409E-3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-5.246906160433578E-2</v>
      </c>
      <c r="D14" s="136">
        <f>FSA!D14/FSA!D$7</f>
        <v>-3.232400487466635E-2</v>
      </c>
      <c r="E14" s="136">
        <f>FSA!E14/FSA!E$7</f>
        <v>-0.10102165300056276</v>
      </c>
      <c r="F14" s="136">
        <f>FSA!F14/FSA!F$7</f>
        <v>-0.16331359896918535</v>
      </c>
      <c r="G14" s="136">
        <f>FSA!G14/FSA!G$7</f>
        <v>-4.7958041568474524E-2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2.4330458304062171E-2</v>
      </c>
      <c r="D15" s="136">
        <f>FSA!D15/FSA!D$7</f>
        <v>1.3084676998409909E-2</v>
      </c>
      <c r="E15" s="136">
        <f>FSA!E15/FSA!E$7</f>
        <v>7.3718401462417898E-2</v>
      </c>
      <c r="F15" s="136">
        <f>FSA!F15/FSA!F$7</f>
        <v>0.36490572858392722</v>
      </c>
      <c r="G15" s="136">
        <f>FSA!G15/FSA!G$7</f>
        <v>1.7500987642600094E-2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0.22385962662905712</v>
      </c>
      <c r="D16" s="142">
        <f>FSA!D16/FSA!D$7</f>
        <v>0.18337338779421347</v>
      </c>
      <c r="E16" s="142">
        <f>FSA!E16/FSA!E$7</f>
        <v>-1.1505210241457583E-2</v>
      </c>
      <c r="F16" s="142">
        <f>FSA!F16/FSA!F$7</f>
        <v>0.13188129219980682</v>
      </c>
      <c r="G16" s="142">
        <f>FSA!G16/FSA!G$7</f>
        <v>0.18581882535065725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-5.8214668258661818E-2</v>
      </c>
      <c r="D17" s="136">
        <f>FSA!D17/FSA!D$7</f>
        <v>-4.9791046481855714E-2</v>
      </c>
      <c r="E17" s="136">
        <f>FSA!E17/FSA!E$7</f>
        <v>-6.6526417567143947E-2</v>
      </c>
      <c r="F17" s="136">
        <f>FSA!F17/FSA!F$7</f>
        <v>-4.0797905547836522E-2</v>
      </c>
      <c r="G17" s="136">
        <f>FSA!G17/FSA!G$7</f>
        <v>-6.3961186332360268E-2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0.16564495837039531</v>
      </c>
      <c r="D18" s="142">
        <f>FSA!D18/FSA!D$7</f>
        <v>0.13358234131235777</v>
      </c>
      <c r="E18" s="142">
        <f>FSA!E18/FSA!E$7</f>
        <v>-7.8031627808601525E-2</v>
      </c>
      <c r="F18" s="142">
        <f>FSA!F18/FSA!F$7</f>
        <v>9.1083386651970313E-2</v>
      </c>
      <c r="G18" s="142">
        <f>FSA!G18/FSA!G$7</f>
        <v>0.12185763901829699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3.5469082083020589E-2</v>
      </c>
      <c r="D21" s="136">
        <f>FSA!D21/FSA!D$7</f>
        <v>2.6863191763616043E-2</v>
      </c>
      <c r="E21" s="136">
        <f>FSA!E21/FSA!E$7</f>
        <v>0.10110701107011071</v>
      </c>
      <c r="F21" s="136">
        <f>FSA!F21/FSA!F$7</f>
        <v>0.1427261366295155</v>
      </c>
      <c r="G21" s="136">
        <f>FSA!G21/FSA!G$7</f>
        <v>3.9852899118438256E-2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0.28154496540437834</v>
      </c>
      <c r="D25" s="136">
        <f>FSA!D25/FSA!D$7</f>
        <v>0.23229257668313899</v>
      </c>
      <c r="E25" s="136">
        <f>FSA!E25/FSA!E$7</f>
        <v>0.13134265221874328</v>
      </c>
      <c r="F25" s="136">
        <f>FSA!F25/FSA!F$7</f>
        <v>5.5119088145964064E-2</v>
      </c>
      <c r="G25" s="136">
        <f>FSA!G25/FSA!G$7</f>
        <v>0.25248224891418158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0.28154496540437834</v>
      </c>
      <c r="D26" s="136">
        <f>FSA!D26/FSA!D$7</f>
        <v>0.23229257668313899</v>
      </c>
      <c r="E26" s="136">
        <f>FSA!E26/FSA!E$7</f>
        <v>0.13134265221874328</v>
      </c>
      <c r="F26" s="136">
        <f>FSA!F26/FSA!F$7</f>
        <v>5.5119088145964064E-2</v>
      </c>
      <c r="G26" s="136">
        <f>FSA!G26/FSA!G$7</f>
        <v>0.25248224891418158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0.18073166469021282</v>
      </c>
      <c r="D29" s="136">
        <f>FSA!D29/FSA!D$38</f>
        <v>0.15237265067476749</v>
      </c>
      <c r="E29" s="136">
        <f>FSA!E29/FSA!E$38</f>
        <v>9.5233972415628906E-2</v>
      </c>
      <c r="F29" s="136">
        <f>FSA!F29/FSA!F$38</f>
        <v>0.12755209074314761</v>
      </c>
      <c r="G29" s="136">
        <f>FSA!G29/FSA!G$38</f>
        <v>0.11199889979291802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7.8859677159681479E-2</v>
      </c>
      <c r="D30" s="136">
        <f>FSA!D30/FSA!D$38</f>
        <v>7.7789961157648635E-2</v>
      </c>
      <c r="E30" s="136">
        <f>FSA!E30/FSA!E$38</f>
        <v>7.0836363831912524E-2</v>
      </c>
      <c r="F30" s="136">
        <f>FSA!F30/FSA!F$38</f>
        <v>9.5937434796589477E-2</v>
      </c>
      <c r="G30" s="136">
        <f>FSA!G30/FSA!G$38</f>
        <v>0.10959637498195947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0.26647267815748593</v>
      </c>
      <c r="D31" s="136">
        <f>FSA!D31/FSA!D$38</f>
        <v>0.12710142047868697</v>
      </c>
      <c r="E31" s="136">
        <f>FSA!E31/FSA!E$38</f>
        <v>8.9413129665903493E-2</v>
      </c>
      <c r="F31" s="136">
        <f>FSA!F31/FSA!F$38</f>
        <v>8.6057225385397812E-2</v>
      </c>
      <c r="G31" s="136">
        <f>FSA!G31/FSA!G$38</f>
        <v>0.20786987983410216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2.9498989135282053E-2</v>
      </c>
      <c r="D32" s="136">
        <f>FSA!D32/FSA!D$38</f>
        <v>2.1647279498830524E-2</v>
      </c>
      <c r="E32" s="136">
        <f>FSA!E32/FSA!E$38</f>
        <v>1.9846819220060579E-2</v>
      </c>
      <c r="F32" s="136">
        <f>FSA!F32/FSA!F$38</f>
        <v>2.32293289142649E-2</v>
      </c>
      <c r="G32" s="136">
        <f>FSA!G32/FSA!G$38</f>
        <v>2.67841221762402E-2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2.1222934969840281E-3</v>
      </c>
      <c r="D33" s="136">
        <f>FSA!D33/FSA!D$38</f>
        <v>2.3938205587630068E-3</v>
      </c>
      <c r="E33" s="136">
        <f>FSA!E33/FSA!E$38</f>
        <v>1.3848650290995083E-3</v>
      </c>
      <c r="F33" s="136">
        <f>FSA!F33/FSA!F$38</f>
        <v>6.9857630857526887E-4</v>
      </c>
      <c r="G33" s="136">
        <f>FSA!G33/FSA!G$38</f>
        <v>5.9991595482975753E-3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0.13838849594633038</v>
      </c>
      <c r="D34" s="136">
        <f>FSA!D34/FSA!D$38</f>
        <v>0.12005918360516593</v>
      </c>
      <c r="E34" s="136">
        <f>FSA!E34/FSA!E$38</f>
        <v>0.11846625626657811</v>
      </c>
      <c r="F34" s="136">
        <f>FSA!F34/FSA!F$38</f>
        <v>5.6272342917138354E-2</v>
      </c>
      <c r="G34" s="136">
        <f>FSA!G34/FSA!G$38</f>
        <v>7.9013365788120335E-2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2.2574197755248684E-2</v>
      </c>
      <c r="D35" s="136">
        <f>FSA!D35/FSA!D$38</f>
        <v>0.10822880793832702</v>
      </c>
      <c r="E35" s="136">
        <f>FSA!E35/FSA!E$38</f>
        <v>0.10952479541613842</v>
      </c>
      <c r="F35" s="136">
        <f>FSA!F35/FSA!F$38</f>
        <v>0.10447538479497956</v>
      </c>
      <c r="G35" s="136">
        <f>FSA!G35/FSA!G$38</f>
        <v>8.9359249763012169E-2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0.27790896091085632</v>
      </c>
      <c r="D36" s="136">
        <f>FSA!D36/FSA!D$38</f>
        <v>0.38657054224639159</v>
      </c>
      <c r="E36" s="136">
        <f>FSA!E36/FSA!E$38</f>
        <v>0.49002227668530451</v>
      </c>
      <c r="F36" s="136">
        <f>FSA!F36/FSA!F$38</f>
        <v>0.49873781090723718</v>
      </c>
      <c r="G36" s="136">
        <f>FSA!G36/FSA!G$38</f>
        <v>0.36255874061980692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3.4430427479183122E-3</v>
      </c>
      <c r="D37" s="136">
        <f>FSA!D37/FSA!D$38</f>
        <v>3.8363338414188438E-3</v>
      </c>
      <c r="E37" s="136">
        <f>FSA!E37/FSA!E$38</f>
        <v>5.2715214693739272E-3</v>
      </c>
      <c r="F37" s="136">
        <f>FSA!F37/FSA!F$38</f>
        <v>7.0398052326698822E-3</v>
      </c>
      <c r="G37" s="136">
        <f>FSA!G37/FSA!G$38</f>
        <v>6.820207495543156E-3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5.5496058766469299E-2</v>
      </c>
      <c r="D40" s="136">
        <f>FSA!D40/FSA!D$55</f>
        <v>6.3593875702002728E-2</v>
      </c>
      <c r="E40" s="136">
        <f>FSA!E40/FSA!E$55</f>
        <v>5.4336693881776275E-2</v>
      </c>
      <c r="F40" s="136">
        <f>FSA!F40/FSA!F$55</f>
        <v>3.6635616304674067E-2</v>
      </c>
      <c r="G40" s="136">
        <f>FSA!G40/FSA!G$55</f>
        <v>4.8356019684763912E-2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2.7320186785618029E-2</v>
      </c>
      <c r="D41" s="136">
        <f>FSA!D41/FSA!D$55</f>
        <v>2.6213451627536497E-2</v>
      </c>
      <c r="E41" s="136">
        <f>FSA!E41/FSA!E$55</f>
        <v>6.5314246457845712E-2</v>
      </c>
      <c r="F41" s="136">
        <f>FSA!F41/FSA!F$55</f>
        <v>5.9543816130717901E-2</v>
      </c>
      <c r="G41" s="136">
        <f>FSA!G41/FSA!G$55</f>
        <v>2.999765171972581E-2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0.35302339331955279</v>
      </c>
      <c r="D42" s="136">
        <f>FSA!D42/FSA!D$55</f>
        <v>3.4079465376823888E-2</v>
      </c>
      <c r="E42" s="136">
        <f>FSA!E42/FSA!E$55</f>
        <v>3.4148128529886655E-2</v>
      </c>
      <c r="F42" s="136">
        <f>FSA!F42/FSA!F$55</f>
        <v>4.6442778010715384E-2</v>
      </c>
      <c r="G42" s="136">
        <f>FSA!G42/FSA!G$55</f>
        <v>6.090076518811878E-2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1.6930860113814324E-3</v>
      </c>
      <c r="D43" s="136">
        <f>FSA!D43/FSA!D$55</f>
        <v>6.8243784465599536E-4</v>
      </c>
      <c r="E43" s="136">
        <f>FSA!E43/FSA!E$55</f>
        <v>5.6222750720261562E-4</v>
      </c>
      <c r="F43" s="136">
        <f>FSA!F43/FSA!F$55</f>
        <v>4.0879131104281215E-4</v>
      </c>
      <c r="G43" s="136">
        <f>FSA!G43/FSA!G$55</f>
        <v>5.0293988260864762E-4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5.5201609025359484E-2</v>
      </c>
      <c r="D44" s="136">
        <f>FSA!D44/FSA!D$55</f>
        <v>8.3056978147805216E-2</v>
      </c>
      <c r="E44" s="136">
        <f>FSA!E44/FSA!E$55</f>
        <v>0.10001371286602934</v>
      </c>
      <c r="F44" s="136">
        <f>FSA!F44/FSA!F$55</f>
        <v>9.4470934398781736E-2</v>
      </c>
      <c r="G44" s="136">
        <f>FSA!G44/FSA!G$55</f>
        <v>0.11548086066596548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1.2228212796928224E-2</v>
      </c>
      <c r="D45" s="136">
        <f>FSA!D45/FSA!D$55</f>
        <v>4.5174523680779836E-2</v>
      </c>
      <c r="E45" s="136">
        <f>FSA!E45/FSA!E$55</f>
        <v>1.9555622476731822E-2</v>
      </c>
      <c r="F45" s="136">
        <f>FSA!F45/FSA!F$55</f>
        <v>1.3370114149512656E-2</v>
      </c>
      <c r="G45" s="136">
        <f>FSA!G45/FSA!G$55</f>
        <v>5.2965617381013151E-2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0.11516000612645429</v>
      </c>
      <c r="D46" s="136">
        <f>FSA!D46/FSA!D$55</f>
        <v>0.13309030997981677</v>
      </c>
      <c r="E46" s="136">
        <f>FSA!E46/FSA!E$55</f>
        <v>7.160522540859636E-2</v>
      </c>
      <c r="F46" s="136">
        <f>FSA!F46/FSA!F$55</f>
        <v>0.11925415585587171</v>
      </c>
      <c r="G46" s="136">
        <f>FSA!G46/FSA!G$55</f>
        <v>0.10589922563404276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8.6463148071413559E-2</v>
      </c>
      <c r="D47" s="136">
        <f>FSA!D47/FSA!D$55</f>
        <v>0.15801975822415365</v>
      </c>
      <c r="E47" s="136">
        <f>FSA!E47/FSA!E$55</f>
        <v>0.18979359447828595</v>
      </c>
      <c r="F47" s="136">
        <f>FSA!F47/FSA!F$55</f>
        <v>0.12855096671627386</v>
      </c>
      <c r="G47" s="136">
        <f>FSA!G47/FSA!G$55</f>
        <v>5.9140688048953005E-2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0.20162315419786786</v>
      </c>
      <c r="D48" s="136">
        <f>FSA!D48/FSA!D$55</f>
        <v>0.2911100682039704</v>
      </c>
      <c r="E48" s="136">
        <f>FSA!E48/FSA!E$55</f>
        <v>0.26139881988688229</v>
      </c>
      <c r="F48" s="136">
        <f>FSA!F48/FSA!F$55</f>
        <v>0.24780512257214557</v>
      </c>
      <c r="G48" s="136">
        <f>FSA!G48/FSA!G$55</f>
        <v>0.16503991368299575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0.70658570090317707</v>
      </c>
      <c r="D49" s="136">
        <f>FSA!D49/FSA!D$55</f>
        <v>0.54391080058357455</v>
      </c>
      <c r="E49" s="136">
        <f>FSA!E49/FSA!E$55</f>
        <v>0.5353294516063547</v>
      </c>
      <c r="F49" s="136">
        <f>FSA!F49/FSA!F$55</f>
        <v>0.49867717287759011</v>
      </c>
      <c r="G49" s="136">
        <f>FSA!G49/FSA!G$55</f>
        <v>0.47324376820519154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0.19758515593369658</v>
      </c>
      <c r="D51" s="136">
        <f>FSA!D51/FSA!D$55</f>
        <v>0.33883505558166971</v>
      </c>
      <c r="E51" s="136">
        <f>FSA!E51/FSA!E$55</f>
        <v>0.36806300389741164</v>
      </c>
      <c r="F51" s="136">
        <f>FSA!F51/FSA!F$55</f>
        <v>0.38833500802547272</v>
      </c>
      <c r="G51" s="136">
        <f>FSA!G51/FSA!G$55</f>
        <v>0.38862168978169492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2.6942626230485284E-2</v>
      </c>
      <c r="D52" s="136">
        <f>FSA!D52/FSA!D$55</f>
        <v>3.2175855709870978E-2</v>
      </c>
      <c r="E52" s="136">
        <f>FSA!E52/FSA!E$55</f>
        <v>2.3224755218619383E-2</v>
      </c>
      <c r="F52" s="136">
        <f>FSA!F52/FSA!F$55</f>
        <v>3.7283838473815514E-2</v>
      </c>
      <c r="G52" s="136">
        <f>FSA!G52/FSA!G$55</f>
        <v>7.4023516228202982E-2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6.8886516932641056E-2</v>
      </c>
      <c r="D53" s="136">
        <f>FSA!D53/FSA!D$55</f>
        <v>8.5078288124884757E-2</v>
      </c>
      <c r="E53" s="136">
        <f>FSA!E53/FSA!E$55</f>
        <v>7.3382789277614283E-2</v>
      </c>
      <c r="F53" s="136">
        <f>FSA!F53/FSA!F$55</f>
        <v>7.5703980623121642E-2</v>
      </c>
      <c r="G53" s="136">
        <f>FSA!G53/FSA!G$55</f>
        <v>6.4111025784910555E-2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0.29341429909682293</v>
      </c>
      <c r="D54" s="136">
        <f>FSA!D54/FSA!D$55</f>
        <v>0.45608919941642545</v>
      </c>
      <c r="E54" s="136">
        <f>FSA!E54/FSA!E$55</f>
        <v>0.4646705483936453</v>
      </c>
      <c r="F54" s="136">
        <f>FSA!F54/FSA!F$55</f>
        <v>0.50132282712240983</v>
      </c>
      <c r="G54" s="136">
        <f>FSA!G54/FSA!G$55</f>
        <v>0.52675623179480846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5473170</v>
      </c>
      <c r="F4" s="299">
        <v>3511812</v>
      </c>
      <c r="G4" s="299">
        <v>2504609</v>
      </c>
      <c r="H4" s="299">
        <v>2564423</v>
      </c>
      <c r="I4" s="299">
        <v>3661094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358811</v>
      </c>
      <c r="F5" s="301">
        <v>200976</v>
      </c>
      <c r="G5" s="301">
        <v>228678</v>
      </c>
      <c r="H5" s="301">
        <v>319051</v>
      </c>
      <c r="I5" s="301">
        <v>407902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286311</v>
      </c>
      <c r="F6" s="264">
        <v>148976</v>
      </c>
      <c r="G6" s="264">
        <v>214278</v>
      </c>
      <c r="H6" s="264">
        <v>201551</v>
      </c>
      <c r="I6" s="264">
        <v>82487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72500</v>
      </c>
      <c r="F7" s="264">
        <v>52000</v>
      </c>
      <c r="G7" s="264">
        <v>14400</v>
      </c>
      <c r="H7" s="264">
        <v>117500</v>
      </c>
      <c r="I7" s="264">
        <v>325415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1163400</v>
      </c>
      <c r="F8" s="301">
        <v>1023698</v>
      </c>
      <c r="G8" s="301">
        <v>479698</v>
      </c>
      <c r="H8" s="301">
        <v>580198</v>
      </c>
      <c r="I8" s="301">
        <v>382865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24</v>
      </c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-24</v>
      </c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1163400</v>
      </c>
      <c r="F11" s="264">
        <v>1023698</v>
      </c>
      <c r="G11" s="264">
        <v>479698</v>
      </c>
      <c r="H11" s="264">
        <v>580198</v>
      </c>
      <c r="I11" s="264">
        <v>382865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1563087</v>
      </c>
      <c r="F12" s="301">
        <v>1013249</v>
      </c>
      <c r="G12" s="301">
        <v>893550</v>
      </c>
      <c r="H12" s="301">
        <v>847528</v>
      </c>
      <c r="I12" s="301">
        <v>1248380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664195</v>
      </c>
      <c r="F13" s="264">
        <v>625226</v>
      </c>
      <c r="G13" s="264">
        <v>526900</v>
      </c>
      <c r="H13" s="264">
        <v>676364</v>
      </c>
      <c r="I13" s="264">
        <v>773804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248455</v>
      </c>
      <c r="F14" s="264">
        <v>173987</v>
      </c>
      <c r="G14" s="264">
        <v>147626</v>
      </c>
      <c r="H14" s="264">
        <v>163768</v>
      </c>
      <c r="I14" s="264">
        <v>189109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86900</v>
      </c>
      <c r="F17" s="264">
        <v>179600</v>
      </c>
      <c r="G17" s="264">
        <v>159750</v>
      </c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586909</v>
      </c>
      <c r="F18" s="264">
        <v>70034</v>
      </c>
      <c r="G18" s="264">
        <v>93040</v>
      </c>
      <c r="H18" s="264">
        <v>57253</v>
      </c>
      <c r="I18" s="264">
        <v>335449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-23371</v>
      </c>
      <c r="F19" s="264">
        <v>-35599</v>
      </c>
      <c r="G19" s="264">
        <v>-33766</v>
      </c>
      <c r="H19" s="264">
        <v>-49857</v>
      </c>
      <c r="I19" s="264">
        <v>-49981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2244364</v>
      </c>
      <c r="F21" s="301">
        <v>1021560</v>
      </c>
      <c r="G21" s="301">
        <v>665079</v>
      </c>
      <c r="H21" s="301">
        <v>606708</v>
      </c>
      <c r="I21" s="301">
        <v>1467663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2244364</v>
      </c>
      <c r="F22" s="264">
        <v>1021560</v>
      </c>
      <c r="G22" s="264">
        <v>665079</v>
      </c>
      <c r="H22" s="264">
        <v>606708</v>
      </c>
      <c r="I22" s="264">
        <v>1467663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143508</v>
      </c>
      <c r="F24" s="301">
        <v>252329</v>
      </c>
      <c r="G24" s="301">
        <v>237603</v>
      </c>
      <c r="H24" s="301">
        <v>210938</v>
      </c>
      <c r="I24" s="301">
        <v>154284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17875</v>
      </c>
      <c r="F25" s="264">
        <v>19240</v>
      </c>
      <c r="G25" s="264">
        <v>10301</v>
      </c>
      <c r="H25" s="264">
        <v>4925</v>
      </c>
      <c r="I25" s="264">
        <v>42357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115956</v>
      </c>
      <c r="F26" s="264">
        <v>233060</v>
      </c>
      <c r="G26" s="264">
        <v>221881</v>
      </c>
      <c r="H26" s="264">
        <v>200844</v>
      </c>
      <c r="I26" s="264">
        <v>88255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9677</v>
      </c>
      <c r="F27" s="264">
        <v>28</v>
      </c>
      <c r="G27" s="264">
        <v>5421</v>
      </c>
      <c r="H27" s="264">
        <v>5169</v>
      </c>
      <c r="I27" s="264">
        <v>23672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2949320</v>
      </c>
      <c r="F30" s="301">
        <v>4525550</v>
      </c>
      <c r="G30" s="301">
        <v>4933661</v>
      </c>
      <c r="H30" s="301">
        <v>4485629</v>
      </c>
      <c r="I30" s="301">
        <v>3399393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5322</v>
      </c>
      <c r="F31" s="301">
        <v>7459</v>
      </c>
      <c r="G31" s="301">
        <v>8446</v>
      </c>
      <c r="H31" s="301">
        <v>8675</v>
      </c>
      <c r="I31" s="301">
        <v>11742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6670</v>
      </c>
      <c r="F37" s="264">
        <v>8806</v>
      </c>
      <c r="G37" s="264">
        <v>9794</v>
      </c>
      <c r="H37" s="264">
        <v>10022</v>
      </c>
      <c r="I37" s="264">
        <v>11742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-1347</v>
      </c>
      <c r="F38" s="264">
        <v>-1347</v>
      </c>
      <c r="G38" s="264">
        <v>-1347</v>
      </c>
      <c r="H38" s="264">
        <v>-1347</v>
      </c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1202440</v>
      </c>
      <c r="F39" s="301">
        <v>1390592</v>
      </c>
      <c r="G39" s="301">
        <v>1346033</v>
      </c>
      <c r="H39" s="301">
        <v>1444168</v>
      </c>
      <c r="I39" s="301">
        <v>1397521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1165010</v>
      </c>
      <c r="F40" s="264">
        <v>1353471</v>
      </c>
      <c r="G40" s="264">
        <v>1302668</v>
      </c>
      <c r="H40" s="264">
        <v>1394537</v>
      </c>
      <c r="I40" s="264">
        <v>1349368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34831</v>
      </c>
      <c r="F41" s="264">
        <v>39322</v>
      </c>
      <c r="G41" s="264">
        <v>50815</v>
      </c>
      <c r="H41" s="264">
        <v>65650</v>
      </c>
      <c r="I41" s="264">
        <v>68468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-5832</v>
      </c>
      <c r="F42" s="264">
        <v>-8488</v>
      </c>
      <c r="G42" s="264">
        <v>-11604</v>
      </c>
      <c r="H42" s="264">
        <v>-16019</v>
      </c>
      <c r="I42" s="264">
        <v>-20315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8432</v>
      </c>
      <c r="F43" s="264">
        <v>6288</v>
      </c>
      <c r="G43" s="264">
        <v>4154</v>
      </c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28999</v>
      </c>
      <c r="F46" s="264">
        <v>30834</v>
      </c>
      <c r="G46" s="264">
        <v>39211</v>
      </c>
      <c r="H46" s="264">
        <v>49631</v>
      </c>
      <c r="I46" s="264">
        <v>48154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188531</v>
      </c>
      <c r="F49" s="301">
        <v>868274</v>
      </c>
      <c r="G49" s="301">
        <v>813075</v>
      </c>
      <c r="H49" s="301">
        <v>734957</v>
      </c>
      <c r="I49" s="301">
        <v>630920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223860</v>
      </c>
      <c r="F50" s="264">
        <v>926457</v>
      </c>
      <c r="G50" s="264">
        <v>885827</v>
      </c>
      <c r="H50" s="264">
        <v>826682</v>
      </c>
      <c r="I50" s="264">
        <v>733074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-35329</v>
      </c>
      <c r="F51" s="264">
        <v>-58183</v>
      </c>
      <c r="G51" s="264">
        <v>-72751</v>
      </c>
      <c r="H51" s="264">
        <v>-91725</v>
      </c>
      <c r="I51" s="264">
        <v>-102155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1167244</v>
      </c>
      <c r="F52" s="301">
        <v>1747248</v>
      </c>
      <c r="G52" s="301">
        <v>2338096</v>
      </c>
      <c r="H52" s="301">
        <v>2121591</v>
      </c>
      <c r="I52" s="301">
        <v>1210474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1167244</v>
      </c>
      <c r="F54" s="264">
        <v>1747248</v>
      </c>
      <c r="G54" s="264">
        <v>2338096</v>
      </c>
      <c r="H54" s="264">
        <v>2121591</v>
      </c>
      <c r="I54" s="264">
        <v>1210474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1600</v>
      </c>
      <c r="F55" s="301">
        <v>1600</v>
      </c>
      <c r="G55" s="301">
        <v>1600</v>
      </c>
      <c r="H55" s="301">
        <v>1600</v>
      </c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1600</v>
      </c>
      <c r="F58" s="264">
        <v>1600</v>
      </c>
      <c r="G58" s="264">
        <v>1600</v>
      </c>
      <c r="H58" s="264">
        <v>1600</v>
      </c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216363</v>
      </c>
      <c r="F61" s="301">
        <v>132588</v>
      </c>
      <c r="G61" s="301">
        <v>102133</v>
      </c>
      <c r="H61" s="301">
        <v>83395</v>
      </c>
      <c r="I61" s="301">
        <v>75009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194434</v>
      </c>
      <c r="F62" s="264">
        <v>116762</v>
      </c>
      <c r="G62" s="264">
        <v>85977</v>
      </c>
      <c r="H62" s="264">
        <v>62352</v>
      </c>
      <c r="I62" s="264">
        <v>57259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21929</v>
      </c>
      <c r="F63" s="264">
        <v>15826</v>
      </c>
      <c r="G63" s="264">
        <v>16156</v>
      </c>
      <c r="H63" s="264">
        <v>21043</v>
      </c>
      <c r="I63" s="264">
        <v>17750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167819</v>
      </c>
      <c r="F66" s="264">
        <v>377789</v>
      </c>
      <c r="G66" s="264">
        <v>324278</v>
      </c>
      <c r="H66" s="264">
        <v>91244</v>
      </c>
      <c r="I66" s="264">
        <v>73727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8422490</v>
      </c>
      <c r="F67" s="301">
        <v>8037362</v>
      </c>
      <c r="G67" s="301">
        <v>7438270</v>
      </c>
      <c r="H67" s="301">
        <v>7050052</v>
      </c>
      <c r="I67" s="301">
        <v>7060487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5951211</v>
      </c>
      <c r="F68" s="301">
        <v>4371607</v>
      </c>
      <c r="G68" s="301">
        <v>3981925</v>
      </c>
      <c r="H68" s="301">
        <v>3515699</v>
      </c>
      <c r="I68" s="301">
        <v>3341333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4964994</v>
      </c>
      <c r="F69" s="301">
        <v>2654414</v>
      </c>
      <c r="G69" s="301">
        <v>2101353</v>
      </c>
      <c r="H69" s="301">
        <v>2192825</v>
      </c>
      <c r="I69" s="301">
        <v>2426012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467415</v>
      </c>
      <c r="F70" s="264">
        <v>511127</v>
      </c>
      <c r="G70" s="264">
        <v>404171</v>
      </c>
      <c r="H70" s="264">
        <v>258283</v>
      </c>
      <c r="I70" s="264">
        <v>341417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2973336</v>
      </c>
      <c r="F71" s="264">
        <v>273909</v>
      </c>
      <c r="G71" s="264">
        <v>254003</v>
      </c>
      <c r="H71" s="264">
        <v>327424</v>
      </c>
      <c r="I71" s="264">
        <v>429989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95912</v>
      </c>
      <c r="F72" s="264">
        <v>353083</v>
      </c>
      <c r="G72" s="264">
        <v>113906</v>
      </c>
      <c r="H72" s="264">
        <v>53762</v>
      </c>
      <c r="I72" s="264">
        <v>313956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22321</v>
      </c>
      <c r="F73" s="264">
        <v>26478</v>
      </c>
      <c r="G73" s="264">
        <v>16014</v>
      </c>
      <c r="H73" s="264">
        <v>12041</v>
      </c>
      <c r="I73" s="264">
        <v>16889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207783</v>
      </c>
      <c r="F74" s="264">
        <v>184209</v>
      </c>
      <c r="G74" s="264">
        <v>469811</v>
      </c>
      <c r="H74" s="264">
        <v>407746</v>
      </c>
      <c r="I74" s="264">
        <v>194909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14260</v>
      </c>
      <c r="F77" s="264">
        <v>5485</v>
      </c>
      <c r="G77" s="264">
        <v>4182</v>
      </c>
      <c r="H77" s="264">
        <v>2882</v>
      </c>
      <c r="I77" s="264">
        <v>3551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125284</v>
      </c>
      <c r="F78" s="264">
        <v>152444</v>
      </c>
      <c r="G78" s="264">
        <v>235463</v>
      </c>
      <c r="H78" s="264">
        <v>221409</v>
      </c>
      <c r="I78" s="264">
        <v>305489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969934</v>
      </c>
      <c r="F79" s="264">
        <v>1069695</v>
      </c>
      <c r="G79" s="264">
        <v>532619</v>
      </c>
      <c r="H79" s="264">
        <v>840748</v>
      </c>
      <c r="I79" s="264">
        <v>747700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88748</v>
      </c>
      <c r="F81" s="264">
        <v>77984</v>
      </c>
      <c r="G81" s="264">
        <v>71185</v>
      </c>
      <c r="H81" s="264">
        <v>68530</v>
      </c>
      <c r="I81" s="264">
        <v>72110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986217</v>
      </c>
      <c r="F84" s="301">
        <v>1717193</v>
      </c>
      <c r="G84" s="301">
        <v>1880572</v>
      </c>
      <c r="H84" s="301">
        <v>1322874</v>
      </c>
      <c r="I84" s="301">
        <v>915320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75724</v>
      </c>
      <c r="F87" s="264">
        <v>167620</v>
      </c>
      <c r="G87" s="264">
        <v>166312</v>
      </c>
      <c r="H87" s="264">
        <v>121675</v>
      </c>
      <c r="I87" s="264">
        <v>190774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158404</v>
      </c>
      <c r="F90" s="264">
        <v>254158</v>
      </c>
      <c r="G90" s="264">
        <v>233584</v>
      </c>
      <c r="H90" s="264">
        <v>214151</v>
      </c>
      <c r="I90" s="264">
        <v>208892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16775</v>
      </c>
      <c r="F91" s="264">
        <v>15353</v>
      </c>
      <c r="G91" s="264">
        <v>37385</v>
      </c>
      <c r="H91" s="264">
        <v>40260</v>
      </c>
      <c r="I91" s="264">
        <v>37450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728235</v>
      </c>
      <c r="F92" s="264">
        <v>1270062</v>
      </c>
      <c r="G92" s="264">
        <v>1411736</v>
      </c>
      <c r="H92" s="264">
        <v>906291</v>
      </c>
      <c r="I92" s="264">
        <v>417562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7080</v>
      </c>
      <c r="F95" s="264">
        <v>10001</v>
      </c>
      <c r="G95" s="264">
        <v>31554</v>
      </c>
      <c r="H95" s="264">
        <v>40498</v>
      </c>
      <c r="I95" s="264">
        <v>60007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>
        <v>636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2471279</v>
      </c>
      <c r="F98" s="301">
        <v>3665754</v>
      </c>
      <c r="G98" s="301">
        <v>3456345</v>
      </c>
      <c r="H98" s="301">
        <v>3534352</v>
      </c>
      <c r="I98" s="301">
        <v>3719155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2471279</v>
      </c>
      <c r="F99" s="301">
        <v>3665754</v>
      </c>
      <c r="G99" s="301">
        <v>3456345</v>
      </c>
      <c r="H99" s="301">
        <v>3534352</v>
      </c>
      <c r="I99" s="301">
        <v>3719155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1544040</v>
      </c>
      <c r="F100" s="264">
        <v>2573400</v>
      </c>
      <c r="G100" s="264">
        <v>2573400</v>
      </c>
      <c r="H100" s="264">
        <v>2573400</v>
      </c>
      <c r="I100" s="264">
        <v>2573400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1544040</v>
      </c>
      <c r="F101" s="264">
        <v>2573400</v>
      </c>
      <c r="G101" s="264">
        <v>2573400</v>
      </c>
      <c r="H101" s="264">
        <v>2573400</v>
      </c>
      <c r="I101" s="264">
        <v>2573400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120119</v>
      </c>
      <c r="F109" s="264">
        <v>149940</v>
      </c>
      <c r="G109" s="264">
        <v>164352</v>
      </c>
      <c r="H109" s="264">
        <v>164382</v>
      </c>
      <c r="I109" s="264">
        <v>170458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226924</v>
      </c>
      <c r="F112" s="264">
        <v>258609</v>
      </c>
      <c r="G112" s="264">
        <v>172752</v>
      </c>
      <c r="H112" s="264">
        <v>262853</v>
      </c>
      <c r="I112" s="264">
        <v>522642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3681</v>
      </c>
      <c r="F113" s="264">
        <v>-2593</v>
      </c>
      <c r="G113" s="264">
        <v>239917</v>
      </c>
      <c r="H113" s="264">
        <v>169703</v>
      </c>
      <c r="I113" s="264">
        <v>243734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223243</v>
      </c>
      <c r="F114" s="264">
        <v>261203</v>
      </c>
      <c r="G114" s="264">
        <v>-67165</v>
      </c>
      <c r="H114" s="264">
        <v>93150</v>
      </c>
      <c r="I114" s="264">
        <v>278907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580196</v>
      </c>
      <c r="F115" s="264">
        <v>683805</v>
      </c>
      <c r="G115" s="264">
        <v>545841</v>
      </c>
      <c r="H115" s="264">
        <v>533717</v>
      </c>
      <c r="I115" s="264">
        <v>452655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8422490</v>
      </c>
      <c r="F119" s="301">
        <v>8037362</v>
      </c>
      <c r="G119" s="301">
        <v>7438270</v>
      </c>
      <c r="H119" s="301">
        <v>7050052</v>
      </c>
      <c r="I119" s="301">
        <v>7060487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2246238</v>
      </c>
      <c r="F3" s="264">
        <v>4550482</v>
      </c>
      <c r="G3" s="264">
        <v>1323835</v>
      </c>
      <c r="H3" s="264">
        <v>901811</v>
      </c>
      <c r="I3" s="264">
        <v>2549016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>
        <v>427</v>
      </c>
      <c r="G4" s="264"/>
      <c r="H4" s="264"/>
      <c r="I4" s="264">
        <v>17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2246238</v>
      </c>
      <c r="F5" s="301">
        <v>4550055</v>
      </c>
      <c r="G5" s="301">
        <v>1323835</v>
      </c>
      <c r="H5" s="301">
        <v>901811</v>
      </c>
      <c r="I5" s="301">
        <v>2548999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1390961</v>
      </c>
      <c r="F6" s="264">
        <v>3110632</v>
      </c>
      <c r="G6" s="264">
        <v>966007</v>
      </c>
      <c r="H6" s="264">
        <v>784864</v>
      </c>
      <c r="I6" s="264">
        <v>1636738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855277</v>
      </c>
      <c r="F7" s="301">
        <v>1439423</v>
      </c>
      <c r="G7" s="301">
        <v>357827</v>
      </c>
      <c r="H7" s="301">
        <v>116946</v>
      </c>
      <c r="I7" s="301">
        <v>912260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76984</v>
      </c>
      <c r="F8" s="264">
        <v>71894</v>
      </c>
      <c r="G8" s="264">
        <v>98001</v>
      </c>
      <c r="H8" s="264">
        <v>329523</v>
      </c>
      <c r="I8" s="264">
        <v>51735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140190</v>
      </c>
      <c r="F9" s="264">
        <v>159435</v>
      </c>
      <c r="G9" s="264">
        <v>134144</v>
      </c>
      <c r="H9" s="264">
        <v>147725</v>
      </c>
      <c r="I9" s="264">
        <v>129369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117858</v>
      </c>
      <c r="F10" s="264">
        <v>147076</v>
      </c>
      <c r="G10" s="264">
        <v>133736</v>
      </c>
      <c r="H10" s="264">
        <v>147278</v>
      </c>
      <c r="I10" s="264">
        <v>122245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60903</v>
      </c>
      <c r="F12" s="264">
        <v>210210</v>
      </c>
      <c r="G12" s="264">
        <v>76648</v>
      </c>
      <c r="H12" s="264">
        <v>31170</v>
      </c>
      <c r="I12" s="264">
        <v>272694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241629</v>
      </c>
      <c r="F13" s="264">
        <v>294498</v>
      </c>
      <c r="G13" s="264">
        <v>241153</v>
      </c>
      <c r="H13" s="264">
        <v>164782</v>
      </c>
      <c r="I13" s="264">
        <v>97575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489539</v>
      </c>
      <c r="F14" s="301">
        <v>847175</v>
      </c>
      <c r="G14" s="301">
        <v>3883</v>
      </c>
      <c r="H14" s="301">
        <v>102793</v>
      </c>
      <c r="I14" s="301">
        <v>464358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48939</v>
      </c>
      <c r="F15" s="264">
        <v>11214</v>
      </c>
      <c r="G15" s="264">
        <v>13121</v>
      </c>
      <c r="H15" s="264">
        <v>17829</v>
      </c>
      <c r="I15" s="264">
        <v>25665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35636</v>
      </c>
      <c r="F16" s="264">
        <v>24030</v>
      </c>
      <c r="G16" s="264">
        <v>32234</v>
      </c>
      <c r="H16" s="264">
        <v>1690</v>
      </c>
      <c r="I16" s="264">
        <v>16371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13303</v>
      </c>
      <c r="F17" s="301">
        <v>-12816</v>
      </c>
      <c r="G17" s="301">
        <v>-19113</v>
      </c>
      <c r="H17" s="301">
        <v>16139</v>
      </c>
      <c r="I17" s="301">
        <v>9295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502842</v>
      </c>
      <c r="F18" s="301">
        <v>834359</v>
      </c>
      <c r="G18" s="301">
        <v>-15231</v>
      </c>
      <c r="H18" s="301">
        <v>118932</v>
      </c>
      <c r="I18" s="301">
        <v>473652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135310</v>
      </c>
      <c r="F19" s="264">
        <v>217529</v>
      </c>
      <c r="G19" s="264">
        <v>66847</v>
      </c>
      <c r="H19" s="264">
        <v>32735</v>
      </c>
      <c r="I19" s="264">
        <v>140235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-4546</v>
      </c>
      <c r="F20" s="264">
        <v>9023</v>
      </c>
      <c r="G20" s="264">
        <v>21223</v>
      </c>
      <c r="H20" s="264">
        <v>4057</v>
      </c>
      <c r="I20" s="264">
        <v>22802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372078</v>
      </c>
      <c r="F21" s="301">
        <v>607806</v>
      </c>
      <c r="G21" s="301">
        <v>-103301</v>
      </c>
      <c r="H21" s="301">
        <v>82140</v>
      </c>
      <c r="I21" s="301">
        <v>310615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223232</v>
      </c>
      <c r="F22" s="264">
        <v>447910</v>
      </c>
      <c r="G22" s="264">
        <v>-67165</v>
      </c>
      <c r="H22" s="264">
        <v>93150</v>
      </c>
      <c r="I22" s="264">
        <v>278907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148846</v>
      </c>
      <c r="F23" s="264">
        <v>159896</v>
      </c>
      <c r="G23" s="264">
        <v>-36137</v>
      </c>
      <c r="H23" s="264">
        <v>-11010</v>
      </c>
      <c r="I23" s="264">
        <v>31708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1373</v>
      </c>
      <c r="F24" s="264">
        <v>2061</v>
      </c>
      <c r="G24" s="264">
        <v>-261</v>
      </c>
      <c r="H24" s="264">
        <v>362</v>
      </c>
      <c r="I24" s="264">
        <v>1084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