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C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H5" i="8"/>
  <c r="G5" i="8"/>
  <c r="G4" i="8" s="1"/>
  <c r="F5" i="8"/>
  <c r="E5" i="8"/>
  <c r="E4" i="8" s="1"/>
  <c r="D5" i="8"/>
  <c r="D4" i="8" s="1"/>
  <c r="C5" i="8"/>
  <c r="C4" i="8" s="1"/>
  <c r="I4" i="8"/>
  <c r="H4" i="8"/>
  <c r="F4" i="8"/>
  <c r="D3" i="8"/>
  <c r="E3" i="8" s="1"/>
  <c r="F3" i="8" s="1"/>
  <c r="G3" i="8" s="1"/>
  <c r="H3" i="8" s="1"/>
  <c r="I3" i="8" s="1"/>
  <c r="J3" i="8" s="1"/>
  <c r="K3" i="8" s="1"/>
  <c r="L3" i="8" s="1"/>
  <c r="M3" i="8" s="1"/>
  <c r="N3" i="8" s="1"/>
  <c r="N74" i="6"/>
  <c r="M74" i="6"/>
  <c r="M69" i="6" s="1"/>
  <c r="M68" i="6" s="1"/>
  <c r="M78" i="6" s="1"/>
  <c r="L74" i="6"/>
  <c r="L69" i="6" s="1"/>
  <c r="L68" i="6" s="1"/>
  <c r="L78" i="6" s="1"/>
  <c r="K74" i="6"/>
  <c r="J74" i="6"/>
  <c r="J69" i="6" s="1"/>
  <c r="J68" i="6" s="1"/>
  <c r="I74" i="6"/>
  <c r="H74" i="6"/>
  <c r="G74" i="6"/>
  <c r="F74" i="6"/>
  <c r="F69" i="6" s="1"/>
  <c r="F68" i="6" s="1"/>
  <c r="F7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C78" i="6" s="1"/>
  <c r="N69" i="6"/>
  <c r="K69" i="6"/>
  <c r="I69" i="6"/>
  <c r="H69" i="6"/>
  <c r="G69" i="6"/>
  <c r="N68" i="6"/>
  <c r="N78" i="6" s="1"/>
  <c r="K68" i="6"/>
  <c r="K78" i="6" s="1"/>
  <c r="I68" i="6"/>
  <c r="H68" i="6"/>
  <c r="H78" i="6" s="1"/>
  <c r="G68" i="6"/>
  <c r="G78" i="6" s="1"/>
  <c r="N62" i="6"/>
  <c r="M62" i="6"/>
  <c r="L62" i="6"/>
  <c r="K62" i="6"/>
  <c r="K50" i="6" s="1"/>
  <c r="J62" i="6"/>
  <c r="J50" i="6" s="1"/>
  <c r="I62" i="6"/>
  <c r="I50" i="6" s="1"/>
  <c r="H62" i="6"/>
  <c r="H50" i="6" s="1"/>
  <c r="G62" i="6"/>
  <c r="G50" i="6" s="1"/>
  <c r="F62" i="6"/>
  <c r="E62" i="6"/>
  <c r="D62" i="6"/>
  <c r="C62" i="6"/>
  <c r="W54" i="6"/>
  <c r="W55" i="6" s="1"/>
  <c r="W57" i="6" s="1"/>
  <c r="W59" i="6" s="1"/>
  <c r="W61" i="6" s="1"/>
  <c r="W63" i="6" s="1"/>
  <c r="W70" i="6" s="1"/>
  <c r="W72" i="6" s="1"/>
  <c r="W73" i="6" s="1"/>
  <c r="Y73" i="6" s="1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L50" i="6"/>
  <c r="F50" i="6"/>
  <c r="E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G35" i="6"/>
  <c r="N32" i="6"/>
  <c r="N31" i="6" s="1"/>
  <c r="M32" i="6"/>
  <c r="M31" i="6" s="1"/>
  <c r="L32" i="6"/>
  <c r="K32" i="6"/>
  <c r="K31" i="6" s="1"/>
  <c r="K24" i="6" s="1"/>
  <c r="J32" i="6"/>
  <c r="J31" i="6" s="1"/>
  <c r="I32" i="6"/>
  <c r="I31" i="6" s="1"/>
  <c r="H32" i="6"/>
  <c r="H31" i="6" s="1"/>
  <c r="G32" i="6"/>
  <c r="L31" i="6"/>
  <c r="L24" i="6" s="1"/>
  <c r="L48" i="6" s="1"/>
  <c r="G31" i="6"/>
  <c r="F31" i="6"/>
  <c r="E31" i="6"/>
  <c r="D31" i="6"/>
  <c r="C31" i="6"/>
  <c r="W29" i="6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25" i="6"/>
  <c r="N24" i="6" s="1"/>
  <c r="M25" i="6"/>
  <c r="M24" i="6" s="1"/>
  <c r="L25" i="6"/>
  <c r="K25" i="6"/>
  <c r="J25" i="6"/>
  <c r="I25" i="6"/>
  <c r="I24" i="6" s="1"/>
  <c r="H25" i="6"/>
  <c r="H24" i="6" s="1"/>
  <c r="G25" i="6"/>
  <c r="G24" i="6" s="1"/>
  <c r="F24" i="6"/>
  <c r="E24" i="6"/>
  <c r="D24" i="6"/>
  <c r="C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C48" i="6" s="1"/>
  <c r="F2" i="6"/>
  <c r="G2" i="6" s="1"/>
  <c r="H2" i="6" s="1"/>
  <c r="I2" i="6" s="1"/>
  <c r="J2" i="6" s="1"/>
  <c r="K2" i="6" s="1"/>
  <c r="L2" i="6" s="1"/>
  <c r="M2" i="6" s="1"/>
  <c r="N2" i="6" s="1"/>
  <c r="E2" i="6"/>
  <c r="D2" i="6"/>
  <c r="H18" i="4"/>
  <c r="H19" i="4" s="1"/>
  <c r="G18" i="4"/>
  <c r="G19" i="4" s="1"/>
  <c r="I12" i="4"/>
  <c r="I13" i="4" s="1"/>
  <c r="H12" i="4"/>
  <c r="H13" i="4" s="1"/>
  <c r="G12" i="4"/>
  <c r="G13" i="4" s="1"/>
  <c r="I9" i="4"/>
  <c r="I18" i="4" s="1"/>
  <c r="I19" i="4" s="1"/>
  <c r="H9" i="4"/>
  <c r="G9" i="4"/>
  <c r="H6" i="4"/>
  <c r="I6" i="4" s="1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K63" i="2"/>
  <c r="I63" i="2"/>
  <c r="J61" i="2"/>
  <c r="J63" i="2" s="1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K59" i="2"/>
  <c r="L59" i="2" s="1"/>
  <c r="L63" i="2" s="1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H55" i="2"/>
  <c r="G55" i="2"/>
  <c r="F55" i="2"/>
  <c r="E55" i="2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J53" i="2"/>
  <c r="J64" i="2" s="1"/>
  <c r="I53" i="2"/>
  <c r="H53" i="2"/>
  <c r="G53" i="2"/>
  <c r="G64" i="2" s="1"/>
  <c r="F53" i="2"/>
  <c r="F64" i="2" s="1"/>
  <c r="E53" i="2"/>
  <c r="D53" i="2"/>
  <c r="D64" i="2" s="1"/>
  <c r="C53" i="2"/>
  <c r="W51" i="2"/>
  <c r="R50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V48" i="2"/>
  <c r="S48" i="2"/>
  <c r="J48" i="2"/>
  <c r="I48" i="2"/>
  <c r="H48" i="2"/>
  <c r="G48" i="2"/>
  <c r="F48" i="2"/>
  <c r="E48" i="2"/>
  <c r="D48" i="2"/>
  <c r="C48" i="2"/>
  <c r="R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X51" i="2" s="1"/>
  <c r="H45" i="2"/>
  <c r="G45" i="2"/>
  <c r="F45" i="2"/>
  <c r="U51" i="2" s="1"/>
  <c r="E45" i="2"/>
  <c r="D45" i="2"/>
  <c r="C45" i="2"/>
  <c r="R51" i="2" s="1"/>
  <c r="W44" i="2"/>
  <c r="J44" i="2"/>
  <c r="I44" i="2"/>
  <c r="X48" i="2" s="1"/>
  <c r="H44" i="2"/>
  <c r="W48" i="2" s="1"/>
  <c r="G44" i="2"/>
  <c r="F44" i="2"/>
  <c r="U48" i="2" s="1"/>
  <c r="E44" i="2"/>
  <c r="T48" i="2" s="1"/>
  <c r="D44" i="2"/>
  <c r="C44" i="2"/>
  <c r="AA43" i="2"/>
  <c r="X43" i="2"/>
  <c r="J43" i="2"/>
  <c r="I43" i="2"/>
  <c r="H43" i="2"/>
  <c r="X47" i="2" s="1"/>
  <c r="G43" i="2"/>
  <c r="F43" i="2"/>
  <c r="E43" i="2"/>
  <c r="T47" i="2" s="1"/>
  <c r="D43" i="2"/>
  <c r="S52" i="2" s="1"/>
  <c r="C43" i="2"/>
  <c r="R52" i="2" s="1"/>
  <c r="J42" i="2"/>
  <c r="I42" i="2"/>
  <c r="I51" i="2" s="1"/>
  <c r="H42" i="2"/>
  <c r="G42" i="2"/>
  <c r="G51" i="2" s="1"/>
  <c r="F42" i="2"/>
  <c r="F51" i="2" s="1"/>
  <c r="E42" i="2"/>
  <c r="D42" i="2"/>
  <c r="C42" i="2"/>
  <c r="C51" i="2" s="1"/>
  <c r="U40" i="2"/>
  <c r="T40" i="2"/>
  <c r="M40" i="2"/>
  <c r="AB18" i="2" s="1"/>
  <c r="AB40" i="2" s="1"/>
  <c r="L40" i="2"/>
  <c r="K40" i="2"/>
  <c r="J40" i="2"/>
  <c r="I40" i="2"/>
  <c r="H40" i="2"/>
  <c r="G40" i="2"/>
  <c r="V18" i="2" s="1"/>
  <c r="V40" i="2" s="1"/>
  <c r="F40" i="2"/>
  <c r="E40" i="2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V27" i="2"/>
  <c r="V55" i="2" s="1"/>
  <c r="U27" i="2"/>
  <c r="T27" i="2"/>
  <c r="S27" i="2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H22" i="2"/>
  <c r="G22" i="2"/>
  <c r="D22" i="2"/>
  <c r="S44" i="2" s="1"/>
  <c r="AB21" i="2"/>
  <c r="AA21" i="2"/>
  <c r="Z21" i="2"/>
  <c r="Y21" i="2"/>
  <c r="X21" i="2"/>
  <c r="W21" i="2"/>
  <c r="V21" i="2"/>
  <c r="U21" i="2"/>
  <c r="T21" i="2"/>
  <c r="S21" i="2"/>
  <c r="R21" i="2"/>
  <c r="L21" i="2"/>
  <c r="L22" i="2" s="1"/>
  <c r="K21" i="2"/>
  <c r="Z51" i="2" s="1"/>
  <c r="I21" i="2"/>
  <c r="H21" i="2"/>
  <c r="W49" i="2" s="1"/>
  <c r="G21" i="2"/>
  <c r="V51" i="2" s="1"/>
  <c r="F21" i="2"/>
  <c r="U49" i="2" s="1"/>
  <c r="E21" i="2"/>
  <c r="D21" i="2"/>
  <c r="C21" i="2"/>
  <c r="C22" i="2" s="1"/>
  <c r="M20" i="2"/>
  <c r="AB47" i="2" s="1"/>
  <c r="L20" i="2"/>
  <c r="AA47" i="2" s="1"/>
  <c r="K20" i="2"/>
  <c r="Z50" i="2" s="1"/>
  <c r="J20" i="2"/>
  <c r="J21" i="2" s="1"/>
  <c r="Y49" i="2" s="1"/>
  <c r="I20" i="2"/>
  <c r="X53" i="2" s="1"/>
  <c r="H20" i="2"/>
  <c r="G20" i="2"/>
  <c r="V53" i="2" s="1"/>
  <c r="F20" i="2"/>
  <c r="E20" i="2"/>
  <c r="D20" i="2"/>
  <c r="C20" i="2"/>
  <c r="AA18" i="2"/>
  <c r="AA40" i="2" s="1"/>
  <c r="Z18" i="2"/>
  <c r="Z40" i="2" s="1"/>
  <c r="Y18" i="2"/>
  <c r="Y40" i="2" s="1"/>
  <c r="X18" i="2"/>
  <c r="X40" i="2" s="1"/>
  <c r="W18" i="2"/>
  <c r="W40" i="2" s="1"/>
  <c r="U18" i="2"/>
  <c r="T18" i="2"/>
  <c r="D18" i="2"/>
  <c r="C18" i="2" s="1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48" i="1"/>
  <c r="D48" i="1"/>
  <c r="J47" i="1"/>
  <c r="I47" i="1"/>
  <c r="H47" i="1"/>
  <c r="G47" i="1"/>
  <c r="F47" i="1"/>
  <c r="E47" i="1"/>
  <c r="D47" i="1"/>
  <c r="C47" i="1"/>
  <c r="J46" i="1"/>
  <c r="I46" i="1"/>
  <c r="I48" i="1" s="1"/>
  <c r="H46" i="1"/>
  <c r="H48" i="1" s="1"/>
  <c r="G46" i="1"/>
  <c r="G48" i="1" s="1"/>
  <c r="F46" i="1"/>
  <c r="F48" i="1" s="1"/>
  <c r="E46" i="1"/>
  <c r="E48" i="1" s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E49" i="1" s="1"/>
  <c r="D40" i="1"/>
  <c r="C40" i="1"/>
  <c r="C49" i="1" s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P38" i="1" s="1"/>
  <c r="D30" i="1"/>
  <c r="O38" i="1" s="1"/>
  <c r="C30" i="1"/>
  <c r="J29" i="1"/>
  <c r="J38" i="1" s="1"/>
  <c r="I29" i="1"/>
  <c r="I38" i="1" s="1"/>
  <c r="H29" i="1"/>
  <c r="G29" i="1"/>
  <c r="F29" i="1"/>
  <c r="E29" i="1"/>
  <c r="D29" i="1"/>
  <c r="C29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I21" i="3" s="1"/>
  <c r="H21" i="1"/>
  <c r="G21" i="1"/>
  <c r="F21" i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J18" i="1"/>
  <c r="J18" i="3" s="1"/>
  <c r="U17" i="1"/>
  <c r="T17" i="1"/>
  <c r="S17" i="1"/>
  <c r="R17" i="1"/>
  <c r="Q17" i="1"/>
  <c r="P17" i="1"/>
  <c r="O17" i="1"/>
  <c r="N17" i="1"/>
  <c r="J17" i="1"/>
  <c r="I17" i="1"/>
  <c r="H17" i="1"/>
  <c r="G17" i="1"/>
  <c r="F17" i="1"/>
  <c r="F17" i="3" s="1"/>
  <c r="E17" i="1"/>
  <c r="D17" i="1"/>
  <c r="C17" i="1"/>
  <c r="C18" i="1" s="1"/>
  <c r="C18" i="3" s="1"/>
  <c r="U16" i="1"/>
  <c r="T16" i="1"/>
  <c r="S16" i="1"/>
  <c r="R16" i="1"/>
  <c r="Q16" i="1"/>
  <c r="P16" i="1"/>
  <c r="O16" i="1"/>
  <c r="N16" i="1"/>
  <c r="J16" i="1"/>
  <c r="I16" i="1"/>
  <c r="I18" i="1" s="1"/>
  <c r="I18" i="3" s="1"/>
  <c r="H16" i="1"/>
  <c r="H18" i="1" s="1"/>
  <c r="H18" i="3" s="1"/>
  <c r="G16" i="1"/>
  <c r="F16" i="1"/>
  <c r="E16" i="1"/>
  <c r="D16" i="1"/>
  <c r="C16" i="1"/>
  <c r="U14" i="1"/>
  <c r="T14" i="1"/>
  <c r="S14" i="1"/>
  <c r="R14" i="1"/>
  <c r="Q14" i="1"/>
  <c r="P14" i="1"/>
  <c r="P41" i="1" s="1"/>
  <c r="O14" i="1"/>
  <c r="N14" i="1"/>
  <c r="J14" i="1"/>
  <c r="J14" i="3" s="1"/>
  <c r="I14" i="1"/>
  <c r="H14" i="1"/>
  <c r="G14" i="1"/>
  <c r="F14" i="1"/>
  <c r="E14" i="1"/>
  <c r="D14" i="1"/>
  <c r="C14" i="1"/>
  <c r="J13" i="1"/>
  <c r="I13" i="1"/>
  <c r="H13" i="1"/>
  <c r="G13" i="1"/>
  <c r="G13" i="3" s="1"/>
  <c r="F13" i="1"/>
  <c r="E13" i="1"/>
  <c r="D13" i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J10" i="3" s="1"/>
  <c r="I10" i="1"/>
  <c r="H10" i="1"/>
  <c r="G10" i="1"/>
  <c r="G10" i="3" s="1"/>
  <c r="F10" i="1"/>
  <c r="F10" i="3" s="1"/>
  <c r="E10" i="1"/>
  <c r="D10" i="1"/>
  <c r="C10" i="1"/>
  <c r="U9" i="1"/>
  <c r="T9" i="1"/>
  <c r="S9" i="1"/>
  <c r="R9" i="1"/>
  <c r="Q9" i="1"/>
  <c r="P9" i="1"/>
  <c r="O9" i="1"/>
  <c r="N9" i="1"/>
  <c r="I9" i="1"/>
  <c r="G9" i="1"/>
  <c r="J8" i="1"/>
  <c r="I8" i="1"/>
  <c r="H8" i="1"/>
  <c r="S37" i="1" s="1"/>
  <c r="G8" i="1"/>
  <c r="F8" i="1"/>
  <c r="E8" i="1"/>
  <c r="D8" i="1"/>
  <c r="C8" i="1"/>
  <c r="U7" i="1"/>
  <c r="T7" i="1"/>
  <c r="S7" i="1"/>
  <c r="R7" i="1"/>
  <c r="Q7" i="1"/>
  <c r="P7" i="1"/>
  <c r="O7" i="1"/>
  <c r="N7" i="1"/>
  <c r="J7" i="1"/>
  <c r="I7" i="1"/>
  <c r="H7" i="1"/>
  <c r="S30" i="1" s="1"/>
  <c r="G7" i="1"/>
  <c r="F7" i="1"/>
  <c r="F9" i="1" s="1"/>
  <c r="E7" i="1"/>
  <c r="P35" i="1" s="1"/>
  <c r="D7" i="1"/>
  <c r="D9" i="1" s="1"/>
  <c r="C7" i="1"/>
  <c r="U5" i="1"/>
  <c r="T5" i="1"/>
  <c r="R5" i="1"/>
  <c r="Q5" i="1"/>
  <c r="J5" i="1"/>
  <c r="J5" i="3" s="1"/>
  <c r="I5" i="1"/>
  <c r="I5" i="3" s="1"/>
  <c r="H5" i="1"/>
  <c r="G5" i="1"/>
  <c r="G5" i="3" s="1"/>
  <c r="F5" i="1"/>
  <c r="F5" i="3" s="1"/>
  <c r="E5" i="1"/>
  <c r="P5" i="1" s="1"/>
  <c r="D5" i="1"/>
  <c r="D5" i="3" s="1"/>
  <c r="C5" i="1"/>
  <c r="C5" i="3" s="1"/>
  <c r="D9" i="3" l="1"/>
  <c r="D12" i="1"/>
  <c r="O74" i="1"/>
  <c r="O75" i="1" s="1"/>
  <c r="O76" i="1" s="1"/>
  <c r="O31" i="1"/>
  <c r="F15" i="1"/>
  <c r="F15" i="3" s="1"/>
  <c r="F9" i="3"/>
  <c r="Q74" i="1"/>
  <c r="Q31" i="1"/>
  <c r="F12" i="1"/>
  <c r="C29" i="3"/>
  <c r="C23" i="3"/>
  <c r="C24" i="3"/>
  <c r="C7" i="3"/>
  <c r="C11" i="3"/>
  <c r="J16" i="3"/>
  <c r="P55" i="1"/>
  <c r="P53" i="1"/>
  <c r="I24" i="3"/>
  <c r="I7" i="3"/>
  <c r="I11" i="3"/>
  <c r="I23" i="3"/>
  <c r="T35" i="1"/>
  <c r="H13" i="3"/>
  <c r="E14" i="3"/>
  <c r="T42" i="1"/>
  <c r="T41" i="1"/>
  <c r="G17" i="3"/>
  <c r="J21" i="3"/>
  <c r="H22" i="3"/>
  <c r="I32" i="3"/>
  <c r="J33" i="3"/>
  <c r="Q55" i="1"/>
  <c r="Q53" i="1"/>
  <c r="D8" i="3"/>
  <c r="O36" i="1"/>
  <c r="O37" i="1"/>
  <c r="S42" i="1"/>
  <c r="S41" i="1"/>
  <c r="C25" i="2"/>
  <c r="R44" i="2"/>
  <c r="J24" i="3"/>
  <c r="J7" i="3"/>
  <c r="J11" i="3"/>
  <c r="J23" i="3"/>
  <c r="U40" i="1"/>
  <c r="U30" i="1"/>
  <c r="U35" i="1"/>
  <c r="F8" i="3"/>
  <c r="Q37" i="1"/>
  <c r="Q36" i="1"/>
  <c r="C9" i="1"/>
  <c r="I13" i="3"/>
  <c r="F14" i="3"/>
  <c r="U42" i="1"/>
  <c r="U41" i="1"/>
  <c r="E18" i="1"/>
  <c r="E18" i="3" s="1"/>
  <c r="C27" i="1"/>
  <c r="E29" i="3"/>
  <c r="E38" i="1"/>
  <c r="I30" i="3"/>
  <c r="T38" i="1"/>
  <c r="R55" i="1"/>
  <c r="H5" i="3"/>
  <c r="H27" i="1"/>
  <c r="G14" i="3"/>
  <c r="J22" i="3"/>
  <c r="D27" i="1"/>
  <c r="F38" i="1"/>
  <c r="F31" i="3" s="1"/>
  <c r="J30" i="3"/>
  <c r="C34" i="3"/>
  <c r="C38" i="1"/>
  <c r="Q40" i="1"/>
  <c r="G9" i="3"/>
  <c r="R74" i="1"/>
  <c r="D14" i="3"/>
  <c r="N5" i="1"/>
  <c r="J13" i="3"/>
  <c r="I17" i="3"/>
  <c r="J17" i="3"/>
  <c r="F27" i="1"/>
  <c r="G38" i="1"/>
  <c r="G33" i="3" s="1"/>
  <c r="R31" i="1"/>
  <c r="I36" i="3"/>
  <c r="T40" i="1"/>
  <c r="F82" i="2"/>
  <c r="D16" i="3"/>
  <c r="D18" i="1"/>
  <c r="D18" i="3" s="1"/>
  <c r="D15" i="1"/>
  <c r="D15" i="3" s="1"/>
  <c r="H24" i="3"/>
  <c r="H7" i="3"/>
  <c r="H11" i="3"/>
  <c r="H23" i="3"/>
  <c r="H9" i="1"/>
  <c r="S40" i="1"/>
  <c r="S35" i="1"/>
  <c r="E8" i="3"/>
  <c r="P37" i="1"/>
  <c r="P36" i="1"/>
  <c r="G8" i="3"/>
  <c r="R37" i="1"/>
  <c r="R36" i="1"/>
  <c r="F18" i="1"/>
  <c r="F18" i="3" s="1"/>
  <c r="O5" i="1"/>
  <c r="H8" i="3"/>
  <c r="S36" i="1"/>
  <c r="E9" i="1"/>
  <c r="I8" i="3"/>
  <c r="T37" i="1"/>
  <c r="T36" i="1"/>
  <c r="C10" i="3"/>
  <c r="I14" i="3"/>
  <c r="C16" i="3"/>
  <c r="G27" i="1"/>
  <c r="T30" i="1"/>
  <c r="R38" i="1"/>
  <c r="R39" i="1" s="1"/>
  <c r="G82" i="2"/>
  <c r="C21" i="3"/>
  <c r="I27" i="1"/>
  <c r="I38" i="3"/>
  <c r="C31" i="3"/>
  <c r="C37" i="3"/>
  <c r="I9" i="3"/>
  <c r="T31" i="1"/>
  <c r="T74" i="1"/>
  <c r="T75" i="1" s="1"/>
  <c r="T76" i="1" s="1"/>
  <c r="E10" i="3"/>
  <c r="N42" i="1"/>
  <c r="N41" i="1"/>
  <c r="E16" i="3"/>
  <c r="D21" i="3"/>
  <c r="J27" i="1"/>
  <c r="J38" i="3"/>
  <c r="I35" i="3"/>
  <c r="C22" i="3"/>
  <c r="C30" i="3"/>
  <c r="N38" i="1"/>
  <c r="O39" i="1" s="1"/>
  <c r="D49" i="1"/>
  <c r="L25" i="2"/>
  <c r="AA44" i="2"/>
  <c r="J8" i="3"/>
  <c r="U37" i="1"/>
  <c r="U36" i="1"/>
  <c r="S5" i="1"/>
  <c r="J9" i="1"/>
  <c r="C13" i="3"/>
  <c r="E5" i="3"/>
  <c r="E27" i="1"/>
  <c r="D13" i="3"/>
  <c r="P42" i="1"/>
  <c r="G16" i="3"/>
  <c r="G18" i="1"/>
  <c r="G18" i="3" s="1"/>
  <c r="C17" i="3"/>
  <c r="F21" i="3"/>
  <c r="D38" i="1"/>
  <c r="D34" i="3" s="1"/>
  <c r="D23" i="3"/>
  <c r="D24" i="3"/>
  <c r="D7" i="3"/>
  <c r="D11" i="3"/>
  <c r="O35" i="1"/>
  <c r="O40" i="1"/>
  <c r="O30" i="1"/>
  <c r="G12" i="1"/>
  <c r="O41" i="1"/>
  <c r="O42" i="1"/>
  <c r="F16" i="3"/>
  <c r="Q34" i="1"/>
  <c r="E21" i="3"/>
  <c r="F23" i="3"/>
  <c r="F24" i="3"/>
  <c r="F7" i="3"/>
  <c r="F11" i="3"/>
  <c r="Q35" i="1"/>
  <c r="Q30" i="1"/>
  <c r="H10" i="3"/>
  <c r="I12" i="1"/>
  <c r="E13" i="3"/>
  <c r="Q41" i="1"/>
  <c r="Q42" i="1"/>
  <c r="H16" i="3"/>
  <c r="D17" i="3"/>
  <c r="G21" i="3"/>
  <c r="E22" i="3"/>
  <c r="P39" i="1"/>
  <c r="E23" i="3"/>
  <c r="E24" i="3"/>
  <c r="E7" i="3"/>
  <c r="E11" i="3"/>
  <c r="P40" i="1"/>
  <c r="P30" i="1"/>
  <c r="G24" i="3"/>
  <c r="G7" i="3"/>
  <c r="G11" i="3"/>
  <c r="G23" i="3"/>
  <c r="R35" i="1"/>
  <c r="R40" i="1"/>
  <c r="R30" i="1"/>
  <c r="C8" i="3"/>
  <c r="I10" i="3"/>
  <c r="F13" i="3"/>
  <c r="C14" i="3"/>
  <c r="R41" i="1"/>
  <c r="R42" i="1"/>
  <c r="I16" i="3"/>
  <c r="E17" i="3"/>
  <c r="F22" i="3"/>
  <c r="Q38" i="1"/>
  <c r="Q39" i="1" s="1"/>
  <c r="H33" i="3"/>
  <c r="C35" i="3"/>
  <c r="I37" i="3"/>
  <c r="U38" i="1"/>
  <c r="U39" i="1" s="1"/>
  <c r="S53" i="2"/>
  <c r="V44" i="2"/>
  <c r="S54" i="2"/>
  <c r="S55" i="2"/>
  <c r="I80" i="2"/>
  <c r="I82" i="2"/>
  <c r="Y52" i="2"/>
  <c r="J68" i="2"/>
  <c r="Y60" i="2"/>
  <c r="AA55" i="2"/>
  <c r="M48" i="6"/>
  <c r="G31" i="3"/>
  <c r="C32" i="3"/>
  <c r="D35" i="3"/>
  <c r="J37" i="3"/>
  <c r="T53" i="2"/>
  <c r="G25" i="2"/>
  <c r="T54" i="2"/>
  <c r="T55" i="2"/>
  <c r="J51" i="2"/>
  <c r="S43" i="2"/>
  <c r="S47" i="2"/>
  <c r="Z49" i="2"/>
  <c r="S50" i="2"/>
  <c r="N48" i="6"/>
  <c r="K48" i="6"/>
  <c r="K79" i="6" s="1"/>
  <c r="G22" i="3"/>
  <c r="H31" i="3"/>
  <c r="D32" i="3"/>
  <c r="H34" i="3"/>
  <c r="E35" i="3"/>
  <c r="H38" i="1"/>
  <c r="H32" i="3" s="1"/>
  <c r="U45" i="1"/>
  <c r="U55" i="1"/>
  <c r="U53" i="2"/>
  <c r="I22" i="2"/>
  <c r="H25" i="2"/>
  <c r="U55" i="2"/>
  <c r="U54" i="2"/>
  <c r="T43" i="2"/>
  <c r="AA49" i="2"/>
  <c r="T50" i="2"/>
  <c r="I31" i="3"/>
  <c r="E32" i="3"/>
  <c r="I34" i="3"/>
  <c r="C36" i="3"/>
  <c r="C54" i="1"/>
  <c r="O34" i="1" s="1"/>
  <c r="V50" i="2"/>
  <c r="J22" i="2"/>
  <c r="U43" i="2"/>
  <c r="W47" i="2"/>
  <c r="U50" i="2"/>
  <c r="M59" i="2"/>
  <c r="M57" i="2" s="1"/>
  <c r="M64" i="2" s="1"/>
  <c r="D48" i="6"/>
  <c r="I22" i="3"/>
  <c r="I29" i="3"/>
  <c r="J31" i="3"/>
  <c r="F32" i="3"/>
  <c r="J34" i="3"/>
  <c r="D54" i="1"/>
  <c r="O45" i="1" s="1"/>
  <c r="W53" i="2"/>
  <c r="K22" i="2"/>
  <c r="W55" i="2"/>
  <c r="W54" i="2"/>
  <c r="V43" i="2"/>
  <c r="S51" i="2"/>
  <c r="X52" i="2"/>
  <c r="C80" i="2"/>
  <c r="E48" i="6"/>
  <c r="J29" i="3"/>
  <c r="G32" i="3"/>
  <c r="C33" i="3"/>
  <c r="H35" i="3"/>
  <c r="E36" i="3"/>
  <c r="E54" i="1"/>
  <c r="X55" i="2"/>
  <c r="X54" i="2"/>
  <c r="W43" i="2"/>
  <c r="Z48" i="2"/>
  <c r="Y48" i="2"/>
  <c r="T51" i="2"/>
  <c r="Y47" i="2"/>
  <c r="R48" i="2"/>
  <c r="AA50" i="2"/>
  <c r="C64" i="2"/>
  <c r="C68" i="2" s="1"/>
  <c r="C69" i="2" s="1"/>
  <c r="R49" i="2"/>
  <c r="L57" i="2"/>
  <c r="L64" i="2" s="1"/>
  <c r="F48" i="6"/>
  <c r="F49" i="1"/>
  <c r="F54" i="1"/>
  <c r="Y53" i="2"/>
  <c r="Y55" i="2"/>
  <c r="Y54" i="2"/>
  <c r="C82" i="2"/>
  <c r="Z47" i="2"/>
  <c r="AB50" i="2"/>
  <c r="S60" i="2"/>
  <c r="D68" i="2"/>
  <c r="E80" i="2"/>
  <c r="G48" i="6"/>
  <c r="G79" i="6" s="1"/>
  <c r="E33" i="3"/>
  <c r="J35" i="3"/>
  <c r="G36" i="3"/>
  <c r="G49" i="1"/>
  <c r="G54" i="1"/>
  <c r="Z53" i="2"/>
  <c r="Z52" i="2"/>
  <c r="Z55" i="2"/>
  <c r="AA51" i="2"/>
  <c r="AA48" i="2"/>
  <c r="D51" i="2"/>
  <c r="D81" i="2" s="1"/>
  <c r="T52" i="2"/>
  <c r="Y43" i="2"/>
  <c r="T49" i="2"/>
  <c r="E64" i="2"/>
  <c r="E68" i="2" s="1"/>
  <c r="F80" i="2"/>
  <c r="T60" i="2"/>
  <c r="H48" i="6"/>
  <c r="H79" i="6" s="1"/>
  <c r="E30" i="3"/>
  <c r="J32" i="3"/>
  <c r="H36" i="3"/>
  <c r="E37" i="3"/>
  <c r="H49" i="1"/>
  <c r="H54" i="1"/>
  <c r="AA53" i="2"/>
  <c r="AA52" i="2"/>
  <c r="M21" i="2"/>
  <c r="M22" i="2" s="1"/>
  <c r="E51" i="2"/>
  <c r="U52" i="2"/>
  <c r="U47" i="2"/>
  <c r="Z43" i="2"/>
  <c r="U60" i="2"/>
  <c r="F68" i="2"/>
  <c r="F69" i="2" s="1"/>
  <c r="W50" i="2"/>
  <c r="G80" i="2"/>
  <c r="I48" i="6"/>
  <c r="I78" i="6"/>
  <c r="I49" i="1"/>
  <c r="I54" i="1"/>
  <c r="T55" i="1" s="1"/>
  <c r="AB52" i="2"/>
  <c r="AB43" i="2"/>
  <c r="AB55" i="2"/>
  <c r="AB53" i="2"/>
  <c r="D40" i="2"/>
  <c r="S18" i="2" s="1"/>
  <c r="S40" i="2" s="1"/>
  <c r="V52" i="2"/>
  <c r="V47" i="2"/>
  <c r="V60" i="2"/>
  <c r="G68" i="2"/>
  <c r="G69" i="2" s="1"/>
  <c r="X50" i="2"/>
  <c r="J24" i="6"/>
  <c r="J48" i="6" s="1"/>
  <c r="J79" i="6" s="1"/>
  <c r="J36" i="3"/>
  <c r="S38" i="1"/>
  <c r="S39" i="1" s="1"/>
  <c r="J49" i="1"/>
  <c r="J54" i="1"/>
  <c r="U53" i="1" s="1"/>
  <c r="M65" i="2"/>
  <c r="L65" i="2"/>
  <c r="K65" i="2"/>
  <c r="E22" i="2"/>
  <c r="D25" i="2"/>
  <c r="Z34" i="2"/>
  <c r="W52" i="2"/>
  <c r="Y51" i="2"/>
  <c r="V49" i="2"/>
  <c r="H64" i="2"/>
  <c r="Y50" i="2"/>
  <c r="I81" i="2"/>
  <c r="Y67" i="2"/>
  <c r="Y59" i="2"/>
  <c r="D10" i="3"/>
  <c r="H14" i="3"/>
  <c r="H17" i="3"/>
  <c r="H21" i="3"/>
  <c r="D22" i="3"/>
  <c r="D29" i="3"/>
  <c r="H30" i="3"/>
  <c r="E31" i="3"/>
  <c r="I33" i="3"/>
  <c r="E34" i="3"/>
  <c r="H37" i="3"/>
  <c r="C48" i="1"/>
  <c r="R53" i="2"/>
  <c r="F22" i="2"/>
  <c r="R54" i="2"/>
  <c r="R55" i="2"/>
  <c r="H51" i="2"/>
  <c r="H80" i="2" s="1"/>
  <c r="X49" i="2"/>
  <c r="V54" i="2"/>
  <c r="J80" i="2"/>
  <c r="X67" i="2"/>
  <c r="J78" i="6"/>
  <c r="C63" i="2"/>
  <c r="D63" i="2"/>
  <c r="C81" i="2"/>
  <c r="E63" i="2"/>
  <c r="X59" i="2"/>
  <c r="F63" i="2"/>
  <c r="E81" i="2"/>
  <c r="S49" i="2"/>
  <c r="G63" i="2"/>
  <c r="I64" i="2"/>
  <c r="F81" i="2"/>
  <c r="H63" i="2"/>
  <c r="G81" i="2"/>
  <c r="H81" i="2"/>
  <c r="K57" i="2"/>
  <c r="K64" i="2" s="1"/>
  <c r="M63" i="2"/>
  <c r="M25" i="2" l="1"/>
  <c r="AB44" i="2"/>
  <c r="H55" i="1"/>
  <c r="H49" i="3" s="1"/>
  <c r="S46" i="1"/>
  <c r="U44" i="2"/>
  <c r="F25" i="2"/>
  <c r="D31" i="3"/>
  <c r="G27" i="3"/>
  <c r="R27" i="1"/>
  <c r="T53" i="1"/>
  <c r="O53" i="1"/>
  <c r="R60" i="2"/>
  <c r="W67" i="2"/>
  <c r="W59" i="2"/>
  <c r="S59" i="2"/>
  <c r="S67" i="2"/>
  <c r="E82" i="2"/>
  <c r="E69" i="2"/>
  <c r="D37" i="3"/>
  <c r="AA74" i="2"/>
  <c r="L29" i="2"/>
  <c r="L38" i="2"/>
  <c r="F34" i="3"/>
  <c r="H27" i="3"/>
  <c r="S27" i="1"/>
  <c r="E38" i="3"/>
  <c r="F36" i="3"/>
  <c r="G30" i="3"/>
  <c r="Q75" i="1"/>
  <c r="Q76" i="1" s="1"/>
  <c r="J49" i="3"/>
  <c r="I54" i="3"/>
  <c r="I55" i="1"/>
  <c r="T46" i="1"/>
  <c r="U34" i="1"/>
  <c r="R59" i="2"/>
  <c r="R67" i="2"/>
  <c r="J55" i="1"/>
  <c r="J54" i="3" s="1"/>
  <c r="U46" i="1"/>
  <c r="G37" i="3"/>
  <c r="K25" i="2"/>
  <c r="Z44" i="2"/>
  <c r="D36" i="3"/>
  <c r="Y44" i="2"/>
  <c r="J25" i="2"/>
  <c r="J81" i="2"/>
  <c r="J82" i="2"/>
  <c r="J69" i="2"/>
  <c r="J27" i="3"/>
  <c r="U27" i="1"/>
  <c r="C27" i="3"/>
  <c r="N27" i="1"/>
  <c r="U67" i="2"/>
  <c r="U59" i="2"/>
  <c r="AB49" i="2"/>
  <c r="AB51" i="2"/>
  <c r="AB48" i="2"/>
  <c r="P34" i="1"/>
  <c r="I68" i="2"/>
  <c r="I69" i="2" s="1"/>
  <c r="X60" i="2"/>
  <c r="G35" i="3"/>
  <c r="F35" i="3"/>
  <c r="G54" i="3"/>
  <c r="G55" i="1"/>
  <c r="R46" i="1"/>
  <c r="S34" i="1"/>
  <c r="G29" i="3"/>
  <c r="I12" i="3"/>
  <c r="T64" i="1"/>
  <c r="I15" i="1"/>
  <c r="I15" i="3" s="1"/>
  <c r="I25" i="1"/>
  <c r="F37" i="3"/>
  <c r="E27" i="3"/>
  <c r="P27" i="1"/>
  <c r="V67" i="2"/>
  <c r="V59" i="2"/>
  <c r="C48" i="3"/>
  <c r="N55" i="1"/>
  <c r="N53" i="1"/>
  <c r="N45" i="1"/>
  <c r="H68" i="2"/>
  <c r="W60" i="2"/>
  <c r="I79" i="6"/>
  <c r="D80" i="2"/>
  <c r="F30" i="3"/>
  <c r="I27" i="3"/>
  <c r="T27" i="1"/>
  <c r="R75" i="1"/>
  <c r="R76" i="1" s="1"/>
  <c r="C38" i="3"/>
  <c r="R45" i="1"/>
  <c r="D54" i="3"/>
  <c r="D55" i="1"/>
  <c r="O46" i="1"/>
  <c r="V74" i="2"/>
  <c r="G29" i="2"/>
  <c r="G38" i="2"/>
  <c r="G12" i="3"/>
  <c r="R64" i="1"/>
  <c r="G15" i="1"/>
  <c r="G15" i="3" s="1"/>
  <c r="G25" i="1"/>
  <c r="D38" i="3"/>
  <c r="D56" i="1"/>
  <c r="C55" i="1"/>
  <c r="N46" i="1"/>
  <c r="O55" i="1"/>
  <c r="G49" i="3"/>
  <c r="F54" i="3"/>
  <c r="F55" i="1"/>
  <c r="Q46" i="1"/>
  <c r="E55" i="1"/>
  <c r="P46" i="1"/>
  <c r="Q24" i="6"/>
  <c r="G34" i="3"/>
  <c r="D30" i="3"/>
  <c r="J9" i="3"/>
  <c r="U74" i="1"/>
  <c r="J12" i="1"/>
  <c r="U31" i="1"/>
  <c r="E9" i="3"/>
  <c r="P74" i="1"/>
  <c r="P75" i="1" s="1"/>
  <c r="P76" i="1" s="1"/>
  <c r="P31" i="1"/>
  <c r="E12" i="1"/>
  <c r="R53" i="1"/>
  <c r="Q45" i="1"/>
  <c r="P45" i="1"/>
  <c r="D12" i="3"/>
  <c r="O64" i="1"/>
  <c r="D25" i="1"/>
  <c r="S45" i="1"/>
  <c r="F38" i="3"/>
  <c r="F56" i="1"/>
  <c r="W74" i="2"/>
  <c r="H29" i="2"/>
  <c r="H38" i="2"/>
  <c r="G38" i="3"/>
  <c r="G56" i="1"/>
  <c r="F29" i="3"/>
  <c r="C9" i="3"/>
  <c r="N74" i="1"/>
  <c r="N31" i="1"/>
  <c r="C12" i="1"/>
  <c r="H82" i="2"/>
  <c r="H69" i="2"/>
  <c r="S74" i="2"/>
  <c r="D38" i="2"/>
  <c r="D29" i="2"/>
  <c r="T34" i="1"/>
  <c r="D82" i="2"/>
  <c r="D69" i="2"/>
  <c r="X44" i="2"/>
  <c r="I25" i="2"/>
  <c r="F49" i="3"/>
  <c r="T45" i="1"/>
  <c r="F27" i="3"/>
  <c r="Q27" i="1"/>
  <c r="S53" i="1"/>
  <c r="D27" i="3"/>
  <c r="O27" i="1"/>
  <c r="R74" i="2"/>
  <c r="C38" i="2"/>
  <c r="C29" i="2"/>
  <c r="T59" i="2"/>
  <c r="T67" i="2"/>
  <c r="E25" i="2"/>
  <c r="T44" i="2"/>
  <c r="I49" i="3"/>
  <c r="F33" i="3"/>
  <c r="H38" i="3"/>
  <c r="H56" i="1"/>
  <c r="R34" i="1"/>
  <c r="D33" i="3"/>
  <c r="H29" i="3"/>
  <c r="H9" i="3"/>
  <c r="S74" i="1"/>
  <c r="S75" i="1" s="1"/>
  <c r="S76" i="1" s="1"/>
  <c r="H12" i="1"/>
  <c r="S31" i="1"/>
  <c r="S55" i="1"/>
  <c r="T39" i="1"/>
  <c r="F12" i="3"/>
  <c r="Q64" i="1"/>
  <c r="F25" i="1"/>
  <c r="C12" i="3" l="1"/>
  <c r="N64" i="1"/>
  <c r="C15" i="1"/>
  <c r="C15" i="3" s="1"/>
  <c r="C25" i="1"/>
  <c r="J12" i="3"/>
  <c r="U64" i="1"/>
  <c r="J25" i="1"/>
  <c r="J15" i="1"/>
  <c r="J15" i="3" s="1"/>
  <c r="D25" i="3"/>
  <c r="D26" i="1"/>
  <c r="O65" i="1"/>
  <c r="O32" i="1"/>
  <c r="O6" i="1"/>
  <c r="O56" i="1"/>
  <c r="O48" i="1"/>
  <c r="F25" i="3"/>
  <c r="Q65" i="1"/>
  <c r="Q32" i="1"/>
  <c r="F26" i="1"/>
  <c r="Q6" i="1"/>
  <c r="Q48" i="1"/>
  <c r="Q56" i="1"/>
  <c r="G31" i="2"/>
  <c r="V83" i="2"/>
  <c r="V84" i="2" s="1"/>
  <c r="V85" i="2" s="1"/>
  <c r="C31" i="2"/>
  <c r="R83" i="2"/>
  <c r="R84" i="2" s="1"/>
  <c r="R85" i="2" s="1"/>
  <c r="AA45" i="2"/>
  <c r="AA75" i="2"/>
  <c r="AA19" i="2"/>
  <c r="AA23" i="2" s="1"/>
  <c r="L39" i="2"/>
  <c r="AA61" i="2" s="1"/>
  <c r="V75" i="2"/>
  <c r="V19" i="2"/>
  <c r="V23" i="2" s="1"/>
  <c r="V45" i="2"/>
  <c r="G39" i="2"/>
  <c r="J58" i="3"/>
  <c r="J50" i="3"/>
  <c r="J55" i="3"/>
  <c r="J48" i="3"/>
  <c r="J44" i="3"/>
  <c r="J53" i="3"/>
  <c r="J43" i="3"/>
  <c r="J41" i="3"/>
  <c r="J47" i="3"/>
  <c r="J51" i="3"/>
  <c r="J52" i="3"/>
  <c r="J40" i="3"/>
  <c r="J56" i="1"/>
  <c r="J45" i="3"/>
  <c r="J46" i="3"/>
  <c r="J42" i="3"/>
  <c r="R75" i="2"/>
  <c r="R45" i="2"/>
  <c r="C39" i="2"/>
  <c r="R19" i="2"/>
  <c r="R23" i="2" s="1"/>
  <c r="C55" i="3"/>
  <c r="C58" i="3"/>
  <c r="C50" i="3"/>
  <c r="C44" i="3"/>
  <c r="C43" i="3"/>
  <c r="C49" i="3"/>
  <c r="C41" i="3"/>
  <c r="C47" i="3"/>
  <c r="C45" i="3"/>
  <c r="C52" i="3"/>
  <c r="C53" i="3"/>
  <c r="C51" i="3"/>
  <c r="C40" i="3"/>
  <c r="C42" i="3"/>
  <c r="C46" i="3"/>
  <c r="V68" i="2"/>
  <c r="R68" i="2"/>
  <c r="I58" i="3"/>
  <c r="I50" i="3"/>
  <c r="I55" i="3"/>
  <c r="I52" i="3"/>
  <c r="I45" i="3"/>
  <c r="I40" i="3"/>
  <c r="I51" i="3"/>
  <c r="I48" i="3"/>
  <c r="I41" i="3"/>
  <c r="I44" i="3"/>
  <c r="I56" i="1"/>
  <c r="I42" i="3"/>
  <c r="I43" i="3"/>
  <c r="I46" i="3"/>
  <c r="I47" i="3"/>
  <c r="I53" i="3"/>
  <c r="L30" i="2"/>
  <c r="AA22" i="2" s="1"/>
  <c r="L31" i="2"/>
  <c r="F9" i="2" s="1"/>
  <c r="L66" i="2" s="1"/>
  <c r="AA83" i="2"/>
  <c r="AA84" i="2" s="1"/>
  <c r="AA85" i="2" s="1"/>
  <c r="AB74" i="2"/>
  <c r="M38" i="2"/>
  <c r="M29" i="2"/>
  <c r="X74" i="2"/>
  <c r="I29" i="2"/>
  <c r="I38" i="2"/>
  <c r="U75" i="1"/>
  <c r="U76" i="1" s="1"/>
  <c r="N75" i="1"/>
  <c r="N76" i="1" s="1"/>
  <c r="C54" i="3"/>
  <c r="D55" i="3"/>
  <c r="D58" i="3"/>
  <c r="D50" i="3"/>
  <c r="D46" i="3"/>
  <c r="D52" i="3"/>
  <c r="D41" i="3"/>
  <c r="D45" i="3"/>
  <c r="D43" i="3"/>
  <c r="D40" i="3"/>
  <c r="D48" i="3"/>
  <c r="D51" i="3"/>
  <c r="D53" i="3"/>
  <c r="D47" i="3"/>
  <c r="D42" i="3"/>
  <c r="D44" i="3"/>
  <c r="G58" i="3"/>
  <c r="G50" i="3"/>
  <c r="G55" i="3"/>
  <c r="G48" i="3"/>
  <c r="G40" i="3"/>
  <c r="G45" i="3"/>
  <c r="G43" i="3"/>
  <c r="G44" i="3"/>
  <c r="G47" i="3"/>
  <c r="G53" i="3"/>
  <c r="G51" i="3"/>
  <c r="G52" i="3"/>
  <c r="G41" i="3"/>
  <c r="G46" i="3"/>
  <c r="G42" i="3"/>
  <c r="Y74" i="2"/>
  <c r="J29" i="2"/>
  <c r="J38" i="2"/>
  <c r="U74" i="2"/>
  <c r="F29" i="2"/>
  <c r="F38" i="2"/>
  <c r="D31" i="2"/>
  <c r="S83" i="2"/>
  <c r="S84" i="2" s="1"/>
  <c r="S85" i="2" s="1"/>
  <c r="W75" i="2"/>
  <c r="W19" i="2"/>
  <c r="W23" i="2" s="1"/>
  <c r="W45" i="2"/>
  <c r="H39" i="2"/>
  <c r="E12" i="3"/>
  <c r="E25" i="1"/>
  <c r="P64" i="1"/>
  <c r="E15" i="1"/>
  <c r="E15" i="3" s="1"/>
  <c r="E55" i="3"/>
  <c r="E58" i="3"/>
  <c r="E50" i="3"/>
  <c r="E53" i="3"/>
  <c r="E46" i="3"/>
  <c r="E49" i="3"/>
  <c r="E41" i="3"/>
  <c r="E43" i="3"/>
  <c r="E45" i="3"/>
  <c r="E42" i="3"/>
  <c r="E40" i="3"/>
  <c r="E47" i="3"/>
  <c r="E51" i="3"/>
  <c r="E52" i="3"/>
  <c r="E48" i="3"/>
  <c r="E44" i="3"/>
  <c r="W68" i="2"/>
  <c r="H12" i="3"/>
  <c r="H25" i="1"/>
  <c r="S64" i="1"/>
  <c r="H15" i="1"/>
  <c r="H15" i="3" s="1"/>
  <c r="T74" i="2"/>
  <c r="E29" i="2"/>
  <c r="E38" i="2"/>
  <c r="S75" i="2"/>
  <c r="D39" i="2"/>
  <c r="S19" i="2"/>
  <c r="S23" i="2" s="1"/>
  <c r="S45" i="2"/>
  <c r="H31" i="2"/>
  <c r="W83" i="2"/>
  <c r="W84" i="2" s="1"/>
  <c r="W85" i="2" s="1"/>
  <c r="E54" i="3"/>
  <c r="C56" i="1"/>
  <c r="D49" i="3"/>
  <c r="G25" i="3"/>
  <c r="R65" i="1"/>
  <c r="G26" i="1"/>
  <c r="R32" i="1"/>
  <c r="R6" i="1"/>
  <c r="R48" i="1"/>
  <c r="R56" i="1"/>
  <c r="H58" i="3"/>
  <c r="H50" i="3"/>
  <c r="H55" i="3"/>
  <c r="H45" i="3"/>
  <c r="H51" i="3"/>
  <c r="H43" i="3"/>
  <c r="H53" i="3"/>
  <c r="H42" i="3"/>
  <c r="H47" i="3"/>
  <c r="H44" i="3"/>
  <c r="H41" i="3"/>
  <c r="H52" i="3"/>
  <c r="H40" i="3"/>
  <c r="H48" i="3"/>
  <c r="H46" i="3"/>
  <c r="F55" i="3"/>
  <c r="F58" i="3"/>
  <c r="F50" i="3"/>
  <c r="F43" i="3"/>
  <c r="F40" i="3"/>
  <c r="F51" i="3"/>
  <c r="F45" i="3"/>
  <c r="F52" i="3"/>
  <c r="F44" i="3"/>
  <c r="F47" i="3"/>
  <c r="F42" i="3"/>
  <c r="F53" i="3"/>
  <c r="F46" i="3"/>
  <c r="F48" i="3"/>
  <c r="F41" i="3"/>
  <c r="I25" i="3"/>
  <c r="I26" i="1"/>
  <c r="T32" i="1"/>
  <c r="T65" i="1"/>
  <c r="T6" i="1"/>
  <c r="T48" i="1"/>
  <c r="T56" i="1"/>
  <c r="Z74" i="2"/>
  <c r="K29" i="2"/>
  <c r="K38" i="2"/>
  <c r="E56" i="1"/>
  <c r="S68" i="2"/>
  <c r="H54" i="3"/>
  <c r="AB75" i="2" l="1"/>
  <c r="AB19" i="2"/>
  <c r="AB23" i="2" s="1"/>
  <c r="AB45" i="2"/>
  <c r="M39" i="2"/>
  <c r="AB61" i="2" s="1"/>
  <c r="F31" i="2"/>
  <c r="U83" i="2"/>
  <c r="U84" i="2" s="1"/>
  <c r="U85" i="2" s="1"/>
  <c r="I26" i="3"/>
  <c r="T47" i="1"/>
  <c r="T57" i="1"/>
  <c r="T75" i="2"/>
  <c r="E39" i="2"/>
  <c r="T19" i="2"/>
  <c r="T23" i="2" s="1"/>
  <c r="T45" i="2"/>
  <c r="T68" i="2"/>
  <c r="E31" i="2"/>
  <c r="T83" i="2"/>
  <c r="T84" i="2" s="1"/>
  <c r="T85" i="2" s="1"/>
  <c r="Y75" i="2"/>
  <c r="Y19" i="2"/>
  <c r="Y23" i="2" s="1"/>
  <c r="Y45" i="2"/>
  <c r="J39" i="2"/>
  <c r="Y68" i="2"/>
  <c r="X75" i="2"/>
  <c r="X19" i="2"/>
  <c r="X23" i="2" s="1"/>
  <c r="X45" i="2"/>
  <c r="I39" i="2"/>
  <c r="X68" i="2"/>
  <c r="E25" i="3"/>
  <c r="P32" i="1"/>
  <c r="P65" i="1"/>
  <c r="E26" i="1"/>
  <c r="P6" i="1"/>
  <c r="P48" i="1"/>
  <c r="P56" i="1"/>
  <c r="J31" i="2"/>
  <c r="D9" i="2" s="1"/>
  <c r="Y83" i="2"/>
  <c r="Y84" i="2" s="1"/>
  <c r="Y85" i="2" s="1"/>
  <c r="I31" i="2"/>
  <c r="X83" i="2"/>
  <c r="X84" i="2" s="1"/>
  <c r="X85" i="2" s="1"/>
  <c r="G26" i="3"/>
  <c r="R57" i="1"/>
  <c r="R47" i="1"/>
  <c r="O8" i="1"/>
  <c r="O11" i="1" s="1"/>
  <c r="V61" i="2"/>
  <c r="V69" i="2"/>
  <c r="D26" i="3"/>
  <c r="O57" i="1"/>
  <c r="O47" i="1"/>
  <c r="Z45" i="2"/>
  <c r="Z75" i="2"/>
  <c r="Z19" i="2"/>
  <c r="K39" i="2"/>
  <c r="Z61" i="2" s="1"/>
  <c r="W61" i="2"/>
  <c r="W69" i="2"/>
  <c r="M30" i="2"/>
  <c r="AB22" i="2" s="1"/>
  <c r="M31" i="2"/>
  <c r="G9" i="2" s="1"/>
  <c r="M66" i="2" s="1"/>
  <c r="AB83" i="2"/>
  <c r="AB84" i="2" s="1"/>
  <c r="AB85" i="2" s="1"/>
  <c r="V62" i="2"/>
  <c r="V70" i="2"/>
  <c r="V46" i="2"/>
  <c r="V25" i="2"/>
  <c r="F26" i="3"/>
  <c r="Q57" i="1"/>
  <c r="Q47" i="1"/>
  <c r="K30" i="2"/>
  <c r="Z22" i="2" s="1"/>
  <c r="Z83" i="2"/>
  <c r="Z84" i="2" s="1"/>
  <c r="Z85" i="2" s="1"/>
  <c r="H25" i="3"/>
  <c r="S32" i="1"/>
  <c r="S65" i="1"/>
  <c r="S6" i="1"/>
  <c r="H26" i="1"/>
  <c r="S48" i="1"/>
  <c r="S56" i="1"/>
  <c r="J25" i="3"/>
  <c r="J26" i="1"/>
  <c r="U32" i="1"/>
  <c r="U65" i="1"/>
  <c r="U6" i="1"/>
  <c r="U56" i="1"/>
  <c r="U48" i="1"/>
  <c r="R69" i="2"/>
  <c r="R61" i="2"/>
  <c r="T8" i="1"/>
  <c r="T11" i="1" s="1"/>
  <c r="S70" i="2"/>
  <c r="S46" i="2"/>
  <c r="S62" i="2"/>
  <c r="S25" i="2"/>
  <c r="C25" i="3"/>
  <c r="N65" i="1"/>
  <c r="N6" i="1"/>
  <c r="C26" i="1"/>
  <c r="N32" i="1"/>
  <c r="N48" i="1"/>
  <c r="N56" i="1"/>
  <c r="Q8" i="1"/>
  <c r="Q11" i="1" s="1"/>
  <c r="W62" i="2"/>
  <c r="W70" i="2"/>
  <c r="W46" i="2"/>
  <c r="W25" i="2"/>
  <c r="R70" i="2"/>
  <c r="R62" i="2"/>
  <c r="R25" i="2"/>
  <c r="R46" i="2"/>
  <c r="AA59" i="2"/>
  <c r="AA60" i="2"/>
  <c r="L68" i="2"/>
  <c r="AA62" i="2"/>
  <c r="AA46" i="2"/>
  <c r="AA25" i="2"/>
  <c r="R8" i="1"/>
  <c r="R11" i="1" s="1"/>
  <c r="S61" i="2"/>
  <c r="S69" i="2"/>
  <c r="U75" i="2"/>
  <c r="U19" i="2"/>
  <c r="U23" i="2" s="1"/>
  <c r="U45" i="2"/>
  <c r="F39" i="2"/>
  <c r="U68" i="2"/>
  <c r="R66" i="1" l="1"/>
  <c r="R58" i="1"/>
  <c r="R33" i="1"/>
  <c r="R49" i="1"/>
  <c r="R13" i="1"/>
  <c r="Q66" i="1"/>
  <c r="Q58" i="1"/>
  <c r="Q33" i="1"/>
  <c r="Q49" i="1"/>
  <c r="Q13" i="1"/>
  <c r="T66" i="1"/>
  <c r="T58" i="1"/>
  <c r="T33" i="1"/>
  <c r="T49" i="1"/>
  <c r="T13" i="1"/>
  <c r="O13" i="1"/>
  <c r="O66" i="1"/>
  <c r="O58" i="1"/>
  <c r="O33" i="1"/>
  <c r="O49" i="1"/>
  <c r="R63" i="2"/>
  <c r="R64" i="2"/>
  <c r="R71" i="2"/>
  <c r="R72" i="2"/>
  <c r="R31" i="2"/>
  <c r="R35" i="2" s="1"/>
  <c r="AB62" i="2"/>
  <c r="AB25" i="2"/>
  <c r="AB46" i="2"/>
  <c r="X61" i="2"/>
  <c r="X69" i="2"/>
  <c r="U61" i="2"/>
  <c r="U69" i="2"/>
  <c r="V72" i="2"/>
  <c r="V76" i="2"/>
  <c r="V63" i="2"/>
  <c r="V64" i="2"/>
  <c r="V71" i="2"/>
  <c r="V31" i="2"/>
  <c r="V35" i="2" s="1"/>
  <c r="T70" i="2"/>
  <c r="T46" i="2"/>
  <c r="T62" i="2"/>
  <c r="T25" i="2"/>
  <c r="C26" i="3"/>
  <c r="N47" i="1"/>
  <c r="N57" i="1"/>
  <c r="Z23" i="2"/>
  <c r="H26" i="3"/>
  <c r="S47" i="1"/>
  <c r="S57" i="1"/>
  <c r="X62" i="2"/>
  <c r="X70" i="2"/>
  <c r="X46" i="2"/>
  <c r="X25" i="2"/>
  <c r="T69" i="2"/>
  <c r="T61" i="2"/>
  <c r="AA63" i="2"/>
  <c r="AA64" i="2"/>
  <c r="AA76" i="2"/>
  <c r="AA31" i="2"/>
  <c r="AA35" i="2" s="1"/>
  <c r="S64" i="2"/>
  <c r="S71" i="2"/>
  <c r="S72" i="2"/>
  <c r="S76" i="2"/>
  <c r="S63" i="2"/>
  <c r="S31" i="2"/>
  <c r="S35" i="2" s="1"/>
  <c r="J26" i="3"/>
  <c r="U57" i="1"/>
  <c r="U47" i="1"/>
  <c r="U62" i="2"/>
  <c r="U70" i="2"/>
  <c r="U25" i="2"/>
  <c r="U46" i="2"/>
  <c r="S8" i="1"/>
  <c r="S11" i="1" s="1"/>
  <c r="AB59" i="2"/>
  <c r="AB60" i="2"/>
  <c r="M68" i="2"/>
  <c r="Y69" i="2"/>
  <c r="Y61" i="2"/>
  <c r="N11" i="1"/>
  <c r="N8" i="1"/>
  <c r="P8" i="1"/>
  <c r="P11" i="1" s="1"/>
  <c r="U8" i="1"/>
  <c r="U11" i="1" s="1"/>
  <c r="E26" i="3"/>
  <c r="P57" i="1"/>
  <c r="P47" i="1"/>
  <c r="Y62" i="2"/>
  <c r="Y70" i="2"/>
  <c r="Y46" i="2"/>
  <c r="Y25" i="2"/>
  <c r="W76" i="2"/>
  <c r="W63" i="2"/>
  <c r="W64" i="2"/>
  <c r="W71" i="2"/>
  <c r="W72" i="2"/>
  <c r="W31" i="2"/>
  <c r="W35" i="2" s="1"/>
  <c r="K31" i="2"/>
  <c r="E9" i="2" s="1"/>
  <c r="K66" i="2" s="1"/>
  <c r="U66" i="1" l="1"/>
  <c r="U58" i="1"/>
  <c r="U33" i="1"/>
  <c r="U49" i="1"/>
  <c r="U13" i="1"/>
  <c r="P66" i="1"/>
  <c r="P58" i="1"/>
  <c r="P33" i="1"/>
  <c r="P49" i="1"/>
  <c r="P13" i="1"/>
  <c r="S66" i="1"/>
  <c r="S58" i="1"/>
  <c r="S49" i="1"/>
  <c r="S13" i="1"/>
  <c r="S33" i="1"/>
  <c r="N49" i="1"/>
  <c r="N66" i="1"/>
  <c r="N58" i="1"/>
  <c r="N33" i="1"/>
  <c r="N13" i="1"/>
  <c r="Z62" i="2"/>
  <c r="Z46" i="2"/>
  <c r="Z25" i="2"/>
  <c r="Q50" i="1"/>
  <c r="Q59" i="1"/>
  <c r="Q67" i="1"/>
  <c r="Q15" i="1"/>
  <c r="X76" i="2"/>
  <c r="X63" i="2"/>
  <c r="X64" i="2"/>
  <c r="X71" i="2"/>
  <c r="X72" i="2"/>
  <c r="X31" i="2"/>
  <c r="X35" i="2" s="1"/>
  <c r="T64" i="2"/>
  <c r="T71" i="2"/>
  <c r="T72" i="2"/>
  <c r="T76" i="2"/>
  <c r="T63" i="2"/>
  <c r="T31" i="2"/>
  <c r="T35" i="2" s="1"/>
  <c r="R50" i="1"/>
  <c r="R59" i="1"/>
  <c r="R67" i="1"/>
  <c r="R15" i="1"/>
  <c r="AB63" i="2"/>
  <c r="AB64" i="2"/>
  <c r="AB76" i="2"/>
  <c r="AB31" i="2"/>
  <c r="AB35" i="2" s="1"/>
  <c r="O67" i="1"/>
  <c r="O50" i="1"/>
  <c r="O59" i="1"/>
  <c r="O15" i="1"/>
  <c r="T59" i="1"/>
  <c r="T67" i="1"/>
  <c r="T50" i="1"/>
  <c r="T15" i="1"/>
  <c r="Y76" i="2"/>
  <c r="Y63" i="2"/>
  <c r="Y64" i="2"/>
  <c r="Y71" i="2"/>
  <c r="Y72" i="2"/>
  <c r="Y31" i="2"/>
  <c r="Y35" i="2" s="1"/>
  <c r="K68" i="2"/>
  <c r="Z60" i="2"/>
  <c r="Z59" i="2"/>
  <c r="U71" i="2"/>
  <c r="U72" i="2"/>
  <c r="U76" i="2"/>
  <c r="U63" i="2"/>
  <c r="U64" i="2"/>
  <c r="U31" i="2"/>
  <c r="U35" i="2" s="1"/>
  <c r="Z76" i="2" l="1"/>
  <c r="Z63" i="2"/>
  <c r="Z64" i="2"/>
  <c r="Z31" i="2"/>
  <c r="Z35" i="2" s="1"/>
  <c r="K42" i="2" s="1"/>
  <c r="T51" i="1"/>
  <c r="T60" i="1"/>
  <c r="T18" i="1"/>
  <c r="P50" i="1"/>
  <c r="P59" i="1"/>
  <c r="P67" i="1"/>
  <c r="P15" i="1"/>
  <c r="N59" i="1"/>
  <c r="N50" i="1"/>
  <c r="N15" i="1"/>
  <c r="O60" i="1"/>
  <c r="O51" i="1"/>
  <c r="O18" i="1"/>
  <c r="R60" i="1"/>
  <c r="R51" i="1"/>
  <c r="R18" i="1"/>
  <c r="U59" i="1"/>
  <c r="U67" i="1"/>
  <c r="U50" i="1"/>
  <c r="U15" i="1"/>
  <c r="Q60" i="1"/>
  <c r="Q51" i="1"/>
  <c r="Q18" i="1"/>
  <c r="S15" i="1"/>
  <c r="S59" i="1"/>
  <c r="S67" i="1"/>
  <c r="S50" i="1"/>
  <c r="R61" i="1" l="1"/>
  <c r="R52" i="1"/>
  <c r="R21" i="1"/>
  <c r="R24" i="1" s="1"/>
  <c r="R25" i="1" s="1"/>
  <c r="K51" i="2"/>
  <c r="L42" i="2"/>
  <c r="Z67" i="2"/>
  <c r="Z69" i="2"/>
  <c r="Z68" i="2"/>
  <c r="Z70" i="2"/>
  <c r="Q61" i="1"/>
  <c r="Q52" i="1"/>
  <c r="Q21" i="1"/>
  <c r="Q24" i="1" s="1"/>
  <c r="Q25" i="1" s="1"/>
  <c r="Z72" i="2"/>
  <c r="T61" i="1"/>
  <c r="T52" i="1"/>
  <c r="T21" i="1"/>
  <c r="T24" i="1" s="1"/>
  <c r="T25" i="1" s="1"/>
  <c r="O61" i="1"/>
  <c r="O52" i="1"/>
  <c r="O21" i="1"/>
  <c r="O24" i="1" s="1"/>
  <c r="O25" i="1" s="1"/>
  <c r="S18" i="1"/>
  <c r="S51" i="1"/>
  <c r="S60" i="1"/>
  <c r="N51" i="1"/>
  <c r="N60" i="1"/>
  <c r="N18" i="1"/>
  <c r="Z71" i="2"/>
  <c r="U51" i="1"/>
  <c r="U60" i="1"/>
  <c r="U18" i="1"/>
  <c r="P60" i="1"/>
  <c r="P51" i="1"/>
  <c r="P18" i="1"/>
  <c r="S61" i="1" l="1"/>
  <c r="S52" i="1"/>
  <c r="S21" i="1"/>
  <c r="S24" i="1" s="1"/>
  <c r="S25" i="1" s="1"/>
  <c r="U61" i="1"/>
  <c r="U52" i="1"/>
  <c r="U21" i="1"/>
  <c r="U24" i="1" s="1"/>
  <c r="U25" i="1" s="1"/>
  <c r="L51" i="2"/>
  <c r="M42" i="2"/>
  <c r="AA68" i="2"/>
  <c r="AA69" i="2"/>
  <c r="AA67" i="2"/>
  <c r="AA70" i="2"/>
  <c r="AA71" i="2"/>
  <c r="AA72" i="2"/>
  <c r="P61" i="1"/>
  <c r="P52" i="1"/>
  <c r="P21" i="1"/>
  <c r="P24" i="1" s="1"/>
  <c r="P25" i="1" s="1"/>
  <c r="K82" i="2"/>
  <c r="K69" i="2"/>
  <c r="K81" i="2"/>
  <c r="K80" i="2"/>
  <c r="N61" i="1"/>
  <c r="N52" i="1"/>
  <c r="N21" i="1"/>
  <c r="N24" i="1" s="1"/>
  <c r="N25" i="1" s="1"/>
  <c r="M51" i="2" l="1"/>
  <c r="AB67" i="2"/>
  <c r="AB69" i="2"/>
  <c r="AB68" i="2"/>
  <c r="AB70" i="2"/>
  <c r="AB71" i="2"/>
  <c r="AB72" i="2"/>
  <c r="L82" i="2"/>
  <c r="L69" i="2"/>
  <c r="L80" i="2"/>
  <c r="L81" i="2"/>
  <c r="M82" i="2" l="1"/>
  <c r="M69" i="2"/>
  <c r="M81" i="2"/>
  <c r="M80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<sst xmlns="http://schemas.openxmlformats.org/spreadsheetml/2006/main" count="963" uniqueCount="624">
  <si>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</si>
  <si>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D2D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</si>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</sst>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70457</v>
      </c>
      <c r="O6" s="187">
        <f t="shared" si="1"/>
        <v>434248</v>
      </c>
      <c r="P6" s="187">
        <f t="shared" si="1"/>
        <v>220264</v>
      </c>
      <c r="Q6" s="187">
        <f t="shared" si="1"/>
        <v>277181</v>
      </c>
      <c r="R6" s="187">
        <f t="shared" si="1"/>
        <v>30365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282522</v>
      </c>
      <c r="D7" s="123">
        <f>SUMIF(PL.data!$D$3:$D$25, FSA!$A7, PL.data!F$3:F$25)</f>
        <v>763774</v>
      </c>
      <c r="E7" s="123">
        <f>SUMIF(PL.data!$D$3:$D$25, FSA!$A7, PL.data!G$3:G$25)</f>
        <v>357303</v>
      </c>
      <c r="F7" s="123">
        <f>SUMIF(PL.data!$D$3:$D$25, FSA!$A7, PL.data!H$3:H$25)</f>
        <v>472312</v>
      </c>
      <c r="G7" s="123">
        <f>SUMIF(PL.data!$D$3:$D$25, FSA!$A7, PL.data!I$3:I$25)</f>
        <v>130949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-194081</v>
      </c>
      <c r="D8" s="123">
        <f>-SUMIF(PL.data!$D$3:$D$25, FSA!$A8, PL.data!F$3:F$25)</f>
        <v>-288945</v>
      </c>
      <c r="E8" s="123">
        <f>-SUMIF(PL.data!$D$3:$D$25, FSA!$A8, PL.data!G$3:G$25)</f>
        <v>-103650</v>
      </c>
      <c r="F8" s="123">
        <f>-SUMIF(PL.data!$D$3:$D$25, FSA!$A8, PL.data!H$3:H$25)</f>
        <v>-161245</v>
      </c>
      <c r="G8" s="123">
        <f>-SUMIF(PL.data!$D$3:$D$25, FSA!$A8, PL.data!I$3:I$25)</f>
        <v>-93397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-1728</v>
      </c>
      <c r="O8" s="190">
        <f>CF.data!F12-FSA!O7-FSA!O6</f>
        <v>816</v>
      </c>
      <c r="P8" s="190">
        <f>CF.data!G12-FSA!P7-FSA!P6</f>
        <v>-7557</v>
      </c>
      <c r="Q8" s="190">
        <f>CF.data!H12-FSA!Q7-FSA!Q6</f>
        <v>723</v>
      </c>
      <c r="R8" s="190">
        <f>CF.data!I12-FSA!R7-FSA!R6</f>
        <v>1281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88441</v>
      </c>
      <c r="D9" s="187">
        <f t="shared" si="3"/>
        <v>474829</v>
      </c>
      <c r="E9" s="187">
        <f t="shared" si="3"/>
        <v>253653</v>
      </c>
      <c r="F9" s="187">
        <f t="shared" si="3"/>
        <v>311067</v>
      </c>
      <c r="G9" s="187">
        <f t="shared" si="3"/>
        <v>37552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0</v>
      </c>
      <c r="O9" s="190">
        <f>SUMIF(CF.data!$D$4:$D$43, $L9, CF.data!F$4:F$43)</f>
        <v>0</v>
      </c>
      <c r="P9" s="190">
        <f>SUMIF(CF.data!$D$4:$D$43, $L9, CF.data!G$4:G$43)</f>
        <v>0</v>
      </c>
      <c r="Q9" s="190">
        <f>SUMIF(CF.data!$D$4:$D$43, $L9, CF.data!H$4:H$43)</f>
        <v>0</v>
      </c>
      <c r="R9" s="190">
        <f>SUMIF(CF.data!$D$4:$D$43, $L9, CF.data!I$4:I$43)</f>
        <v>0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-32910</v>
      </c>
      <c r="D10" s="123">
        <f>-SUMIF(PL.data!$D$3:$D$25, FSA!$A10, PL.data!F$3:F$25)</f>
        <v>-57169</v>
      </c>
      <c r="E10" s="123">
        <f>-SUMIF(PL.data!$D$3:$D$25, FSA!$A10, PL.data!G$3:G$25)</f>
        <v>-51025</v>
      </c>
      <c r="F10" s="123">
        <f>-SUMIF(PL.data!$D$3:$D$25, FSA!$A10, PL.data!H$3:H$25)</f>
        <v>-52486</v>
      </c>
      <c r="G10" s="123">
        <f>-SUMIF(PL.data!$D$3:$D$25, FSA!$A10, PL.data!I$3:I$25)</f>
        <v>-31299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-9753</v>
      </c>
      <c r="O10" s="190">
        <f>SUMIF(CF.data!$D$4:$D$43, $L10, CF.data!F$4:F$43)</f>
        <v>-97898</v>
      </c>
      <c r="P10" s="190">
        <f>SUMIF(CF.data!$D$4:$D$43, $L10, CF.data!G$4:G$43)</f>
        <v>-72815</v>
      </c>
      <c r="Q10" s="190">
        <f>SUMIF(CF.data!$D$4:$D$43, $L10, CF.data!H$4:H$43)</f>
        <v>-66313</v>
      </c>
      <c r="R10" s="190">
        <f>SUMIF(CF.data!$D$4:$D$43, $L10, CF.data!I$4:I$43)</f>
        <v>-3046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58976</v>
      </c>
      <c r="O11" s="187">
        <f t="shared" si="4"/>
        <v>337166</v>
      </c>
      <c r="P11" s="187">
        <f t="shared" si="4"/>
        <v>139892</v>
      </c>
      <c r="Q11" s="187">
        <f t="shared" si="4"/>
        <v>211591</v>
      </c>
      <c r="R11" s="187">
        <f t="shared" si="4"/>
        <v>28600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55531</v>
      </c>
      <c r="D12" s="187">
        <f t="shared" si="5"/>
        <v>417660</v>
      </c>
      <c r="E12" s="187">
        <f t="shared" si="5"/>
        <v>202628</v>
      </c>
      <c r="F12" s="187">
        <f t="shared" si="5"/>
        <v>258581</v>
      </c>
      <c r="G12" s="187">
        <f t="shared" si="5"/>
        <v>6253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399059</v>
      </c>
      <c r="O12" s="190">
        <f>SUMIF(CF.data!$D$4:$D$43, $L12, CF.data!F$4:F$43)</f>
        <v>203405</v>
      </c>
      <c r="P12" s="190">
        <f>SUMIF(CF.data!$D$4:$D$43, $L12, CF.data!G$4:G$43)</f>
        <v>-439314</v>
      </c>
      <c r="Q12" s="190">
        <f>SUMIF(CF.data!$D$4:$D$43, $L12, CF.data!H$4:H$43)</f>
        <v>-582890</v>
      </c>
      <c r="R12" s="190">
        <f>SUMIF(CF.data!$D$4:$D$43, $L12, CF.data!I$4:I$43)</f>
        <v>-120229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-1429</v>
      </c>
      <c r="D13" s="123">
        <f>SUMIF(PL.data!$D$3:$D$25, FSA!$A13, PL.data!F$3:F$25)</f>
        <v>472</v>
      </c>
      <c r="E13" s="123">
        <f>SUMIF(PL.data!$D$3:$D$25, FSA!$A13, PL.data!G$3:G$25)</f>
        <v>-8077</v>
      </c>
      <c r="F13" s="123">
        <f>SUMIF(PL.data!$D$3:$D$25, FSA!$A13, PL.data!H$3:H$25)</f>
        <v>595</v>
      </c>
      <c r="G13" s="123">
        <f>SUMIF(PL.data!$D$3:$D$25, FSA!$A13, PL.data!I$3:I$25)</f>
        <v>849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458035</v>
      </c>
      <c r="O13" s="187">
        <f t="shared" si="6"/>
        <v>540571</v>
      </c>
      <c r="P13" s="187">
        <f t="shared" si="6"/>
        <v>-299422</v>
      </c>
      <c r="Q13" s="187">
        <f t="shared" si="6"/>
        <v>-371299</v>
      </c>
      <c r="R13" s="187">
        <f t="shared" si="6"/>
        <v>-91629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0</v>
      </c>
      <c r="D14" s="123">
        <f>-SUMIF(PL.data!$D$3:$D$25, FSA!$A14, PL.data!F$3:F$25)</f>
        <v>0</v>
      </c>
      <c r="E14" s="123">
        <f>-SUMIF(PL.data!$D$3:$D$25, FSA!$A14, PL.data!G$3:G$25)</f>
        <v>0</v>
      </c>
      <c r="F14" s="123">
        <f>-SUMIF(PL.data!$D$3:$D$25, FSA!$A14, PL.data!H$3:H$25)</f>
        <v>0</v>
      </c>
      <c r="G14" s="123">
        <f>-SUMIF(PL.data!$D$3:$D$25, FSA!$A14, PL.data!I$3:I$25)</f>
        <v>0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-23405</v>
      </c>
      <c r="O14" s="190">
        <f>SUMIF(CF.data!$D$4:$D$43, $L14, CF.data!F$4:F$43)</f>
        <v>-27490</v>
      </c>
      <c r="P14" s="190">
        <f>SUMIF(CF.data!$D$4:$D$43, $L14, CF.data!G$4:G$43)</f>
        <v>-92366</v>
      </c>
      <c r="Q14" s="190">
        <f>SUMIF(CF.data!$D$4:$D$43, $L14, CF.data!H$4:H$43)</f>
        <v>-61980</v>
      </c>
      <c r="R14" s="190">
        <f>SUMIF(CF.data!$D$4:$D$43, $L14, CF.data!I$4:I$43)</f>
        <v>-102196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64234</v>
      </c>
      <c r="D15" s="123">
        <f t="shared" si="7"/>
        <v>50866</v>
      </c>
      <c r="E15" s="123">
        <f t="shared" si="7"/>
        <v>142786</v>
      </c>
      <c r="F15" s="123">
        <f t="shared" si="7"/>
        <v>44196</v>
      </c>
      <c r="G15" s="123">
        <f t="shared" si="7"/>
        <v>14243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434630</v>
      </c>
      <c r="O15" s="187">
        <f t="shared" si="8"/>
        <v>513081</v>
      </c>
      <c r="P15" s="187">
        <f t="shared" si="8"/>
        <v>-391788</v>
      </c>
      <c r="Q15" s="187">
        <f t="shared" si="8"/>
        <v>-433279</v>
      </c>
      <c r="R15" s="187">
        <f t="shared" si="8"/>
        <v>-193825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118336</v>
      </c>
      <c r="D16" s="175">
        <f>SUMIF(PL.data!$D$3:$D$25, FSA!$A16, PL.data!F$3:F$25)</f>
        <v>468998</v>
      </c>
      <c r="E16" s="175">
        <f>SUMIF(PL.data!$D$3:$D$25, FSA!$A16, PL.data!G$3:G$25)</f>
        <v>337337</v>
      </c>
      <c r="F16" s="175">
        <f>SUMIF(PL.data!$D$3:$D$25, FSA!$A16, PL.data!H$3:H$25)</f>
        <v>303372</v>
      </c>
      <c r="G16" s="175">
        <f>SUMIF(PL.data!$D$3:$D$25, FSA!$A16, PL.data!I$3:I$25)</f>
        <v>21345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22186</v>
      </c>
      <c r="O16" s="190">
        <f>SUMIF(CF.data!$D$4:$D$43, $L16, CF.data!F$4:F$43)</f>
        <v>37665</v>
      </c>
      <c r="P16" s="190">
        <f>SUMIF(CF.data!$D$4:$D$43, $L16, CF.data!G$4:G$43)</f>
        <v>105798</v>
      </c>
      <c r="Q16" s="190">
        <f>SUMIF(CF.data!$D$4:$D$43, $L16, CF.data!H$4:H$43)</f>
        <v>70931</v>
      </c>
      <c r="R16" s="190">
        <f>SUMIF(CF.data!$D$4:$D$43, $L16, CF.data!I$4:I$43)</f>
        <v>41551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-23975</v>
      </c>
      <c r="D17" s="123">
        <f>-SUMIF(PL.data!$D$3:$D$25, FSA!$A17, PL.data!F$3:F$25)</f>
        <v>-93806</v>
      </c>
      <c r="E17" s="123">
        <f>-SUMIF(PL.data!$D$3:$D$25, FSA!$A17, PL.data!G$3:G$25)</f>
        <v>-69211</v>
      </c>
      <c r="F17" s="123">
        <f>-SUMIF(PL.data!$D$3:$D$25, FSA!$A17, PL.data!H$3:H$25)</f>
        <v>-60657</v>
      </c>
      <c r="G17" s="123">
        <f>-SUMIF(PL.data!$D$3:$D$25, FSA!$A17, PL.data!I$3:I$25)</f>
        <v>-4163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-47672</v>
      </c>
      <c r="O17" s="190">
        <f>SUMIF(CF.data!$D$4:$D$43, $L17, CF.data!F$4:F$43)</f>
        <v>-16062</v>
      </c>
      <c r="P17" s="190">
        <f>SUMIF(CF.data!$D$4:$D$43, $L17, CF.data!G$4:G$43)</f>
        <v>-95762</v>
      </c>
      <c r="Q17" s="190">
        <f>SUMIF(CF.data!$D$4:$D$43, $L17, CF.data!H$4:H$43)</f>
        <v>-105625</v>
      </c>
      <c r="R17" s="190">
        <f>SUMIF(CF.data!$D$4:$D$43, $L17, CF.data!I$4:I$43)</f>
        <v>-105644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94361</v>
      </c>
      <c r="D18" s="187">
        <f t="shared" si="9"/>
        <v>375192</v>
      </c>
      <c r="E18" s="187">
        <f t="shared" si="9"/>
        <v>268126</v>
      </c>
      <c r="F18" s="187">
        <f t="shared" si="9"/>
        <v>242715</v>
      </c>
      <c r="G18" s="187">
        <f t="shared" si="9"/>
        <v>17182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409144</v>
      </c>
      <c r="O18" s="194">
        <f t="shared" si="10"/>
        <v>534684</v>
      </c>
      <c r="P18" s="194">
        <f t="shared" si="10"/>
        <v>-381752</v>
      </c>
      <c r="Q18" s="194">
        <f t="shared" si="10"/>
        <v>-467973</v>
      </c>
      <c r="R18" s="194">
        <f t="shared" si="10"/>
        <v>-257918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-421495</v>
      </c>
      <c r="O20" s="190">
        <f>SUMIF(CF.data!$D$4:$D$43, $L20, CF.data!F$4:F$43)</f>
        <v>-569011</v>
      </c>
      <c r="P20" s="190">
        <f>SUMIF(CF.data!$D$4:$D$43, $L20, CF.data!G$4:G$43)</f>
        <v>338360</v>
      </c>
      <c r="Q20" s="190">
        <f>SUMIF(CF.data!$D$4:$D$43, $L20, CF.data!H$4:H$43)</f>
        <v>448890</v>
      </c>
      <c r="R20" s="190">
        <f>SUMIF(CF.data!$D$4:$D$43, $L20, CF.data!I$4:I$43)</f>
        <v>257000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14926</v>
      </c>
      <c r="D21" s="196">
        <f>SUMIF(CF.data!$D$4:$D$43, FSA!$A21, CF.data!F$4:F$43)</f>
        <v>16588</v>
      </c>
      <c r="E21" s="196">
        <f>SUMIF(CF.data!$D$4:$D$43, FSA!$A21, CF.data!G$4:G$43)</f>
        <v>17636</v>
      </c>
      <c r="F21" s="196">
        <f>SUMIF(CF.data!$D$4:$D$43, FSA!$A21, CF.data!H$4:H$43)</f>
        <v>18600</v>
      </c>
      <c r="G21" s="196">
        <f>SUMIF(CF.data!$D$4:$D$43, FSA!$A21, CF.data!I$4:I$43)</f>
        <v>24112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-12351</v>
      </c>
      <c r="O21" s="198">
        <f t="shared" si="11"/>
        <v>-34327</v>
      </c>
      <c r="P21" s="198">
        <f t="shared" si="11"/>
        <v>-43392</v>
      </c>
      <c r="Q21" s="198">
        <f t="shared" si="11"/>
        <v>-19083</v>
      </c>
      <c r="R21" s="198">
        <f t="shared" si="11"/>
        <v>-918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0</v>
      </c>
      <c r="O22" s="190">
        <f>SUMIF(CF.data!$D$4:$D$43, $L22, CF.data!F$4:F$43)</f>
        <v>0</v>
      </c>
      <c r="P22" s="190">
        <f>SUMIF(CF.data!$D$4:$D$43, $L22, CF.data!G$4:G$43)</f>
        <v>0</v>
      </c>
      <c r="Q22" s="190">
        <f>SUMIF(CF.data!$D$4:$D$43, $L22, CF.data!H$4:H$43)</f>
        <v>0</v>
      </c>
      <c r="R22" s="190">
        <f>SUMIF(CF.data!$D$4:$D$43, $L22, CF.data!I$4:I$43)</f>
        <v>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-12351</v>
      </c>
      <c r="O24" s="199">
        <f t="shared" si="12"/>
        <v>-34327</v>
      </c>
      <c r="P24" s="199">
        <f t="shared" si="12"/>
        <v>-43392</v>
      </c>
      <c r="Q24" s="199">
        <f t="shared" si="12"/>
        <v>-19083</v>
      </c>
      <c r="R24" s="199">
        <f t="shared" si="12"/>
        <v>-918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70457</v>
      </c>
      <c r="D25" s="196">
        <f t="shared" si="13"/>
        <v>434248</v>
      </c>
      <c r="E25" s="196">
        <f t="shared" si="13"/>
        <v>220264</v>
      </c>
      <c r="F25" s="196">
        <f t="shared" si="13"/>
        <v>277181</v>
      </c>
      <c r="G25" s="196">
        <f t="shared" si="13"/>
        <v>30365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1</v>
      </c>
      <c r="P25" s="200">
        <f>P24-CF.data!G40</f>
        <v>1</v>
      </c>
      <c r="Q25" s="200">
        <f>Q24-CF.data!H40</f>
        <v>-1</v>
      </c>
      <c r="R25" s="200">
        <f>R24-CF.data!I40</f>
        <v>1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70457</v>
      </c>
      <c r="D26" s="196">
        <f t="shared" si="14"/>
        <v>434248</v>
      </c>
      <c r="E26" s="196">
        <f t="shared" si="14"/>
        <v>220264</v>
      </c>
      <c r="F26" s="196">
        <f t="shared" si="14"/>
        <v>277181</v>
      </c>
      <c r="G26" s="196">
        <f t="shared" si="14"/>
        <v>30365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712935</v>
      </c>
      <c r="D29" s="202">
        <f>SUMIF(BS.data!$D$5:$D$116,FSA!$A29,BS.data!F$5:F$116)</f>
        <v>1163617</v>
      </c>
      <c r="E29" s="202">
        <f>SUMIF(BS.data!$D$5:$D$116,FSA!$A29,BS.data!G$5:G$116)</f>
        <v>963625</v>
      </c>
      <c r="F29" s="202">
        <f>SUMIF(BS.data!$D$5:$D$116,FSA!$A29,BS.data!H$5:H$116)</f>
        <v>554643</v>
      </c>
      <c r="G29" s="202">
        <f>SUMIF(BS.data!$D$5:$D$116,FSA!$A29,BS.data!I$5:I$116)</f>
        <v>296724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15359</v>
      </c>
      <c r="D30" s="202">
        <f>SUMIF(BS.data!$D$5:$D$116,FSA!$A30,BS.data!F$5:F$116)</f>
        <v>26156</v>
      </c>
      <c r="E30" s="202">
        <f>SUMIF(BS.data!$D$5:$D$116,FSA!$A30,BS.data!G$5:G$116)</f>
        <v>28248</v>
      </c>
      <c r="F30" s="202">
        <f>SUMIF(BS.data!$D$5:$D$116,FSA!$A30,BS.data!H$5:H$116)</f>
        <v>83645</v>
      </c>
      <c r="G30" s="202">
        <f>SUMIF(BS.data!$D$5:$D$116,FSA!$A30,BS.data!I$5:I$116)</f>
        <v>27031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1.7034142473860441</v>
      </c>
      <c r="P30" s="204">
        <f t="shared" si="17"/>
        <v>-0.53218753191389068</v>
      </c>
      <c r="Q30" s="204">
        <f t="shared" si="17"/>
        <v>0.32188086861851151</v>
      </c>
      <c r="R30" s="204">
        <f t="shared" si="17"/>
        <v>-0.72274894561222247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278047</v>
      </c>
      <c r="D31" s="202">
        <f>SUMIF(BS.data!$D$5:$D$116,FSA!$A31,BS.data!F$5:F$116)</f>
        <v>196375</v>
      </c>
      <c r="E31" s="202">
        <f>SUMIF(BS.data!$D$5:$D$116,FSA!$A31,BS.data!G$5:G$116)</f>
        <v>161236</v>
      </c>
      <c r="F31" s="202">
        <f>SUMIF(BS.data!$D$5:$D$116,FSA!$A31,BS.data!H$5:H$116)</f>
        <v>93991</v>
      </c>
      <c r="G31" s="202">
        <f>SUMIF(BS.data!$D$5:$D$116,FSA!$A31,BS.data!I$5:I$116)</f>
        <v>143816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0.31304110830307019</v>
      </c>
      <c r="O31" s="205">
        <f t="shared" si="18"/>
        <v>0.62168782912222731</v>
      </c>
      <c r="P31" s="205">
        <f t="shared" si="18"/>
        <v>0.70991007632177727</v>
      </c>
      <c r="Q31" s="205">
        <f t="shared" si="18"/>
        <v>0.65860490523213466</v>
      </c>
      <c r="R31" s="205">
        <f t="shared" si="18"/>
        <v>0.2867681311044758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4930</v>
      </c>
      <c r="D32" s="202">
        <f>SUMIF(BS.data!$D$5:$D$116,FSA!$A32,BS.data!F$5:F$116)</f>
        <v>9918</v>
      </c>
      <c r="E32" s="202">
        <f>SUMIF(BS.data!$D$5:$D$116,FSA!$A32,BS.data!G$5:G$116)</f>
        <v>14302</v>
      </c>
      <c r="F32" s="202">
        <f>SUMIF(BS.data!$D$5:$D$116,FSA!$A32,BS.data!H$5:H$116)</f>
        <v>52076</v>
      </c>
      <c r="G32" s="202">
        <f>SUMIF(BS.data!$D$5:$D$116,FSA!$A32,BS.data!I$5:I$116)</f>
        <v>8946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0.24938588853257446</v>
      </c>
      <c r="O32" s="206">
        <f t="shared" si="19"/>
        <v>0.56855561985613545</v>
      </c>
      <c r="P32" s="206">
        <f t="shared" si="19"/>
        <v>0.61646277809030425</v>
      </c>
      <c r="Q32" s="206">
        <f t="shared" si="19"/>
        <v>0.58685995697759108</v>
      </c>
      <c r="R32" s="206">
        <f t="shared" si="19"/>
        <v>0.23188416864580869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329</v>
      </c>
      <c r="D33" s="202">
        <f>SUMIF(BS.data!$D$5:$D$116,FSA!$A33,BS.data!F$5:F$116)</f>
        <v>140</v>
      </c>
      <c r="E33" s="202">
        <f>SUMIF(BS.data!$D$5:$D$116,FSA!$A33,BS.data!G$5:G$116)</f>
        <v>83</v>
      </c>
      <c r="F33" s="202">
        <f>SUMIF(BS.data!$D$5:$D$116,FSA!$A33,BS.data!H$5:H$116)</f>
        <v>256</v>
      </c>
      <c r="G33" s="202">
        <f>SUMIF(BS.data!$D$5:$D$116,FSA!$A33,BS.data!I$5:I$116)</f>
        <v>89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0.20874834526160796</v>
      </c>
      <c r="O33" s="205">
        <f t="shared" si="20"/>
        <v>0.44144733913435125</v>
      </c>
      <c r="P33" s="205">
        <f t="shared" si="20"/>
        <v>0.39152204151658399</v>
      </c>
      <c r="Q33" s="205">
        <f t="shared" si="20"/>
        <v>0.44798988804010909</v>
      </c>
      <c r="R33" s="205">
        <f t="shared" si="20"/>
        <v>0.21840563883649361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143461</v>
      </c>
      <c r="D34" s="202">
        <f>SUMIF(BS.data!$D$5:$D$116,FSA!$A34,BS.data!F$5:F$116)</f>
        <v>171939</v>
      </c>
      <c r="E34" s="202">
        <f>SUMIF(BS.data!$D$5:$D$116,FSA!$A34,BS.data!G$5:G$116)</f>
        <v>407063</v>
      </c>
      <c r="F34" s="202">
        <f>SUMIF(BS.data!$D$5:$D$116,FSA!$A34,BS.data!H$5:H$116)</f>
        <v>588965</v>
      </c>
      <c r="G34" s="202">
        <f>SUMIF(BS.data!$D$5:$D$116,FSA!$A34,BS.data!I$5:I$116)</f>
        <v>704431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0.73772272360840752</v>
      </c>
      <c r="P34" s="207">
        <f t="shared" si="21"/>
        <v>0.38192135298319979</v>
      </c>
      <c r="Q34" s="207">
        <f t="shared" si="21"/>
        <v>0.29362511432982158</v>
      </c>
      <c r="R34" s="207">
        <f t="shared" si="21"/>
        <v>2.0310910608204485E-2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428618</v>
      </c>
      <c r="D35" s="202">
        <f>SUMIF(BS.data!$D$5:$D$116,FSA!$A35,BS.data!F$5:F$116)</f>
        <v>498969</v>
      </c>
      <c r="E35" s="202">
        <f>SUMIF(BS.data!$D$5:$D$116,FSA!$A35,BS.data!G$5:G$116)</f>
        <v>324456</v>
      </c>
      <c r="F35" s="202">
        <f>SUMIF(BS.data!$D$5:$D$116,FSA!$A35,BS.data!H$5:H$116)</f>
        <v>263294</v>
      </c>
      <c r="G35" s="202">
        <f>SUMIF(BS.data!$D$5:$D$116,FSA!$A35,BS.data!I$5:I$116)</f>
        <v>428598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9.9198028474391631</v>
      </c>
      <c r="P35" s="131">
        <f t="shared" si="22"/>
        <v>27.787983868033574</v>
      </c>
      <c r="Q35" s="131">
        <f t="shared" si="22"/>
        <v>43.235133767509609</v>
      </c>
      <c r="R35" s="131">
        <f t="shared" si="22"/>
        <v>154.24608053517017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6789</v>
      </c>
      <c r="D36" s="202">
        <f>SUMIF(BS.data!$D$5:$D$116,FSA!$A36,BS.data!F$5:F$116)</f>
        <v>31458</v>
      </c>
      <c r="E36" s="202">
        <f>SUMIF(BS.data!$D$5:$D$116,FSA!$A36,BS.data!G$5:G$116)</f>
        <v>104539</v>
      </c>
      <c r="F36" s="202">
        <f>SUMIF(BS.data!$D$5:$D$116,FSA!$A36,BS.data!H$5:H$116)</f>
        <v>149087</v>
      </c>
      <c r="G36" s="202">
        <f>SUMIF(BS.data!$D$5:$D$116,FSA!$A36,BS.data!I$5:I$116)</f>
        <v>53894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299.64877398812922</v>
      </c>
      <c r="P36" s="131">
        <f t="shared" si="23"/>
        <v>629.65757356488177</v>
      </c>
      <c r="Q36" s="131">
        <f t="shared" si="23"/>
        <v>288.87052311699586</v>
      </c>
      <c r="R36" s="131">
        <f t="shared" si="23"/>
        <v>464.6806374937097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80</v>
      </c>
      <c r="D37" s="202">
        <f>SUMIF(BS.data!$D$5:$D$116,FSA!$A37,BS.data!F$5:F$116)</f>
        <v>70</v>
      </c>
      <c r="E37" s="202">
        <f>SUMIF(BS.data!$D$5:$D$116,FSA!$A37,BS.data!G$5:G$116)</f>
        <v>63</v>
      </c>
      <c r="F37" s="202">
        <f>SUMIF(BS.data!$D$5:$D$116,FSA!$A37,BS.data!H$5:H$116)</f>
        <v>56</v>
      </c>
      <c r="G37" s="202">
        <f>SUMIF(BS.data!$D$5:$D$116,FSA!$A37,BS.data!I$5:I$116)</f>
        <v>110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10.01288307463358</v>
      </c>
      <c r="P37" s="131">
        <f t="shared" si="24"/>
        <v>13.973178967679692</v>
      </c>
      <c r="Q37" s="131">
        <f t="shared" si="24"/>
        <v>10.506666873391422</v>
      </c>
      <c r="R37" s="131">
        <f t="shared" si="24"/>
        <v>35.528068353373236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1590548</v>
      </c>
      <c r="D38" s="208">
        <f t="shared" si="25"/>
        <v>2098642</v>
      </c>
      <c r="E38" s="208">
        <f t="shared" si="25"/>
        <v>2003615</v>
      </c>
      <c r="F38" s="208">
        <f t="shared" si="25"/>
        <v>1786013</v>
      </c>
      <c r="G38" s="208">
        <f t="shared" si="25"/>
        <v>1663639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-114226</v>
      </c>
      <c r="O38" s="209">
        <f t="shared" si="26"/>
        <v>-348144</v>
      </c>
      <c r="P38" s="209">
        <f t="shared" si="26"/>
        <v>-163862</v>
      </c>
      <c r="Q38" s="209">
        <f t="shared" si="26"/>
        <v>162198</v>
      </c>
      <c r="R38" s="209">
        <f t="shared" si="26"/>
        <v>105538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-0.30268770604917161</v>
      </c>
      <c r="P39" s="133">
        <f t="shared" si="27"/>
        <v>-0.716487127172176</v>
      </c>
      <c r="Q39" s="133">
        <f t="shared" si="27"/>
        <v>-1.7615474516844798E-3</v>
      </c>
      <c r="R39" s="133">
        <f t="shared" si="27"/>
        <v>1.0222911209707597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15009</v>
      </c>
      <c r="D40" s="202">
        <f>SUMIF(BS.data!$D$5:$D$116,FSA!$A40,BS.data!F$5:F$116)</f>
        <v>844</v>
      </c>
      <c r="E40" s="202">
        <f>SUMIF(BS.data!$D$5:$D$116,FSA!$A40,BS.data!G$5:G$116)</f>
        <v>7092</v>
      </c>
      <c r="F40" s="202">
        <f>SUMIF(BS.data!$D$5:$D$116,FSA!$A40,BS.data!H$5:H$116)</f>
        <v>2191</v>
      </c>
      <c r="G40" s="202">
        <f>SUMIF(BS.data!$D$5:$D$116,FSA!$A40,BS.data!I$5:I$116)</f>
        <v>15991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39.939027897612881</v>
      </c>
      <c r="P40" s="210">
        <f t="shared" si="28"/>
        <v>5.2545717920248238</v>
      </c>
      <c r="Q40" s="210">
        <f t="shared" si="28"/>
        <v>3.7244761972352993</v>
      </c>
      <c r="R40" s="210">
        <f t="shared" si="28"/>
        <v>1.290258694163493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6299</v>
      </c>
      <c r="D41" s="202">
        <f>SUMIF(BS.data!$D$5:$D$116,FSA!$A41,BS.data!F$5:F$116)</f>
        <v>106266</v>
      </c>
      <c r="E41" s="202">
        <f>SUMIF(BS.data!$D$5:$D$116,FSA!$A41,BS.data!G$5:G$116)</f>
        <v>97827</v>
      </c>
      <c r="F41" s="202">
        <f>SUMIF(BS.data!$D$5:$D$116,FSA!$A41,BS.data!H$5:H$116)</f>
        <v>39822</v>
      </c>
      <c r="G41" s="202">
        <f>SUMIF(BS.data!$D$5:$D$116,FSA!$A41,BS.data!I$5:I$116)</f>
        <v>33318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1.5680691410960739</v>
      </c>
      <c r="O41" s="137">
        <f t="shared" si="29"/>
        <v>1.6572220882565709</v>
      </c>
      <c r="P41" s="137">
        <f t="shared" si="29"/>
        <v>5.2373554093898846</v>
      </c>
      <c r="Q41" s="137">
        <f t="shared" si="29"/>
        <v>3.3322580645161288</v>
      </c>
      <c r="R41" s="137">
        <f t="shared" si="29"/>
        <v>4.2383875248838754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368308</v>
      </c>
      <c r="D42" s="202">
        <f>SUMIF(BS.data!$D$5:$D$116,FSA!$A42,BS.data!F$5:F$116)</f>
        <v>449878</v>
      </c>
      <c r="E42" s="202">
        <f>SUMIF(BS.data!$D$5:$D$116,FSA!$A42,BS.data!G$5:G$116)</f>
        <v>237910</v>
      </c>
      <c r="F42" s="202">
        <f>SUMIF(BS.data!$D$5:$D$116,FSA!$A42,BS.data!H$5:H$116)</f>
        <v>95</v>
      </c>
      <c r="G42" s="202">
        <f>SUMIF(BS.data!$D$5:$D$116,FSA!$A42,BS.data!I$5:I$116)</f>
        <v>95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8.2843106023601704E-2</v>
      </c>
      <c r="O42" s="138">
        <f t="shared" si="30"/>
        <v>3.5992322336188452E-2</v>
      </c>
      <c r="P42" s="138">
        <f t="shared" si="30"/>
        <v>0.25850888461613813</v>
      </c>
      <c r="Q42" s="138">
        <f t="shared" si="30"/>
        <v>0.13122681617236065</v>
      </c>
      <c r="R42" s="138">
        <f t="shared" si="30"/>
        <v>0.78042596736133918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23275</v>
      </c>
      <c r="D43" s="202">
        <f>SUMIF(BS.data!$D$5:$D$116,FSA!$A43,BS.data!F$5:F$116)</f>
        <v>23745</v>
      </c>
      <c r="E43" s="202">
        <f>SUMIF(BS.data!$D$5:$D$116,FSA!$A43,BS.data!G$5:G$116)</f>
        <v>24902</v>
      </c>
      <c r="F43" s="202">
        <f>SUMIF(BS.data!$D$5:$D$116,FSA!$A43,BS.data!H$5:H$116)</f>
        <v>25662</v>
      </c>
      <c r="G43" s="202">
        <f>SUMIF(BS.data!$D$5:$D$116,FSA!$A43,BS.data!I$5:I$116)</f>
        <v>24940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674861</v>
      </c>
      <c r="D44" s="202">
        <f>SUMIF(BS.data!$D$5:$D$116,FSA!$A44,BS.data!F$5:F$116)</f>
        <v>688668</v>
      </c>
      <c r="E44" s="202">
        <f>SUMIF(BS.data!$D$5:$D$116,FSA!$A44,BS.data!G$5:G$116)</f>
        <v>644839</v>
      </c>
      <c r="F44" s="202">
        <f>SUMIF(BS.data!$D$5:$D$116,FSA!$A44,BS.data!H$5:H$116)</f>
        <v>618486</v>
      </c>
      <c r="G44" s="202">
        <f>SUMIF(BS.data!$D$5:$D$116,FSA!$A44,BS.data!I$5:I$116)</f>
        <v>583005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28452</v>
      </c>
      <c r="D45" s="202">
        <f>SUMIF(BS.data!$D$5:$D$116,FSA!$A45,BS.data!F$5:F$116)</f>
        <v>32113</v>
      </c>
      <c r="E45" s="202">
        <f>SUMIF(BS.data!$D$5:$D$116,FSA!$A45,BS.data!G$5:G$116)</f>
        <v>21648</v>
      </c>
      <c r="F45" s="202">
        <f>SUMIF(BS.data!$D$5:$D$116,FSA!$A45,BS.data!H$5:H$116)</f>
        <v>2761</v>
      </c>
      <c r="G45" s="202">
        <f>SUMIF(BS.data!$D$5:$D$116,FSA!$A45,BS.data!I$5:I$116)</f>
        <v>1459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</v>
      </c>
      <c r="O45" s="136">
        <f t="shared" si="31"/>
        <v>0</v>
      </c>
      <c r="P45" s="136">
        <f t="shared" si="31"/>
        <v>0</v>
      </c>
      <c r="Q45" s="136">
        <f t="shared" si="31"/>
        <v>0</v>
      </c>
      <c r="R45" s="136">
        <f t="shared" si="31"/>
        <v>0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0</v>
      </c>
      <c r="D46" s="202">
        <f>SUMIF(BS.data!$D$5:$D$116,FSA!$A46,BS.data!F$5:F$116)</f>
        <v>0</v>
      </c>
      <c r="E46" s="202">
        <f>SUMIF(BS.data!$D$5:$D$116,FSA!$A46,BS.data!G$5:G$116)</f>
        <v>0</v>
      </c>
      <c r="F46" s="202">
        <f>SUMIF(BS.data!$D$5:$D$116,FSA!$A46,BS.data!H$5:H$116)</f>
        <v>0</v>
      </c>
      <c r="G46" s="202">
        <f>SUMIF(BS.data!$D$5:$D$116,FSA!$A46,BS.data!I$5:I$116)</f>
        <v>0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0.42496174534404108</v>
      </c>
      <c r="O46" s="137">
        <f t="shared" si="32"/>
        <v>0.61246440683696068</v>
      </c>
      <c r="P46" s="137">
        <f t="shared" si="32"/>
        <v>0.93732172520687129</v>
      </c>
      <c r="Q46" s="137">
        <f t="shared" si="32"/>
        <v>1.5921160145540676</v>
      </c>
      <c r="R46" s="137">
        <f t="shared" si="32"/>
        <v>1.5252258624667581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0</v>
      </c>
      <c r="D47" s="202">
        <f>SUMIF(BS.data!$D$5:$D$116,FSA!$A47,BS.data!F$5:F$116)</f>
        <v>0</v>
      </c>
      <c r="E47" s="202">
        <f>SUMIF(BS.data!$D$5:$D$116,FSA!$A47,BS.data!G$5:G$116)</f>
        <v>0</v>
      </c>
      <c r="F47" s="202">
        <f>SUMIF(BS.data!$D$5:$D$116,FSA!$A47,BS.data!H$5:H$116)</f>
        <v>0</v>
      </c>
      <c r="G47" s="202">
        <f>SUMIF(BS.data!$D$5:$D$116,FSA!$A47,BS.data!I$5:I$116)</f>
        <v>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0</v>
      </c>
      <c r="O47" s="211">
        <f t="shared" si="33"/>
        <v>0</v>
      </c>
      <c r="P47" s="211">
        <f t="shared" si="33"/>
        <v>0</v>
      </c>
      <c r="Q47" s="211">
        <f t="shared" si="33"/>
        <v>0</v>
      </c>
      <c r="R47" s="211">
        <f t="shared" si="33"/>
        <v>0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0</v>
      </c>
      <c r="D48" s="208">
        <f t="shared" si="34"/>
        <v>0</v>
      </c>
      <c r="E48" s="208">
        <f t="shared" si="34"/>
        <v>0</v>
      </c>
      <c r="F48" s="208">
        <f t="shared" si="34"/>
        <v>0</v>
      </c>
      <c r="G48" s="208">
        <f t="shared" si="34"/>
        <v>0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0</v>
      </c>
      <c r="O48" s="174">
        <f t="shared" si="35"/>
        <v>0</v>
      </c>
      <c r="P48" s="174">
        <f t="shared" si="35"/>
        <v>0</v>
      </c>
      <c r="Q48" s="174">
        <f t="shared" si="35"/>
        <v>0</v>
      </c>
      <c r="R48" s="174">
        <f t="shared" si="35"/>
        <v>0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1116204</v>
      </c>
      <c r="D49" s="208">
        <f t="shared" si="36"/>
        <v>1301514</v>
      </c>
      <c r="E49" s="208">
        <f t="shared" si="36"/>
        <v>1034218</v>
      </c>
      <c r="F49" s="208">
        <f t="shared" si="36"/>
        <v>689017</v>
      </c>
      <c r="G49" s="208">
        <f t="shared" si="36"/>
        <v>658808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 t="e">
        <f t="shared" ref="N49:U49" si="37">N11/C48</f>
        <v>#DIV/0!</v>
      </c>
      <c r="O49" s="136" t="e">
        <f t="shared" si="37"/>
        <v>#DIV/0!</v>
      </c>
      <c r="P49" s="136" t="e">
        <f t="shared" si="37"/>
        <v>#DIV/0!</v>
      </c>
      <c r="Q49" s="136" t="e">
        <f t="shared" si="37"/>
        <v>#DIV/0!</v>
      </c>
      <c r="R49" s="136" t="e">
        <f t="shared" si="37"/>
        <v>#DIV/0!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 t="e">
        <f t="shared" ref="N50:U50" si="38">N13/C48</f>
        <v>#DIV/0!</v>
      </c>
      <c r="O50" s="136" t="e">
        <f t="shared" si="38"/>
        <v>#DIV/0!</v>
      </c>
      <c r="P50" s="136" t="e">
        <f t="shared" si="38"/>
        <v>#DIV/0!</v>
      </c>
      <c r="Q50" s="136" t="e">
        <f t="shared" si="38"/>
        <v>#DIV/0!</v>
      </c>
      <c r="R50" s="136" t="e">
        <f t="shared" si="38"/>
        <v>#DIV/0!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338513</v>
      </c>
      <c r="D51" s="202">
        <f>SUMIF(BS.data!$D$5:$D$116,FSA!$A51,BS.data!F$5:F$116)</f>
        <v>394792</v>
      </c>
      <c r="E51" s="202">
        <f>SUMIF(BS.data!$D$5:$D$116,FSA!$A51,BS.data!G$5:G$116)</f>
        <v>434012</v>
      </c>
      <c r="F51" s="202">
        <f>SUMIF(BS.data!$D$5:$D$116,FSA!$A51,BS.data!H$5:H$116)</f>
        <v>470419</v>
      </c>
      <c r="G51" s="202">
        <f>SUMIF(BS.data!$D$5:$D$116,FSA!$A51,BS.data!I$5:I$116)</f>
        <v>472996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 t="e">
        <f t="shared" ref="N51:U51" si="39">N15/C48</f>
        <v>#DIV/0!</v>
      </c>
      <c r="O51" s="136" t="e">
        <f t="shared" si="39"/>
        <v>#DIV/0!</v>
      </c>
      <c r="P51" s="136" t="e">
        <f t="shared" si="39"/>
        <v>#DIV/0!</v>
      </c>
      <c r="Q51" s="136" t="e">
        <f t="shared" si="39"/>
        <v>#DIV/0!</v>
      </c>
      <c r="R51" s="136" t="e">
        <f t="shared" si="39"/>
        <v>#DIV/0!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135831</v>
      </c>
      <c r="D52" s="202">
        <f>SUMIF(BS.data!$D$5:$D$116,FSA!$A52,BS.data!F$5:F$116)</f>
        <v>402339</v>
      </c>
      <c r="E52" s="202">
        <f>SUMIF(BS.data!$D$5:$D$116,FSA!$A52,BS.data!G$5:G$116)</f>
        <v>535383</v>
      </c>
      <c r="F52" s="202">
        <f>SUMIF(BS.data!$D$5:$D$116,FSA!$A52,BS.data!H$5:H$116)</f>
        <v>626576</v>
      </c>
      <c r="G52" s="202">
        <f>SUMIF(BS.data!$D$5:$D$116,FSA!$A52,BS.data!I$5:I$116)</f>
        <v>531835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 t="e">
        <f t="shared" ref="N52:U52" si="40">N18/C48</f>
        <v>#DIV/0!</v>
      </c>
      <c r="O52" s="136" t="e">
        <f t="shared" si="40"/>
        <v>#DIV/0!</v>
      </c>
      <c r="P52" s="136" t="e">
        <f t="shared" si="40"/>
        <v>#DIV/0!</v>
      </c>
      <c r="Q52" s="136" t="e">
        <f t="shared" si="40"/>
        <v>#DIV/0!</v>
      </c>
      <c r="R52" s="136" t="e">
        <f t="shared" si="40"/>
        <v>#DIV/0!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0</v>
      </c>
      <c r="D53" s="202">
        <f>SUMIF(BS.data!$D$5:$D$116,FSA!$A53,BS.data!F$5:F$116)</f>
        <v>0</v>
      </c>
      <c r="E53" s="202">
        <f>SUMIF(BS.data!$D$5:$D$116,FSA!$A53,BS.data!G$5:G$116)</f>
        <v>0</v>
      </c>
      <c r="F53" s="202">
        <f>SUMIF(BS.data!$D$5:$D$116,FSA!$A53,BS.data!H$5:H$116)</f>
        <v>0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</v>
      </c>
      <c r="O53" s="172">
        <f t="shared" si="41"/>
        <v>0</v>
      </c>
      <c r="P53" s="172">
        <f t="shared" si="41"/>
        <v>0</v>
      </c>
      <c r="Q53" s="172">
        <f t="shared" si="41"/>
        <v>0</v>
      </c>
      <c r="R53" s="172">
        <f t="shared" si="41"/>
        <v>0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474344</v>
      </c>
      <c r="D54" s="212">
        <f t="shared" si="42"/>
        <v>797131</v>
      </c>
      <c r="E54" s="212">
        <f t="shared" si="42"/>
        <v>969395</v>
      </c>
      <c r="F54" s="212">
        <f t="shared" si="42"/>
        <v>1096995</v>
      </c>
      <c r="G54" s="212">
        <f t="shared" si="42"/>
        <v>1004831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1590548</v>
      </c>
      <c r="D55" s="208">
        <f t="shared" si="43"/>
        <v>2098645</v>
      </c>
      <c r="E55" s="208">
        <f t="shared" si="43"/>
        <v>2003613</v>
      </c>
      <c r="F55" s="208">
        <f t="shared" si="43"/>
        <v>1786012</v>
      </c>
      <c r="G55" s="208">
        <f t="shared" si="43"/>
        <v>1663639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-1.5029914998397786</v>
      </c>
      <c r="O55" s="137">
        <f t="shared" si="44"/>
        <v>-1.4597563010345853</v>
      </c>
      <c r="P55" s="137">
        <f t="shared" si="44"/>
        <v>-0.99404783395829355</v>
      </c>
      <c r="Q55" s="137">
        <f t="shared" si="44"/>
        <v>-0.50560212216099432</v>
      </c>
      <c r="R55" s="137">
        <f t="shared" si="44"/>
        <v>-0.29529741817280719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0</v>
      </c>
      <c r="D56" s="191">
        <f t="shared" si="45"/>
        <v>-3</v>
      </c>
      <c r="E56" s="191">
        <f t="shared" si="45"/>
        <v>2</v>
      </c>
      <c r="F56" s="191">
        <f t="shared" si="45"/>
        <v>1</v>
      </c>
      <c r="G56" s="191">
        <f t="shared" si="45"/>
        <v>0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-10.11872489603588</v>
      </c>
      <c r="O56" s="211">
        <f t="shared" si="46"/>
        <v>-2.6796139533169985</v>
      </c>
      <c r="P56" s="211">
        <f t="shared" si="46"/>
        <v>-4.3748637998038715</v>
      </c>
      <c r="Q56" s="211">
        <f t="shared" si="46"/>
        <v>-2.0010137780006567</v>
      </c>
      <c r="R56" s="211">
        <f t="shared" si="46"/>
        <v>-9.7719084472254245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-10.11872489603588</v>
      </c>
      <c r="O57" s="211">
        <f t="shared" si="47"/>
        <v>-2.6796139533169985</v>
      </c>
      <c r="P57" s="211">
        <f t="shared" si="47"/>
        <v>-4.3748637998038715</v>
      </c>
      <c r="Q57" s="211">
        <f t="shared" si="47"/>
        <v>-2.0010137780006567</v>
      </c>
      <c r="R57" s="211">
        <f t="shared" si="47"/>
        <v>-9.7719084472254245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-8.2722828869392015E-2</v>
      </c>
      <c r="O58" s="136">
        <f t="shared" si="48"/>
        <v>-0.28975685298513171</v>
      </c>
      <c r="P58" s="136">
        <f t="shared" si="48"/>
        <v>-0.14517265533791673</v>
      </c>
      <c r="Q58" s="136">
        <f t="shared" si="48"/>
        <v>-0.3814904361904865</v>
      </c>
      <c r="R58" s="136">
        <f t="shared" si="48"/>
        <v>-9.6385867000984074E-2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-0.64246389923345049</v>
      </c>
      <c r="O59" s="136">
        <f t="shared" si="49"/>
        <v>-0.46456093370928753</v>
      </c>
      <c r="P59" s="136">
        <f t="shared" si="49"/>
        <v>0.31072460760150472</v>
      </c>
      <c r="Q59" s="136">
        <f t="shared" si="49"/>
        <v>0.66943781856076789</v>
      </c>
      <c r="R59" s="136">
        <f t="shared" si="49"/>
        <v>0.30880211914101996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-0.60963481944356779</v>
      </c>
      <c r="O60" s="136">
        <f t="shared" si="50"/>
        <v>-0.44093632183098047</v>
      </c>
      <c r="P60" s="136">
        <f t="shared" si="50"/>
        <v>0.40657724737320017</v>
      </c>
      <c r="Q60" s="136">
        <f t="shared" si="50"/>
        <v>0.78118537509713459</v>
      </c>
      <c r="R60" s="136">
        <f t="shared" si="50"/>
        <v>0.65321645704425657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-0.57388681997657576</v>
      </c>
      <c r="O61" s="136">
        <f t="shared" si="51"/>
        <v>-0.45950170889562458</v>
      </c>
      <c r="P61" s="136">
        <f t="shared" si="51"/>
        <v>0.39616240757556104</v>
      </c>
      <c r="Q61" s="136">
        <f t="shared" si="51"/>
        <v>0.84373732292663928</v>
      </c>
      <c r="R61" s="136">
        <f t="shared" si="51"/>
        <v>0.86921853304754582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 t="e">
        <f t="shared" ref="N64:U64" si="52">C12/-C14</f>
        <v>#DIV/0!</v>
      </c>
      <c r="O64" s="211" t="e">
        <f t="shared" si="52"/>
        <v>#DIV/0!</v>
      </c>
      <c r="P64" s="211" t="e">
        <f t="shared" si="52"/>
        <v>#DIV/0!</v>
      </c>
      <c r="Q64" s="211" t="e">
        <f t="shared" si="52"/>
        <v>#DIV/0!</v>
      </c>
      <c r="R64" s="211" t="e">
        <f t="shared" si="52"/>
        <v>#DIV/0!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 t="e">
        <f t="shared" ref="N65:U65" si="53">C25/-C14</f>
        <v>#DIV/0!</v>
      </c>
      <c r="O65" s="216" t="e">
        <f t="shared" si="53"/>
        <v>#DIV/0!</v>
      </c>
      <c r="P65" s="216" t="e">
        <f t="shared" si="53"/>
        <v>#DIV/0!</v>
      </c>
      <c r="Q65" s="216" t="e">
        <f t="shared" si="53"/>
        <v>#DIV/0!</v>
      </c>
      <c r="R65" s="216" t="e">
        <f t="shared" si="53"/>
        <v>#DIV/0!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 t="e">
        <f t="shared" ref="N66:U66" si="54">(N11-N9)/-N9</f>
        <v>#DIV/0!</v>
      </c>
      <c r="O66" s="140" t="e">
        <f t="shared" si="54"/>
        <v>#DIV/0!</v>
      </c>
      <c r="P66" s="140" t="e">
        <f t="shared" si="54"/>
        <v>#DIV/0!</v>
      </c>
      <c r="Q66" s="140" t="e">
        <f t="shared" si="54"/>
        <v>#DIV/0!</v>
      </c>
      <c r="R66" s="140" t="e">
        <f t="shared" si="54"/>
        <v>#DIV/0!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 t="e">
        <f t="shared" ref="O67:U67" si="55">(O13-O9)/(-O9+C58)</f>
        <v>#DIV/0!</v>
      </c>
      <c r="P67" s="211" t="e">
        <f t="shared" si="55"/>
        <v>#DIV/0!</v>
      </c>
      <c r="Q67" s="211" t="e">
        <f t="shared" si="55"/>
        <v>#DIV/0!</v>
      </c>
      <c r="R67" s="211" t="e">
        <f t="shared" si="55"/>
        <v>#DIV/0!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-29895</v>
      </c>
      <c r="O74" s="218">
        <f t="shared" si="56"/>
        <v>5831</v>
      </c>
      <c r="P74" s="218">
        <f t="shared" si="56"/>
        <v>-83684</v>
      </c>
      <c r="Q74" s="218">
        <f t="shared" si="56"/>
        <v>7695</v>
      </c>
      <c r="R74" s="218">
        <f t="shared" si="56"/>
        <v>16207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-95498.63965807714</v>
      </c>
      <c r="O75" s="219">
        <f t="shared" si="57"/>
        <v>9379.3053794102707</v>
      </c>
      <c r="P75" s="219">
        <f t="shared" si="57"/>
        <v>-117879.71856039551</v>
      </c>
      <c r="Q75" s="219">
        <f t="shared" si="57"/>
        <v>11683.787865636665</v>
      </c>
      <c r="R75" s="219">
        <f t="shared" si="57"/>
        <v>56516.042900511289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1.338021958141586</v>
      </c>
      <c r="O76" s="138">
        <f t="shared" si="58"/>
        <v>0.98771978965059004</v>
      </c>
      <c r="P76" s="138">
        <f t="shared" si="58"/>
        <v>1.3299152779584709</v>
      </c>
      <c r="Q76" s="138">
        <f t="shared" si="58"/>
        <v>0.9752625640135405</v>
      </c>
      <c r="R76" s="138">
        <f t="shared" si="58"/>
        <v>0.56841180230080945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118336</v>
      </c>
      <c r="F4" s="264">
        <v>468998</v>
      </c>
      <c r="G4" s="264">
        <v>337337</v>
      </c>
      <c r="H4" s="264">
        <v>303372</v>
      </c>
      <c r="I4" s="264">
        <v>21345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14926</v>
      </c>
      <c r="F6" s="264">
        <v>16588</v>
      </c>
      <c r="G6" s="264">
        <v>17636</v>
      </c>
      <c r="H6" s="264">
        <v>18600</v>
      </c>
      <c r="I6" s="264">
        <v>24112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-7550</v>
      </c>
      <c r="F7" s="264">
        <v>234</v>
      </c>
      <c r="G7" s="264">
        <v>-114</v>
      </c>
      <c r="H7" s="264">
        <v>-543</v>
      </c>
      <c r="I7" s="264">
        <v>5937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-56983</v>
      </c>
      <c r="F9" s="264">
        <v>-50756</v>
      </c>
      <c r="G9" s="264">
        <v>-142152</v>
      </c>
      <c r="H9" s="264">
        <v>-43525</v>
      </c>
      <c r="I9" s="264">
        <v>-19747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68729</v>
      </c>
      <c r="F12" s="301">
        <v>435064</v>
      </c>
      <c r="G12" s="301">
        <v>212707</v>
      </c>
      <c r="H12" s="301">
        <v>277904</v>
      </c>
      <c r="I12" s="301">
        <v>31646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3585</v>
      </c>
      <c r="F13" s="264">
        <v>-18722</v>
      </c>
      <c r="G13" s="264">
        <v>-33848</v>
      </c>
      <c r="H13" s="264">
        <v>-107338</v>
      </c>
      <c r="I13" s="264">
        <v>60026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105239</v>
      </c>
      <c r="F14" s="264">
        <v>81672</v>
      </c>
      <c r="G14" s="264">
        <v>35139</v>
      </c>
      <c r="H14" s="264">
        <v>67267</v>
      </c>
      <c r="I14" s="264">
        <v>-49825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292871</v>
      </c>
      <c r="F15" s="264">
        <v>149064</v>
      </c>
      <c r="G15" s="264">
        <v>-252099</v>
      </c>
      <c r="H15" s="264">
        <v>-321970</v>
      </c>
      <c r="I15" s="264">
        <v>-16013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6860</v>
      </c>
      <c r="F16" s="264">
        <v>8094</v>
      </c>
      <c r="G16" s="264">
        <v>-176986</v>
      </c>
      <c r="H16" s="264">
        <v>-208241</v>
      </c>
      <c r="I16" s="264">
        <v>-99042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-9753</v>
      </c>
      <c r="F19" s="264">
        <v>-97898</v>
      </c>
      <c r="G19" s="264">
        <v>-72815</v>
      </c>
      <c r="H19" s="264">
        <v>-66313</v>
      </c>
      <c r="I19" s="264">
        <v>-3046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>
        <v>26</v>
      </c>
      <c r="F20" s="264">
        <v>10</v>
      </c>
      <c r="G20" s="264">
        <v>29</v>
      </c>
      <c r="H20" s="264">
        <v>1539</v>
      </c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-9522</v>
      </c>
      <c r="F21" s="264">
        <v>-16713</v>
      </c>
      <c r="G21" s="264">
        <v>-11549</v>
      </c>
      <c r="H21" s="264">
        <v>-14147</v>
      </c>
      <c r="I21" s="264">
        <v>-15375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458035</v>
      </c>
      <c r="F22" s="301">
        <v>540569</v>
      </c>
      <c r="G22" s="301">
        <v>-299422</v>
      </c>
      <c r="H22" s="301">
        <v>-371298</v>
      </c>
      <c r="I22" s="301">
        <v>-91630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-23405</v>
      </c>
      <c r="F24" s="264">
        <v>-27490</v>
      </c>
      <c r="G24" s="264">
        <v>-92536</v>
      </c>
      <c r="H24" s="264">
        <v>-61980</v>
      </c>
      <c r="I24" s="264">
        <v>-102196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/>
      <c r="F25" s="264"/>
      <c r="G25" s="264">
        <v>170</v>
      </c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-537490</v>
      </c>
      <c r="F26" s="264">
        <v>-1293219</v>
      </c>
      <c r="G26" s="264">
        <v>-986900</v>
      </c>
      <c r="H26" s="264">
        <v>-427000</v>
      </c>
      <c r="I26" s="264">
        <v>-680000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/>
      <c r="F27" s="264">
        <v>724208</v>
      </c>
      <c r="G27" s="264">
        <v>1366500</v>
      </c>
      <c r="H27" s="264">
        <v>876900</v>
      </c>
      <c r="I27" s="264">
        <v>937000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/>
      <c r="F28" s="264"/>
      <c r="G28" s="264">
        <v>-41240</v>
      </c>
      <c r="H28" s="264">
        <v>-1010</v>
      </c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115995</v>
      </c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22186</v>
      </c>
      <c r="F30" s="264">
        <v>37665</v>
      </c>
      <c r="G30" s="264">
        <v>105798</v>
      </c>
      <c r="H30" s="264">
        <v>70931</v>
      </c>
      <c r="I30" s="264">
        <v>41551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-422714</v>
      </c>
      <c r="F31" s="301">
        <v>-558835</v>
      </c>
      <c r="G31" s="301">
        <v>351792</v>
      </c>
      <c r="H31" s="301">
        <v>457841</v>
      </c>
      <c r="I31" s="301">
        <v>196355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-47672</v>
      </c>
      <c r="F38" s="264">
        <v>-16062</v>
      </c>
      <c r="G38" s="264">
        <v>-95762</v>
      </c>
      <c r="H38" s="264">
        <v>-105625</v>
      </c>
      <c r="I38" s="264">
        <v>-105644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-47672</v>
      </c>
      <c r="F39" s="301">
        <v>-16062</v>
      </c>
      <c r="G39" s="301">
        <v>-95762</v>
      </c>
      <c r="H39" s="301">
        <v>-105625</v>
      </c>
      <c r="I39" s="301">
        <v>-105644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-12351</v>
      </c>
      <c r="F40" s="301">
        <v>-34328</v>
      </c>
      <c r="G40" s="301">
        <v>-43393</v>
      </c>
      <c r="H40" s="301">
        <v>-19082</v>
      </c>
      <c r="I40" s="301">
        <v>-919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126796</v>
      </c>
      <c r="F41" s="301">
        <v>114445</v>
      </c>
      <c r="G41" s="301">
        <v>80117</v>
      </c>
      <c r="H41" s="301">
        <v>36725</v>
      </c>
      <c r="I41" s="301">
        <v>17643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114445</v>
      </c>
      <c r="F43" s="301">
        <v>80117</v>
      </c>
      <c r="G43" s="301">
        <v>36725</v>
      </c>
      <c r="H43" s="301">
        <v>17643</v>
      </c>
      <c r="I43" s="301">
        <v>16724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-0.68695889169692981</v>
      </c>
      <c r="D8" s="136">
        <f>FSA!D8/FSA!D$7</f>
        <v>-0.37831217087777275</v>
      </c>
      <c r="E8" s="136">
        <f>FSA!E8/FSA!E$7</f>
        <v>-0.29008992367822267</v>
      </c>
      <c r="F8" s="136">
        <f>FSA!F8/FSA!F$7</f>
        <v>-0.34139509476786534</v>
      </c>
      <c r="G8" s="136">
        <f>FSA!G8/FSA!G$7</f>
        <v>-0.71323186889552426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0.31304110830307019</v>
      </c>
      <c r="D9" s="142">
        <f>FSA!D9/FSA!D$7</f>
        <v>0.62168782912222731</v>
      </c>
      <c r="E9" s="142">
        <f>FSA!E9/FSA!E$7</f>
        <v>0.70991007632177727</v>
      </c>
      <c r="F9" s="142">
        <f>FSA!F9/FSA!F$7</f>
        <v>0.65860490523213466</v>
      </c>
      <c r="G9" s="142">
        <f>FSA!G9/FSA!G$7</f>
        <v>0.2867681311044758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-0.11648650370590609</v>
      </c>
      <c r="D10" s="136">
        <f>FSA!D10/FSA!D$7</f>
        <v>-7.4850675723446988E-2</v>
      </c>
      <c r="E10" s="136">
        <f>FSA!E10/FSA!E$7</f>
        <v>-0.14280596580493307</v>
      </c>
      <c r="F10" s="136">
        <f>FSA!F10/FSA!F$7</f>
        <v>-0.11112569657345145</v>
      </c>
      <c r="G10" s="136">
        <f>FSA!G10/FSA!G$7</f>
        <v>-0.23901671643158787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0.19655460459716412</v>
      </c>
      <c r="D12" s="142">
        <f>FSA!D12/FSA!D$7</f>
        <v>0.54683715339878025</v>
      </c>
      <c r="E12" s="142">
        <f>FSA!E12/FSA!E$7</f>
        <v>0.56710411051684428</v>
      </c>
      <c r="F12" s="142">
        <f>FSA!F12/FSA!F$7</f>
        <v>0.54747920865868327</v>
      </c>
      <c r="G12" s="142">
        <f>FSA!G12/FSA!G$7</f>
        <v>4.7751414672887918E-2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-5.0580131812743784E-3</v>
      </c>
      <c r="D13" s="136">
        <f>FSA!D13/FSA!D$7</f>
        <v>6.1798385386253006E-4</v>
      </c>
      <c r="E13" s="136">
        <f>FSA!E13/FSA!E$7</f>
        <v>-2.2605463710072403E-2</v>
      </c>
      <c r="F13" s="136">
        <f>FSA!F13/FSA!F$7</f>
        <v>1.259760497298396E-3</v>
      </c>
      <c r="G13" s="136">
        <f>FSA!G13/FSA!G$7</f>
        <v>6.483440117908499E-3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0</v>
      </c>
      <c r="D14" s="136">
        <f>FSA!D14/FSA!D$7</f>
        <v>0</v>
      </c>
      <c r="E14" s="136">
        <f>FSA!E14/FSA!E$7</f>
        <v>0</v>
      </c>
      <c r="F14" s="136">
        <f>FSA!F14/FSA!F$7</f>
        <v>0</v>
      </c>
      <c r="G14" s="136">
        <f>FSA!G14/FSA!G$7</f>
        <v>0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0.22735928529459654</v>
      </c>
      <c r="D15" s="136">
        <f>FSA!D15/FSA!D$7</f>
        <v>6.6598234556295446E-2</v>
      </c>
      <c r="E15" s="136">
        <f>FSA!E15/FSA!E$7</f>
        <v>0.39962160967022387</v>
      </c>
      <c r="F15" s="136">
        <f>FSA!F15/FSA!F$7</f>
        <v>9.3573739392604882E-2</v>
      </c>
      <c r="G15" s="136">
        <f>FSA!G15/FSA!G$7</f>
        <v>0.1087675354527335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0.41885587671048624</v>
      </c>
      <c r="D16" s="142">
        <f>FSA!D16/FSA!D$7</f>
        <v>0.61405337180893826</v>
      </c>
      <c r="E16" s="142">
        <f>FSA!E16/FSA!E$7</f>
        <v>0.94412025647699571</v>
      </c>
      <c r="F16" s="142">
        <f>FSA!F16/FSA!F$7</f>
        <v>0.64231270854858658</v>
      </c>
      <c r="G16" s="142">
        <f>FSA!G16/FSA!G$7</f>
        <v>0.16300239024352992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-8.4860648020331164E-2</v>
      </c>
      <c r="D17" s="136">
        <f>FSA!D17/FSA!D$7</f>
        <v>-0.12281905380387392</v>
      </c>
      <c r="E17" s="136">
        <f>FSA!E17/FSA!E$7</f>
        <v>-0.19370394315189068</v>
      </c>
      <c r="F17" s="136">
        <f>FSA!F17/FSA!F$7</f>
        <v>-0.12842570165483833</v>
      </c>
      <c r="G17" s="136">
        <f>FSA!G17/FSA!G$7</f>
        <v>-3.1791002604067232E-2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0.33399522869015508</v>
      </c>
      <c r="D18" s="142">
        <f>FSA!D18/FSA!D$7</f>
        <v>0.49123431800506434</v>
      </c>
      <c r="E18" s="142">
        <f>FSA!E18/FSA!E$7</f>
        <v>0.75041631332510506</v>
      </c>
      <c r="F18" s="142">
        <f>FSA!F18/FSA!F$7</f>
        <v>0.51388700689374822</v>
      </c>
      <c r="G18" s="142">
        <f>FSA!G18/FSA!G$7</f>
        <v>0.13121138763946269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5.2831283935410339E-2</v>
      </c>
      <c r="D21" s="136">
        <f>FSA!D21/FSA!D$7</f>
        <v>2.1718466457355187E-2</v>
      </c>
      <c r="E21" s="136">
        <f>FSA!E21/FSA!E$7</f>
        <v>4.9358667573460059E-2</v>
      </c>
      <c r="F21" s="136">
        <f>FSA!F21/FSA!F$7</f>
        <v>3.9380748318907838E-2</v>
      </c>
      <c r="G21" s="136">
        <f>FSA!G21/FSA!G$7</f>
        <v>0.18413275397292075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0.24938588853257446</v>
      </c>
      <c r="D25" s="136">
        <f>FSA!D25/FSA!D$7</f>
        <v>0.56855561985613545</v>
      </c>
      <c r="E25" s="136">
        <f>FSA!E25/FSA!E$7</f>
        <v>0.61646277809030425</v>
      </c>
      <c r="F25" s="136">
        <f>FSA!F25/FSA!F$7</f>
        <v>0.58685995697759108</v>
      </c>
      <c r="G25" s="136">
        <f>FSA!G25/FSA!G$7</f>
        <v>0.23188416864580869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0.24938588853257446</v>
      </c>
      <c r="D26" s="136">
        <f>FSA!D26/FSA!D$7</f>
        <v>0.56855561985613545</v>
      </c>
      <c r="E26" s="136">
        <f>FSA!E26/FSA!E$7</f>
        <v>0.61646277809030425</v>
      </c>
      <c r="F26" s="136">
        <f>FSA!F26/FSA!F$7</f>
        <v>0.58685995697759108</v>
      </c>
      <c r="G26" s="136">
        <f>FSA!G26/FSA!G$7</f>
        <v>0.23188416864580869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0.4482323073557038</v>
      </c>
      <c r="D29" s="136">
        <f>FSA!D29/FSA!D$38</f>
        <v>0.55446188535252794</v>
      </c>
      <c r="E29" s="136">
        <f>FSA!E29/FSA!E$38</f>
        <v>0.48094319517472167</v>
      </c>
      <c r="F29" s="136">
        <f>FSA!F29/FSA!F$38</f>
        <v>0.31054813150856125</v>
      </c>
      <c r="G29" s="136">
        <f>FSA!G29/FSA!G$38</f>
        <v>0.17835840588012183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9.656420302939615E-3</v>
      </c>
      <c r="D30" s="136">
        <f>FSA!D30/FSA!D$38</f>
        <v>1.2463297694413816E-2</v>
      </c>
      <c r="E30" s="136">
        <f>FSA!E30/FSA!E$38</f>
        <v>1.4098516930647854E-2</v>
      </c>
      <c r="F30" s="136">
        <f>FSA!F30/FSA!F$38</f>
        <v>4.6833365714583262E-2</v>
      </c>
      <c r="G30" s="136">
        <f>FSA!G30/FSA!G$38</f>
        <v>1.6248116328121665E-2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0.17481207734692697</v>
      </c>
      <c r="D31" s="136">
        <f>FSA!D31/FSA!D$38</f>
        <v>9.3572414923555322E-2</v>
      </c>
      <c r="E31" s="136">
        <f>FSA!E31/FSA!E$38</f>
        <v>8.0472545873333953E-2</v>
      </c>
      <c r="F31" s="136">
        <f>FSA!F31/FSA!F$38</f>
        <v>5.262615669650781E-2</v>
      </c>
      <c r="G31" s="136">
        <f>FSA!G31/FSA!G$38</f>
        <v>8.6446638964342626E-2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3.0995606545668537E-3</v>
      </c>
      <c r="D32" s="136">
        <f>FSA!D32/FSA!D$38</f>
        <v>4.7259132334147511E-3</v>
      </c>
      <c r="E32" s="136">
        <f>FSA!E32/FSA!E$38</f>
        <v>7.138097888067318E-3</v>
      </c>
      <c r="F32" s="136">
        <f>FSA!F32/FSA!F$38</f>
        <v>2.9157682502870919E-2</v>
      </c>
      <c r="G32" s="136">
        <f>FSA!G32/FSA!G$38</f>
        <v>5.3773685276673608E-3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2.0684694834736204E-4</v>
      </c>
      <c r="D33" s="136">
        <f>FSA!D33/FSA!D$38</f>
        <v>6.6709805674336072E-5</v>
      </c>
      <c r="E33" s="136">
        <f>FSA!E33/FSA!E$38</f>
        <v>4.1425124088210556E-5</v>
      </c>
      <c r="F33" s="136">
        <f>FSA!F33/FSA!F$38</f>
        <v>1.4333602275011436E-4</v>
      </c>
      <c r="G33" s="136">
        <f>FSA!G33/FSA!G$38</f>
        <v>5.3497182982606206E-5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9.0195957619638015E-2</v>
      </c>
      <c r="D34" s="136">
        <f>FSA!D34/FSA!D$38</f>
        <v>8.1928694841711933E-2</v>
      </c>
      <c r="E34" s="136">
        <f>FSA!E34/FSA!E$38</f>
        <v>0.20316428056288258</v>
      </c>
      <c r="F34" s="136">
        <f>FSA!F34/FSA!F$38</f>
        <v>0.3297652368711762</v>
      </c>
      <c r="G34" s="136">
        <f>FSA!G34/FSA!G$38</f>
        <v>0.42342779893955357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0.26947819242173138</v>
      </c>
      <c r="D35" s="136">
        <f>FSA!D35/FSA!D$38</f>
        <v>0.23775803591084138</v>
      </c>
      <c r="E35" s="136">
        <f>FSA!E35/FSA!E$38</f>
        <v>0.1619353019417403</v>
      </c>
      <c r="F35" s="136">
        <f>FSA!F35/FSA!F$38</f>
        <v>0.14741997958581488</v>
      </c>
      <c r="G35" s="136">
        <f>FSA!G35/FSA!G$38</f>
        <v>0.25762680485369721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4.2683402198487562E-3</v>
      </c>
      <c r="D36" s="136">
        <f>FSA!D36/FSA!D$38</f>
        <v>1.4989693335023315E-2</v>
      </c>
      <c r="E36" s="136">
        <f>FSA!E36/FSA!E$38</f>
        <v>5.2175193338041492E-2</v>
      </c>
      <c r="F36" s="136">
        <f>FSA!F36/FSA!F$38</f>
        <v>8.3474756342758985E-2</v>
      </c>
      <c r="G36" s="136">
        <f>FSA!G36/FSA!G$38</f>
        <v>3.2395249209714365E-2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5.0297130297230894E-5</v>
      </c>
      <c r="D37" s="136">
        <f>FSA!D37/FSA!D$38</f>
        <v>3.3354902837168036E-5</v>
      </c>
      <c r="E37" s="136">
        <f>FSA!E37/FSA!E$38</f>
        <v>3.1443166476593555E-5</v>
      </c>
      <c r="F37" s="136">
        <f>FSA!F37/FSA!F$38</f>
        <v>3.1354754976587518E-5</v>
      </c>
      <c r="G37" s="136">
        <f>FSA!G37/FSA!G$38</f>
        <v>6.6120113798726773E-5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9.4363703578892299E-3</v>
      </c>
      <c r="D40" s="136">
        <f>FSA!D40/FSA!D$55</f>
        <v>4.0216425360172875E-4</v>
      </c>
      <c r="E40" s="136">
        <f>FSA!E40/FSA!E$55</f>
        <v>3.5396057022987972E-3</v>
      </c>
      <c r="F40" s="136">
        <f>FSA!F40/FSA!F$55</f>
        <v>1.2267554753271535E-3</v>
      </c>
      <c r="G40" s="136">
        <f>FSA!G40/FSA!G$55</f>
        <v>9.6120612705039975E-3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3.9602702967782176E-3</v>
      </c>
      <c r="D41" s="136">
        <f>FSA!D41/FSA!D$55</f>
        <v>5.0635529115214815E-2</v>
      </c>
      <c r="E41" s="136">
        <f>FSA!E41/FSA!E$55</f>
        <v>4.8825297100787431E-2</v>
      </c>
      <c r="F41" s="136">
        <f>FSA!F41/FSA!F$55</f>
        <v>2.2296602710396123E-2</v>
      </c>
      <c r="G41" s="136">
        <f>FSA!G41/FSA!G$55</f>
        <v>2.0027181377690714E-2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0.23156044331890643</v>
      </c>
      <c r="D42" s="136">
        <f>FSA!D42/FSA!D$55</f>
        <v>0.21436593611592242</v>
      </c>
      <c r="E42" s="136">
        <f>FSA!E42/FSA!E$55</f>
        <v>0.11874049529524913</v>
      </c>
      <c r="F42" s="136">
        <f>FSA!F42/FSA!F$55</f>
        <v>5.3191131974477217E-5</v>
      </c>
      <c r="G42" s="136">
        <f>FSA!G42/FSA!G$55</f>
        <v>5.7103734644354937E-5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1.4633321345850613E-2</v>
      </c>
      <c r="D43" s="136">
        <f>FSA!D43/FSA!D$55</f>
        <v>1.1314443367029678E-2</v>
      </c>
      <c r="E43" s="136">
        <f>FSA!E43/FSA!E$55</f>
        <v>1.242854782834809E-2</v>
      </c>
      <c r="F43" s="136">
        <f>FSA!F43/FSA!F$55</f>
        <v>1.4368324512937203E-2</v>
      </c>
      <c r="G43" s="136">
        <f>FSA!G43/FSA!G$55</f>
        <v>1.4991233074002233E-2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0.42429464561899422</v>
      </c>
      <c r="D44" s="136">
        <f>FSA!D44/FSA!D$55</f>
        <v>0.32814887701350159</v>
      </c>
      <c r="E44" s="136">
        <f>FSA!E44/FSA!E$55</f>
        <v>0.3218380994733015</v>
      </c>
      <c r="F44" s="136">
        <f>FSA!F44/FSA!F$55</f>
        <v>0.34629442579333175</v>
      </c>
      <c r="G44" s="136">
        <f>FSA!G44/FSA!G$55</f>
        <v>0.35043960859296996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1.7888174390210166E-2</v>
      </c>
      <c r="D45" s="136">
        <f>FSA!D45/FSA!D$55</f>
        <v>1.5301778052028809E-2</v>
      </c>
      <c r="E45" s="136">
        <f>FSA!E45/FSA!E$55</f>
        <v>1.0804481703802082E-2</v>
      </c>
      <c r="F45" s="136">
        <f>FSA!F45/FSA!F$55</f>
        <v>1.5459022671740167E-3</v>
      </c>
      <c r="G45" s="136">
        <f>FSA!G45/FSA!G$55</f>
        <v>8.7699314574856682E-4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0</v>
      </c>
      <c r="D46" s="136">
        <f>FSA!D46/FSA!D$55</f>
        <v>0</v>
      </c>
      <c r="E46" s="136">
        <f>FSA!E46/FSA!E$55</f>
        <v>0</v>
      </c>
      <c r="F46" s="136">
        <f>FSA!F46/FSA!F$55</f>
        <v>0</v>
      </c>
      <c r="G46" s="136">
        <f>FSA!G46/FSA!G$55</f>
        <v>0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0</v>
      </c>
      <c r="D47" s="136">
        <f>FSA!D47/FSA!D$55</f>
        <v>0</v>
      </c>
      <c r="E47" s="136">
        <f>FSA!E47/FSA!E$55</f>
        <v>0</v>
      </c>
      <c r="F47" s="136">
        <f>FSA!F47/FSA!F$55</f>
        <v>0</v>
      </c>
      <c r="G47" s="136">
        <f>FSA!G47/FSA!G$55</f>
        <v>0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0</v>
      </c>
      <c r="D48" s="136">
        <f>FSA!D48/FSA!D$55</f>
        <v>0</v>
      </c>
      <c r="E48" s="136">
        <f>FSA!E48/FSA!E$55</f>
        <v>0</v>
      </c>
      <c r="F48" s="136">
        <f>FSA!F48/FSA!F$55</f>
        <v>0</v>
      </c>
      <c r="G48" s="136">
        <f>FSA!G48/FSA!G$55</f>
        <v>0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0.70177322532862885</v>
      </c>
      <c r="D49" s="136">
        <f>FSA!D49/FSA!D$55</f>
        <v>0.62016872791729905</v>
      </c>
      <c r="E49" s="136">
        <f>FSA!E49/FSA!E$55</f>
        <v>0.51617652710378703</v>
      </c>
      <c r="F49" s="136">
        <f>FSA!F49/FSA!F$55</f>
        <v>0.38578520189114068</v>
      </c>
      <c r="G49" s="136">
        <f>FSA!G49/FSA!G$55</f>
        <v>0.39600418119555986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0.21282790585383152</v>
      </c>
      <c r="D51" s="136">
        <f>FSA!D51/FSA!D$55</f>
        <v>0.18811757109944749</v>
      </c>
      <c r="E51" s="136">
        <f>FSA!E51/FSA!E$55</f>
        <v>0.21661468557051686</v>
      </c>
      <c r="F51" s="136">
        <f>FSA!F51/FSA!F$55</f>
        <v>0.26339072749791154</v>
      </c>
      <c r="G51" s="136">
        <f>FSA!G51/FSA!G$55</f>
        <v>0.28431408496675059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8.5398868817539622E-2</v>
      </c>
      <c r="D52" s="136">
        <f>FSA!D52/FSA!D$55</f>
        <v>0.19171370098325349</v>
      </c>
      <c r="E52" s="136">
        <f>FSA!E52/FSA!E$55</f>
        <v>0.26720878732569614</v>
      </c>
      <c r="F52" s="136">
        <f>FSA!F52/FSA!F$55</f>
        <v>0.35082407061094772</v>
      </c>
      <c r="G52" s="136">
        <f>FSA!G52/FSA!G$55</f>
        <v>0.31968173383768955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0</v>
      </c>
      <c r="D53" s="136">
        <f>FSA!D53/FSA!D$55</f>
        <v>0</v>
      </c>
      <c r="E53" s="136">
        <f>FSA!E53/FSA!E$55</f>
        <v>0</v>
      </c>
      <c r="F53" s="136">
        <f>FSA!F53/FSA!F$55</f>
        <v>0</v>
      </c>
      <c r="G53" s="136">
        <f>FSA!G53/FSA!G$55</f>
        <v>0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0.2982267746713711</v>
      </c>
      <c r="D54" s="136">
        <f>FSA!D54/FSA!D$55</f>
        <v>0.37983127208270095</v>
      </c>
      <c r="E54" s="136">
        <f>FSA!E54/FSA!E$55</f>
        <v>0.48382347289621297</v>
      </c>
      <c r="F54" s="136">
        <f>FSA!F54/FSA!F$55</f>
        <v>0.61421479810885926</v>
      </c>
      <c r="G54" s="136">
        <f>FSA!G54/FSA!G$55</f>
        <v>0.6039958188044402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1037991</v>
      </c>
      <c r="F4" s="299">
        <v>1439076</v>
      </c>
      <c r="G4" s="299">
        <v>1260071</v>
      </c>
      <c r="H4" s="299">
        <v>861452</v>
      </c>
      <c r="I4" s="299">
        <v>570930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114445</v>
      </c>
      <c r="F5" s="301">
        <v>80117</v>
      </c>
      <c r="G5" s="301">
        <v>36725</v>
      </c>
      <c r="H5" s="301">
        <v>17643</v>
      </c>
      <c r="I5" s="301">
        <v>16724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104445</v>
      </c>
      <c r="F6" s="264">
        <v>30117</v>
      </c>
      <c r="G6" s="264">
        <v>26725</v>
      </c>
      <c r="H6" s="264">
        <v>17643</v>
      </c>
      <c r="I6" s="264">
        <v>16724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10000</v>
      </c>
      <c r="F7" s="264">
        <v>50000</v>
      </c>
      <c r="G7" s="264">
        <v>10000</v>
      </c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598490</v>
      </c>
      <c r="F8" s="301">
        <v>1083500</v>
      </c>
      <c r="G8" s="301">
        <v>926900</v>
      </c>
      <c r="H8" s="301">
        <v>537000</v>
      </c>
      <c r="I8" s="301">
        <v>280000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598490</v>
      </c>
      <c r="F11" s="264">
        <v>1083500</v>
      </c>
      <c r="G11" s="264">
        <v>926900</v>
      </c>
      <c r="H11" s="264">
        <v>537000</v>
      </c>
      <c r="I11" s="264">
        <v>280000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37680</v>
      </c>
      <c r="F12" s="301">
        <v>69944</v>
      </c>
      <c r="G12" s="301">
        <v>113008</v>
      </c>
      <c r="H12" s="301">
        <v>176665</v>
      </c>
      <c r="I12" s="301">
        <v>77742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15359</v>
      </c>
      <c r="F13" s="264">
        <v>26156</v>
      </c>
      <c r="G13" s="264">
        <v>28248</v>
      </c>
      <c r="H13" s="264">
        <v>83645</v>
      </c>
      <c r="I13" s="264">
        <v>27031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4930</v>
      </c>
      <c r="F14" s="264">
        <v>9918</v>
      </c>
      <c r="G14" s="264">
        <v>14302</v>
      </c>
      <c r="H14" s="264">
        <v>52076</v>
      </c>
      <c r="I14" s="264">
        <v>8946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17878</v>
      </c>
      <c r="F18" s="264">
        <v>34482</v>
      </c>
      <c r="G18" s="264">
        <v>71988</v>
      </c>
      <c r="H18" s="264">
        <v>42601</v>
      </c>
      <c r="I18" s="264">
        <v>43854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-486</v>
      </c>
      <c r="F19" s="264">
        <v>-613</v>
      </c>
      <c r="G19" s="264">
        <v>-1529</v>
      </c>
      <c r="H19" s="264">
        <v>-1657</v>
      </c>
      <c r="I19" s="264">
        <v>-2090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278047</v>
      </c>
      <c r="F21" s="301">
        <v>196375</v>
      </c>
      <c r="G21" s="301">
        <v>161236</v>
      </c>
      <c r="H21" s="301">
        <v>93991</v>
      </c>
      <c r="I21" s="301">
        <v>143816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278047</v>
      </c>
      <c r="F22" s="264">
        <v>196375</v>
      </c>
      <c r="G22" s="264">
        <v>161236</v>
      </c>
      <c r="H22" s="264">
        <v>93991</v>
      </c>
      <c r="I22" s="264">
        <v>143816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9329</v>
      </c>
      <c r="F24" s="301">
        <v>9140</v>
      </c>
      <c r="G24" s="301">
        <v>22202</v>
      </c>
      <c r="H24" s="301">
        <v>36153</v>
      </c>
      <c r="I24" s="301">
        <v>52649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329</v>
      </c>
      <c r="F25" s="264">
        <v>140</v>
      </c>
      <c r="G25" s="264">
        <v>83</v>
      </c>
      <c r="H25" s="264">
        <v>256</v>
      </c>
      <c r="I25" s="264">
        <v>89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/>
      <c r="F26" s="264"/>
      <c r="G26" s="264">
        <v>22119</v>
      </c>
      <c r="H26" s="264">
        <v>35897</v>
      </c>
      <c r="I26" s="264">
        <v>51961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9000</v>
      </c>
      <c r="F27" s="264">
        <v>9000</v>
      </c>
      <c r="G27" s="264"/>
      <c r="H27" s="264"/>
      <c r="I27" s="264">
        <v>598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552557</v>
      </c>
      <c r="F30" s="301">
        <v>659569</v>
      </c>
      <c r="G30" s="301">
        <v>743543</v>
      </c>
      <c r="H30" s="301">
        <v>924560</v>
      </c>
      <c r="I30" s="301">
        <v>1092710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/>
      <c r="F31" s="301"/>
      <c r="G31" s="301">
        <v>11052</v>
      </c>
      <c r="H31" s="301">
        <v>11052</v>
      </c>
      <c r="I31" s="301">
        <v>11052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85</v>
      </c>
      <c r="F32" s="264">
        <v>302</v>
      </c>
      <c r="G32" s="264">
        <v>75</v>
      </c>
      <c r="H32" s="264">
        <v>75</v>
      </c>
      <c r="I32" s="264">
        <v>75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6476</v>
      </c>
      <c r="F37" s="264">
        <v>6476</v>
      </c>
      <c r="G37" s="264">
        <v>17528</v>
      </c>
      <c r="H37" s="264">
        <v>17528</v>
      </c>
      <c r="I37" s="264">
        <v>17528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-6561</v>
      </c>
      <c r="F38" s="264">
        <v>-6778</v>
      </c>
      <c r="G38" s="264">
        <v>-6551</v>
      </c>
      <c r="H38" s="264">
        <v>-6551</v>
      </c>
      <c r="I38" s="264">
        <v>-6551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5715</v>
      </c>
      <c r="F39" s="301">
        <v>5955</v>
      </c>
      <c r="G39" s="301">
        <v>8102</v>
      </c>
      <c r="H39" s="301">
        <v>6830</v>
      </c>
      <c r="I39" s="301">
        <v>8131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5635</v>
      </c>
      <c r="F40" s="264">
        <v>5884</v>
      </c>
      <c r="G40" s="264">
        <v>8039</v>
      </c>
      <c r="H40" s="264">
        <v>6774</v>
      </c>
      <c r="I40" s="264">
        <v>8020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1201</v>
      </c>
      <c r="F41" s="264">
        <v>1201</v>
      </c>
      <c r="G41" s="264">
        <v>1201</v>
      </c>
      <c r="H41" s="264">
        <v>1201</v>
      </c>
      <c r="I41" s="264">
        <v>1269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-1121</v>
      </c>
      <c r="F42" s="264">
        <v>-1131</v>
      </c>
      <c r="G42" s="264">
        <v>-1138</v>
      </c>
      <c r="H42" s="264">
        <v>-1145</v>
      </c>
      <c r="I42" s="264">
        <v>-1158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80</v>
      </c>
      <c r="F46" s="264">
        <v>70</v>
      </c>
      <c r="G46" s="264">
        <v>63</v>
      </c>
      <c r="H46" s="264">
        <v>56</v>
      </c>
      <c r="I46" s="264">
        <v>110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182368</v>
      </c>
      <c r="F49" s="301">
        <v>168610</v>
      </c>
      <c r="G49" s="301">
        <v>175053</v>
      </c>
      <c r="H49" s="301">
        <v>172210</v>
      </c>
      <c r="I49" s="301">
        <v>343018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377833</v>
      </c>
      <c r="F50" s="264">
        <v>375669</v>
      </c>
      <c r="G50" s="264">
        <v>398316</v>
      </c>
      <c r="H50" s="264">
        <v>412634</v>
      </c>
      <c r="I50" s="264">
        <v>606256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-195465</v>
      </c>
      <c r="F51" s="264">
        <v>-207059</v>
      </c>
      <c r="G51" s="264">
        <v>-223263</v>
      </c>
      <c r="H51" s="264">
        <v>-240424</v>
      </c>
      <c r="I51" s="264">
        <v>-263238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1154</v>
      </c>
      <c r="F52" s="301">
        <v>25574</v>
      </c>
      <c r="G52" s="301">
        <v>96500</v>
      </c>
      <c r="H52" s="301">
        <v>142313</v>
      </c>
      <c r="I52" s="301">
        <v>45874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1154</v>
      </c>
      <c r="F54" s="264">
        <v>25574</v>
      </c>
      <c r="G54" s="264">
        <v>96500</v>
      </c>
      <c r="H54" s="264">
        <v>142313</v>
      </c>
      <c r="I54" s="264">
        <v>45874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246250</v>
      </c>
      <c r="F55" s="301">
        <v>330359</v>
      </c>
      <c r="G55" s="301">
        <v>149403</v>
      </c>
      <c r="H55" s="301">
        <v>91084</v>
      </c>
      <c r="I55" s="301">
        <v>85580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48950</v>
      </c>
      <c r="F58" s="264">
        <v>48950</v>
      </c>
      <c r="G58" s="264">
        <v>90190</v>
      </c>
      <c r="H58" s="264">
        <v>91200</v>
      </c>
      <c r="I58" s="264">
        <v>91200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-1700</v>
      </c>
      <c r="F59" s="264">
        <v>-1591</v>
      </c>
      <c r="G59" s="264">
        <v>-787</v>
      </c>
      <c r="H59" s="264">
        <v>-116</v>
      </c>
      <c r="I59" s="264">
        <v>-5620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199000</v>
      </c>
      <c r="F60" s="264">
        <v>283000</v>
      </c>
      <c r="G60" s="264">
        <v>60000</v>
      </c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117069</v>
      </c>
      <c r="F61" s="301">
        <v>129071</v>
      </c>
      <c r="G61" s="301">
        <v>303433</v>
      </c>
      <c r="H61" s="301">
        <v>501071</v>
      </c>
      <c r="I61" s="301">
        <v>599055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117069</v>
      </c>
      <c r="F62" s="264">
        <v>109165</v>
      </c>
      <c r="G62" s="264">
        <v>286208</v>
      </c>
      <c r="H62" s="264">
        <v>494277</v>
      </c>
      <c r="I62" s="264">
        <v>593485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/>
      <c r="F63" s="264">
        <v>19905</v>
      </c>
      <c r="G63" s="264">
        <v>17225</v>
      </c>
      <c r="H63" s="264">
        <v>6795</v>
      </c>
      <c r="I63" s="264">
        <v>5571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1590548</v>
      </c>
      <c r="F67" s="301">
        <v>2098644</v>
      </c>
      <c r="G67" s="301">
        <v>2003613</v>
      </c>
      <c r="H67" s="301">
        <v>1786012</v>
      </c>
      <c r="I67" s="301">
        <v>1663640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1116203</v>
      </c>
      <c r="F68" s="301">
        <v>1301514</v>
      </c>
      <c r="G68" s="301">
        <v>1034219</v>
      </c>
      <c r="H68" s="301">
        <v>689017</v>
      </c>
      <c r="I68" s="301">
        <v>658808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466756</v>
      </c>
      <c r="F69" s="301">
        <v>657060</v>
      </c>
      <c r="G69" s="301">
        <v>415346</v>
      </c>
      <c r="H69" s="301">
        <v>94204</v>
      </c>
      <c r="I69" s="301">
        <v>87961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15009</v>
      </c>
      <c r="F70" s="264">
        <v>844</v>
      </c>
      <c r="G70" s="264">
        <v>7092</v>
      </c>
      <c r="H70" s="264">
        <v>2191</v>
      </c>
      <c r="I70" s="264">
        <v>15991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368308</v>
      </c>
      <c r="F71" s="264">
        <v>449878</v>
      </c>
      <c r="G71" s="264">
        <v>237910</v>
      </c>
      <c r="H71" s="264">
        <v>95</v>
      </c>
      <c r="I71" s="264">
        <v>95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28452</v>
      </c>
      <c r="F72" s="264">
        <v>32113</v>
      </c>
      <c r="G72" s="264">
        <v>21648</v>
      </c>
      <c r="H72" s="264">
        <v>2761</v>
      </c>
      <c r="I72" s="264">
        <v>1459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5791</v>
      </c>
      <c r="F73" s="264">
        <v>5826</v>
      </c>
      <c r="G73" s="264">
        <v>10434</v>
      </c>
      <c r="H73" s="264">
        <v>4689</v>
      </c>
      <c r="I73" s="264">
        <v>2407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508</v>
      </c>
      <c r="F74" s="264">
        <v>100440</v>
      </c>
      <c r="G74" s="264">
        <v>87393</v>
      </c>
      <c r="H74" s="264">
        <v>35133</v>
      </c>
      <c r="I74" s="264">
        <v>30911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23275</v>
      </c>
      <c r="F77" s="264">
        <v>23745</v>
      </c>
      <c r="G77" s="264">
        <v>24902</v>
      </c>
      <c r="H77" s="264">
        <v>25662</v>
      </c>
      <c r="I77" s="264">
        <v>24940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18056</v>
      </c>
      <c r="F78" s="264">
        <v>1154</v>
      </c>
      <c r="G78" s="264">
        <v>1119</v>
      </c>
      <c r="H78" s="264">
        <v>2229</v>
      </c>
      <c r="I78" s="264">
        <v>2653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/>
      <c r="F79" s="264"/>
      <c r="G79" s="264"/>
      <c r="H79" s="264"/>
      <c r="I79" s="264"/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7358</v>
      </c>
      <c r="F81" s="264">
        <v>43060</v>
      </c>
      <c r="G81" s="264">
        <v>24846</v>
      </c>
      <c r="H81" s="264">
        <v>21444</v>
      </c>
      <c r="I81" s="264">
        <v>9505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649447</v>
      </c>
      <c r="F84" s="301">
        <v>644454</v>
      </c>
      <c r="G84" s="301">
        <v>618873</v>
      </c>
      <c r="H84" s="301">
        <v>594813</v>
      </c>
      <c r="I84" s="301">
        <v>570847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649391</v>
      </c>
      <c r="F90" s="264">
        <v>644398</v>
      </c>
      <c r="G90" s="264">
        <v>618818</v>
      </c>
      <c r="H90" s="264">
        <v>594757</v>
      </c>
      <c r="I90" s="264">
        <v>570791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56</v>
      </c>
      <c r="F91" s="264">
        <v>56</v>
      </c>
      <c r="G91" s="264">
        <v>56</v>
      </c>
      <c r="H91" s="264">
        <v>56</v>
      </c>
      <c r="I91" s="264">
        <v>56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474344</v>
      </c>
      <c r="F98" s="301">
        <v>797131</v>
      </c>
      <c r="G98" s="301">
        <v>969394</v>
      </c>
      <c r="H98" s="301">
        <v>1096996</v>
      </c>
      <c r="I98" s="301">
        <v>1004832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474344</v>
      </c>
      <c r="F99" s="301">
        <v>797131</v>
      </c>
      <c r="G99" s="301">
        <v>969394</v>
      </c>
      <c r="H99" s="301">
        <v>1096996</v>
      </c>
      <c r="I99" s="301">
        <v>1004832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107000</v>
      </c>
      <c r="F100" s="264">
        <v>213550</v>
      </c>
      <c r="G100" s="264">
        <v>303048</v>
      </c>
      <c r="H100" s="264">
        <v>303048</v>
      </c>
      <c r="I100" s="264">
        <v>303048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107000</v>
      </c>
      <c r="F101" s="264">
        <v>213550</v>
      </c>
      <c r="G101" s="264">
        <v>303048</v>
      </c>
      <c r="H101" s="264">
        <v>303048</v>
      </c>
      <c r="I101" s="264">
        <v>303048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69279</v>
      </c>
      <c r="F103" s="264">
        <v>69279</v>
      </c>
      <c r="G103" s="264">
        <v>69279</v>
      </c>
      <c r="H103" s="264">
        <v>69279</v>
      </c>
      <c r="I103" s="264">
        <v>69279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-1408</v>
      </c>
      <c r="F106" s="264">
        <v>-1408</v>
      </c>
      <c r="G106" s="264">
        <v>-1408</v>
      </c>
      <c r="H106" s="264">
        <v>-1408</v>
      </c>
      <c r="I106" s="264">
        <v>-1408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146967</v>
      </c>
      <c r="F109" s="264">
        <v>96696</v>
      </c>
      <c r="G109" s="264">
        <v>46418</v>
      </c>
      <c r="H109" s="264">
        <v>82825</v>
      </c>
      <c r="I109" s="264">
        <v>85402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16675</v>
      </c>
      <c r="F111" s="264">
        <v>16675</v>
      </c>
      <c r="G111" s="264">
        <v>16675</v>
      </c>
      <c r="H111" s="264">
        <v>16675</v>
      </c>
      <c r="I111" s="264">
        <v>16675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135831</v>
      </c>
      <c r="F112" s="264">
        <v>402339</v>
      </c>
      <c r="G112" s="264">
        <v>535383</v>
      </c>
      <c r="H112" s="264">
        <v>626576</v>
      </c>
      <c r="I112" s="264">
        <v>531835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81177</v>
      </c>
      <c r="F113" s="264">
        <v>135831</v>
      </c>
      <c r="G113" s="264">
        <v>357555</v>
      </c>
      <c r="H113" s="264">
        <v>474863</v>
      </c>
      <c r="I113" s="264">
        <v>520667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54654</v>
      </c>
      <c r="F114" s="264">
        <v>266507</v>
      </c>
      <c r="G114" s="264">
        <v>177827</v>
      </c>
      <c r="H114" s="264">
        <v>151713</v>
      </c>
      <c r="I114" s="264">
        <v>11168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/>
      <c r="F115" s="264"/>
      <c r="G115" s="264"/>
      <c r="H115" s="264"/>
      <c r="I115" s="264"/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1590548</v>
      </c>
      <c r="F119" s="301">
        <v>2098644</v>
      </c>
      <c r="G119" s="301">
        <v>2003613</v>
      </c>
      <c r="H119" s="301">
        <v>1786012</v>
      </c>
      <c r="I119" s="301">
        <v>1663640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282522</v>
      </c>
      <c r="F3" s="264">
        <v>763774</v>
      </c>
      <c r="G3" s="264">
        <v>357303</v>
      </c>
      <c r="H3" s="264">
        <v>472312</v>
      </c>
      <c r="I3" s="264">
        <v>130949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282522</v>
      </c>
      <c r="F5" s="301">
        <v>763774</v>
      </c>
      <c r="G5" s="301">
        <v>357303</v>
      </c>
      <c r="H5" s="301">
        <v>472312</v>
      </c>
      <c r="I5" s="301">
        <v>130949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194081</v>
      </c>
      <c r="F6" s="264">
        <v>288945</v>
      </c>
      <c r="G6" s="264">
        <v>103650</v>
      </c>
      <c r="H6" s="264">
        <v>161245</v>
      </c>
      <c r="I6" s="264">
        <v>93397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88441</v>
      </c>
      <c r="F7" s="301">
        <v>474829</v>
      </c>
      <c r="G7" s="301">
        <v>253653</v>
      </c>
      <c r="H7" s="301">
        <v>311068</v>
      </c>
      <c r="I7" s="301">
        <v>37552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56983</v>
      </c>
      <c r="F8" s="264">
        <v>50756</v>
      </c>
      <c r="G8" s="264">
        <v>141982</v>
      </c>
      <c r="H8" s="264">
        <v>43525</v>
      </c>
      <c r="I8" s="264">
        <v>19747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-7251</v>
      </c>
      <c r="F9" s="264">
        <v>-109</v>
      </c>
      <c r="G9" s="264">
        <v>-804</v>
      </c>
      <c r="H9" s="264">
        <v>-671</v>
      </c>
      <c r="I9" s="264">
        <v>5504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32910</v>
      </c>
      <c r="F13" s="264">
        <v>57169</v>
      </c>
      <c r="G13" s="264">
        <v>51025</v>
      </c>
      <c r="H13" s="264">
        <v>52486</v>
      </c>
      <c r="I13" s="264">
        <v>31299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119765</v>
      </c>
      <c r="F14" s="301">
        <v>468526</v>
      </c>
      <c r="G14" s="301">
        <v>345414</v>
      </c>
      <c r="H14" s="301">
        <v>302777</v>
      </c>
      <c r="I14" s="301">
        <v>20496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529</v>
      </c>
      <c r="F15" s="264">
        <v>493</v>
      </c>
      <c r="G15" s="264">
        <v>739</v>
      </c>
      <c r="H15" s="264">
        <v>775</v>
      </c>
      <c r="I15" s="264">
        <v>861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1958</v>
      </c>
      <c r="F16" s="264">
        <v>21</v>
      </c>
      <c r="G16" s="264">
        <v>8815</v>
      </c>
      <c r="H16" s="264">
        <v>180</v>
      </c>
      <c r="I16" s="264">
        <v>12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-1429</v>
      </c>
      <c r="F17" s="301">
        <v>472</v>
      </c>
      <c r="G17" s="301">
        <v>-8077</v>
      </c>
      <c r="H17" s="301">
        <v>595</v>
      </c>
      <c r="I17" s="301">
        <v>849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118336</v>
      </c>
      <c r="F18" s="301">
        <v>468998</v>
      </c>
      <c r="G18" s="301">
        <v>337337</v>
      </c>
      <c r="H18" s="301">
        <v>303372</v>
      </c>
      <c r="I18" s="301">
        <v>21345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23975</v>
      </c>
      <c r="F19" s="264">
        <v>113711</v>
      </c>
      <c r="G19" s="264">
        <v>66530</v>
      </c>
      <c r="H19" s="264">
        <v>50227</v>
      </c>
      <c r="I19" s="264">
        <v>2939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/>
      <c r="F20" s="264">
        <v>-19905</v>
      </c>
      <c r="G20" s="264">
        <v>2681</v>
      </c>
      <c r="H20" s="264">
        <v>10430</v>
      </c>
      <c r="I20" s="264">
        <v>1224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94361</v>
      </c>
      <c r="F21" s="301">
        <v>375192</v>
      </c>
      <c r="G21" s="301">
        <v>268127</v>
      </c>
      <c r="H21" s="301">
        <v>242715</v>
      </c>
      <c r="I21" s="301">
        <v>17182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94361</v>
      </c>
      <c r="F22" s="264">
        <v>375192</v>
      </c>
      <c r="G22" s="264">
        <v>268127</v>
      </c>
      <c r="H22" s="264">
        <v>242715</v>
      </c>
      <c r="I22" s="264">
        <v>17182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7591</v>
      </c>
      <c r="F24" s="264">
        <v>15147</v>
      </c>
      <c r="G24" s="264">
        <v>8262</v>
      </c>
      <c r="H24" s="264">
        <v>7717</v>
      </c>
      <c r="I24" s="264">
        <v>454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7591</v>
      </c>
      <c r="F25" s="264">
        <v>15147</v>
      </c>
      <c r="G25" s="264">
        <v>8262</v>
      </c>
      <c r="H25" s="264">
        <v>7717</v>
      </c>
      <c r="I25" s="264">
        <v>454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