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G4" i="8" s="1"/>
  <c r="F5" i="8"/>
  <c r="E5" i="8"/>
  <c r="E4" i="8" s="1"/>
  <c r="D5" i="8"/>
  <c r="D4" i="8" s="1"/>
  <c r="C5" i="8"/>
  <c r="C4" i="8" s="1"/>
  <c r="I4" i="8"/>
  <c r="H4" i="8"/>
  <c r="F4" i="8"/>
  <c r="F3" i="8"/>
  <c r="G3" i="8" s="1"/>
  <c r="H3" i="8" s="1"/>
  <c r="I3" i="8" s="1"/>
  <c r="J3" i="8" s="1"/>
  <c r="K3" i="8" s="1"/>
  <c r="L3" i="8" s="1"/>
  <c r="M3" i="8" s="1"/>
  <c r="N3" i="8" s="1"/>
  <c r="E3" i="8"/>
  <c r="D3" i="8"/>
  <c r="N74" i="6"/>
  <c r="M74" i="6"/>
  <c r="M69" i="6" s="1"/>
  <c r="M68" i="6" s="1"/>
  <c r="M78" i="6" s="1"/>
  <c r="L74" i="6"/>
  <c r="L69" i="6" s="1"/>
  <c r="L68" i="6" s="1"/>
  <c r="L78" i="6" s="1"/>
  <c r="K74" i="6"/>
  <c r="J74" i="6"/>
  <c r="J69" i="6" s="1"/>
  <c r="J68" i="6" s="1"/>
  <c r="I74" i="6"/>
  <c r="H74" i="6"/>
  <c r="G74" i="6"/>
  <c r="F74" i="6"/>
  <c r="F69" i="6" s="1"/>
  <c r="F68" i="6" s="1"/>
  <c r="F7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N69" i="6"/>
  <c r="K69" i="6"/>
  <c r="I69" i="6"/>
  <c r="H69" i="6"/>
  <c r="G69" i="6"/>
  <c r="N68" i="6"/>
  <c r="N78" i="6" s="1"/>
  <c r="K68" i="6"/>
  <c r="K78" i="6" s="1"/>
  <c r="I68" i="6"/>
  <c r="I78" i="6" s="1"/>
  <c r="H68" i="6"/>
  <c r="H78" i="6" s="1"/>
  <c r="G68" i="6"/>
  <c r="N62" i="6"/>
  <c r="M62" i="6"/>
  <c r="L62" i="6"/>
  <c r="L50" i="6" s="1"/>
  <c r="K62" i="6"/>
  <c r="J62" i="6"/>
  <c r="J50" i="6" s="1"/>
  <c r="I62" i="6"/>
  <c r="I50" i="6" s="1"/>
  <c r="H62" i="6"/>
  <c r="H50" i="6" s="1"/>
  <c r="G62" i="6"/>
  <c r="G50" i="6" s="1"/>
  <c r="F62" i="6"/>
  <c r="F50" i="6" s="1"/>
  <c r="E62" i="6"/>
  <c r="D62" i="6"/>
  <c r="C62" i="6"/>
  <c r="W54" i="6"/>
  <c r="W55" i="6" s="1"/>
  <c r="W57" i="6" s="1"/>
  <c r="W59" i="6" s="1"/>
  <c r="W61" i="6" s="1"/>
  <c r="W63" i="6" s="1"/>
  <c r="W70" i="6" s="1"/>
  <c r="W72" i="6" s="1"/>
  <c r="W73" i="6" s="1"/>
  <c r="Y73" i="6" s="1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K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M24" i="6" s="1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W32" i="6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32" i="6"/>
  <c r="M32" i="6"/>
  <c r="L32" i="6"/>
  <c r="K32" i="6"/>
  <c r="K31" i="6" s="1"/>
  <c r="K24" i="6" s="1"/>
  <c r="J32" i="6"/>
  <c r="J31" i="6" s="1"/>
  <c r="I32" i="6"/>
  <c r="I31" i="6" s="1"/>
  <c r="H32" i="6"/>
  <c r="H31" i="6" s="1"/>
  <c r="G32" i="6"/>
  <c r="W31" i="6"/>
  <c r="N31" i="6"/>
  <c r="M31" i="6"/>
  <c r="L31" i="6"/>
  <c r="L24" i="6" s="1"/>
  <c r="G31" i="6"/>
  <c r="F31" i="6"/>
  <c r="E31" i="6"/>
  <c r="E24" i="6" s="1"/>
  <c r="D31" i="6"/>
  <c r="C31" i="6"/>
  <c r="C24" i="6" s="1"/>
  <c r="W30" i="6"/>
  <c r="W29" i="6"/>
  <c r="N25" i="6"/>
  <c r="N24" i="6" s="1"/>
  <c r="N48" i="6" s="1"/>
  <c r="M25" i="6"/>
  <c r="L25" i="6"/>
  <c r="K25" i="6"/>
  <c r="J25" i="6"/>
  <c r="J24" i="6" s="1"/>
  <c r="I25" i="6"/>
  <c r="H25" i="6"/>
  <c r="G25" i="6"/>
  <c r="G24" i="6" s="1"/>
  <c r="G48" i="6" s="1"/>
  <c r="F24" i="6"/>
  <c r="F48" i="6" s="1"/>
  <c r="D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H18" i="4"/>
  <c r="H19" i="4" s="1"/>
  <c r="G12" i="4"/>
  <c r="G13" i="4" s="1"/>
  <c r="H9" i="4"/>
  <c r="I9" i="4" s="1"/>
  <c r="I18" i="4" s="1"/>
  <c r="I19" i="4" s="1"/>
  <c r="G9" i="4"/>
  <c r="G18" i="4" s="1"/>
  <c r="G19" i="4" s="1"/>
  <c r="H6" i="4"/>
  <c r="I6" i="4" s="1"/>
  <c r="G6" i="4"/>
  <c r="J67" i="2"/>
  <c r="I67" i="2"/>
  <c r="H67" i="2"/>
  <c r="G67" i="2"/>
  <c r="V60" i="2" s="1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W60" i="2" s="1"/>
  <c r="G65" i="2"/>
  <c r="F65" i="2"/>
  <c r="E65" i="2"/>
  <c r="D65" i="2"/>
  <c r="C65" i="2"/>
  <c r="K63" i="2"/>
  <c r="I63" i="2"/>
  <c r="D63" i="2"/>
  <c r="J61" i="2"/>
  <c r="J63" i="2" s="1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K59" i="2"/>
  <c r="L59" i="2" s="1"/>
  <c r="L57" i="2" s="1"/>
  <c r="L64" i="2" s="1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AA55" i="2"/>
  <c r="J55" i="2"/>
  <c r="I55" i="2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X53" i="2"/>
  <c r="J53" i="2"/>
  <c r="I53" i="2"/>
  <c r="I64" i="2" s="1"/>
  <c r="H53" i="2"/>
  <c r="H64" i="2" s="1"/>
  <c r="H68" i="2" s="1"/>
  <c r="G53" i="2"/>
  <c r="G64" i="2" s="1"/>
  <c r="G68" i="2" s="1"/>
  <c r="F53" i="2"/>
  <c r="F64" i="2" s="1"/>
  <c r="E53" i="2"/>
  <c r="D53" i="2"/>
  <c r="C53" i="2"/>
  <c r="AA50" i="2"/>
  <c r="U50" i="2"/>
  <c r="R50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AA47" i="2"/>
  <c r="R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R52" i="2" s="1"/>
  <c r="J45" i="2"/>
  <c r="I45" i="2"/>
  <c r="H45" i="2"/>
  <c r="G45" i="2"/>
  <c r="V51" i="2" s="1"/>
  <c r="F45" i="2"/>
  <c r="U51" i="2" s="1"/>
  <c r="E45" i="2"/>
  <c r="T51" i="2" s="1"/>
  <c r="D45" i="2"/>
  <c r="C45" i="2"/>
  <c r="R51" i="2" s="1"/>
  <c r="J44" i="2"/>
  <c r="I44" i="2"/>
  <c r="H44" i="2"/>
  <c r="G44" i="2"/>
  <c r="V48" i="2" s="1"/>
  <c r="F44" i="2"/>
  <c r="E44" i="2"/>
  <c r="T48" i="2" s="1"/>
  <c r="D44" i="2"/>
  <c r="S48" i="2" s="1"/>
  <c r="C44" i="2"/>
  <c r="AA43" i="2"/>
  <c r="J43" i="2"/>
  <c r="I43" i="2"/>
  <c r="H43" i="2"/>
  <c r="W47" i="2" s="1"/>
  <c r="G43" i="2"/>
  <c r="F43" i="2"/>
  <c r="U47" i="2" s="1"/>
  <c r="E43" i="2"/>
  <c r="T52" i="2" s="1"/>
  <c r="D43" i="2"/>
  <c r="S47" i="2" s="1"/>
  <c r="C43" i="2"/>
  <c r="J42" i="2"/>
  <c r="I42" i="2"/>
  <c r="H42" i="2"/>
  <c r="H51" i="2" s="1"/>
  <c r="G42" i="2"/>
  <c r="F42" i="2"/>
  <c r="E42" i="2"/>
  <c r="E51" i="2" s="1"/>
  <c r="D42" i="2"/>
  <c r="C42" i="2"/>
  <c r="M40" i="2"/>
  <c r="AB18" i="2" s="1"/>
  <c r="AB40" i="2" s="1"/>
  <c r="L40" i="2"/>
  <c r="AA18" i="2" s="1"/>
  <c r="AA40" i="2" s="1"/>
  <c r="K40" i="2"/>
  <c r="J40" i="2"/>
  <c r="Y18" i="2" s="1"/>
  <c r="Y40" i="2" s="1"/>
  <c r="I40" i="2"/>
  <c r="H40" i="2"/>
  <c r="G40" i="2"/>
  <c r="F40" i="2"/>
  <c r="E40" i="2"/>
  <c r="D40" i="2"/>
  <c r="S18" i="2" s="1"/>
  <c r="S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V27" i="2"/>
  <c r="V55" i="2" s="1"/>
  <c r="U27" i="2"/>
  <c r="T27" i="2"/>
  <c r="T54" i="2" s="1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L25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L22" i="2"/>
  <c r="AA44" i="2" s="1"/>
  <c r="D22" i="2"/>
  <c r="AB21" i="2"/>
  <c r="AA21" i="2"/>
  <c r="Z21" i="2"/>
  <c r="Y21" i="2"/>
  <c r="X21" i="2"/>
  <c r="W21" i="2"/>
  <c r="V21" i="2"/>
  <c r="U21" i="2"/>
  <c r="T21" i="2"/>
  <c r="S21" i="2"/>
  <c r="R21" i="2"/>
  <c r="L21" i="2"/>
  <c r="K21" i="2"/>
  <c r="I21" i="2"/>
  <c r="X49" i="2" s="1"/>
  <c r="H21" i="2"/>
  <c r="W49" i="2" s="1"/>
  <c r="G21" i="2"/>
  <c r="V49" i="2" s="1"/>
  <c r="F21" i="2"/>
  <c r="U49" i="2" s="1"/>
  <c r="E21" i="2"/>
  <c r="D21" i="2"/>
  <c r="C21" i="2"/>
  <c r="R48" i="2" s="1"/>
  <c r="M20" i="2"/>
  <c r="L20" i="2"/>
  <c r="K20" i="2"/>
  <c r="Z50" i="2" s="1"/>
  <c r="J20" i="2"/>
  <c r="I20" i="2"/>
  <c r="X43" i="2" s="1"/>
  <c r="H20" i="2"/>
  <c r="H22" i="2" s="1"/>
  <c r="G20" i="2"/>
  <c r="V43" i="2" s="1"/>
  <c r="F20" i="2"/>
  <c r="E20" i="2"/>
  <c r="T43" i="2" s="1"/>
  <c r="D20" i="2"/>
  <c r="S43" i="2" s="1"/>
  <c r="C20" i="2"/>
  <c r="Z18" i="2"/>
  <c r="Z40" i="2" s="1"/>
  <c r="X18" i="2"/>
  <c r="X40" i="2" s="1"/>
  <c r="W18" i="2"/>
  <c r="W40" i="2" s="1"/>
  <c r="V18" i="2"/>
  <c r="V40" i="2" s="1"/>
  <c r="U18" i="2"/>
  <c r="U40" i="2" s="1"/>
  <c r="T18" i="2"/>
  <c r="T40" i="2" s="1"/>
  <c r="D18" i="2"/>
  <c r="C18" i="2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F54" i="1" s="1"/>
  <c r="E51" i="1"/>
  <c r="D51" i="1"/>
  <c r="C51" i="1"/>
  <c r="J48" i="1"/>
  <c r="H48" i="1"/>
  <c r="G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E48" i="1" s="1"/>
  <c r="D46" i="1"/>
  <c r="D48" i="1" s="1"/>
  <c r="C46" i="1"/>
  <c r="C48" i="1" s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O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P30" i="1"/>
  <c r="J30" i="1"/>
  <c r="I30" i="1"/>
  <c r="T38" i="1" s="1"/>
  <c r="H30" i="1"/>
  <c r="G30" i="1"/>
  <c r="R38" i="1" s="1"/>
  <c r="F30" i="1"/>
  <c r="E30" i="1"/>
  <c r="D30" i="1"/>
  <c r="C30" i="1"/>
  <c r="J29" i="1"/>
  <c r="I29" i="1"/>
  <c r="I38" i="1" s="1"/>
  <c r="H29" i="1"/>
  <c r="G29" i="1"/>
  <c r="F29" i="1"/>
  <c r="F38" i="1" s="1"/>
  <c r="F38" i="3" s="1"/>
  <c r="E29" i="1"/>
  <c r="E38" i="1" s="1"/>
  <c r="D29" i="1"/>
  <c r="C29" i="1"/>
  <c r="G27" i="1"/>
  <c r="G27" i="3" s="1"/>
  <c r="D27" i="1"/>
  <c r="D27" i="3" s="1"/>
  <c r="C27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C22" i="3" s="1"/>
  <c r="J21" i="1"/>
  <c r="I21" i="1"/>
  <c r="H21" i="1"/>
  <c r="G21" i="1"/>
  <c r="G21" i="3" s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H18" i="1"/>
  <c r="F18" i="1"/>
  <c r="F18" i="3" s="1"/>
  <c r="E18" i="1"/>
  <c r="E18" i="3" s="1"/>
  <c r="C18" i="1"/>
  <c r="C18" i="3" s="1"/>
  <c r="U17" i="1"/>
  <c r="T17" i="1"/>
  <c r="S17" i="1"/>
  <c r="R17" i="1"/>
  <c r="Q17" i="1"/>
  <c r="P17" i="1"/>
  <c r="O17" i="1"/>
  <c r="N17" i="1"/>
  <c r="J17" i="1"/>
  <c r="I17" i="1"/>
  <c r="H17" i="1"/>
  <c r="G17" i="1"/>
  <c r="G17" i="3" s="1"/>
  <c r="F17" i="1"/>
  <c r="E17" i="1"/>
  <c r="D17" i="1"/>
  <c r="C17" i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E16" i="1"/>
  <c r="E16" i="3" s="1"/>
  <c r="D16" i="1"/>
  <c r="C16" i="1"/>
  <c r="U14" i="1"/>
  <c r="U41" i="1" s="1"/>
  <c r="T14" i="1"/>
  <c r="T41" i="1" s="1"/>
  <c r="S14" i="1"/>
  <c r="R14" i="1"/>
  <c r="Q14" i="1"/>
  <c r="P14" i="1"/>
  <c r="O14" i="1"/>
  <c r="N14" i="1"/>
  <c r="N41" i="1" s="1"/>
  <c r="J14" i="1"/>
  <c r="I14" i="1"/>
  <c r="H14" i="1"/>
  <c r="G14" i="1"/>
  <c r="G14" i="3" s="1"/>
  <c r="F14" i="1"/>
  <c r="F14" i="3" s="1"/>
  <c r="E14" i="1"/>
  <c r="D14" i="1"/>
  <c r="C14" i="1"/>
  <c r="C14" i="3" s="1"/>
  <c r="J13" i="1"/>
  <c r="I13" i="1"/>
  <c r="H13" i="1"/>
  <c r="G13" i="1"/>
  <c r="G13" i="3" s="1"/>
  <c r="F13" i="1"/>
  <c r="E13" i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J10" i="3" s="1"/>
  <c r="I10" i="1"/>
  <c r="H10" i="1"/>
  <c r="G10" i="1"/>
  <c r="F10" i="1"/>
  <c r="E10" i="1"/>
  <c r="D10" i="1"/>
  <c r="D10" i="3" s="1"/>
  <c r="C10" i="1"/>
  <c r="C10" i="3" s="1"/>
  <c r="U9" i="1"/>
  <c r="T9" i="1"/>
  <c r="S9" i="1"/>
  <c r="R9" i="1"/>
  <c r="Q9" i="1"/>
  <c r="P9" i="1"/>
  <c r="O9" i="1"/>
  <c r="N9" i="1"/>
  <c r="C9" i="1"/>
  <c r="C9" i="3" s="1"/>
  <c r="J8" i="1"/>
  <c r="I8" i="1"/>
  <c r="H8" i="1"/>
  <c r="S37" i="1" s="1"/>
  <c r="G8" i="1"/>
  <c r="G9" i="1" s="1"/>
  <c r="F8" i="1"/>
  <c r="E8" i="1"/>
  <c r="D8" i="1"/>
  <c r="C8" i="1"/>
  <c r="U7" i="1"/>
  <c r="T7" i="1"/>
  <c r="S7" i="1"/>
  <c r="R7" i="1"/>
  <c r="Q7" i="1"/>
  <c r="P7" i="1"/>
  <c r="O7" i="1"/>
  <c r="N7" i="1"/>
  <c r="J7" i="1"/>
  <c r="I7" i="1"/>
  <c r="I9" i="1" s="1"/>
  <c r="H7" i="1"/>
  <c r="G7" i="1"/>
  <c r="R35" i="1" s="1"/>
  <c r="F7" i="1"/>
  <c r="E7" i="1"/>
  <c r="D7" i="1"/>
  <c r="C7" i="1"/>
  <c r="R5" i="1"/>
  <c r="P5" i="1"/>
  <c r="J5" i="1"/>
  <c r="U5" i="1" s="1"/>
  <c r="I5" i="1"/>
  <c r="H5" i="1"/>
  <c r="G5" i="1"/>
  <c r="G5" i="3" s="1"/>
  <c r="F5" i="1"/>
  <c r="F5" i="3" s="1"/>
  <c r="E5" i="1"/>
  <c r="D5" i="1"/>
  <c r="D5" i="3" s="1"/>
  <c r="C5" i="1"/>
  <c r="C5" i="3" s="1"/>
  <c r="G9" i="3" l="1"/>
  <c r="G12" i="1"/>
  <c r="G15" i="1" s="1"/>
  <c r="G15" i="3" s="1"/>
  <c r="R74" i="1"/>
  <c r="R31" i="1"/>
  <c r="I9" i="3"/>
  <c r="T74" i="1"/>
  <c r="T31" i="1"/>
  <c r="I12" i="1"/>
  <c r="I38" i="3"/>
  <c r="F55" i="1"/>
  <c r="F41" i="3" s="1"/>
  <c r="H24" i="3"/>
  <c r="H7" i="3"/>
  <c r="H11" i="3"/>
  <c r="H23" i="3"/>
  <c r="S40" i="1"/>
  <c r="S35" i="1"/>
  <c r="H5" i="3"/>
  <c r="H27" i="1"/>
  <c r="J24" i="3"/>
  <c r="J7" i="3"/>
  <c r="J11" i="3"/>
  <c r="J23" i="3"/>
  <c r="U30" i="1"/>
  <c r="U35" i="1"/>
  <c r="U40" i="1"/>
  <c r="J8" i="3"/>
  <c r="U37" i="1"/>
  <c r="E8" i="3"/>
  <c r="P36" i="1"/>
  <c r="AA74" i="2"/>
  <c r="L38" i="2"/>
  <c r="L29" i="2"/>
  <c r="C23" i="3"/>
  <c r="C24" i="3"/>
  <c r="C7" i="3"/>
  <c r="C11" i="3"/>
  <c r="O41" i="1"/>
  <c r="O42" i="1"/>
  <c r="F16" i="3"/>
  <c r="F21" i="3"/>
  <c r="R27" i="1"/>
  <c r="U42" i="1"/>
  <c r="Y55" i="2"/>
  <c r="Y54" i="2"/>
  <c r="D8" i="3"/>
  <c r="O37" i="1"/>
  <c r="O36" i="1"/>
  <c r="H9" i="1"/>
  <c r="D23" i="3"/>
  <c r="D24" i="3"/>
  <c r="D7" i="3"/>
  <c r="D11" i="3"/>
  <c r="O35" i="1"/>
  <c r="O40" i="1"/>
  <c r="O30" i="1"/>
  <c r="E10" i="3"/>
  <c r="D13" i="3"/>
  <c r="P42" i="1"/>
  <c r="P41" i="1"/>
  <c r="G16" i="3"/>
  <c r="G18" i="1"/>
  <c r="G18" i="3" s="1"/>
  <c r="C17" i="3"/>
  <c r="F35" i="3"/>
  <c r="I36" i="3"/>
  <c r="P37" i="1"/>
  <c r="N53" i="1"/>
  <c r="N45" i="1"/>
  <c r="I24" i="3"/>
  <c r="I7" i="3"/>
  <c r="I11" i="3"/>
  <c r="I23" i="3"/>
  <c r="T42" i="1"/>
  <c r="T35" i="1"/>
  <c r="T40" i="1"/>
  <c r="T30" i="1"/>
  <c r="E82" i="2"/>
  <c r="Q5" i="1"/>
  <c r="S5" i="1"/>
  <c r="E23" i="3"/>
  <c r="E24" i="3"/>
  <c r="E7" i="3"/>
  <c r="E11" i="3"/>
  <c r="J9" i="1"/>
  <c r="F10" i="3"/>
  <c r="E13" i="3"/>
  <c r="Q42" i="1"/>
  <c r="Q41" i="1"/>
  <c r="H16" i="3"/>
  <c r="D17" i="3"/>
  <c r="F22" i="3"/>
  <c r="F30" i="3"/>
  <c r="Q38" i="1"/>
  <c r="Q39" i="1" s="1"/>
  <c r="E32" i="3"/>
  <c r="P38" i="1"/>
  <c r="P39" i="1" s="1"/>
  <c r="G35" i="3"/>
  <c r="R37" i="1"/>
  <c r="N74" i="1"/>
  <c r="N75" i="1" s="1"/>
  <c r="N76" i="1" s="1"/>
  <c r="F23" i="3"/>
  <c r="F24" i="3"/>
  <c r="F7" i="3"/>
  <c r="F11" i="3"/>
  <c r="Q35" i="1"/>
  <c r="F13" i="3"/>
  <c r="R42" i="1"/>
  <c r="R41" i="1"/>
  <c r="I21" i="3"/>
  <c r="C29" i="3"/>
  <c r="F32" i="3"/>
  <c r="H35" i="3"/>
  <c r="S36" i="1"/>
  <c r="P53" i="1"/>
  <c r="I5" i="3"/>
  <c r="I27" i="1"/>
  <c r="E5" i="3"/>
  <c r="E27" i="1"/>
  <c r="T5" i="1"/>
  <c r="H10" i="3"/>
  <c r="D14" i="3"/>
  <c r="S42" i="1"/>
  <c r="S41" i="1"/>
  <c r="J16" i="3"/>
  <c r="F17" i="3"/>
  <c r="J21" i="3"/>
  <c r="H22" i="3"/>
  <c r="D38" i="1"/>
  <c r="D30" i="3" s="1"/>
  <c r="S38" i="1"/>
  <c r="S39" i="1" s="1"/>
  <c r="G32" i="3"/>
  <c r="I35" i="3"/>
  <c r="U36" i="1"/>
  <c r="F46" i="3"/>
  <c r="F48" i="1"/>
  <c r="I10" i="3"/>
  <c r="H13" i="3"/>
  <c r="I22" i="3"/>
  <c r="C27" i="3"/>
  <c r="N27" i="1"/>
  <c r="E38" i="3"/>
  <c r="H32" i="3"/>
  <c r="I34" i="3"/>
  <c r="N38" i="1"/>
  <c r="W44" i="2"/>
  <c r="H25" i="2"/>
  <c r="H17" i="3"/>
  <c r="J22" i="3"/>
  <c r="U38" i="1"/>
  <c r="U39" i="1" s="1"/>
  <c r="I31" i="3"/>
  <c r="I32" i="3"/>
  <c r="P35" i="1"/>
  <c r="O39" i="1"/>
  <c r="P40" i="1"/>
  <c r="Z51" i="2"/>
  <c r="K22" i="2"/>
  <c r="J13" i="3"/>
  <c r="F27" i="1"/>
  <c r="J31" i="3"/>
  <c r="C36" i="3"/>
  <c r="Q40" i="1"/>
  <c r="F42" i="3"/>
  <c r="Y53" i="2"/>
  <c r="Z43" i="2"/>
  <c r="J21" i="2"/>
  <c r="J22" i="2" s="1"/>
  <c r="Y43" i="2"/>
  <c r="Y47" i="2"/>
  <c r="F8" i="3"/>
  <c r="Q37" i="1"/>
  <c r="Q36" i="1"/>
  <c r="I17" i="3"/>
  <c r="Q30" i="1"/>
  <c r="F37" i="3"/>
  <c r="G8" i="3"/>
  <c r="R36" i="1"/>
  <c r="D9" i="1"/>
  <c r="H29" i="3"/>
  <c r="H38" i="1"/>
  <c r="N31" i="1"/>
  <c r="N5" i="1"/>
  <c r="C12" i="1"/>
  <c r="I14" i="3"/>
  <c r="I18" i="1"/>
  <c r="I18" i="3" s="1"/>
  <c r="C21" i="3"/>
  <c r="O27" i="1"/>
  <c r="I29" i="3"/>
  <c r="R30" i="1"/>
  <c r="E36" i="3"/>
  <c r="U55" i="1"/>
  <c r="U52" i="2"/>
  <c r="J5" i="3"/>
  <c r="J27" i="1"/>
  <c r="H14" i="3"/>
  <c r="J17" i="3"/>
  <c r="H18" i="3"/>
  <c r="H8" i="3"/>
  <c r="E9" i="1"/>
  <c r="O5" i="1"/>
  <c r="I8" i="3"/>
  <c r="T37" i="1"/>
  <c r="T36" i="1"/>
  <c r="F9" i="1"/>
  <c r="J14" i="3"/>
  <c r="D16" i="3"/>
  <c r="D18" i="1"/>
  <c r="D18" i="3" s="1"/>
  <c r="J18" i="1"/>
  <c r="J18" i="3" s="1"/>
  <c r="D21" i="3"/>
  <c r="J29" i="3"/>
  <c r="J38" i="1"/>
  <c r="S30" i="1"/>
  <c r="F36" i="3"/>
  <c r="F49" i="1"/>
  <c r="D51" i="2"/>
  <c r="C38" i="1"/>
  <c r="I49" i="1"/>
  <c r="I54" i="1"/>
  <c r="AB47" i="2"/>
  <c r="AB52" i="2"/>
  <c r="AB55" i="2"/>
  <c r="AB53" i="2"/>
  <c r="H82" i="2"/>
  <c r="H69" i="2"/>
  <c r="G51" i="2"/>
  <c r="D64" i="2"/>
  <c r="S49" i="2"/>
  <c r="T50" i="2"/>
  <c r="Q24" i="6"/>
  <c r="K48" i="6"/>
  <c r="K79" i="6" s="1"/>
  <c r="G30" i="3"/>
  <c r="D31" i="3"/>
  <c r="H33" i="3"/>
  <c r="D34" i="3"/>
  <c r="J36" i="3"/>
  <c r="F43" i="3"/>
  <c r="J49" i="1"/>
  <c r="F52" i="3"/>
  <c r="J54" i="1"/>
  <c r="U53" i="1" s="1"/>
  <c r="M65" i="2"/>
  <c r="L65" i="2"/>
  <c r="K65" i="2"/>
  <c r="E22" i="2"/>
  <c r="D25" i="2"/>
  <c r="Z34" i="2"/>
  <c r="X67" i="2"/>
  <c r="I51" i="2"/>
  <c r="Y52" i="2"/>
  <c r="T47" i="2"/>
  <c r="T49" i="2"/>
  <c r="E64" i="2"/>
  <c r="E68" i="2" s="1"/>
  <c r="E69" i="2" s="1"/>
  <c r="V50" i="2"/>
  <c r="C63" i="2"/>
  <c r="E48" i="6"/>
  <c r="H21" i="3"/>
  <c r="D22" i="3"/>
  <c r="H30" i="3"/>
  <c r="E31" i="3"/>
  <c r="I33" i="3"/>
  <c r="E34" i="3"/>
  <c r="H37" i="3"/>
  <c r="N42" i="1"/>
  <c r="R45" i="1"/>
  <c r="R53" i="2"/>
  <c r="F22" i="2"/>
  <c r="R54" i="2"/>
  <c r="R55" i="2"/>
  <c r="J51" i="2"/>
  <c r="J80" i="2" s="1"/>
  <c r="U48" i="2"/>
  <c r="U60" i="2"/>
  <c r="F68" i="2"/>
  <c r="D80" i="2"/>
  <c r="H24" i="6"/>
  <c r="H48" i="6" s="1"/>
  <c r="H79" i="6" s="1"/>
  <c r="E22" i="3"/>
  <c r="E29" i="3"/>
  <c r="I30" i="3"/>
  <c r="F31" i="3"/>
  <c r="J33" i="3"/>
  <c r="F34" i="3"/>
  <c r="C35" i="3"/>
  <c r="I37" i="3"/>
  <c r="S55" i="1"/>
  <c r="S53" i="2"/>
  <c r="G22" i="2"/>
  <c r="S54" i="2"/>
  <c r="S55" i="2"/>
  <c r="X47" i="2"/>
  <c r="W50" i="2"/>
  <c r="X50" i="2"/>
  <c r="E80" i="2"/>
  <c r="I24" i="6"/>
  <c r="I48" i="6" s="1"/>
  <c r="I79" i="6" s="1"/>
  <c r="F29" i="3"/>
  <c r="J30" i="3"/>
  <c r="G31" i="3"/>
  <c r="G34" i="3"/>
  <c r="D35" i="3"/>
  <c r="J37" i="3"/>
  <c r="G38" i="1"/>
  <c r="G37" i="3" s="1"/>
  <c r="T53" i="2"/>
  <c r="U43" i="2"/>
  <c r="J48" i="6"/>
  <c r="L48" i="6"/>
  <c r="G24" i="3"/>
  <c r="G7" i="3"/>
  <c r="G11" i="3"/>
  <c r="G23" i="3"/>
  <c r="C8" i="3"/>
  <c r="G10" i="3"/>
  <c r="C13" i="3"/>
  <c r="C16" i="3"/>
  <c r="G22" i="3"/>
  <c r="G29" i="3"/>
  <c r="H31" i="3"/>
  <c r="D32" i="3"/>
  <c r="H34" i="3"/>
  <c r="E35" i="3"/>
  <c r="F45" i="3"/>
  <c r="F53" i="3"/>
  <c r="U53" i="2"/>
  <c r="I22" i="2"/>
  <c r="U55" i="2"/>
  <c r="U54" i="2"/>
  <c r="X48" i="2"/>
  <c r="S51" i="2"/>
  <c r="Z47" i="2"/>
  <c r="W51" i="2"/>
  <c r="I68" i="2"/>
  <c r="X60" i="2"/>
  <c r="Y50" i="2"/>
  <c r="G81" i="2"/>
  <c r="G78" i="6"/>
  <c r="G79" i="6" s="1"/>
  <c r="C49" i="1"/>
  <c r="C54" i="1"/>
  <c r="N55" i="1" s="1"/>
  <c r="Z48" i="2"/>
  <c r="Y48" i="2"/>
  <c r="W48" i="2"/>
  <c r="Z49" i="2"/>
  <c r="J64" i="2"/>
  <c r="J68" i="2" s="1"/>
  <c r="V54" i="2"/>
  <c r="T55" i="2"/>
  <c r="H80" i="2"/>
  <c r="D36" i="3"/>
  <c r="D49" i="1"/>
  <c r="D54" i="1"/>
  <c r="O55" i="1" s="1"/>
  <c r="W43" i="2"/>
  <c r="W55" i="2"/>
  <c r="W54" i="2"/>
  <c r="C51" i="2"/>
  <c r="C80" i="2" s="1"/>
  <c r="V53" i="2"/>
  <c r="I48" i="1"/>
  <c r="U34" i="1" s="1"/>
  <c r="E49" i="1"/>
  <c r="E54" i="1"/>
  <c r="Q34" i="1" s="1"/>
  <c r="AA83" i="2"/>
  <c r="AA84" i="2" s="1"/>
  <c r="AA85" i="2" s="1"/>
  <c r="X55" i="2"/>
  <c r="X54" i="2"/>
  <c r="S44" i="2"/>
  <c r="Y49" i="2"/>
  <c r="S52" i="2"/>
  <c r="W53" i="2"/>
  <c r="Y67" i="2"/>
  <c r="Y59" i="2"/>
  <c r="M48" i="6"/>
  <c r="E33" i="3"/>
  <c r="J35" i="3"/>
  <c r="G36" i="3"/>
  <c r="D37" i="3"/>
  <c r="R40" i="1"/>
  <c r="G49" i="1"/>
  <c r="G54" i="1"/>
  <c r="R34" i="1" s="1"/>
  <c r="Z53" i="2"/>
  <c r="Z52" i="2"/>
  <c r="Z55" i="2"/>
  <c r="AA51" i="2"/>
  <c r="AA48" i="2"/>
  <c r="AA49" i="2"/>
  <c r="F51" i="2"/>
  <c r="F80" i="2" s="1"/>
  <c r="V52" i="2"/>
  <c r="V47" i="2"/>
  <c r="AB43" i="2"/>
  <c r="X51" i="2"/>
  <c r="AB50" i="2"/>
  <c r="X52" i="2"/>
  <c r="L63" i="2"/>
  <c r="T60" i="2"/>
  <c r="J78" i="6"/>
  <c r="I13" i="3"/>
  <c r="E14" i="3"/>
  <c r="I16" i="3"/>
  <c r="E17" i="3"/>
  <c r="E21" i="3"/>
  <c r="E30" i="3"/>
  <c r="J32" i="3"/>
  <c r="F33" i="3"/>
  <c r="H36" i="3"/>
  <c r="E37" i="3"/>
  <c r="H49" i="1"/>
  <c r="H54" i="1"/>
  <c r="S45" i="1" s="1"/>
  <c r="AA53" i="2"/>
  <c r="AA52" i="2"/>
  <c r="M21" i="2"/>
  <c r="C22" i="2"/>
  <c r="W52" i="2"/>
  <c r="Y51" i="2"/>
  <c r="C64" i="2"/>
  <c r="C68" i="2" s="1"/>
  <c r="R49" i="2"/>
  <c r="S50" i="2"/>
  <c r="M59" i="2"/>
  <c r="M57" i="2" s="1"/>
  <c r="M64" i="2" s="1"/>
  <c r="Y60" i="2"/>
  <c r="D48" i="6"/>
  <c r="C48" i="6"/>
  <c r="E63" i="2"/>
  <c r="D81" i="2"/>
  <c r="X59" i="2"/>
  <c r="F63" i="2"/>
  <c r="S67" i="2"/>
  <c r="E81" i="2"/>
  <c r="G63" i="2"/>
  <c r="F81" i="2"/>
  <c r="H63" i="2"/>
  <c r="H81" i="2"/>
  <c r="K57" i="2"/>
  <c r="K64" i="2" s="1"/>
  <c r="H12" i="4"/>
  <c r="S59" i="2"/>
  <c r="M63" i="2"/>
  <c r="J25" i="2" l="1"/>
  <c r="Y44" i="2"/>
  <c r="I25" i="2"/>
  <c r="X44" i="2"/>
  <c r="R55" i="1"/>
  <c r="C38" i="3"/>
  <c r="K25" i="2"/>
  <c r="Z44" i="2"/>
  <c r="I27" i="3"/>
  <c r="T27" i="1"/>
  <c r="O53" i="1"/>
  <c r="U67" i="2"/>
  <c r="U59" i="2"/>
  <c r="R53" i="1"/>
  <c r="D82" i="2"/>
  <c r="F9" i="3"/>
  <c r="Q31" i="1"/>
  <c r="Q74" i="1"/>
  <c r="Q75" i="1" s="1"/>
  <c r="Q76" i="1" s="1"/>
  <c r="F12" i="1"/>
  <c r="D9" i="3"/>
  <c r="O74" i="1"/>
  <c r="D12" i="1"/>
  <c r="O31" i="1"/>
  <c r="I12" i="3"/>
  <c r="T64" i="1"/>
  <c r="I25" i="1"/>
  <c r="I15" i="1"/>
  <c r="I15" i="3" s="1"/>
  <c r="S74" i="2"/>
  <c r="D29" i="2"/>
  <c r="D38" i="2"/>
  <c r="I54" i="3"/>
  <c r="I55" i="1"/>
  <c r="T46" i="1"/>
  <c r="F49" i="3"/>
  <c r="F56" i="1"/>
  <c r="F82" i="2"/>
  <c r="F69" i="2"/>
  <c r="I48" i="3"/>
  <c r="T55" i="1"/>
  <c r="T53" i="1"/>
  <c r="T45" i="1"/>
  <c r="D55" i="1"/>
  <c r="O46" i="1"/>
  <c r="C49" i="3"/>
  <c r="H49" i="3"/>
  <c r="C32" i="3"/>
  <c r="V44" i="2"/>
  <c r="G25" i="2"/>
  <c r="R59" i="2"/>
  <c r="R67" i="2"/>
  <c r="E25" i="2"/>
  <c r="T44" i="2"/>
  <c r="U45" i="1"/>
  <c r="F48" i="3"/>
  <c r="Q55" i="1"/>
  <c r="Q53" i="1"/>
  <c r="Q45" i="1"/>
  <c r="F51" i="3"/>
  <c r="G33" i="3"/>
  <c r="F44" i="3"/>
  <c r="T75" i="1"/>
  <c r="T76" i="1" s="1"/>
  <c r="J81" i="2"/>
  <c r="J82" i="2"/>
  <c r="J69" i="2"/>
  <c r="V67" i="2"/>
  <c r="V59" i="2"/>
  <c r="H13" i="4"/>
  <c r="I12" i="4"/>
  <c r="I13" i="4" s="1"/>
  <c r="C12" i="3"/>
  <c r="N64" i="1"/>
  <c r="C15" i="1"/>
  <c r="C15" i="3" s="1"/>
  <c r="C25" i="1"/>
  <c r="H55" i="1"/>
  <c r="H54" i="3" s="1"/>
  <c r="S46" i="1"/>
  <c r="G55" i="1"/>
  <c r="R46" i="1"/>
  <c r="C81" i="2"/>
  <c r="D68" i="2"/>
  <c r="D69" i="2" s="1"/>
  <c r="S60" i="2"/>
  <c r="C37" i="3"/>
  <c r="P45" i="1"/>
  <c r="T59" i="2"/>
  <c r="T67" i="2"/>
  <c r="D29" i="3"/>
  <c r="G80" i="2"/>
  <c r="G82" i="2"/>
  <c r="G69" i="2"/>
  <c r="I49" i="3"/>
  <c r="J38" i="3"/>
  <c r="J56" i="1"/>
  <c r="J34" i="3"/>
  <c r="R39" i="1"/>
  <c r="D33" i="3"/>
  <c r="J9" i="3"/>
  <c r="U74" i="1"/>
  <c r="U31" i="1"/>
  <c r="J12" i="1"/>
  <c r="H9" i="3"/>
  <c r="S74" i="1"/>
  <c r="S31" i="1"/>
  <c r="H12" i="1"/>
  <c r="C31" i="3"/>
  <c r="W67" i="2"/>
  <c r="W68" i="2"/>
  <c r="W59" i="2"/>
  <c r="R44" i="2"/>
  <c r="C25" i="2"/>
  <c r="S53" i="1"/>
  <c r="U46" i="1"/>
  <c r="J55" i="1"/>
  <c r="J54" i="3" s="1"/>
  <c r="P55" i="1"/>
  <c r="C34" i="3"/>
  <c r="L30" i="2"/>
  <c r="AA22" i="2" s="1"/>
  <c r="Q46" i="1"/>
  <c r="R75" i="1"/>
  <c r="R76" i="1" s="1"/>
  <c r="AB48" i="2"/>
  <c r="AB51" i="2"/>
  <c r="AB49" i="2"/>
  <c r="M22" i="2"/>
  <c r="E27" i="3"/>
  <c r="P27" i="1"/>
  <c r="T34" i="1"/>
  <c r="AA45" i="2"/>
  <c r="AA75" i="2"/>
  <c r="AA19" i="2"/>
  <c r="AA23" i="2" s="1"/>
  <c r="L39" i="2"/>
  <c r="AA61" i="2" s="1"/>
  <c r="F55" i="3"/>
  <c r="F58" i="3"/>
  <c r="F50" i="3"/>
  <c r="G12" i="3"/>
  <c r="R64" i="1"/>
  <c r="G25" i="1"/>
  <c r="E9" i="3"/>
  <c r="P74" i="1"/>
  <c r="P31" i="1"/>
  <c r="E12" i="1"/>
  <c r="U44" i="2"/>
  <c r="F25" i="2"/>
  <c r="P34" i="1"/>
  <c r="D38" i="3"/>
  <c r="D56" i="1"/>
  <c r="F54" i="3"/>
  <c r="H27" i="3"/>
  <c r="S27" i="1"/>
  <c r="C69" i="2"/>
  <c r="C82" i="2"/>
  <c r="E55" i="1"/>
  <c r="E54" i="3" s="1"/>
  <c r="P46" i="1"/>
  <c r="J79" i="6"/>
  <c r="S34" i="1"/>
  <c r="F27" i="3"/>
  <c r="Q27" i="1"/>
  <c r="C33" i="3"/>
  <c r="O45" i="1"/>
  <c r="C55" i="1"/>
  <c r="C56" i="1" s="1"/>
  <c r="N46" i="1"/>
  <c r="O34" i="1"/>
  <c r="R60" i="2"/>
  <c r="G38" i="3"/>
  <c r="F40" i="3"/>
  <c r="I80" i="2"/>
  <c r="I81" i="2"/>
  <c r="I82" i="2"/>
  <c r="I69" i="2"/>
  <c r="F47" i="3"/>
  <c r="J27" i="3"/>
  <c r="U27" i="1"/>
  <c r="H38" i="3"/>
  <c r="H56" i="1"/>
  <c r="W74" i="2"/>
  <c r="H29" i="2"/>
  <c r="H38" i="2"/>
  <c r="C30" i="3"/>
  <c r="T39" i="1"/>
  <c r="J49" i="3" l="1"/>
  <c r="AB44" i="2"/>
  <c r="M25" i="2"/>
  <c r="H12" i="3"/>
  <c r="S64" i="1"/>
  <c r="H25" i="1"/>
  <c r="H15" i="1"/>
  <c r="H15" i="3" s="1"/>
  <c r="D55" i="3"/>
  <c r="D58" i="3"/>
  <c r="D50" i="3"/>
  <c r="D40" i="3"/>
  <c r="D42" i="3"/>
  <c r="D43" i="3"/>
  <c r="D44" i="3"/>
  <c r="D46" i="3"/>
  <c r="D47" i="3"/>
  <c r="D51" i="3"/>
  <c r="D48" i="3"/>
  <c r="D41" i="3"/>
  <c r="D53" i="3"/>
  <c r="D45" i="3"/>
  <c r="D52" i="3"/>
  <c r="U74" i="2"/>
  <c r="F29" i="2"/>
  <c r="F38" i="2"/>
  <c r="J12" i="3"/>
  <c r="J25" i="1"/>
  <c r="U64" i="1"/>
  <c r="J15" i="1"/>
  <c r="J15" i="3" s="1"/>
  <c r="I58" i="3"/>
  <c r="I50" i="3"/>
  <c r="I55" i="3"/>
  <c r="I56" i="1"/>
  <c r="I53" i="3"/>
  <c r="I42" i="3"/>
  <c r="I40" i="3"/>
  <c r="I44" i="3"/>
  <c r="I43" i="3"/>
  <c r="I46" i="3"/>
  <c r="I52" i="3"/>
  <c r="I51" i="3"/>
  <c r="I45" i="3"/>
  <c r="I41" i="3"/>
  <c r="I47" i="3"/>
  <c r="Z74" i="2"/>
  <c r="K29" i="2"/>
  <c r="K38" i="2"/>
  <c r="I25" i="3"/>
  <c r="T65" i="1"/>
  <c r="T6" i="1"/>
  <c r="T32" i="1"/>
  <c r="I26" i="1"/>
  <c r="T48" i="1"/>
  <c r="F12" i="3"/>
  <c r="Q64" i="1"/>
  <c r="F25" i="1"/>
  <c r="F15" i="1"/>
  <c r="F15" i="3" s="1"/>
  <c r="U75" i="1"/>
  <c r="U76" i="1" s="1"/>
  <c r="V74" i="2"/>
  <c r="G38" i="2"/>
  <c r="G29" i="2"/>
  <c r="S75" i="2"/>
  <c r="S19" i="2"/>
  <c r="S23" i="2" s="1"/>
  <c r="S45" i="2"/>
  <c r="D39" i="2"/>
  <c r="S68" i="2"/>
  <c r="E12" i="3"/>
  <c r="E25" i="1"/>
  <c r="P64" i="1"/>
  <c r="E15" i="1"/>
  <c r="E15" i="3" s="1"/>
  <c r="L31" i="2"/>
  <c r="F9" i="2" s="1"/>
  <c r="L66" i="2" s="1"/>
  <c r="D49" i="3"/>
  <c r="D31" i="2"/>
  <c r="S83" i="2"/>
  <c r="S84" i="2" s="1"/>
  <c r="S85" i="2" s="1"/>
  <c r="E55" i="3"/>
  <c r="E58" i="3"/>
  <c r="E50" i="3"/>
  <c r="E48" i="3"/>
  <c r="E43" i="3"/>
  <c r="E41" i="3"/>
  <c r="E56" i="1"/>
  <c r="E45" i="3"/>
  <c r="E44" i="3"/>
  <c r="E53" i="3"/>
  <c r="E40" i="3"/>
  <c r="E52" i="3"/>
  <c r="E46" i="3"/>
  <c r="E47" i="3"/>
  <c r="E42" i="3"/>
  <c r="E51" i="3"/>
  <c r="AA62" i="2"/>
  <c r="AA46" i="2"/>
  <c r="AA25" i="2"/>
  <c r="C55" i="3"/>
  <c r="C58" i="3"/>
  <c r="C50" i="3"/>
  <c r="C41" i="3"/>
  <c r="C48" i="3"/>
  <c r="C47" i="3"/>
  <c r="C44" i="3"/>
  <c r="C45" i="3"/>
  <c r="C42" i="3"/>
  <c r="C52" i="3"/>
  <c r="C46" i="3"/>
  <c r="C40" i="3"/>
  <c r="C53" i="3"/>
  <c r="C51" i="3"/>
  <c r="C43" i="3"/>
  <c r="G58" i="3"/>
  <c r="G50" i="3"/>
  <c r="G55" i="3"/>
  <c r="G44" i="3"/>
  <c r="G46" i="3"/>
  <c r="G41" i="3"/>
  <c r="G51" i="3"/>
  <c r="G43" i="3"/>
  <c r="G47" i="3"/>
  <c r="G45" i="3"/>
  <c r="G40" i="3"/>
  <c r="G52" i="3"/>
  <c r="G48" i="3"/>
  <c r="G42" i="3"/>
  <c r="G53" i="3"/>
  <c r="C54" i="3"/>
  <c r="P75" i="1"/>
  <c r="P76" i="1" s="1"/>
  <c r="G54" i="3"/>
  <c r="T56" i="1"/>
  <c r="E49" i="3"/>
  <c r="C25" i="3"/>
  <c r="N65" i="1"/>
  <c r="N6" i="1"/>
  <c r="N32" i="1"/>
  <c r="C26" i="1"/>
  <c r="N48" i="1"/>
  <c r="N56" i="1"/>
  <c r="D54" i="3"/>
  <c r="D12" i="3"/>
  <c r="O64" i="1"/>
  <c r="D15" i="1"/>
  <c r="D15" i="3" s="1"/>
  <c r="D25" i="1"/>
  <c r="Y74" i="2"/>
  <c r="J38" i="2"/>
  <c r="J29" i="2"/>
  <c r="J58" i="3"/>
  <c r="J50" i="3"/>
  <c r="J55" i="3"/>
  <c r="J51" i="3"/>
  <c r="J48" i="3"/>
  <c r="J43" i="3"/>
  <c r="J42" i="3"/>
  <c r="J45" i="3"/>
  <c r="J40" i="3"/>
  <c r="J47" i="3"/>
  <c r="J53" i="3"/>
  <c r="J44" i="3"/>
  <c r="J52" i="3"/>
  <c r="J41" i="3"/>
  <c r="J46" i="3"/>
  <c r="X74" i="2"/>
  <c r="I29" i="2"/>
  <c r="I38" i="2"/>
  <c r="G25" i="3"/>
  <c r="G26" i="1"/>
  <c r="R32" i="1"/>
  <c r="R65" i="1"/>
  <c r="R6" i="1"/>
  <c r="R56" i="1"/>
  <c r="R48" i="1"/>
  <c r="H58" i="3"/>
  <c r="H50" i="3"/>
  <c r="H55" i="3"/>
  <c r="H47" i="3"/>
  <c r="H41" i="3"/>
  <c r="H40" i="3"/>
  <c r="H52" i="3"/>
  <c r="H44" i="3"/>
  <c r="H48" i="3"/>
  <c r="H46" i="3"/>
  <c r="H51" i="3"/>
  <c r="H42" i="3"/>
  <c r="H45" i="3"/>
  <c r="H53" i="3"/>
  <c r="H43" i="3"/>
  <c r="T74" i="2"/>
  <c r="E29" i="2"/>
  <c r="E38" i="2"/>
  <c r="W75" i="2"/>
  <c r="W19" i="2"/>
  <c r="W23" i="2" s="1"/>
  <c r="H39" i="2"/>
  <c r="W45" i="2"/>
  <c r="G49" i="3"/>
  <c r="S75" i="1"/>
  <c r="S76" i="1" s="1"/>
  <c r="H31" i="2"/>
  <c r="W83" i="2"/>
  <c r="W84" i="2" s="1"/>
  <c r="W85" i="2" s="1"/>
  <c r="G56" i="1"/>
  <c r="R74" i="2"/>
  <c r="C29" i="2"/>
  <c r="C38" i="2"/>
  <c r="O75" i="1"/>
  <c r="O76" i="1" s="1"/>
  <c r="Y75" i="2" l="1"/>
  <c r="Y19" i="2"/>
  <c r="Y23" i="2" s="1"/>
  <c r="J39" i="2"/>
  <c r="Y45" i="2"/>
  <c r="Y68" i="2"/>
  <c r="L68" i="2"/>
  <c r="AA59" i="2"/>
  <c r="AA60" i="2"/>
  <c r="Z75" i="2"/>
  <c r="Z19" i="2"/>
  <c r="K39" i="2"/>
  <c r="Z61" i="2" s="1"/>
  <c r="Z45" i="2"/>
  <c r="R8" i="1"/>
  <c r="R11" i="1" s="1"/>
  <c r="W61" i="2"/>
  <c r="W69" i="2"/>
  <c r="AA64" i="2"/>
  <c r="AA76" i="2"/>
  <c r="AA31" i="2"/>
  <c r="AA35" i="2" s="1"/>
  <c r="AA63" i="2"/>
  <c r="K30" i="2"/>
  <c r="Z22" i="2" s="1"/>
  <c r="K31" i="2"/>
  <c r="E9" i="2" s="1"/>
  <c r="K66" i="2" s="1"/>
  <c r="Z83" i="2"/>
  <c r="Z84" i="2" s="1"/>
  <c r="Z85" i="2" s="1"/>
  <c r="D25" i="3"/>
  <c r="O65" i="1"/>
  <c r="D26" i="1"/>
  <c r="O32" i="1"/>
  <c r="O6" i="1"/>
  <c r="O48" i="1"/>
  <c r="O56" i="1"/>
  <c r="W62" i="2"/>
  <c r="W70" i="2"/>
  <c r="W25" i="2"/>
  <c r="W46" i="2"/>
  <c r="G26" i="3"/>
  <c r="R47" i="1"/>
  <c r="R57" i="1"/>
  <c r="E25" i="3"/>
  <c r="E26" i="1"/>
  <c r="P32" i="1"/>
  <c r="P65" i="1"/>
  <c r="P6" i="1"/>
  <c r="P56" i="1"/>
  <c r="P48" i="1"/>
  <c r="F25" i="3"/>
  <c r="F26" i="1"/>
  <c r="Q32" i="1"/>
  <c r="Q65" i="1"/>
  <c r="Q6" i="1"/>
  <c r="Q48" i="1"/>
  <c r="Q56" i="1"/>
  <c r="T75" i="2"/>
  <c r="T19" i="2"/>
  <c r="T23" i="2" s="1"/>
  <c r="T45" i="2"/>
  <c r="E39" i="2"/>
  <c r="T68" i="2"/>
  <c r="C31" i="2"/>
  <c r="R83" i="2"/>
  <c r="R84" i="2" s="1"/>
  <c r="R85" i="2" s="1"/>
  <c r="X75" i="2"/>
  <c r="I39" i="2"/>
  <c r="X45" i="2"/>
  <c r="X19" i="2"/>
  <c r="X23" i="2" s="1"/>
  <c r="X68" i="2"/>
  <c r="H25" i="3"/>
  <c r="S32" i="1"/>
  <c r="S65" i="1"/>
  <c r="S6" i="1"/>
  <c r="H26" i="1"/>
  <c r="S48" i="1"/>
  <c r="S56" i="1"/>
  <c r="E31" i="2"/>
  <c r="T83" i="2"/>
  <c r="T84" i="2" s="1"/>
  <c r="T85" i="2" s="1"/>
  <c r="I31" i="2"/>
  <c r="X83" i="2"/>
  <c r="X84" i="2" s="1"/>
  <c r="X85" i="2" s="1"/>
  <c r="S69" i="2"/>
  <c r="S61" i="2"/>
  <c r="R75" i="2"/>
  <c r="R19" i="2"/>
  <c r="R23" i="2" s="1"/>
  <c r="R45" i="2"/>
  <c r="C39" i="2"/>
  <c r="R68" i="2"/>
  <c r="I26" i="3"/>
  <c r="T47" i="1"/>
  <c r="T57" i="1"/>
  <c r="S70" i="2"/>
  <c r="S62" i="2"/>
  <c r="S46" i="2"/>
  <c r="S25" i="2"/>
  <c r="J25" i="3"/>
  <c r="U65" i="1"/>
  <c r="U32" i="1"/>
  <c r="U56" i="1"/>
  <c r="J26" i="1"/>
  <c r="U6" i="1"/>
  <c r="U48" i="1"/>
  <c r="AB74" i="2"/>
  <c r="M38" i="2"/>
  <c r="M29" i="2"/>
  <c r="C26" i="3"/>
  <c r="N57" i="1"/>
  <c r="N47" i="1"/>
  <c r="T8" i="1"/>
  <c r="T11" i="1" s="1"/>
  <c r="G31" i="2"/>
  <c r="V83" i="2"/>
  <c r="V84" i="2" s="1"/>
  <c r="V85" i="2" s="1"/>
  <c r="U45" i="2"/>
  <c r="U75" i="2"/>
  <c r="U19" i="2"/>
  <c r="U23" i="2" s="1"/>
  <c r="F39" i="2"/>
  <c r="U68" i="2"/>
  <c r="J31" i="2"/>
  <c r="D9" i="2" s="1"/>
  <c r="Y83" i="2"/>
  <c r="Y84" i="2" s="1"/>
  <c r="Y85" i="2" s="1"/>
  <c r="N11" i="1"/>
  <c r="N8" i="1"/>
  <c r="V75" i="2"/>
  <c r="V19" i="2"/>
  <c r="V23" i="2" s="1"/>
  <c r="G39" i="2"/>
  <c r="V45" i="2"/>
  <c r="V68" i="2"/>
  <c r="F31" i="2"/>
  <c r="U83" i="2"/>
  <c r="U84" i="2" s="1"/>
  <c r="U85" i="2" s="1"/>
  <c r="T33" i="1" l="1"/>
  <c r="T49" i="1"/>
  <c r="T66" i="1"/>
  <c r="T58" i="1"/>
  <c r="T13" i="1"/>
  <c r="R66" i="1"/>
  <c r="R58" i="1"/>
  <c r="R49" i="1"/>
  <c r="R13" i="1"/>
  <c r="R33" i="1"/>
  <c r="U69" i="2"/>
  <c r="U61" i="2"/>
  <c r="U8" i="1"/>
  <c r="U11" i="1" s="1"/>
  <c r="F26" i="3"/>
  <c r="Q57" i="1"/>
  <c r="Q47" i="1"/>
  <c r="Z59" i="2"/>
  <c r="Z60" i="2"/>
  <c r="K68" i="2"/>
  <c r="M30" i="2"/>
  <c r="AB22" i="2" s="1"/>
  <c r="M31" i="2"/>
  <c r="G9" i="2" s="1"/>
  <c r="M66" i="2" s="1"/>
  <c r="AB83" i="2"/>
  <c r="AB84" i="2" s="1"/>
  <c r="AB85" i="2" s="1"/>
  <c r="J26" i="3"/>
  <c r="U57" i="1"/>
  <c r="U47" i="1"/>
  <c r="W76" i="2"/>
  <c r="W63" i="2"/>
  <c r="W64" i="2"/>
  <c r="W71" i="2"/>
  <c r="W72" i="2"/>
  <c r="W31" i="2"/>
  <c r="W35" i="2" s="1"/>
  <c r="R61" i="2"/>
  <c r="R69" i="2"/>
  <c r="H26" i="3"/>
  <c r="S57" i="1"/>
  <c r="S47" i="1"/>
  <c r="Z23" i="2"/>
  <c r="S8" i="1"/>
  <c r="S11" i="1" s="1"/>
  <c r="T69" i="2"/>
  <c r="T61" i="2"/>
  <c r="AB75" i="2"/>
  <c r="M39" i="2"/>
  <c r="AB61" i="2" s="1"/>
  <c r="AB45" i="2"/>
  <c r="AB19" i="2"/>
  <c r="AB23" i="2" s="1"/>
  <c r="R70" i="2"/>
  <c r="R62" i="2"/>
  <c r="R25" i="2"/>
  <c r="R46" i="2"/>
  <c r="P11" i="1"/>
  <c r="P8" i="1"/>
  <c r="V69" i="2"/>
  <c r="V61" i="2"/>
  <c r="N66" i="1"/>
  <c r="N58" i="1"/>
  <c r="N33" i="1"/>
  <c r="N49" i="1"/>
  <c r="N13" i="1"/>
  <c r="T70" i="2"/>
  <c r="T46" i="2"/>
  <c r="T62" i="2"/>
  <c r="T25" i="2"/>
  <c r="V62" i="2"/>
  <c r="V70" i="2"/>
  <c r="V46" i="2"/>
  <c r="V25" i="2"/>
  <c r="S64" i="2"/>
  <c r="S71" i="2"/>
  <c r="S72" i="2"/>
  <c r="S76" i="2"/>
  <c r="S63" i="2"/>
  <c r="S31" i="2"/>
  <c r="S35" i="2" s="1"/>
  <c r="O11" i="1"/>
  <c r="O8" i="1"/>
  <c r="E26" i="3"/>
  <c r="P47" i="1"/>
  <c r="P57" i="1"/>
  <c r="X62" i="2"/>
  <c r="X70" i="2"/>
  <c r="X46" i="2"/>
  <c r="X25" i="2"/>
  <c r="D26" i="3"/>
  <c r="O47" i="1"/>
  <c r="O57" i="1"/>
  <c r="Q11" i="1"/>
  <c r="Q8" i="1"/>
  <c r="Y61" i="2"/>
  <c r="Y69" i="2"/>
  <c r="X61" i="2"/>
  <c r="X69" i="2"/>
  <c r="Y70" i="2"/>
  <c r="Y46" i="2"/>
  <c r="Y62" i="2"/>
  <c r="Y25" i="2"/>
  <c r="U62" i="2"/>
  <c r="U70" i="2"/>
  <c r="U46" i="2"/>
  <c r="U25" i="2"/>
  <c r="S66" i="1" l="1"/>
  <c r="S58" i="1"/>
  <c r="S49" i="1"/>
  <c r="S33" i="1"/>
  <c r="S13" i="1"/>
  <c r="U33" i="1"/>
  <c r="U66" i="1"/>
  <c r="U58" i="1"/>
  <c r="U49" i="1"/>
  <c r="U13" i="1"/>
  <c r="X76" i="2"/>
  <c r="X63" i="2"/>
  <c r="X64" i="2"/>
  <c r="X71" i="2"/>
  <c r="X72" i="2"/>
  <c r="X31" i="2"/>
  <c r="X35" i="2" s="1"/>
  <c r="AB62" i="2"/>
  <c r="AB46" i="2"/>
  <c r="AB25" i="2"/>
  <c r="R59" i="1"/>
  <c r="R67" i="1"/>
  <c r="R50" i="1"/>
  <c r="R15" i="1"/>
  <c r="V72" i="2"/>
  <c r="V76" i="2"/>
  <c r="V63" i="2"/>
  <c r="V64" i="2"/>
  <c r="V71" i="2"/>
  <c r="V31" i="2"/>
  <c r="V35" i="2" s="1"/>
  <c r="Y76" i="2"/>
  <c r="Y63" i="2"/>
  <c r="Y64" i="2"/>
  <c r="Y71" i="2"/>
  <c r="Y72" i="2"/>
  <c r="Y31" i="2"/>
  <c r="Y35" i="2" s="1"/>
  <c r="N50" i="1"/>
  <c r="N59" i="1"/>
  <c r="N15" i="1"/>
  <c r="T59" i="1"/>
  <c r="T67" i="1"/>
  <c r="T50" i="1"/>
  <c r="T15" i="1"/>
  <c r="U71" i="2"/>
  <c r="U72" i="2"/>
  <c r="U76" i="2"/>
  <c r="U63" i="2"/>
  <c r="U64" i="2"/>
  <c r="U31" i="2"/>
  <c r="U35" i="2" s="1"/>
  <c r="T64" i="2"/>
  <c r="T71" i="2"/>
  <c r="T72" i="2"/>
  <c r="T76" i="2"/>
  <c r="T63" i="2"/>
  <c r="T31" i="2"/>
  <c r="T35" i="2" s="1"/>
  <c r="P66" i="1"/>
  <c r="P58" i="1"/>
  <c r="P49" i="1"/>
  <c r="P13" i="1"/>
  <c r="P33" i="1"/>
  <c r="AB60" i="2"/>
  <c r="AB59" i="2"/>
  <c r="M68" i="2"/>
  <c r="Q49" i="1"/>
  <c r="Q66" i="1"/>
  <c r="Q33" i="1"/>
  <c r="Q58" i="1"/>
  <c r="Q13" i="1"/>
  <c r="O66" i="1"/>
  <c r="O58" i="1"/>
  <c r="O33" i="1"/>
  <c r="O49" i="1"/>
  <c r="O13" i="1"/>
  <c r="Z46" i="2"/>
  <c r="Z62" i="2"/>
  <c r="Z25" i="2"/>
  <c r="R63" i="2"/>
  <c r="R64" i="2"/>
  <c r="R71" i="2"/>
  <c r="R72" i="2"/>
  <c r="R31" i="2"/>
  <c r="R35" i="2" s="1"/>
  <c r="R51" i="1" l="1"/>
  <c r="R60" i="1"/>
  <c r="R18" i="1"/>
  <c r="P15" i="1"/>
  <c r="P59" i="1"/>
  <c r="P67" i="1"/>
  <c r="P50" i="1"/>
  <c r="U67" i="1"/>
  <c r="U50" i="1"/>
  <c r="U15" i="1"/>
  <c r="U59" i="1"/>
  <c r="AB63" i="2"/>
  <c r="AB64" i="2"/>
  <c r="AB76" i="2"/>
  <c r="AB31" i="2"/>
  <c r="AB35" i="2" s="1"/>
  <c r="T51" i="1"/>
  <c r="T60" i="1"/>
  <c r="T18" i="1"/>
  <c r="S59" i="1"/>
  <c r="S67" i="1"/>
  <c r="S50" i="1"/>
  <c r="S15" i="1"/>
  <c r="Z76" i="2"/>
  <c r="Z63" i="2"/>
  <c r="Z64" i="2"/>
  <c r="Z31" i="2"/>
  <c r="Z35" i="2" s="1"/>
  <c r="K42" i="2" s="1"/>
  <c r="Z71" i="2" s="1"/>
  <c r="N60" i="1"/>
  <c r="N51" i="1"/>
  <c r="N18" i="1"/>
  <c r="Q59" i="1"/>
  <c r="Q67" i="1"/>
  <c r="Q50" i="1"/>
  <c r="Q15" i="1"/>
  <c r="O50" i="1"/>
  <c r="O59" i="1"/>
  <c r="O67" i="1"/>
  <c r="O15" i="1"/>
  <c r="U60" i="1" l="1"/>
  <c r="U51" i="1"/>
  <c r="U18" i="1"/>
  <c r="N61" i="1"/>
  <c r="N52" i="1"/>
  <c r="N21" i="1"/>
  <c r="N24" i="1" s="1"/>
  <c r="N25" i="1" s="1"/>
  <c r="S51" i="1"/>
  <c r="S60" i="1"/>
  <c r="S18" i="1"/>
  <c r="Z72" i="2"/>
  <c r="O60" i="1"/>
  <c r="O51" i="1"/>
  <c r="O18" i="1"/>
  <c r="P18" i="1"/>
  <c r="P51" i="1"/>
  <c r="P60" i="1"/>
  <c r="K51" i="2"/>
  <c r="L42" i="2"/>
  <c r="Z69" i="2"/>
  <c r="Z67" i="2"/>
  <c r="Z68" i="2"/>
  <c r="Z70" i="2"/>
  <c r="R61" i="1"/>
  <c r="R52" i="1"/>
  <c r="R21" i="1"/>
  <c r="R24" i="1" s="1"/>
  <c r="R25" i="1" s="1"/>
  <c r="T21" i="1"/>
  <c r="T24" i="1" s="1"/>
  <c r="T25" i="1" s="1"/>
  <c r="T61" i="1"/>
  <c r="T52" i="1"/>
  <c r="Q51" i="1"/>
  <c r="Q60" i="1"/>
  <c r="Q18" i="1"/>
  <c r="S61" i="1" l="1"/>
  <c r="S52" i="1"/>
  <c r="S21" i="1"/>
  <c r="S24" i="1" s="1"/>
  <c r="S25" i="1" s="1"/>
  <c r="M42" i="2"/>
  <c r="L51" i="2"/>
  <c r="AA68" i="2"/>
  <c r="AA67" i="2"/>
  <c r="AA69" i="2"/>
  <c r="AA70" i="2"/>
  <c r="AA71" i="2"/>
  <c r="AA72" i="2"/>
  <c r="K82" i="2"/>
  <c r="K69" i="2"/>
  <c r="K80" i="2"/>
  <c r="K81" i="2"/>
  <c r="Q61" i="1"/>
  <c r="Q21" i="1"/>
  <c r="Q24" i="1" s="1"/>
  <c r="Q25" i="1" s="1"/>
  <c r="Q52" i="1"/>
  <c r="P61" i="1"/>
  <c r="P52" i="1"/>
  <c r="P21" i="1"/>
  <c r="P24" i="1" s="1"/>
  <c r="P25" i="1" s="1"/>
  <c r="U61" i="1"/>
  <c r="U52" i="1"/>
  <c r="U21" i="1"/>
  <c r="U24" i="1" s="1"/>
  <c r="U25" i="1" s="1"/>
  <c r="O61" i="1"/>
  <c r="O52" i="1"/>
  <c r="O21" i="1"/>
  <c r="O24" i="1" s="1"/>
  <c r="O25" i="1" s="1"/>
  <c r="L82" i="2" l="1"/>
  <c r="L69" i="2"/>
  <c r="L80" i="2"/>
  <c r="L81" i="2"/>
  <c r="M51" i="2"/>
  <c r="AB68" i="2"/>
  <c r="AB67" i="2"/>
  <c r="AB69" i="2"/>
  <c r="AB70" i="2"/>
  <c r="AB71" i="2"/>
  <c r="AB72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<sst xmlns="http://schemas.openxmlformats.org/spreadsheetml/2006/main" count="963" uniqueCount="624">
  <si>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</si>
  <si>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DIG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</si>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</sst>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336901</v>
      </c>
      <c r="O6" s="187">
        <f t="shared" si="1"/>
        <v>413553</v>
      </c>
      <c r="P6" s="187">
        <f t="shared" si="1"/>
        <v>391158</v>
      </c>
      <c r="Q6" s="187">
        <f t="shared" si="1"/>
        <v>539038</v>
      </c>
      <c r="R6" s="187">
        <f t="shared" si="1"/>
        <v>421233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2345008</v>
      </c>
      <c r="D7" s="123">
        <f>SUMIF(PL.data!$D$3:$D$25, FSA!$A7, PL.data!F$3:F$25)</f>
        <v>2115744</v>
      </c>
      <c r="E7" s="123">
        <f>SUMIF(PL.data!$D$3:$D$25, FSA!$A7, PL.data!G$3:G$25)</f>
        <v>2487174</v>
      </c>
      <c r="F7" s="123">
        <f>SUMIF(PL.data!$D$3:$D$25, FSA!$A7, PL.data!H$3:H$25)</f>
        <v>2568689</v>
      </c>
      <c r="G7" s="123">
        <f>SUMIF(PL.data!$D$3:$D$25, FSA!$A7, PL.data!I$3:I$25)</f>
        <v>1896689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-1780425</v>
      </c>
      <c r="D8" s="123">
        <f>-SUMIF(PL.data!$D$3:$D$25, FSA!$A8, PL.data!F$3:F$25)</f>
        <v>-1475079</v>
      </c>
      <c r="E8" s="123">
        <f>-SUMIF(PL.data!$D$3:$D$25, FSA!$A8, PL.data!G$3:G$25)</f>
        <v>-1846706</v>
      </c>
      <c r="F8" s="123">
        <f>-SUMIF(PL.data!$D$3:$D$25, FSA!$A8, PL.data!H$3:H$25)</f>
        <v>-1729199</v>
      </c>
      <c r="G8" s="123">
        <f>-SUMIF(PL.data!$D$3:$D$25, FSA!$A8, PL.data!I$3:I$25)</f>
        <v>-1264377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-699</v>
      </c>
      <c r="O8" s="190">
        <f>CF.data!F12-FSA!O7-FSA!O6</f>
        <v>-53201</v>
      </c>
      <c r="P8" s="190">
        <f>CF.data!G12-FSA!P7-FSA!P6</f>
        <v>-14127</v>
      </c>
      <c r="Q8" s="190">
        <f>CF.data!H12-FSA!Q7-FSA!Q6</f>
        <v>-5711</v>
      </c>
      <c r="R8" s="190">
        <f>CF.data!I12-FSA!R7-FSA!R6</f>
        <v>17584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564583</v>
      </c>
      <c r="D9" s="187">
        <f t="shared" si="3"/>
        <v>640665</v>
      </c>
      <c r="E9" s="187">
        <f t="shared" si="3"/>
        <v>640468</v>
      </c>
      <c r="F9" s="187">
        <f t="shared" si="3"/>
        <v>839490</v>
      </c>
      <c r="G9" s="187">
        <f t="shared" si="3"/>
        <v>632312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-192473</v>
      </c>
      <c r="O9" s="190">
        <f>SUMIF(CF.data!$D$4:$D$43, $L9, CF.data!F$4:F$43)</f>
        <v>-186300</v>
      </c>
      <c r="P9" s="190">
        <f>SUMIF(CF.data!$D$4:$D$43, $L9, CF.data!G$4:G$43)</f>
        <v>-128210</v>
      </c>
      <c r="Q9" s="190">
        <f>SUMIF(CF.data!$D$4:$D$43, $L9, CF.data!H$4:H$43)</f>
        <v>-15848</v>
      </c>
      <c r="R9" s="190">
        <f>SUMIF(CF.data!$D$4:$D$43, $L9, CF.data!I$4:I$43)</f>
        <v>-260886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-250489</v>
      </c>
      <c r="D10" s="123">
        <f>-SUMIF(PL.data!$D$3:$D$25, FSA!$A10, PL.data!F$3:F$25)</f>
        <v>-264553</v>
      </c>
      <c r="E10" s="123">
        <f>-SUMIF(PL.data!$D$3:$D$25, FSA!$A10, PL.data!G$3:G$25)</f>
        <v>-294197</v>
      </c>
      <c r="F10" s="123">
        <f>-SUMIF(PL.data!$D$3:$D$25, FSA!$A10, PL.data!H$3:H$25)</f>
        <v>-351673</v>
      </c>
      <c r="G10" s="123">
        <f>-SUMIF(PL.data!$D$3:$D$25, FSA!$A10, PL.data!I$3:I$25)</f>
        <v>-275878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-56718</v>
      </c>
      <c r="O10" s="190">
        <f>SUMIF(CF.data!$D$4:$D$43, $L10, CF.data!F$4:F$43)</f>
        <v>-105886</v>
      </c>
      <c r="P10" s="190">
        <f>SUMIF(CF.data!$D$4:$D$43, $L10, CF.data!G$4:G$43)</f>
        <v>-181506</v>
      </c>
      <c r="Q10" s="190">
        <f>SUMIF(CF.data!$D$4:$D$43, $L10, CF.data!H$4:H$43)</f>
        <v>-130663</v>
      </c>
      <c r="R10" s="190">
        <f>SUMIF(CF.data!$D$4:$D$43, $L10, CF.data!I$4:I$43)</f>
        <v>-257135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87011</v>
      </c>
      <c r="O11" s="187">
        <f t="shared" si="4"/>
        <v>68166</v>
      </c>
      <c r="P11" s="187">
        <f t="shared" si="4"/>
        <v>67315</v>
      </c>
      <c r="Q11" s="187">
        <f t="shared" si="4"/>
        <v>386816</v>
      </c>
      <c r="R11" s="187">
        <f t="shared" si="4"/>
        <v>-79204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314094</v>
      </c>
      <c r="D12" s="187">
        <f t="shared" si="5"/>
        <v>376112</v>
      </c>
      <c r="E12" s="187">
        <f t="shared" si="5"/>
        <v>346271</v>
      </c>
      <c r="F12" s="187">
        <f t="shared" si="5"/>
        <v>487817</v>
      </c>
      <c r="G12" s="187">
        <f t="shared" si="5"/>
        <v>356434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343566</v>
      </c>
      <c r="O12" s="190">
        <f>SUMIF(CF.data!$D$4:$D$43, $L12, CF.data!F$4:F$43)</f>
        <v>-313575</v>
      </c>
      <c r="P12" s="190">
        <f>SUMIF(CF.data!$D$4:$D$43, $L12, CF.data!G$4:G$43)</f>
        <v>-571612</v>
      </c>
      <c r="Q12" s="190">
        <f>SUMIF(CF.data!$D$4:$D$43, $L12, CF.data!H$4:H$43)</f>
        <v>-2353297</v>
      </c>
      <c r="R12" s="190">
        <f>SUMIF(CF.data!$D$4:$D$43, $L12, CF.data!I$4:I$43)</f>
        <v>-2126742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19708</v>
      </c>
      <c r="D13" s="123">
        <f>SUMIF(PL.data!$D$3:$D$25, FSA!$A13, PL.data!F$3:F$25)</f>
        <v>-75757</v>
      </c>
      <c r="E13" s="123">
        <f>SUMIF(PL.data!$D$3:$D$25, FSA!$A13, PL.data!G$3:G$25)</f>
        <v>583441</v>
      </c>
      <c r="F13" s="123">
        <f>SUMIF(PL.data!$D$3:$D$25, FSA!$A13, PL.data!H$3:H$25)</f>
        <v>864241</v>
      </c>
      <c r="G13" s="123">
        <f>SUMIF(PL.data!$D$3:$D$25, FSA!$A13, PL.data!I$3:I$25)</f>
        <v>20435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430577</v>
      </c>
      <c r="O13" s="187">
        <f t="shared" si="6"/>
        <v>-245409</v>
      </c>
      <c r="P13" s="187">
        <f t="shared" si="6"/>
        <v>-504297</v>
      </c>
      <c r="Q13" s="187">
        <f t="shared" si="6"/>
        <v>-1966481</v>
      </c>
      <c r="R13" s="187">
        <f t="shared" si="6"/>
        <v>-2205946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-21663</v>
      </c>
      <c r="D14" s="123">
        <f>-SUMIF(PL.data!$D$3:$D$25, FSA!$A14, PL.data!F$3:F$25)</f>
        <v>-37281</v>
      </c>
      <c r="E14" s="123">
        <f>-SUMIF(PL.data!$D$3:$D$25, FSA!$A14, PL.data!G$3:G$25)</f>
        <v>-37387</v>
      </c>
      <c r="F14" s="123">
        <f>-SUMIF(PL.data!$D$3:$D$25, FSA!$A14, PL.data!H$3:H$25)</f>
        <v>-96056</v>
      </c>
      <c r="G14" s="123">
        <f>-SUMIF(PL.data!$D$3:$D$25, FSA!$A14, PL.data!I$3:I$25)</f>
        <v>-243165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-49360</v>
      </c>
      <c r="O14" s="190">
        <f>SUMIF(CF.data!$D$4:$D$43, $L14, CF.data!F$4:F$43)</f>
        <v>-40504</v>
      </c>
      <c r="P14" s="190">
        <f>SUMIF(CF.data!$D$4:$D$43, $L14, CF.data!G$4:G$43)</f>
        <v>-8268</v>
      </c>
      <c r="Q14" s="190">
        <f>SUMIF(CF.data!$D$4:$D$43, $L14, CF.data!H$4:H$43)</f>
        <v>-13396</v>
      </c>
      <c r="R14" s="190">
        <f>SUMIF(CF.data!$D$4:$D$43, $L14, CF.data!I$4:I$43)</f>
        <v>-37408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116144</v>
      </c>
      <c r="D15" s="123">
        <f t="shared" si="7"/>
        <v>208207</v>
      </c>
      <c r="E15" s="123">
        <f t="shared" si="7"/>
        <v>7520</v>
      </c>
      <c r="F15" s="123">
        <f t="shared" si="7"/>
        <v>25555</v>
      </c>
      <c r="G15" s="123">
        <f t="shared" si="7"/>
        <v>65083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381217</v>
      </c>
      <c r="O15" s="187">
        <f t="shared" si="8"/>
        <v>-285913</v>
      </c>
      <c r="P15" s="187">
        <f t="shared" si="8"/>
        <v>-512565</v>
      </c>
      <c r="Q15" s="187">
        <f t="shared" si="8"/>
        <v>-1979877</v>
      </c>
      <c r="R15" s="187">
        <f t="shared" si="8"/>
        <v>-2243354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428283</v>
      </c>
      <c r="D16" s="175">
        <f>SUMIF(PL.data!$D$3:$D$25, FSA!$A16, PL.data!F$3:F$25)</f>
        <v>471281</v>
      </c>
      <c r="E16" s="175">
        <f>SUMIF(PL.data!$D$3:$D$25, FSA!$A16, PL.data!G$3:G$25)</f>
        <v>899845</v>
      </c>
      <c r="F16" s="175">
        <f>SUMIF(PL.data!$D$3:$D$25, FSA!$A16, PL.data!H$3:H$25)</f>
        <v>1281557</v>
      </c>
      <c r="G16" s="175">
        <f>SUMIF(PL.data!$D$3:$D$25, FSA!$A16, PL.data!I$3:I$25)</f>
        <v>198787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58012</v>
      </c>
      <c r="O16" s="190">
        <f>SUMIF(CF.data!$D$4:$D$43, $L16, CF.data!F$4:F$43)</f>
        <v>39871</v>
      </c>
      <c r="P16" s="190">
        <f>SUMIF(CF.data!$D$4:$D$43, $L16, CF.data!G$4:G$43)</f>
        <v>30748</v>
      </c>
      <c r="Q16" s="190">
        <f>SUMIF(CF.data!$D$4:$D$43, $L16, CF.data!H$4:H$43)</f>
        <v>20355</v>
      </c>
      <c r="R16" s="190">
        <f>SUMIF(CF.data!$D$4:$D$43, $L16, CF.data!I$4:I$43)</f>
        <v>66657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-95358</v>
      </c>
      <c r="D17" s="123">
        <f>-SUMIF(PL.data!$D$3:$D$25, FSA!$A17, PL.data!F$3:F$25)</f>
        <v>-99459</v>
      </c>
      <c r="E17" s="123">
        <f>-SUMIF(PL.data!$D$3:$D$25, FSA!$A17, PL.data!G$3:G$25)</f>
        <v>-177949</v>
      </c>
      <c r="F17" s="123">
        <f>-SUMIF(PL.data!$D$3:$D$25, FSA!$A17, PL.data!H$3:H$25)</f>
        <v>-291616</v>
      </c>
      <c r="G17" s="123">
        <f>-SUMIF(PL.data!$D$3:$D$25, FSA!$A17, PL.data!I$3:I$25)</f>
        <v>-7421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-1531</v>
      </c>
      <c r="O17" s="190">
        <f>SUMIF(CF.data!$D$4:$D$43, $L17, CF.data!F$4:F$43)</f>
        <v>-178914</v>
      </c>
      <c r="P17" s="190">
        <f>SUMIF(CF.data!$D$4:$D$43, $L17, CF.data!G$4:G$43)</f>
        <v>-3045</v>
      </c>
      <c r="Q17" s="190">
        <f>SUMIF(CF.data!$D$4:$D$43, $L17, CF.data!H$4:H$43)</f>
        <v>-1416</v>
      </c>
      <c r="R17" s="190">
        <f>SUMIF(CF.data!$D$4:$D$43, $L17, CF.data!I$4:I$43)</f>
        <v>-45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332925</v>
      </c>
      <c r="D18" s="187">
        <f t="shared" si="9"/>
        <v>371822</v>
      </c>
      <c r="E18" s="187">
        <f t="shared" si="9"/>
        <v>721896</v>
      </c>
      <c r="F18" s="187">
        <f t="shared" si="9"/>
        <v>989941</v>
      </c>
      <c r="G18" s="187">
        <f t="shared" si="9"/>
        <v>191366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437698</v>
      </c>
      <c r="O18" s="194">
        <f t="shared" si="10"/>
        <v>-424956</v>
      </c>
      <c r="P18" s="194">
        <f t="shared" si="10"/>
        <v>-484862</v>
      </c>
      <c r="Q18" s="194">
        <f t="shared" si="10"/>
        <v>-1960938</v>
      </c>
      <c r="R18" s="194">
        <f t="shared" si="10"/>
        <v>-2176742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228066</v>
      </c>
      <c r="O20" s="190">
        <f>SUMIF(CF.data!$D$4:$D$43, $L20, CF.data!F$4:F$43)</f>
        <v>-8587</v>
      </c>
      <c r="P20" s="190">
        <f>SUMIF(CF.data!$D$4:$D$43, $L20, CF.data!G$4:G$43)</f>
        <v>-41565</v>
      </c>
      <c r="Q20" s="190">
        <f>SUMIF(CF.data!$D$4:$D$43, $L20, CF.data!H$4:H$43)</f>
        <v>-2774555</v>
      </c>
      <c r="R20" s="190">
        <f>SUMIF(CF.data!$D$4:$D$43, $L20, CF.data!I$4:I$43)</f>
        <v>2555665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22807</v>
      </c>
      <c r="D21" s="196">
        <f>SUMIF(CF.data!$D$4:$D$43, FSA!$A21, CF.data!F$4:F$43)</f>
        <v>37441</v>
      </c>
      <c r="E21" s="196">
        <f>SUMIF(CF.data!$D$4:$D$43, FSA!$A21, CF.data!G$4:G$43)</f>
        <v>44887</v>
      </c>
      <c r="F21" s="196">
        <f>SUMIF(CF.data!$D$4:$D$43, FSA!$A21, CF.data!H$4:H$43)</f>
        <v>51221</v>
      </c>
      <c r="G21" s="196">
        <f>SUMIF(CF.data!$D$4:$D$43, FSA!$A21, CF.data!I$4:I$43)</f>
        <v>64799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665764</v>
      </c>
      <c r="O21" s="198">
        <f t="shared" si="11"/>
        <v>-433543</v>
      </c>
      <c r="P21" s="198">
        <f t="shared" si="11"/>
        <v>-526427</v>
      </c>
      <c r="Q21" s="198">
        <f t="shared" si="11"/>
        <v>-4735493</v>
      </c>
      <c r="R21" s="198">
        <f t="shared" si="11"/>
        <v>378923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-144474</v>
      </c>
      <c r="O22" s="190">
        <f>SUMIF(CF.data!$D$4:$D$43, $L22, CF.data!F$4:F$43)</f>
        <v>-324048</v>
      </c>
      <c r="P22" s="190">
        <f>SUMIF(CF.data!$D$4:$D$43, $L22, CF.data!G$4:G$43)</f>
        <v>246959</v>
      </c>
      <c r="Q22" s="190">
        <f>SUMIF(CF.data!$D$4:$D$43, $L22, CF.data!H$4:H$43)</f>
        <v>3384030</v>
      </c>
      <c r="R22" s="190">
        <f>SUMIF(CF.data!$D$4:$D$43, $L22, CF.data!I$4:I$43)</f>
        <v>-1136173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10632</v>
      </c>
      <c r="O23" s="190">
        <f>SUMIF(CF.data!$D$4:$D$43, $L23, CF.data!F$4:F$43)</f>
        <v>616683</v>
      </c>
      <c r="P23" s="190">
        <f>SUMIF(CF.data!$D$4:$D$43, $L23, CF.data!G$4:G$43)</f>
        <v>88477</v>
      </c>
      <c r="Q23" s="190">
        <f>SUMIF(CF.data!$D$4:$D$43, $L23, CF.data!H$4:H$43)</f>
        <v>1948754</v>
      </c>
      <c r="R23" s="190">
        <f>SUMIF(CF.data!$D$4:$D$43, $L23, CF.data!I$4:I$43)</f>
        <v>2905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531922</v>
      </c>
      <c r="O24" s="199">
        <f t="shared" si="12"/>
        <v>-140908</v>
      </c>
      <c r="P24" s="199">
        <f t="shared" si="12"/>
        <v>-190991</v>
      </c>
      <c r="Q24" s="199">
        <f t="shared" si="12"/>
        <v>597291</v>
      </c>
      <c r="R24" s="199">
        <f t="shared" si="12"/>
        <v>-754345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336901</v>
      </c>
      <c r="D25" s="196">
        <f t="shared" si="13"/>
        <v>413553</v>
      </c>
      <c r="E25" s="196">
        <f t="shared" si="13"/>
        <v>391158</v>
      </c>
      <c r="F25" s="196">
        <f t="shared" si="13"/>
        <v>539038</v>
      </c>
      <c r="G25" s="196">
        <f t="shared" si="13"/>
        <v>421233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-2</v>
      </c>
      <c r="P25" s="200">
        <f>P24-CF.data!G40</f>
        <v>-1</v>
      </c>
      <c r="Q25" s="200">
        <f>Q24-CF.data!H40</f>
        <v>0</v>
      </c>
      <c r="R25" s="200">
        <f>R24-CF.data!I40</f>
        <v>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336901</v>
      </c>
      <c r="D26" s="196">
        <f t="shared" si="14"/>
        <v>413553</v>
      </c>
      <c r="E26" s="196">
        <f t="shared" si="14"/>
        <v>391158</v>
      </c>
      <c r="F26" s="196">
        <f t="shared" si="14"/>
        <v>539038</v>
      </c>
      <c r="G26" s="196">
        <f t="shared" si="14"/>
        <v>421233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735634</v>
      </c>
      <c r="D29" s="202">
        <f>SUMIF(BS.data!$D$5:$D$116,FSA!$A29,BS.data!F$5:F$116)</f>
        <v>818928</v>
      </c>
      <c r="E29" s="202">
        <f>SUMIF(BS.data!$D$5:$D$116,FSA!$A29,BS.data!G$5:G$116)</f>
        <v>539938</v>
      </c>
      <c r="F29" s="202">
        <f>SUMIF(BS.data!$D$5:$D$116,FSA!$A29,BS.data!H$5:H$116)</f>
        <v>3738158</v>
      </c>
      <c r="G29" s="202">
        <f>SUMIF(BS.data!$D$5:$D$116,FSA!$A29,BS.data!I$5:I$116)</f>
        <v>422772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1021379</v>
      </c>
      <c r="D30" s="202">
        <f>SUMIF(BS.data!$D$5:$D$116,FSA!$A30,BS.data!F$5:F$116)</f>
        <v>941283</v>
      </c>
      <c r="E30" s="202">
        <f>SUMIF(BS.data!$D$5:$D$116,FSA!$A30,BS.data!G$5:G$116)</f>
        <v>1080875</v>
      </c>
      <c r="F30" s="202">
        <f>SUMIF(BS.data!$D$5:$D$116,FSA!$A30,BS.data!H$5:H$116)</f>
        <v>1176436</v>
      </c>
      <c r="G30" s="202">
        <f>SUMIF(BS.data!$D$5:$D$116,FSA!$A30,BS.data!I$5:I$116)</f>
        <v>1219270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-9.7766830646206726E-2</v>
      </c>
      <c r="P30" s="204">
        <f t="shared" si="17"/>
        <v>0.17555526566541135</v>
      </c>
      <c r="Q30" s="204">
        <f t="shared" si="17"/>
        <v>3.2774144470792965E-2</v>
      </c>
      <c r="R30" s="204">
        <f t="shared" si="17"/>
        <v>-0.26161205190663406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3132716</v>
      </c>
      <c r="D31" s="202">
        <f>SUMIF(BS.data!$D$5:$D$116,FSA!$A31,BS.data!F$5:F$116)</f>
        <v>4193598</v>
      </c>
      <c r="E31" s="202">
        <f>SUMIF(BS.data!$D$5:$D$116,FSA!$A31,BS.data!G$5:G$116)</f>
        <v>4395132</v>
      </c>
      <c r="F31" s="202">
        <f>SUMIF(BS.data!$D$5:$D$116,FSA!$A31,BS.data!H$5:H$116)</f>
        <v>3844296</v>
      </c>
      <c r="G31" s="202">
        <f>SUMIF(BS.data!$D$5:$D$116,FSA!$A31,BS.data!I$5:I$116)</f>
        <v>5923304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0.24075951979694737</v>
      </c>
      <c r="O31" s="205">
        <f t="shared" si="18"/>
        <v>0.30280837379191433</v>
      </c>
      <c r="P31" s="205">
        <f t="shared" si="18"/>
        <v>0.25750832068846008</v>
      </c>
      <c r="Q31" s="205">
        <f t="shared" si="18"/>
        <v>0.32681652002247058</v>
      </c>
      <c r="R31" s="205">
        <f t="shared" si="18"/>
        <v>0.33337674231252462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280242</v>
      </c>
      <c r="D32" s="202">
        <f>SUMIF(BS.data!$D$5:$D$116,FSA!$A32,BS.data!F$5:F$116)</f>
        <v>245584</v>
      </c>
      <c r="E32" s="202">
        <f>SUMIF(BS.data!$D$5:$D$116,FSA!$A32,BS.data!G$5:G$116)</f>
        <v>223201</v>
      </c>
      <c r="F32" s="202">
        <f>SUMIF(BS.data!$D$5:$D$116,FSA!$A32,BS.data!H$5:H$116)</f>
        <v>216986</v>
      </c>
      <c r="G32" s="202">
        <f>SUMIF(BS.data!$D$5:$D$116,FSA!$A32,BS.data!I$5:I$116)</f>
        <v>207704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0.14366731371492122</v>
      </c>
      <c r="O32" s="206">
        <f t="shared" si="19"/>
        <v>0.19546457416398202</v>
      </c>
      <c r="P32" s="206">
        <f t="shared" si="19"/>
        <v>0.15727005830713894</v>
      </c>
      <c r="Q32" s="206">
        <f t="shared" si="19"/>
        <v>0.20984946017209558</v>
      </c>
      <c r="R32" s="206">
        <f t="shared" si="19"/>
        <v>0.22208859755078456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61959</v>
      </c>
      <c r="D33" s="202">
        <f>SUMIF(BS.data!$D$5:$D$116,FSA!$A33,BS.data!F$5:F$116)</f>
        <v>141695</v>
      </c>
      <c r="E33" s="202">
        <f>SUMIF(BS.data!$D$5:$D$116,FSA!$A33,BS.data!G$5:G$116)</f>
        <v>94486</v>
      </c>
      <c r="F33" s="202">
        <f>SUMIF(BS.data!$D$5:$D$116,FSA!$A33,BS.data!H$5:H$116)</f>
        <v>178701</v>
      </c>
      <c r="G33" s="202">
        <f>SUMIF(BS.data!$D$5:$D$116,FSA!$A33,BS.data!I$5:I$116)</f>
        <v>158753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3.7104777467710133E-2</v>
      </c>
      <c r="O33" s="205">
        <f t="shared" si="20"/>
        <v>3.2218453650347111E-2</v>
      </c>
      <c r="P33" s="205">
        <f t="shared" si="20"/>
        <v>2.706485352452221E-2</v>
      </c>
      <c r="Q33" s="205">
        <f t="shared" si="20"/>
        <v>0.15058888016416155</v>
      </c>
      <c r="R33" s="205">
        <f t="shared" si="20"/>
        <v>-4.1759086492303164E-2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586108</v>
      </c>
      <c r="D34" s="202">
        <f>SUMIF(BS.data!$D$5:$D$116,FSA!$A34,BS.data!F$5:F$116)</f>
        <v>958068</v>
      </c>
      <c r="E34" s="202">
        <f>SUMIF(BS.data!$D$5:$D$116,FSA!$A34,BS.data!G$5:G$116)</f>
        <v>4188870</v>
      </c>
      <c r="F34" s="202">
        <f>SUMIF(BS.data!$D$5:$D$116,FSA!$A34,BS.data!H$5:H$116)</f>
        <v>6396305</v>
      </c>
      <c r="G34" s="202">
        <f>SUMIF(BS.data!$D$5:$D$116,FSA!$A34,BS.data!I$5:I$116)</f>
        <v>5514428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0.1004596381740778</v>
      </c>
      <c r="P34" s="207">
        <f t="shared" si="21"/>
        <v>0.16157131879465222</v>
      </c>
      <c r="Q34" s="207">
        <f t="shared" si="21"/>
        <v>0.14583555862082107</v>
      </c>
      <c r="R34" s="207">
        <f t="shared" si="21"/>
        <v>3.6497901968540677E-2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562827</v>
      </c>
      <c r="D35" s="202">
        <f>SUMIF(BS.data!$D$5:$D$116,FSA!$A35,BS.data!F$5:F$116)</f>
        <v>474723</v>
      </c>
      <c r="E35" s="202">
        <f>SUMIF(BS.data!$D$5:$D$116,FSA!$A35,BS.data!G$5:G$116)</f>
        <v>451339</v>
      </c>
      <c r="F35" s="202">
        <f>SUMIF(BS.data!$D$5:$D$116,FSA!$A35,BS.data!H$5:H$116)</f>
        <v>455903</v>
      </c>
      <c r="G35" s="202">
        <f>SUMIF(BS.data!$D$5:$D$116,FSA!$A35,BS.data!I$5:I$116)</f>
        <v>457451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169.29544169805044</v>
      </c>
      <c r="P35" s="131">
        <f t="shared" si="22"/>
        <v>148.37877647482645</v>
      </c>
      <c r="Q35" s="131">
        <f t="shared" si="22"/>
        <v>160.37724204837565</v>
      </c>
      <c r="R35" s="131">
        <f t="shared" si="22"/>
        <v>230.51556950032401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431265</v>
      </c>
      <c r="D36" s="202">
        <f>SUMIF(BS.data!$D$5:$D$116,FSA!$A36,BS.data!F$5:F$116)</f>
        <v>403661</v>
      </c>
      <c r="E36" s="202">
        <f>SUMIF(BS.data!$D$5:$D$116,FSA!$A36,BS.data!G$5:G$116)</f>
        <v>833763</v>
      </c>
      <c r="F36" s="202">
        <f>SUMIF(BS.data!$D$5:$D$116,FSA!$A36,BS.data!H$5:H$116)</f>
        <v>817029</v>
      </c>
      <c r="G36" s="202">
        <f>SUMIF(BS.data!$D$5:$D$116,FSA!$A36,BS.data!I$5:I$116)</f>
        <v>801012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906.42759133578602</v>
      </c>
      <c r="P36" s="131">
        <f t="shared" si="23"/>
        <v>848.77789155393441</v>
      </c>
      <c r="Q36" s="131">
        <f t="shared" si="23"/>
        <v>869.59083945803809</v>
      </c>
      <c r="R36" s="131">
        <f t="shared" si="23"/>
        <v>1409.8540229694149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19979</v>
      </c>
      <c r="D37" s="202">
        <f>SUMIF(BS.data!$D$5:$D$116,FSA!$A37,BS.data!F$5:F$116)</f>
        <v>19688</v>
      </c>
      <c r="E37" s="202">
        <f>SUMIF(BS.data!$D$5:$D$116,FSA!$A37,BS.data!G$5:G$116)</f>
        <v>18559</v>
      </c>
      <c r="F37" s="202">
        <f>SUMIF(BS.data!$D$5:$D$116,FSA!$A37,BS.data!H$5:H$116)</f>
        <v>23091</v>
      </c>
      <c r="G37" s="202">
        <f>SUMIF(BS.data!$D$5:$D$116,FSA!$A37,BS.data!I$5:I$116)</f>
        <v>43100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73.648353749189027</v>
      </c>
      <c r="P37" s="131">
        <f t="shared" si="24"/>
        <v>68.381589976964392</v>
      </c>
      <c r="Q37" s="131">
        <f t="shared" si="24"/>
        <v>69.086084077078468</v>
      </c>
      <c r="R37" s="131">
        <f t="shared" si="24"/>
        <v>102.22004591984827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6832109</v>
      </c>
      <c r="D38" s="208">
        <f t="shared" si="25"/>
        <v>8197228</v>
      </c>
      <c r="E38" s="208">
        <f t="shared" si="25"/>
        <v>11826163</v>
      </c>
      <c r="F38" s="208">
        <f t="shared" si="25"/>
        <v>16846905</v>
      </c>
      <c r="G38" s="208">
        <f t="shared" si="25"/>
        <v>14747794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3096155</v>
      </c>
      <c r="O38" s="209">
        <f t="shared" si="26"/>
        <v>3376878</v>
      </c>
      <c r="P38" s="209">
        <f t="shared" si="26"/>
        <v>3291447</v>
      </c>
      <c r="Q38" s="209">
        <f t="shared" si="26"/>
        <v>3153548</v>
      </c>
      <c r="R38" s="209">
        <f t="shared" si="26"/>
        <v>5312341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1.529729731007154</v>
      </c>
      <c r="P39" s="133">
        <f t="shared" si="27"/>
        <v>1.3405425193412281</v>
      </c>
      <c r="Q39" s="133">
        <f t="shared" si="27"/>
        <v>1.2545300345818431</v>
      </c>
      <c r="R39" s="133">
        <f t="shared" si="27"/>
        <v>2.2317546524496108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269753</v>
      </c>
      <c r="D40" s="202">
        <f>SUMIF(BS.data!$D$5:$D$116,FSA!$A40,BS.data!F$5:F$116)</f>
        <v>325519</v>
      </c>
      <c r="E40" s="202">
        <f>SUMIF(BS.data!$D$5:$D$116,FSA!$A40,BS.data!G$5:G$116)</f>
        <v>366430</v>
      </c>
      <c r="F40" s="202">
        <f>SUMIF(BS.data!$D$5:$D$116,FSA!$A40,BS.data!H$5:H$116)</f>
        <v>288165</v>
      </c>
      <c r="G40" s="202">
        <f>SUMIF(BS.data!$D$5:$D$116,FSA!$A40,BS.data!I$5:I$116)</f>
        <v>420025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5.0680994483343431</v>
      </c>
      <c r="P40" s="210">
        <f t="shared" si="28"/>
        <v>4.0199220315752724</v>
      </c>
      <c r="Q40" s="210">
        <f t="shared" si="28"/>
        <v>3.1120686312994006</v>
      </c>
      <c r="R40" s="210">
        <f t="shared" si="28"/>
        <v>2.3444263773291283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108330</v>
      </c>
      <c r="D41" s="202">
        <f>SUMIF(BS.data!$D$5:$D$116,FSA!$A41,BS.data!F$5:F$116)</f>
        <v>38657</v>
      </c>
      <c r="E41" s="202">
        <f>SUMIF(BS.data!$D$5:$D$116,FSA!$A41,BS.data!G$5:G$116)</f>
        <v>69894</v>
      </c>
      <c r="F41" s="202">
        <f>SUMIF(BS.data!$D$5:$D$116,FSA!$A41,BS.data!H$5:H$116)</f>
        <v>177080</v>
      </c>
      <c r="G41" s="202">
        <f>SUMIF(BS.data!$D$5:$D$116,FSA!$A41,BS.data!I$5:I$116)</f>
        <v>254223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2.1642478186521683</v>
      </c>
      <c r="O41" s="137">
        <f t="shared" si="29"/>
        <v>1.0818087123741353</v>
      </c>
      <c r="P41" s="137">
        <f t="shared" si="29"/>
        <v>0.18419586962817741</v>
      </c>
      <c r="Q41" s="137">
        <f t="shared" si="29"/>
        <v>0.26153335545967477</v>
      </c>
      <c r="R41" s="137">
        <f t="shared" si="29"/>
        <v>0.5772928594577077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1018517</v>
      </c>
      <c r="D42" s="202">
        <f>SUMIF(BS.data!$D$5:$D$116,FSA!$A42,BS.data!F$5:F$116)</f>
        <v>1732836</v>
      </c>
      <c r="E42" s="202">
        <f>SUMIF(BS.data!$D$5:$D$116,FSA!$A42,BS.data!G$5:G$116)</f>
        <v>2004381</v>
      </c>
      <c r="F42" s="202">
        <f>SUMIF(BS.data!$D$5:$D$116,FSA!$A42,BS.data!H$5:H$116)</f>
        <v>1741492</v>
      </c>
      <c r="G42" s="202">
        <f>SUMIF(BS.data!$D$5:$D$116,FSA!$A42,BS.data!I$5:I$116)</f>
        <v>1465407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2.1048968702878625E-2</v>
      </c>
      <c r="O42" s="138">
        <f t="shared" si="30"/>
        <v>1.914409304717395E-2</v>
      </c>
      <c r="P42" s="138">
        <f t="shared" si="30"/>
        <v>3.3242547566032774E-3</v>
      </c>
      <c r="Q42" s="138">
        <f t="shared" si="30"/>
        <v>5.2151116775911756E-3</v>
      </c>
      <c r="R42" s="138">
        <f t="shared" si="30"/>
        <v>1.9722790610374182E-2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3541</v>
      </c>
      <c r="D43" s="202">
        <f>SUMIF(BS.data!$D$5:$D$116,FSA!$A43,BS.data!F$5:F$116)</f>
        <v>48270</v>
      </c>
      <c r="E43" s="202">
        <f>SUMIF(BS.data!$D$5:$D$116,FSA!$A43,BS.data!G$5:G$116)</f>
        <v>61542</v>
      </c>
      <c r="F43" s="202">
        <f>SUMIF(BS.data!$D$5:$D$116,FSA!$A43,BS.data!H$5:H$116)</f>
        <v>56134</v>
      </c>
      <c r="G43" s="202">
        <f>SUMIF(BS.data!$D$5:$D$116,FSA!$A43,BS.data!I$5:I$116)</f>
        <v>57035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470262</v>
      </c>
      <c r="D44" s="202">
        <f>SUMIF(BS.data!$D$5:$D$116,FSA!$A44,BS.data!F$5:F$116)</f>
        <v>533843</v>
      </c>
      <c r="E44" s="202">
        <f>SUMIF(BS.data!$D$5:$D$116,FSA!$A44,BS.data!G$5:G$116)</f>
        <v>2736079</v>
      </c>
      <c r="F44" s="202">
        <f>SUMIF(BS.data!$D$5:$D$116,FSA!$A44,BS.data!H$5:H$116)</f>
        <v>1601200</v>
      </c>
      <c r="G44" s="202">
        <f>SUMIF(BS.data!$D$5:$D$116,FSA!$A44,BS.data!I$5:I$116)</f>
        <v>791701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123915</v>
      </c>
      <c r="D45" s="202">
        <f>SUMIF(BS.data!$D$5:$D$116,FSA!$A45,BS.data!F$5:F$116)</f>
        <v>231191</v>
      </c>
      <c r="E45" s="202">
        <f>SUMIF(BS.data!$D$5:$D$116,FSA!$A45,BS.data!G$5:G$116)</f>
        <v>273283</v>
      </c>
      <c r="F45" s="202">
        <f>SUMIF(BS.data!$D$5:$D$116,FSA!$A45,BS.data!H$5:H$116)</f>
        <v>404697</v>
      </c>
      <c r="G45" s="202">
        <f>SUMIF(BS.data!$D$5:$D$116,FSA!$A45,BS.data!I$5:I$116)</f>
        <v>119602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0.50271824213508276</v>
      </c>
      <c r="O45" s="136">
        <f t="shared" si="31"/>
        <v>0.31861409281980602</v>
      </c>
      <c r="P45" s="136">
        <f t="shared" si="31"/>
        <v>0.3182425111635801</v>
      </c>
      <c r="Q45" s="136">
        <f t="shared" si="31"/>
        <v>0.63959632842876291</v>
      </c>
      <c r="R45" s="136">
        <f t="shared" si="31"/>
        <v>0.49329040692210829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1194404</v>
      </c>
      <c r="D46" s="202">
        <f>SUMIF(BS.data!$D$5:$D$116,FSA!$A46,BS.data!F$5:F$116)</f>
        <v>547807</v>
      </c>
      <c r="E46" s="202">
        <f>SUMIF(BS.data!$D$5:$D$116,FSA!$A46,BS.data!G$5:G$116)</f>
        <v>689658</v>
      </c>
      <c r="F46" s="202">
        <f>SUMIF(BS.data!$D$5:$D$116,FSA!$A46,BS.data!H$5:H$116)</f>
        <v>611201</v>
      </c>
      <c r="G46" s="202">
        <f>SUMIF(BS.data!$D$5:$D$116,FSA!$A46,BS.data!I$5:I$116)</f>
        <v>1006741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0.8911108964392489</v>
      </c>
      <c r="O46" s="137">
        <f t="shared" si="32"/>
        <v>0.95741516630999413</v>
      </c>
      <c r="P46" s="137">
        <f t="shared" si="32"/>
        <v>0.68079991677127105</v>
      </c>
      <c r="Q46" s="137">
        <f t="shared" si="32"/>
        <v>0.83609068183356383</v>
      </c>
      <c r="R46" s="137">
        <f t="shared" si="32"/>
        <v>1.1210508580321674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424027</v>
      </c>
      <c r="D47" s="202">
        <f>SUMIF(BS.data!$D$5:$D$116,FSA!$A47,BS.data!F$5:F$116)</f>
        <v>729659</v>
      </c>
      <c r="E47" s="202">
        <f>SUMIF(BS.data!$D$5:$D$116,FSA!$A47,BS.data!G$5:G$116)</f>
        <v>834765</v>
      </c>
      <c r="F47" s="202">
        <f>SUMIF(BS.data!$D$5:$D$116,FSA!$A47,BS.data!H$5:H$116)</f>
        <v>4295452</v>
      </c>
      <c r="G47" s="202">
        <f>SUMIF(BS.data!$D$5:$D$116,FSA!$A47,BS.data!I$5:I$116)</f>
        <v>2838327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4.8038771033627086</v>
      </c>
      <c r="O47" s="211">
        <f t="shared" si="33"/>
        <v>3.0890018933486156</v>
      </c>
      <c r="P47" s="211">
        <f t="shared" si="33"/>
        <v>3.8972052214194774</v>
      </c>
      <c r="Q47" s="211">
        <f t="shared" si="33"/>
        <v>9.1026105766198295</v>
      </c>
      <c r="R47" s="211">
        <f t="shared" si="33"/>
        <v>9.1281262389224018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1618431</v>
      </c>
      <c r="D48" s="208">
        <f t="shared" si="34"/>
        <v>1277466</v>
      </c>
      <c r="E48" s="208">
        <f t="shared" si="34"/>
        <v>1524423</v>
      </c>
      <c r="F48" s="208">
        <f t="shared" si="34"/>
        <v>4906653</v>
      </c>
      <c r="G48" s="208">
        <f t="shared" si="34"/>
        <v>3845068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4.8038771033627086</v>
      </c>
      <c r="O48" s="174">
        <f t="shared" si="35"/>
        <v>3.0890018933486156</v>
      </c>
      <c r="P48" s="174">
        <f t="shared" si="35"/>
        <v>3.8972052214194774</v>
      </c>
      <c r="Q48" s="174">
        <f t="shared" si="35"/>
        <v>9.1026105766198295</v>
      </c>
      <c r="R48" s="174">
        <f t="shared" si="35"/>
        <v>9.1281262389224018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3612749</v>
      </c>
      <c r="D49" s="208">
        <f t="shared" si="36"/>
        <v>4187782</v>
      </c>
      <c r="E49" s="208">
        <f t="shared" si="36"/>
        <v>7036032</v>
      </c>
      <c r="F49" s="208">
        <f t="shared" si="36"/>
        <v>9175421</v>
      </c>
      <c r="G49" s="208">
        <f t="shared" si="36"/>
        <v>6953061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5.376256386586762E-2</v>
      </c>
      <c r="O49" s="136">
        <f t="shared" si="37"/>
        <v>5.3360324266947222E-2</v>
      </c>
      <c r="P49" s="136">
        <f t="shared" si="37"/>
        <v>4.4157691139532794E-2</v>
      </c>
      <c r="Q49" s="136">
        <f t="shared" si="37"/>
        <v>7.8835002189883818E-2</v>
      </c>
      <c r="R49" s="136">
        <f t="shared" si="37"/>
        <v>-2.0598855468875972E-2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0.26604594202656773</v>
      </c>
      <c r="O50" s="136">
        <f t="shared" si="38"/>
        <v>-0.19210609127757608</v>
      </c>
      <c r="P50" s="136">
        <f t="shared" si="38"/>
        <v>-0.33081172351768506</v>
      </c>
      <c r="Q50" s="136">
        <f t="shared" si="38"/>
        <v>-0.40077849401618576</v>
      </c>
      <c r="R50" s="136">
        <f t="shared" si="38"/>
        <v>-0.57370792922257807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2769220</v>
      </c>
      <c r="D51" s="202">
        <f>SUMIF(BS.data!$D$5:$D$116,FSA!$A51,BS.data!F$5:F$116)</f>
        <v>3553986</v>
      </c>
      <c r="E51" s="202">
        <f>SUMIF(BS.data!$D$5:$D$116,FSA!$A51,BS.data!G$5:G$116)</f>
        <v>3698229</v>
      </c>
      <c r="F51" s="202">
        <f>SUMIF(BS.data!$D$5:$D$116,FSA!$A51,BS.data!H$5:H$116)</f>
        <v>6352835</v>
      </c>
      <c r="G51" s="202">
        <f>SUMIF(BS.data!$D$5:$D$116,FSA!$A51,BS.data!I$5:I$116)</f>
        <v>7240520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0.23554726769321646</v>
      </c>
      <c r="O51" s="136">
        <f t="shared" si="39"/>
        <v>-0.22381261027690758</v>
      </c>
      <c r="P51" s="136">
        <f t="shared" si="39"/>
        <v>-0.33623541497340304</v>
      </c>
      <c r="Q51" s="136">
        <f t="shared" si="39"/>
        <v>-0.40350866466407959</v>
      </c>
      <c r="R51" s="136">
        <f t="shared" si="39"/>
        <v>-0.58343675586491583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362987</v>
      </c>
      <c r="D52" s="202">
        <f>SUMIF(BS.data!$D$5:$D$116,FSA!$A52,BS.data!F$5:F$116)</f>
        <v>390718</v>
      </c>
      <c r="E52" s="202">
        <f>SUMIF(BS.data!$D$5:$D$116,FSA!$A52,BS.data!G$5:G$116)</f>
        <v>1034315</v>
      </c>
      <c r="F52" s="202">
        <f>SUMIF(BS.data!$D$5:$D$116,FSA!$A52,BS.data!H$5:H$116)</f>
        <v>1111416</v>
      </c>
      <c r="G52" s="202">
        <f>SUMIF(BS.data!$D$5:$D$116,FSA!$A52,BS.data!I$5:I$116)</f>
        <v>297491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0.27044588246270618</v>
      </c>
      <c r="O52" s="136">
        <f t="shared" si="40"/>
        <v>-0.33265542879419102</v>
      </c>
      <c r="P52" s="136">
        <f t="shared" si="40"/>
        <v>-0.31806263747004604</v>
      </c>
      <c r="Q52" s="136">
        <f t="shared" si="40"/>
        <v>-0.39964880336962894</v>
      </c>
      <c r="R52" s="136">
        <f t="shared" si="40"/>
        <v>-0.56611274495015429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87153</v>
      </c>
      <c r="D53" s="202">
        <f>SUMIF(BS.data!$D$5:$D$116,FSA!$A53,BS.data!F$5:F$116)</f>
        <v>64742</v>
      </c>
      <c r="E53" s="202">
        <f>SUMIF(BS.data!$D$5:$D$116,FSA!$A53,BS.data!G$5:G$116)</f>
        <v>57586</v>
      </c>
      <c r="F53" s="202">
        <f>SUMIF(BS.data!$D$5:$D$116,FSA!$A53,BS.data!H$5:H$116)</f>
        <v>207233</v>
      </c>
      <c r="G53" s="202">
        <f>SUMIF(BS.data!$D$5:$D$116,FSA!$A53,BS.data!I$5:I$116)</f>
        <v>256724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0.33453925562307257</v>
      </c>
      <c r="O53" s="172">
        <f t="shared" si="41"/>
        <v>0.24162800515688554</v>
      </c>
      <c r="P53" s="172">
        <f t="shared" si="41"/>
        <v>0.24141423787241947</v>
      </c>
      <c r="Q53" s="172">
        <f t="shared" si="41"/>
        <v>0.39009377938879186</v>
      </c>
      <c r="R53" s="172">
        <f t="shared" si="41"/>
        <v>0.33033789317568346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3219360</v>
      </c>
      <c r="D54" s="212">
        <f t="shared" si="42"/>
        <v>4009446</v>
      </c>
      <c r="E54" s="212">
        <f t="shared" si="42"/>
        <v>4790130</v>
      </c>
      <c r="F54" s="212">
        <f t="shared" si="42"/>
        <v>7671484</v>
      </c>
      <c r="G54" s="212">
        <f t="shared" si="42"/>
        <v>7794735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6832109</v>
      </c>
      <c r="D55" s="208">
        <f t="shared" si="43"/>
        <v>8197228</v>
      </c>
      <c r="E55" s="208">
        <f t="shared" si="43"/>
        <v>11826162</v>
      </c>
      <c r="F55" s="208">
        <f t="shared" si="43"/>
        <v>16846905</v>
      </c>
      <c r="G55" s="208">
        <f t="shared" si="43"/>
        <v>14747796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0.27421506137865909</v>
      </c>
      <c r="O55" s="137">
        <f t="shared" si="44"/>
        <v>0.1143644284023279</v>
      </c>
      <c r="P55" s="137">
        <f t="shared" si="44"/>
        <v>0.20552364967130329</v>
      </c>
      <c r="Q55" s="137">
        <f t="shared" si="44"/>
        <v>0.15231668344742685</v>
      </c>
      <c r="R55" s="137">
        <f t="shared" si="44"/>
        <v>0.43905225770985157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0</v>
      </c>
      <c r="D56" s="191">
        <f t="shared" si="45"/>
        <v>0</v>
      </c>
      <c r="E56" s="191">
        <f t="shared" si="45"/>
        <v>1</v>
      </c>
      <c r="F56" s="191">
        <f t="shared" si="45"/>
        <v>0</v>
      </c>
      <c r="G56" s="191">
        <f t="shared" si="45"/>
        <v>-2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2.6203454427264985</v>
      </c>
      <c r="O56" s="211">
        <f t="shared" si="46"/>
        <v>1.1087768677775278</v>
      </c>
      <c r="P56" s="211">
        <f t="shared" si="46"/>
        <v>2.5168474120432154</v>
      </c>
      <c r="Q56" s="211">
        <f t="shared" si="46"/>
        <v>2.1677414208274741</v>
      </c>
      <c r="R56" s="211">
        <f t="shared" si="46"/>
        <v>8.1244726790161259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2.6203454427264985</v>
      </c>
      <c r="O57" s="211">
        <f t="shared" si="47"/>
        <v>1.1087768677775278</v>
      </c>
      <c r="P57" s="211">
        <f t="shared" si="47"/>
        <v>2.5168474120432154</v>
      </c>
      <c r="Q57" s="211">
        <f t="shared" si="47"/>
        <v>2.1677414208274741</v>
      </c>
      <c r="R57" s="211">
        <f t="shared" si="47"/>
        <v>8.1244726790161259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9.8562863263015166E-2</v>
      </c>
      <c r="O58" s="136">
        <f t="shared" si="48"/>
        <v>0.1486594349868495</v>
      </c>
      <c r="P58" s="136">
        <f t="shared" si="48"/>
        <v>6.8375851333438292E-2</v>
      </c>
      <c r="Q58" s="136">
        <f t="shared" si="48"/>
        <v>0.3310377879237823</v>
      </c>
      <c r="R58" s="136">
        <f t="shared" si="48"/>
        <v>-2.314352703565092E-2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0.48774180247554083</v>
      </c>
      <c r="O59" s="136">
        <f t="shared" si="49"/>
        <v>-0.53519882757808512</v>
      </c>
      <c r="P59" s="136">
        <f t="shared" si="49"/>
        <v>-0.5122444729985729</v>
      </c>
      <c r="Q59" s="136">
        <f t="shared" si="49"/>
        <v>-1.6829177702942675</v>
      </c>
      <c r="R59" s="136">
        <f t="shared" si="49"/>
        <v>-0.64458071423395291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0.4318286083890181</v>
      </c>
      <c r="O60" s="136">
        <f t="shared" si="50"/>
        <v>-0.62353174655099464</v>
      </c>
      <c r="P60" s="136">
        <f t="shared" si="50"/>
        <v>-0.52064277261715519</v>
      </c>
      <c r="Q60" s="136">
        <f t="shared" si="50"/>
        <v>-1.6943820897821558</v>
      </c>
      <c r="R60" s="136">
        <f t="shared" si="50"/>
        <v>-0.65551138767657735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0.49580820958838784</v>
      </c>
      <c r="O61" s="136">
        <f t="shared" si="51"/>
        <v>-0.92676288551875741</v>
      </c>
      <c r="P61" s="136">
        <f t="shared" si="51"/>
        <v>-0.4925031869454588</v>
      </c>
      <c r="Q61" s="136">
        <f t="shared" si="51"/>
        <v>-1.6781740615064678</v>
      </c>
      <c r="R61" s="136">
        <f t="shared" si="51"/>
        <v>-0.63604726183825133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14.499099847666528</v>
      </c>
      <c r="O64" s="211">
        <f t="shared" si="52"/>
        <v>10.088570585552963</v>
      </c>
      <c r="P64" s="211">
        <f t="shared" si="52"/>
        <v>9.2618022307219086</v>
      </c>
      <c r="Q64" s="211">
        <f t="shared" si="52"/>
        <v>5.0784646456233862</v>
      </c>
      <c r="R64" s="211">
        <f t="shared" si="52"/>
        <v>1.4658112804063084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15.551908784563542</v>
      </c>
      <c r="O65" s="216">
        <f t="shared" si="53"/>
        <v>11.092862315925002</v>
      </c>
      <c r="P65" s="216">
        <f t="shared" si="53"/>
        <v>10.462406718912991</v>
      </c>
      <c r="Q65" s="216">
        <f t="shared" si="53"/>
        <v>5.6117056716915137</v>
      </c>
      <c r="R65" s="216">
        <f t="shared" si="53"/>
        <v>1.7322928875454937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1.452068601829867</v>
      </c>
      <c r="O66" s="140">
        <f t="shared" si="54"/>
        <v>1.3658937198067633</v>
      </c>
      <c r="P66" s="140">
        <f t="shared" si="54"/>
        <v>1.5250370485921534</v>
      </c>
      <c r="Q66" s="140">
        <f t="shared" si="54"/>
        <v>25.407874810701667</v>
      </c>
      <c r="R66" s="140">
        <f t="shared" si="54"/>
        <v>0.6964037932276933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-0.31727858293075684</v>
      </c>
      <c r="P67" s="211">
        <f t="shared" si="55"/>
        <v>-2.933367132048982</v>
      </c>
      <c r="Q67" s="211">
        <f t="shared" si="55"/>
        <v>-123.08385916203937</v>
      </c>
      <c r="R67" s="211">
        <f t="shared" si="55"/>
        <v>-7.455593630934584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136300</v>
      </c>
      <c r="O74" s="218">
        <f t="shared" si="56"/>
        <v>169384</v>
      </c>
      <c r="P74" s="218">
        <f t="shared" si="56"/>
        <v>-259377</v>
      </c>
      <c r="Q74" s="218">
        <f t="shared" si="56"/>
        <v>-442067</v>
      </c>
      <c r="R74" s="218">
        <f t="shared" si="56"/>
        <v>433525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566125.07000742143</v>
      </c>
      <c r="O75" s="219">
        <f t="shared" si="57"/>
        <v>559376.86887218745</v>
      </c>
      <c r="P75" s="219">
        <f t="shared" si="57"/>
        <v>-1007256.7725444519</v>
      </c>
      <c r="Q75" s="219">
        <f t="shared" si="57"/>
        <v>-1352645.8208710051</v>
      </c>
      <c r="R75" s="219">
        <f t="shared" si="57"/>
        <v>1300405.6521543162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0.75858288329616719</v>
      </c>
      <c r="O76" s="138">
        <f t="shared" si="58"/>
        <v>0.73561221543240218</v>
      </c>
      <c r="P76" s="138">
        <f t="shared" si="58"/>
        <v>1.4049804205674601</v>
      </c>
      <c r="Q76" s="138">
        <f t="shared" si="58"/>
        <v>1.5265899534241028</v>
      </c>
      <c r="R76" s="138">
        <f t="shared" si="58"/>
        <v>0.31438119156365846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428283</v>
      </c>
      <c r="F4" s="264">
        <v>471281</v>
      </c>
      <c r="G4" s="264">
        <v>899845</v>
      </c>
      <c r="H4" s="264">
        <v>1281557</v>
      </c>
      <c r="I4" s="264">
        <v>198787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22807</v>
      </c>
      <c r="F6" s="264">
        <v>37441</v>
      </c>
      <c r="G6" s="264">
        <v>44887</v>
      </c>
      <c r="H6" s="264">
        <v>51221</v>
      </c>
      <c r="I6" s="264">
        <v>64799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17865</v>
      </c>
      <c r="F7" s="264">
        <v>-4803</v>
      </c>
      <c r="G7" s="264">
        <v>-4400</v>
      </c>
      <c r="H7" s="264">
        <v>3905</v>
      </c>
      <c r="I7" s="264">
        <v>7925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-3</v>
      </c>
      <c r="F8" s="264"/>
      <c r="G8" s="264"/>
      <c r="H8" s="264">
        <v>-26</v>
      </c>
      <c r="I8" s="264">
        <v>-5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-154413</v>
      </c>
      <c r="F9" s="264">
        <v>-180847</v>
      </c>
      <c r="G9" s="264">
        <v>-600687</v>
      </c>
      <c r="H9" s="264">
        <v>-902714</v>
      </c>
      <c r="I9" s="264">
        <v>-87206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21663</v>
      </c>
      <c r="F10" s="264">
        <v>37281</v>
      </c>
      <c r="G10" s="264">
        <v>37387</v>
      </c>
      <c r="H10" s="264">
        <v>99384</v>
      </c>
      <c r="I10" s="264">
        <v>254517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336202</v>
      </c>
      <c r="F12" s="301">
        <v>360352</v>
      </c>
      <c r="G12" s="301">
        <v>377031</v>
      </c>
      <c r="H12" s="301">
        <v>533327</v>
      </c>
      <c r="I12" s="301">
        <v>438817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-496160</v>
      </c>
      <c r="F13" s="264">
        <v>-207006</v>
      </c>
      <c r="G13" s="264">
        <v>-203930</v>
      </c>
      <c r="H13" s="264">
        <v>-2153572</v>
      </c>
      <c r="I13" s="264">
        <v>1054056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378650</v>
      </c>
      <c r="F14" s="264">
        <v>-1074078</v>
      </c>
      <c r="G14" s="264">
        <v>-823799</v>
      </c>
      <c r="H14" s="264">
        <v>559121</v>
      </c>
      <c r="I14" s="264">
        <v>-2077529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486400</v>
      </c>
      <c r="F15" s="264">
        <v>1055301</v>
      </c>
      <c r="G15" s="264">
        <v>460945</v>
      </c>
      <c r="H15" s="264">
        <v>-654389</v>
      </c>
      <c r="I15" s="264">
        <v>-1111780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-20948</v>
      </c>
      <c r="F16" s="264">
        <v>-79635</v>
      </c>
      <c r="G16" s="264">
        <v>16087</v>
      </c>
      <c r="H16" s="264">
        <v>-75864</v>
      </c>
      <c r="I16" s="264">
        <v>39792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-192473</v>
      </c>
      <c r="F18" s="264">
        <v>-186300</v>
      </c>
      <c r="G18" s="264">
        <v>-128210</v>
      </c>
      <c r="H18" s="264">
        <v>-15848</v>
      </c>
      <c r="I18" s="264">
        <v>-260886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-56718</v>
      </c>
      <c r="F19" s="264">
        <v>-105886</v>
      </c>
      <c r="G19" s="264">
        <v>-181506</v>
      </c>
      <c r="H19" s="264">
        <v>-130663</v>
      </c>
      <c r="I19" s="264">
        <v>-257135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-4376</v>
      </c>
      <c r="F21" s="264">
        <v>-8157</v>
      </c>
      <c r="G21" s="264">
        <v>-20915</v>
      </c>
      <c r="H21" s="264">
        <v>-28593</v>
      </c>
      <c r="I21" s="264">
        <v>-31281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430578</v>
      </c>
      <c r="F22" s="301">
        <v>-245407</v>
      </c>
      <c r="G22" s="301">
        <v>-504296</v>
      </c>
      <c r="H22" s="301">
        <v>-1966481</v>
      </c>
      <c r="I22" s="301">
        <v>-2205947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-55484</v>
      </c>
      <c r="F24" s="264">
        <v>-49905</v>
      </c>
      <c r="G24" s="264">
        <v>-11581</v>
      </c>
      <c r="H24" s="264">
        <v>-25989</v>
      </c>
      <c r="I24" s="264">
        <v>-39738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6124</v>
      </c>
      <c r="F25" s="264">
        <v>9401</v>
      </c>
      <c r="G25" s="264">
        <v>3313</v>
      </c>
      <c r="H25" s="264">
        <v>12593</v>
      </c>
      <c r="I25" s="264">
        <v>2330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-232900</v>
      </c>
      <c r="F26" s="264">
        <v>-278900</v>
      </c>
      <c r="G26" s="264">
        <v>-12700</v>
      </c>
      <c r="H26" s="264">
        <v>-3212060</v>
      </c>
      <c r="I26" s="264">
        <v>-56911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277843</v>
      </c>
      <c r="F27" s="264">
        <v>1720</v>
      </c>
      <c r="G27" s="264">
        <v>100791</v>
      </c>
      <c r="H27" s="264">
        <v>433328</v>
      </c>
      <c r="I27" s="264">
        <v>2617364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-48637</v>
      </c>
      <c r="F28" s="264">
        <v>-82200</v>
      </c>
      <c r="G28" s="264">
        <v>-3061206</v>
      </c>
      <c r="H28" s="264">
        <v>-53287</v>
      </c>
      <c r="I28" s="264">
        <v>-12600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231760</v>
      </c>
      <c r="F29" s="264">
        <v>350793</v>
      </c>
      <c r="G29" s="264">
        <v>2931550</v>
      </c>
      <c r="H29" s="264">
        <v>57464</v>
      </c>
      <c r="I29" s="264">
        <v>7812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58012</v>
      </c>
      <c r="F30" s="264">
        <v>39871</v>
      </c>
      <c r="G30" s="264">
        <v>30748</v>
      </c>
      <c r="H30" s="264">
        <v>20355</v>
      </c>
      <c r="I30" s="264">
        <v>66657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236717</v>
      </c>
      <c r="F31" s="301">
        <v>-9220</v>
      </c>
      <c r="G31" s="301">
        <v>-19085</v>
      </c>
      <c r="H31" s="301">
        <v>-2767597</v>
      </c>
      <c r="I31" s="301">
        <v>2584915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10632</v>
      </c>
      <c r="F33" s="264">
        <v>616683</v>
      </c>
      <c r="G33" s="264">
        <v>-127</v>
      </c>
      <c r="H33" s="264">
        <v>1948754</v>
      </c>
      <c r="I33" s="264">
        <v>2905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>
        <v>88604</v>
      </c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796120</v>
      </c>
      <c r="F35" s="264">
        <v>1664856</v>
      </c>
      <c r="G35" s="264">
        <v>1242045</v>
      </c>
      <c r="H35" s="264">
        <v>4660442</v>
      </c>
      <c r="I35" s="264">
        <v>1857671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-940594</v>
      </c>
      <c r="F36" s="264">
        <v>-1988904</v>
      </c>
      <c r="G36" s="264">
        <v>-995086</v>
      </c>
      <c r="H36" s="264">
        <v>-1276412</v>
      </c>
      <c r="I36" s="264">
        <v>-2993844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-1531</v>
      </c>
      <c r="F38" s="264">
        <v>-178914</v>
      </c>
      <c r="G38" s="264">
        <v>-3045</v>
      </c>
      <c r="H38" s="264">
        <v>-1416</v>
      </c>
      <c r="I38" s="264">
        <v>-45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-135373</v>
      </c>
      <c r="F39" s="301">
        <v>113721</v>
      </c>
      <c r="G39" s="301">
        <v>332391</v>
      </c>
      <c r="H39" s="301">
        <v>5331369</v>
      </c>
      <c r="I39" s="301">
        <v>-1133314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531922</v>
      </c>
      <c r="F40" s="301">
        <v>-140906</v>
      </c>
      <c r="G40" s="301">
        <v>-190990</v>
      </c>
      <c r="H40" s="301">
        <v>597291</v>
      </c>
      <c r="I40" s="301">
        <v>-754346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202910</v>
      </c>
      <c r="F41" s="301">
        <v>734834</v>
      </c>
      <c r="G41" s="301">
        <v>593928</v>
      </c>
      <c r="H41" s="301">
        <v>402938</v>
      </c>
      <c r="I41" s="301">
        <v>1000255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3</v>
      </c>
      <c r="F42" s="301"/>
      <c r="G42" s="301"/>
      <c r="H42" s="301">
        <v>26</v>
      </c>
      <c r="I42" s="301">
        <v>5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734834</v>
      </c>
      <c r="F43" s="301">
        <v>593928</v>
      </c>
      <c r="G43" s="301">
        <v>402938</v>
      </c>
      <c r="H43" s="301">
        <v>1000255</v>
      </c>
      <c r="I43" s="301">
        <v>245914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-0.75924048020305257</v>
      </c>
      <c r="D8" s="136">
        <f>FSA!D8/FSA!D$7</f>
        <v>-0.69719162620808561</v>
      </c>
      <c r="E8" s="136">
        <f>FSA!E8/FSA!E$7</f>
        <v>-0.74249167931153992</v>
      </c>
      <c r="F8" s="136">
        <f>FSA!F8/FSA!F$7</f>
        <v>-0.67318347997752936</v>
      </c>
      <c r="G8" s="136">
        <f>FSA!G8/FSA!G$7</f>
        <v>-0.66662325768747543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0.24075951979694737</v>
      </c>
      <c r="D9" s="142">
        <f>FSA!D9/FSA!D$7</f>
        <v>0.30280837379191433</v>
      </c>
      <c r="E9" s="142">
        <f>FSA!E9/FSA!E$7</f>
        <v>0.25750832068846008</v>
      </c>
      <c r="F9" s="142">
        <f>FSA!F9/FSA!F$7</f>
        <v>0.32681652002247058</v>
      </c>
      <c r="G9" s="142">
        <f>FSA!G9/FSA!G$7</f>
        <v>0.33337674231252462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-0.10681797247600008</v>
      </c>
      <c r="D10" s="136">
        <f>FSA!D10/FSA!D$7</f>
        <v>-0.12504017499281578</v>
      </c>
      <c r="E10" s="136">
        <f>FSA!E10/FSA!E$7</f>
        <v>-0.11828565271267712</v>
      </c>
      <c r="F10" s="136">
        <f>FSA!F10/FSA!F$7</f>
        <v>-0.13690758203893114</v>
      </c>
      <c r="G10" s="136">
        <f>FSA!G10/FSA!G$7</f>
        <v>-0.14545241734411915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0.13394154732094732</v>
      </c>
      <c r="D12" s="142">
        <f>FSA!D12/FSA!D$7</f>
        <v>0.17776819879909858</v>
      </c>
      <c r="E12" s="142">
        <f>FSA!E12/FSA!E$7</f>
        <v>0.13922266797578295</v>
      </c>
      <c r="F12" s="142">
        <f>FSA!F12/FSA!F$7</f>
        <v>0.18990893798353947</v>
      </c>
      <c r="G12" s="142">
        <f>FSA!G12/FSA!G$7</f>
        <v>0.18792432496840547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8.4042357211574544E-3</v>
      </c>
      <c r="D13" s="136">
        <f>FSA!D13/FSA!D$7</f>
        <v>-3.5806316832282165E-2</v>
      </c>
      <c r="E13" s="136">
        <f>FSA!E13/FSA!E$7</f>
        <v>0.2345798886607853</v>
      </c>
      <c r="F13" s="136">
        <f>FSA!F13/FSA!F$7</f>
        <v>0.33645217463071631</v>
      </c>
      <c r="G13" s="136">
        <f>FSA!G13/FSA!G$7</f>
        <v>1.0774038337334165E-2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-9.2379215763869465E-3</v>
      </c>
      <c r="D14" s="136">
        <f>FSA!D14/FSA!D$7</f>
        <v>-1.7620751848994965E-2</v>
      </c>
      <c r="E14" s="136">
        <f>FSA!E14/FSA!E$7</f>
        <v>-1.5031919761142565E-2</v>
      </c>
      <c r="F14" s="136">
        <f>FSA!F14/FSA!F$7</f>
        <v>-3.7394951276701852E-2</v>
      </c>
      <c r="G14" s="136">
        <f>FSA!G14/FSA!G$7</f>
        <v>-0.12820499301677818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4.9528189242851198E-2</v>
      </c>
      <c r="D15" s="136">
        <f>FSA!D15/FSA!D$7</f>
        <v>9.8408408578731649E-2</v>
      </c>
      <c r="E15" s="136">
        <f>FSA!E15/FSA!E$7</f>
        <v>3.0235118250673252E-3</v>
      </c>
      <c r="F15" s="136">
        <f>FSA!F15/FSA!F$7</f>
        <v>9.9486547417768356E-3</v>
      </c>
      <c r="G15" s="136">
        <f>FSA!G15/FSA!G$7</f>
        <v>3.4314007198860755E-2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0.182636050708569</v>
      </c>
      <c r="D16" s="142">
        <f>FSA!D16/FSA!D$7</f>
        <v>0.22274953869655309</v>
      </c>
      <c r="E16" s="142">
        <f>FSA!E16/FSA!E$7</f>
        <v>0.36179414870049303</v>
      </c>
      <c r="F16" s="142">
        <f>FSA!F16/FSA!F$7</f>
        <v>0.49891481607933075</v>
      </c>
      <c r="G16" s="142">
        <f>FSA!G16/FSA!G$7</f>
        <v>0.10480737748782221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-4.066425359742909E-2</v>
      </c>
      <c r="D17" s="136">
        <f>FSA!D17/FSA!D$7</f>
        <v>-4.7008995417214934E-2</v>
      </c>
      <c r="E17" s="136">
        <f>FSA!E17/FSA!E$7</f>
        <v>-7.154666299985446E-2</v>
      </c>
      <c r="F17" s="136">
        <f>FSA!F17/FSA!F$7</f>
        <v>-0.11352717281072174</v>
      </c>
      <c r="G17" s="136">
        <f>FSA!G17/FSA!G$7</f>
        <v>-3.9126077074312128E-3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0.14197179711113991</v>
      </c>
      <c r="D18" s="142">
        <f>FSA!D18/FSA!D$7</f>
        <v>0.17574054327933814</v>
      </c>
      <c r="E18" s="142">
        <f>FSA!E18/FSA!E$7</f>
        <v>0.29024748570063857</v>
      </c>
      <c r="F18" s="142">
        <f>FSA!F18/FSA!F$7</f>
        <v>0.38538764326860903</v>
      </c>
      <c r="G18" s="142">
        <f>FSA!G18/FSA!G$7</f>
        <v>0.10089476978039098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9.7257663939739232E-3</v>
      </c>
      <c r="D21" s="136">
        <f>FSA!D21/FSA!D$7</f>
        <v>1.7696375364883464E-2</v>
      </c>
      <c r="E21" s="136">
        <f>FSA!E21/FSA!E$7</f>
        <v>1.8047390331355988E-2</v>
      </c>
      <c r="F21" s="136">
        <f>FSA!F21/FSA!F$7</f>
        <v>1.9940522188556107E-2</v>
      </c>
      <c r="G21" s="136">
        <f>FSA!G21/FSA!G$7</f>
        <v>3.4164272582379085E-2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0.14366731371492122</v>
      </c>
      <c r="D25" s="136">
        <f>FSA!D25/FSA!D$7</f>
        <v>0.19546457416398202</v>
      </c>
      <c r="E25" s="136">
        <f>FSA!E25/FSA!E$7</f>
        <v>0.15727005830713894</v>
      </c>
      <c r="F25" s="136">
        <f>FSA!F25/FSA!F$7</f>
        <v>0.20984946017209558</v>
      </c>
      <c r="G25" s="136">
        <f>FSA!G25/FSA!G$7</f>
        <v>0.22208859755078456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0.14366731371492122</v>
      </c>
      <c r="D26" s="136">
        <f>FSA!D26/FSA!D$7</f>
        <v>0.19546457416398202</v>
      </c>
      <c r="E26" s="136">
        <f>FSA!E26/FSA!E$7</f>
        <v>0.15727005830713894</v>
      </c>
      <c r="F26" s="136">
        <f>FSA!F26/FSA!F$7</f>
        <v>0.20984946017209558</v>
      </c>
      <c r="G26" s="136">
        <f>FSA!G26/FSA!G$7</f>
        <v>0.22208859755078456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0.10767304795634847</v>
      </c>
      <c r="D29" s="136">
        <f>FSA!D29/FSA!D$38</f>
        <v>9.9903040393655024E-2</v>
      </c>
      <c r="E29" s="136">
        <f>FSA!E29/FSA!E$38</f>
        <v>4.5656228482560235E-2</v>
      </c>
      <c r="F29" s="136">
        <f>FSA!F29/FSA!F$38</f>
        <v>0.22188989609664209</v>
      </c>
      <c r="G29" s="136">
        <f>FSA!G29/FSA!G$38</f>
        <v>2.8666795861130145E-2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0.14949688302689551</v>
      </c>
      <c r="D30" s="136">
        <f>FSA!D30/FSA!D$38</f>
        <v>0.11482942770409704</v>
      </c>
      <c r="E30" s="136">
        <f>FSA!E30/FSA!E$38</f>
        <v>9.1396930686647906E-2</v>
      </c>
      <c r="F30" s="136">
        <f>FSA!F30/FSA!F$38</f>
        <v>6.9830986759882599E-2</v>
      </c>
      <c r="G30" s="136">
        <f>FSA!G30/FSA!G$38</f>
        <v>8.2674737659069547E-2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0.45852839877115542</v>
      </c>
      <c r="D31" s="136">
        <f>FSA!D31/FSA!D$38</f>
        <v>0.51158733171750259</v>
      </c>
      <c r="E31" s="136">
        <f>FSA!E31/FSA!E$38</f>
        <v>0.37164480144574363</v>
      </c>
      <c r="F31" s="136">
        <f>FSA!F31/FSA!F$38</f>
        <v>0.22819004440281465</v>
      </c>
      <c r="G31" s="136">
        <f>FSA!G31/FSA!G$38</f>
        <v>0.40164000120967247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4.1018373682270001E-2</v>
      </c>
      <c r="D32" s="136">
        <f>FSA!D32/FSA!D$38</f>
        <v>2.9959396029975011E-2</v>
      </c>
      <c r="E32" s="136">
        <f>FSA!E32/FSA!E$38</f>
        <v>1.8873492611255233E-2</v>
      </c>
      <c r="F32" s="136">
        <f>FSA!F32/FSA!F$38</f>
        <v>1.2879873187389613E-2</v>
      </c>
      <c r="G32" s="136">
        <f>FSA!G32/FSA!G$38</f>
        <v>1.4083733472273888E-2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9.068795594449678E-3</v>
      </c>
      <c r="D33" s="136">
        <f>FSA!D33/FSA!D$38</f>
        <v>1.7285721465841869E-2</v>
      </c>
      <c r="E33" s="136">
        <f>FSA!E33/FSA!E$38</f>
        <v>7.9895736258666483E-3</v>
      </c>
      <c r="F33" s="136">
        <f>FSA!F33/FSA!F$38</f>
        <v>1.0607348946290134E-2</v>
      </c>
      <c r="G33" s="136">
        <f>FSA!G33/FSA!G$38</f>
        <v>1.0764525189326621E-2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8.5787273007500317E-2</v>
      </c>
      <c r="D34" s="136">
        <f>FSA!D34/FSA!D$38</f>
        <v>0.11687707112697121</v>
      </c>
      <c r="E34" s="136">
        <f>FSA!E34/FSA!E$38</f>
        <v>0.3542036415361432</v>
      </c>
      <c r="F34" s="136">
        <f>FSA!F34/FSA!F$38</f>
        <v>0.37967240867091018</v>
      </c>
      <c r="G34" s="136">
        <f>FSA!G34/FSA!G$38</f>
        <v>0.37391544796462439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8.2379686858040466E-2</v>
      </c>
      <c r="D35" s="136">
        <f>FSA!D35/FSA!D$38</f>
        <v>5.7912626073106661E-2</v>
      </c>
      <c r="E35" s="136">
        <f>FSA!E35/FSA!E$38</f>
        <v>3.8164449449918793E-2</v>
      </c>
      <c r="F35" s="136">
        <f>FSA!F35/FSA!F$38</f>
        <v>2.7061528512210404E-2</v>
      </c>
      <c r="G35" s="136">
        <f>FSA!G35/FSA!G$38</f>
        <v>3.1018266189506039E-2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6.3123261060384142E-2</v>
      </c>
      <c r="D36" s="136">
        <f>FSA!D36/FSA!D$38</f>
        <v>4.9243597957748644E-2</v>
      </c>
      <c r="E36" s="136">
        <f>FSA!E36/FSA!E$38</f>
        <v>7.0501565046921816E-2</v>
      </c>
      <c r="F36" s="136">
        <f>FSA!F36/FSA!F$38</f>
        <v>4.8497275909135835E-2</v>
      </c>
      <c r="G36" s="136">
        <f>FSA!G36/FSA!G$38</f>
        <v>5.4314021473313226E-2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2.924280042955989E-3</v>
      </c>
      <c r="D37" s="136">
        <f>FSA!D37/FSA!D$38</f>
        <v>2.4017875311019773E-3</v>
      </c>
      <c r="E37" s="136">
        <f>FSA!E37/FSA!E$38</f>
        <v>1.5693171149425218E-3</v>
      </c>
      <c r="F37" s="136">
        <f>FSA!F37/FSA!F$38</f>
        <v>1.3706375147245146E-3</v>
      </c>
      <c r="G37" s="136">
        <f>FSA!G37/FSA!G$38</f>
        <v>2.9224709810836795E-3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3.9483123000525901E-2</v>
      </c>
      <c r="D40" s="136">
        <f>FSA!D40/FSA!D$55</f>
        <v>3.9710863233278375E-2</v>
      </c>
      <c r="E40" s="136">
        <f>FSA!E40/FSA!E$55</f>
        <v>3.0984693089778408E-2</v>
      </c>
      <c r="F40" s="136">
        <f>FSA!F40/FSA!F$55</f>
        <v>1.7104922239426175E-2</v>
      </c>
      <c r="G40" s="136">
        <f>FSA!G40/FSA!G$55</f>
        <v>2.8480526852961621E-2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1.5856011664919279E-2</v>
      </c>
      <c r="D41" s="136">
        <f>FSA!D41/FSA!D$55</f>
        <v>4.7158624842446742E-3</v>
      </c>
      <c r="E41" s="136">
        <f>FSA!E41/FSA!E$55</f>
        <v>5.9101169085963813E-3</v>
      </c>
      <c r="F41" s="136">
        <f>FSA!F41/FSA!F$55</f>
        <v>1.0511129492331083E-2</v>
      </c>
      <c r="G41" s="136">
        <f>FSA!G41/FSA!G$55</f>
        <v>1.7238033398346439E-2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0.14907797870320863</v>
      </c>
      <c r="D42" s="136">
        <f>FSA!D42/FSA!D$55</f>
        <v>0.21139292453497693</v>
      </c>
      <c r="E42" s="136">
        <f>FSA!E42/FSA!E$55</f>
        <v>0.16948702376984182</v>
      </c>
      <c r="F42" s="136">
        <f>FSA!F42/FSA!F$55</f>
        <v>0.10337162820114436</v>
      </c>
      <c r="G42" s="136">
        <f>FSA!G42/FSA!G$55</f>
        <v>9.9364474528939775E-2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5.182879839885459E-4</v>
      </c>
      <c r="D43" s="136">
        <f>FSA!D43/FSA!D$55</f>
        <v>5.8885759917864915E-3</v>
      </c>
      <c r="E43" s="136">
        <f>FSA!E43/FSA!E$55</f>
        <v>5.2038860959286708E-3</v>
      </c>
      <c r="F43" s="136">
        <f>FSA!F43/FSA!F$55</f>
        <v>3.3320066801587589E-3</v>
      </c>
      <c r="G43" s="136">
        <f>FSA!G43/FSA!G$55</f>
        <v>3.8673575360006337E-3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6.8831161797916277E-2</v>
      </c>
      <c r="D44" s="136">
        <f>FSA!D44/FSA!D$55</f>
        <v>6.5124820244111786E-2</v>
      </c>
      <c r="E44" s="136">
        <f>FSA!E44/FSA!E$55</f>
        <v>0.2313581532199542</v>
      </c>
      <c r="F44" s="136">
        <f>FSA!F44/FSA!F$55</f>
        <v>9.5044163898354031E-2</v>
      </c>
      <c r="G44" s="136">
        <f>FSA!G44/FSA!G$55</f>
        <v>5.3682665531853031E-2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1.8137152085834697E-2</v>
      </c>
      <c r="D45" s="136">
        <f>FSA!D45/FSA!D$55</f>
        <v>2.8203558568823509E-2</v>
      </c>
      <c r="E45" s="136">
        <f>FSA!E45/FSA!E$55</f>
        <v>2.3108342334562978E-2</v>
      </c>
      <c r="F45" s="136">
        <f>FSA!F45/FSA!F$55</f>
        <v>2.4022038469380579E-2</v>
      </c>
      <c r="G45" s="136">
        <f>FSA!G45/FSA!G$55</f>
        <v>8.1098219693301974E-3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0.17482215228123557</v>
      </c>
      <c r="D46" s="136">
        <f>FSA!D46/FSA!D$55</f>
        <v>6.6828322940389123E-2</v>
      </c>
      <c r="E46" s="136">
        <f>FSA!E46/FSA!E$55</f>
        <v>5.8316299066425777E-2</v>
      </c>
      <c r="F46" s="136">
        <f>FSA!F46/FSA!F$55</f>
        <v>3.627972022160747E-2</v>
      </c>
      <c r="G46" s="136">
        <f>FSA!G46/FSA!G$55</f>
        <v>6.8263827354270432E-2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6.2063851733044656E-2</v>
      </c>
      <c r="D47" s="136">
        <f>FSA!D47/FSA!D$55</f>
        <v>8.9012895578846896E-2</v>
      </c>
      <c r="E47" s="136">
        <f>FSA!E47/FSA!E$55</f>
        <v>7.0586298411944637E-2</v>
      </c>
      <c r="F47" s="136">
        <f>FSA!F47/FSA!F$55</f>
        <v>0.25496980009087722</v>
      </c>
      <c r="G47" s="136">
        <f>FSA!G47/FSA!G$55</f>
        <v>0.1924577069007464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0.23688600401428023</v>
      </c>
      <c r="D48" s="136">
        <f>FSA!D48/FSA!D$55</f>
        <v>0.15584121851923602</v>
      </c>
      <c r="E48" s="136">
        <f>FSA!E48/FSA!E$55</f>
        <v>0.12890259747837041</v>
      </c>
      <c r="F48" s="136">
        <f>FSA!F48/FSA!F$55</f>
        <v>0.29124952031248469</v>
      </c>
      <c r="G48" s="136">
        <f>FSA!G48/FSA!G$55</f>
        <v>0.26072153425501682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0.52878971925067353</v>
      </c>
      <c r="D49" s="136">
        <f>FSA!D49/FSA!D$55</f>
        <v>0.51087782357645783</v>
      </c>
      <c r="E49" s="136">
        <f>FSA!E49/FSA!E$55</f>
        <v>0.59495481289703289</v>
      </c>
      <c r="F49" s="136">
        <f>FSA!F49/FSA!F$55</f>
        <v>0.54463540929327969</v>
      </c>
      <c r="G49" s="136">
        <f>FSA!G49/FSA!G$55</f>
        <v>0.47146441407244855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0.40532432957378167</v>
      </c>
      <c r="D51" s="136">
        <f>FSA!D51/FSA!D$55</f>
        <v>0.43355949108649899</v>
      </c>
      <c r="E51" s="136">
        <f>FSA!E51/FSA!E$55</f>
        <v>0.31271590901595969</v>
      </c>
      <c r="F51" s="136">
        <f>FSA!F51/FSA!F$55</f>
        <v>0.37709211276492627</v>
      </c>
      <c r="G51" s="136">
        <f>FSA!G51/FSA!G$55</f>
        <v>0.49095607235142119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5.3129568044069556E-2</v>
      </c>
      <c r="D52" s="136">
        <f>FSA!D52/FSA!D$55</f>
        <v>4.7664649562022675E-2</v>
      </c>
      <c r="E52" s="136">
        <f>FSA!E52/FSA!E$55</f>
        <v>8.7459904574282002E-2</v>
      </c>
      <c r="F52" s="136">
        <f>FSA!F52/FSA!F$55</f>
        <v>6.5971524146423335E-2</v>
      </c>
      <c r="G52" s="136">
        <f>FSA!G52/FSA!G$55</f>
        <v>2.0171895515777409E-2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1.2756383131475216E-2</v>
      </c>
      <c r="D53" s="136">
        <f>FSA!D53/FSA!D$55</f>
        <v>7.8980357750205316E-3</v>
      </c>
      <c r="E53" s="136">
        <f>FSA!E53/FSA!E$55</f>
        <v>4.8693735127254304E-3</v>
      </c>
      <c r="F53" s="136">
        <f>FSA!F53/FSA!F$55</f>
        <v>1.2300953795370722E-2</v>
      </c>
      <c r="G53" s="136">
        <f>FSA!G53/FSA!G$55</f>
        <v>1.7407618060352882E-2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0.47121028074932647</v>
      </c>
      <c r="D54" s="136">
        <f>FSA!D54/FSA!D$55</f>
        <v>0.48912217642354222</v>
      </c>
      <c r="E54" s="136">
        <f>FSA!E54/FSA!E$55</f>
        <v>0.40504518710296711</v>
      </c>
      <c r="F54" s="136">
        <f>FSA!F54/FSA!F$55</f>
        <v>0.45536459070672031</v>
      </c>
      <c r="G54" s="136">
        <f>FSA!G54/FSA!G$55</f>
        <v>0.52853558592755145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5633633</v>
      </c>
      <c r="F4" s="299">
        <v>7130818</v>
      </c>
      <c r="G4" s="299">
        <v>7299152</v>
      </c>
      <c r="H4" s="299">
        <v>11214617</v>
      </c>
      <c r="I4" s="299">
        <v>10877019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734834</v>
      </c>
      <c r="F5" s="301">
        <v>593928</v>
      </c>
      <c r="G5" s="301">
        <v>402938</v>
      </c>
      <c r="H5" s="301">
        <v>1000255</v>
      </c>
      <c r="I5" s="301">
        <v>245914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399710</v>
      </c>
      <c r="F6" s="264">
        <v>475424</v>
      </c>
      <c r="G6" s="264">
        <v>289006</v>
      </c>
      <c r="H6" s="264">
        <v>380782</v>
      </c>
      <c r="I6" s="264">
        <v>236424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335124</v>
      </c>
      <c r="F7" s="264">
        <v>118505</v>
      </c>
      <c r="G7" s="264">
        <v>113932</v>
      </c>
      <c r="H7" s="264">
        <v>619473</v>
      </c>
      <c r="I7" s="264">
        <v>9490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800</v>
      </c>
      <c r="F8" s="301">
        <v>225000</v>
      </c>
      <c r="G8" s="301">
        <v>137000</v>
      </c>
      <c r="H8" s="301">
        <v>2737903</v>
      </c>
      <c r="I8" s="301">
        <v>176858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800</v>
      </c>
      <c r="F11" s="264">
        <v>225000</v>
      </c>
      <c r="G11" s="264">
        <v>137000</v>
      </c>
      <c r="H11" s="264">
        <v>2737903</v>
      </c>
      <c r="I11" s="264">
        <v>176858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1698829</v>
      </c>
      <c r="F12" s="301">
        <v>1955554</v>
      </c>
      <c r="G12" s="301">
        <v>2255191</v>
      </c>
      <c r="H12" s="301">
        <v>3433981</v>
      </c>
      <c r="I12" s="301">
        <v>4336773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1021379</v>
      </c>
      <c r="F13" s="264">
        <v>941283</v>
      </c>
      <c r="G13" s="264">
        <v>1080875</v>
      </c>
      <c r="H13" s="264">
        <v>1176436</v>
      </c>
      <c r="I13" s="264">
        <v>1219270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280242</v>
      </c>
      <c r="F14" s="264">
        <v>245584</v>
      </c>
      <c r="G14" s="264">
        <v>223201</v>
      </c>
      <c r="H14" s="264">
        <v>216986</v>
      </c>
      <c r="I14" s="264">
        <v>207704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10000</v>
      </c>
      <c r="F17" s="264">
        <v>76742</v>
      </c>
      <c r="G17" s="264">
        <v>76651</v>
      </c>
      <c r="H17" s="264">
        <v>259480</v>
      </c>
      <c r="I17" s="264">
        <v>266130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409931</v>
      </c>
      <c r="F18" s="264">
        <v>706996</v>
      </c>
      <c r="G18" s="264">
        <v>888712</v>
      </c>
      <c r="H18" s="264">
        <v>1804000</v>
      </c>
      <c r="I18" s="264">
        <v>2667065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-22782</v>
      </c>
      <c r="F19" s="264">
        <v>-15062</v>
      </c>
      <c r="G19" s="264">
        <v>-14251</v>
      </c>
      <c r="H19" s="264">
        <v>-22922</v>
      </c>
      <c r="I19" s="264">
        <v>-23398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59</v>
      </c>
      <c r="F20" s="264">
        <v>11</v>
      </c>
      <c r="G20" s="264">
        <v>2</v>
      </c>
      <c r="H20" s="264">
        <v>1</v>
      </c>
      <c r="I20" s="264">
        <v>1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3132716</v>
      </c>
      <c r="F21" s="301">
        <v>4193598</v>
      </c>
      <c r="G21" s="301">
        <v>4395132</v>
      </c>
      <c r="H21" s="301">
        <v>3844296</v>
      </c>
      <c r="I21" s="301">
        <v>5923304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3147381</v>
      </c>
      <c r="F22" s="264">
        <v>4203273</v>
      </c>
      <c r="G22" s="264">
        <v>4401218</v>
      </c>
      <c r="H22" s="264">
        <v>3848208</v>
      </c>
      <c r="I22" s="264">
        <v>5925737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-14665</v>
      </c>
      <c r="F23" s="264">
        <v>-9675</v>
      </c>
      <c r="G23" s="264">
        <v>-6087</v>
      </c>
      <c r="H23" s="264">
        <v>-3912</v>
      </c>
      <c r="I23" s="264">
        <v>-2434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66454</v>
      </c>
      <c r="F24" s="301">
        <v>162738</v>
      </c>
      <c r="G24" s="301">
        <v>108892</v>
      </c>
      <c r="H24" s="301">
        <v>198182</v>
      </c>
      <c r="I24" s="301">
        <v>194171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61959</v>
      </c>
      <c r="F25" s="264">
        <v>141695</v>
      </c>
      <c r="G25" s="264">
        <v>94486</v>
      </c>
      <c r="H25" s="264">
        <v>178701</v>
      </c>
      <c r="I25" s="264">
        <v>158753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1884</v>
      </c>
      <c r="F26" s="264">
        <v>3489</v>
      </c>
      <c r="G26" s="264">
        <v>2589</v>
      </c>
      <c r="H26" s="264">
        <v>3297</v>
      </c>
      <c r="I26" s="264">
        <v>22382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2611</v>
      </c>
      <c r="F27" s="264">
        <v>17555</v>
      </c>
      <c r="G27" s="264">
        <v>11817</v>
      </c>
      <c r="H27" s="264">
        <v>16184</v>
      </c>
      <c r="I27" s="264">
        <v>13037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1198475</v>
      </c>
      <c r="F30" s="301">
        <v>1066410</v>
      </c>
      <c r="G30" s="301">
        <v>4527011</v>
      </c>
      <c r="H30" s="301">
        <v>5632288</v>
      </c>
      <c r="I30" s="301">
        <v>3870777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98982</v>
      </c>
      <c r="F31" s="301">
        <v>84609</v>
      </c>
      <c r="G31" s="301">
        <v>3111278</v>
      </c>
      <c r="H31" s="301">
        <v>4110287</v>
      </c>
      <c r="I31" s="301">
        <v>2381712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8318</v>
      </c>
      <c r="F32" s="264">
        <v>8318</v>
      </c>
      <c r="G32" s="264">
        <v>8318</v>
      </c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3538</v>
      </c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87125</v>
      </c>
      <c r="F37" s="264">
        <v>84609</v>
      </c>
      <c r="G37" s="264">
        <v>3111278</v>
      </c>
      <c r="H37" s="264">
        <v>4110287</v>
      </c>
      <c r="I37" s="264">
        <v>2381712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>
        <v>-8318</v>
      </c>
      <c r="G38" s="264">
        <v>-8318</v>
      </c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360300</v>
      </c>
      <c r="F39" s="301">
        <v>333909</v>
      </c>
      <c r="G39" s="301">
        <v>764345</v>
      </c>
      <c r="H39" s="301">
        <v>724974</v>
      </c>
      <c r="I39" s="301">
        <v>717460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340321</v>
      </c>
      <c r="F40" s="264">
        <v>314221</v>
      </c>
      <c r="G40" s="264">
        <v>745786</v>
      </c>
      <c r="H40" s="264">
        <v>701884</v>
      </c>
      <c r="I40" s="264">
        <v>674360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21089</v>
      </c>
      <c r="F41" s="264">
        <v>20227</v>
      </c>
      <c r="G41" s="264">
        <v>19301</v>
      </c>
      <c r="H41" s="264">
        <v>25153</v>
      </c>
      <c r="I41" s="264">
        <v>45414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-1110</v>
      </c>
      <c r="F42" s="264">
        <v>-540</v>
      </c>
      <c r="G42" s="264">
        <v>-742</v>
      </c>
      <c r="H42" s="264">
        <v>-2062</v>
      </c>
      <c r="I42" s="264">
        <v>-2314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19979</v>
      </c>
      <c r="F46" s="264">
        <v>19688</v>
      </c>
      <c r="G46" s="264">
        <v>18559</v>
      </c>
      <c r="H46" s="264">
        <v>23091</v>
      </c>
      <c r="I46" s="264">
        <v>43100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160289</v>
      </c>
      <c r="F49" s="301">
        <v>155826</v>
      </c>
      <c r="G49" s="301">
        <v>152043</v>
      </c>
      <c r="H49" s="301">
        <v>106657</v>
      </c>
      <c r="I49" s="301">
        <v>103767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189875</v>
      </c>
      <c r="F50" s="264">
        <v>189190</v>
      </c>
      <c r="G50" s="264">
        <v>189190</v>
      </c>
      <c r="H50" s="264">
        <v>144456</v>
      </c>
      <c r="I50" s="264">
        <v>144456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-29586</v>
      </c>
      <c r="F51" s="264">
        <v>-33363</v>
      </c>
      <c r="G51" s="264">
        <v>-37147</v>
      </c>
      <c r="H51" s="264">
        <v>-37799</v>
      </c>
      <c r="I51" s="264">
        <v>-40688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90944</v>
      </c>
      <c r="F52" s="301">
        <v>89440</v>
      </c>
      <c r="G52" s="301">
        <v>87977</v>
      </c>
      <c r="H52" s="301">
        <v>115145</v>
      </c>
      <c r="I52" s="301">
        <v>126652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90944</v>
      </c>
      <c r="F53" s="264"/>
      <c r="G53" s="264">
        <v>1490</v>
      </c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/>
      <c r="F54" s="264">
        <v>89440</v>
      </c>
      <c r="G54" s="264">
        <v>86488</v>
      </c>
      <c r="H54" s="264">
        <v>115145</v>
      </c>
      <c r="I54" s="264">
        <v>126652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402538</v>
      </c>
      <c r="F55" s="301">
        <v>318897</v>
      </c>
      <c r="G55" s="301">
        <v>299296</v>
      </c>
      <c r="H55" s="301">
        <v>349246</v>
      </c>
      <c r="I55" s="301">
        <v>353684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171587</v>
      </c>
      <c r="F57" s="264">
        <v>192968</v>
      </c>
      <c r="G57" s="264">
        <v>181636</v>
      </c>
      <c r="H57" s="264">
        <v>298617</v>
      </c>
      <c r="I57" s="264">
        <v>317026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247513</v>
      </c>
      <c r="F58" s="264">
        <v>119083</v>
      </c>
      <c r="G58" s="264">
        <v>119083</v>
      </c>
      <c r="H58" s="264">
        <v>63450</v>
      </c>
      <c r="I58" s="264">
        <v>63449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-28753</v>
      </c>
      <c r="F59" s="264">
        <v>-20344</v>
      </c>
      <c r="G59" s="264">
        <v>-39424</v>
      </c>
      <c r="H59" s="264">
        <v>-45820</v>
      </c>
      <c r="I59" s="264">
        <v>-55791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12190</v>
      </c>
      <c r="F60" s="264">
        <v>27190</v>
      </c>
      <c r="G60" s="264">
        <v>38000</v>
      </c>
      <c r="H60" s="264">
        <v>33000</v>
      </c>
      <c r="I60" s="264">
        <v>29000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36198</v>
      </c>
      <c r="F61" s="301">
        <v>39466</v>
      </c>
      <c r="G61" s="301">
        <v>72774</v>
      </c>
      <c r="H61" s="301">
        <v>62838</v>
      </c>
      <c r="I61" s="301">
        <v>42313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31837</v>
      </c>
      <c r="F62" s="264">
        <v>23933</v>
      </c>
      <c r="G62" s="264">
        <v>55056</v>
      </c>
      <c r="H62" s="264">
        <v>46705</v>
      </c>
      <c r="I62" s="264">
        <v>26861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4361</v>
      </c>
      <c r="F63" s="264">
        <v>15533</v>
      </c>
      <c r="G63" s="264">
        <v>17718</v>
      </c>
      <c r="H63" s="264">
        <v>16133</v>
      </c>
      <c r="I63" s="264">
        <v>15451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49226</v>
      </c>
      <c r="F66" s="264">
        <v>44262</v>
      </c>
      <c r="G66" s="264">
        <v>39298</v>
      </c>
      <c r="H66" s="264">
        <v>163140</v>
      </c>
      <c r="I66" s="264">
        <v>145187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6832108</v>
      </c>
      <c r="F67" s="301">
        <v>8197229</v>
      </c>
      <c r="G67" s="301">
        <v>11826163</v>
      </c>
      <c r="H67" s="301">
        <v>16846905</v>
      </c>
      <c r="I67" s="301">
        <v>14747796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3612748</v>
      </c>
      <c r="F68" s="301">
        <v>4187782</v>
      </c>
      <c r="G68" s="301">
        <v>7036034</v>
      </c>
      <c r="H68" s="301">
        <v>9175422</v>
      </c>
      <c r="I68" s="301">
        <v>6953061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2997357</v>
      </c>
      <c r="F69" s="301">
        <v>3269454</v>
      </c>
      <c r="G69" s="301">
        <v>5986661</v>
      </c>
      <c r="H69" s="301">
        <v>4670431</v>
      </c>
      <c r="I69" s="301">
        <v>3945743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269753</v>
      </c>
      <c r="F70" s="264">
        <v>325519</v>
      </c>
      <c r="G70" s="264">
        <v>366430</v>
      </c>
      <c r="H70" s="264">
        <v>288165</v>
      </c>
      <c r="I70" s="264">
        <v>420025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1018517</v>
      </c>
      <c r="F71" s="264">
        <v>1732836</v>
      </c>
      <c r="G71" s="264">
        <v>2004381</v>
      </c>
      <c r="H71" s="264">
        <v>1741492</v>
      </c>
      <c r="I71" s="264">
        <v>1465407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88758</v>
      </c>
      <c r="F72" s="264">
        <v>213784</v>
      </c>
      <c r="G72" s="264">
        <v>208921</v>
      </c>
      <c r="H72" s="264">
        <v>341425</v>
      </c>
      <c r="I72" s="264">
        <v>91020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26433</v>
      </c>
      <c r="F73" s="264">
        <v>21520</v>
      </c>
      <c r="G73" s="264">
        <v>39671</v>
      </c>
      <c r="H73" s="264">
        <v>30673</v>
      </c>
      <c r="I73" s="264">
        <v>37386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81897</v>
      </c>
      <c r="F74" s="264">
        <v>17137</v>
      </c>
      <c r="G74" s="264">
        <v>30223</v>
      </c>
      <c r="H74" s="264">
        <v>146407</v>
      </c>
      <c r="I74" s="264">
        <v>216837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3541</v>
      </c>
      <c r="F77" s="264">
        <v>48270</v>
      </c>
      <c r="G77" s="264">
        <v>61542</v>
      </c>
      <c r="H77" s="264">
        <v>56134</v>
      </c>
      <c r="I77" s="264">
        <v>57035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310796</v>
      </c>
      <c r="F78" s="264">
        <v>348775</v>
      </c>
      <c r="G78" s="264">
        <v>2568081</v>
      </c>
      <c r="H78" s="264">
        <v>1428252</v>
      </c>
      <c r="I78" s="264">
        <v>583380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1194404</v>
      </c>
      <c r="F79" s="264">
        <v>547807</v>
      </c>
      <c r="G79" s="264">
        <v>689658</v>
      </c>
      <c r="H79" s="264">
        <v>611201</v>
      </c>
      <c r="I79" s="264">
        <v>1006741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>
        <v>1493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3258</v>
      </c>
      <c r="F81" s="264">
        <v>13806</v>
      </c>
      <c r="G81" s="264">
        <v>17752</v>
      </c>
      <c r="H81" s="264">
        <v>26682</v>
      </c>
      <c r="I81" s="264">
        <v>66419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615392</v>
      </c>
      <c r="F84" s="301">
        <v>918328</v>
      </c>
      <c r="G84" s="301">
        <v>1049373</v>
      </c>
      <c r="H84" s="301">
        <v>4504991</v>
      </c>
      <c r="I84" s="301">
        <v>3007318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153576</v>
      </c>
      <c r="F90" s="264">
        <v>150202</v>
      </c>
      <c r="G90" s="264">
        <v>124566</v>
      </c>
      <c r="H90" s="264">
        <v>121191</v>
      </c>
      <c r="I90" s="264">
        <v>117817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1444</v>
      </c>
      <c r="F91" s="264">
        <v>20428</v>
      </c>
      <c r="G91" s="264">
        <v>19988</v>
      </c>
      <c r="H91" s="264">
        <v>20054</v>
      </c>
      <c r="I91" s="264">
        <v>20106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424027</v>
      </c>
      <c r="F92" s="264">
        <v>729659</v>
      </c>
      <c r="G92" s="264">
        <v>825015</v>
      </c>
      <c r="H92" s="264">
        <v>4295452</v>
      </c>
      <c r="I92" s="264">
        <v>2838327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>
        <v>9750</v>
      </c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35157</v>
      </c>
      <c r="F95" s="264">
        <v>17407</v>
      </c>
      <c r="G95" s="264">
        <v>64362</v>
      </c>
      <c r="H95" s="264">
        <v>63272</v>
      </c>
      <c r="I95" s="264">
        <v>28582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1188</v>
      </c>
      <c r="F96" s="264">
        <v>632</v>
      </c>
      <c r="G96" s="264">
        <v>5692</v>
      </c>
      <c r="H96" s="264">
        <v>5021</v>
      </c>
      <c r="I96" s="264">
        <v>2486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3219360</v>
      </c>
      <c r="F98" s="301">
        <v>4009446</v>
      </c>
      <c r="G98" s="301">
        <v>4790129</v>
      </c>
      <c r="H98" s="301">
        <v>7671483</v>
      </c>
      <c r="I98" s="301">
        <v>7794735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3219360</v>
      </c>
      <c r="F99" s="301">
        <v>4009446</v>
      </c>
      <c r="G99" s="301">
        <v>4790129</v>
      </c>
      <c r="H99" s="301">
        <v>7671483</v>
      </c>
      <c r="I99" s="301">
        <v>7794735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2524848</v>
      </c>
      <c r="F100" s="264">
        <v>3149436</v>
      </c>
      <c r="G100" s="264">
        <v>3184926</v>
      </c>
      <c r="H100" s="264">
        <v>4998910</v>
      </c>
      <c r="I100" s="264">
        <v>6098520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2524848</v>
      </c>
      <c r="F101" s="264">
        <v>3149436</v>
      </c>
      <c r="G101" s="264">
        <v>3184926</v>
      </c>
      <c r="H101" s="264">
        <v>4998910</v>
      </c>
      <c r="I101" s="264">
        <v>6098520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66111</v>
      </c>
      <c r="F103" s="264">
        <v>208158</v>
      </c>
      <c r="G103" s="264">
        <v>296709</v>
      </c>
      <c r="H103" s="264">
        <v>1121120</v>
      </c>
      <c r="I103" s="264">
        <v>1046338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>
        <v>775</v>
      </c>
      <c r="G105" s="264">
        <v>1550</v>
      </c>
      <c r="H105" s="264">
        <v>2812</v>
      </c>
      <c r="I105" s="264">
        <v>10975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178261</v>
      </c>
      <c r="F109" s="264">
        <v>195617</v>
      </c>
      <c r="G109" s="264">
        <v>215044</v>
      </c>
      <c r="H109" s="264">
        <v>229993</v>
      </c>
      <c r="I109" s="264">
        <v>84687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362987</v>
      </c>
      <c r="F112" s="264">
        <v>390718</v>
      </c>
      <c r="G112" s="264">
        <v>1034315</v>
      </c>
      <c r="H112" s="264">
        <v>1111416</v>
      </c>
      <c r="I112" s="264">
        <v>297491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38995</v>
      </c>
      <c r="F113" s="264">
        <v>-272</v>
      </c>
      <c r="G113" s="264">
        <v>323077</v>
      </c>
      <c r="H113" s="264">
        <v>125262</v>
      </c>
      <c r="I113" s="264">
        <v>153363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323992</v>
      </c>
      <c r="F114" s="264">
        <v>390990</v>
      </c>
      <c r="G114" s="264">
        <v>711238</v>
      </c>
      <c r="H114" s="264">
        <v>986154</v>
      </c>
      <c r="I114" s="264">
        <v>144128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87153</v>
      </c>
      <c r="F115" s="264">
        <v>64742</v>
      </c>
      <c r="G115" s="264">
        <v>57586</v>
      </c>
      <c r="H115" s="264">
        <v>207233</v>
      </c>
      <c r="I115" s="264">
        <v>256724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6832108</v>
      </c>
      <c r="F119" s="301">
        <v>8197229</v>
      </c>
      <c r="G119" s="301">
        <v>11826163</v>
      </c>
      <c r="H119" s="301">
        <v>16846905</v>
      </c>
      <c r="I119" s="301">
        <v>14747796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2459139</v>
      </c>
      <c r="F3" s="264">
        <v>2139479</v>
      </c>
      <c r="G3" s="264">
        <v>2503769</v>
      </c>
      <c r="H3" s="264">
        <v>2585736</v>
      </c>
      <c r="I3" s="264">
        <v>1930223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114131</v>
      </c>
      <c r="F4" s="264">
        <v>23734</v>
      </c>
      <c r="G4" s="264">
        <v>16595</v>
      </c>
      <c r="H4" s="264">
        <v>17047</v>
      </c>
      <c r="I4" s="264">
        <v>33534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2345008</v>
      </c>
      <c r="F5" s="301">
        <v>2115744</v>
      </c>
      <c r="G5" s="301">
        <v>2487174</v>
      </c>
      <c r="H5" s="301">
        <v>2568689</v>
      </c>
      <c r="I5" s="301">
        <v>1896689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1780425</v>
      </c>
      <c r="F6" s="264">
        <v>1475079</v>
      </c>
      <c r="G6" s="264">
        <v>1846706</v>
      </c>
      <c r="H6" s="264">
        <v>1729199</v>
      </c>
      <c r="I6" s="264">
        <v>1264377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564584</v>
      </c>
      <c r="F7" s="301">
        <v>640665</v>
      </c>
      <c r="G7" s="301">
        <v>640468</v>
      </c>
      <c r="H7" s="301">
        <v>839490</v>
      </c>
      <c r="I7" s="301">
        <v>632311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154963</v>
      </c>
      <c r="F8" s="264">
        <v>197546</v>
      </c>
      <c r="G8" s="264">
        <v>26858</v>
      </c>
      <c r="H8" s="264">
        <v>36549</v>
      </c>
      <c r="I8" s="264">
        <v>86806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60482</v>
      </c>
      <c r="F9" s="264">
        <v>26619</v>
      </c>
      <c r="G9" s="264">
        <v>56726</v>
      </c>
      <c r="H9" s="264">
        <v>107050</v>
      </c>
      <c r="I9" s="264">
        <v>264889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21663</v>
      </c>
      <c r="F10" s="264">
        <v>37281</v>
      </c>
      <c r="G10" s="264">
        <v>37387</v>
      </c>
      <c r="H10" s="264">
        <v>96056</v>
      </c>
      <c r="I10" s="264">
        <v>243165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-69177</v>
      </c>
      <c r="F11" s="264">
        <v>-13889</v>
      </c>
      <c r="G11" s="264">
        <v>-29014</v>
      </c>
      <c r="H11" s="264">
        <v>66710</v>
      </c>
      <c r="I11" s="264">
        <v>5809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107969</v>
      </c>
      <c r="F12" s="264">
        <v>114152</v>
      </c>
      <c r="G12" s="264">
        <v>144047</v>
      </c>
      <c r="H12" s="264">
        <v>197134</v>
      </c>
      <c r="I12" s="264">
        <v>102060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142520</v>
      </c>
      <c r="F13" s="264">
        <v>150401</v>
      </c>
      <c r="G13" s="264">
        <v>150150</v>
      </c>
      <c r="H13" s="264">
        <v>154539</v>
      </c>
      <c r="I13" s="264">
        <v>173818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339398</v>
      </c>
      <c r="F14" s="301">
        <v>533149</v>
      </c>
      <c r="G14" s="301">
        <v>287390</v>
      </c>
      <c r="H14" s="301">
        <v>484026</v>
      </c>
      <c r="I14" s="301">
        <v>184161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112238</v>
      </c>
      <c r="F15" s="264">
        <v>49846</v>
      </c>
      <c r="G15" s="264">
        <v>626903</v>
      </c>
      <c r="H15" s="264">
        <v>886743</v>
      </c>
      <c r="I15" s="264">
        <v>28616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23353</v>
      </c>
      <c r="F16" s="264">
        <v>111714</v>
      </c>
      <c r="G16" s="264">
        <v>14448</v>
      </c>
      <c r="H16" s="264">
        <v>89211</v>
      </c>
      <c r="I16" s="264">
        <v>13990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88885</v>
      </c>
      <c r="F17" s="301">
        <v>-61868</v>
      </c>
      <c r="G17" s="301">
        <v>612455</v>
      </c>
      <c r="H17" s="301">
        <v>797531</v>
      </c>
      <c r="I17" s="301">
        <v>14626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428283</v>
      </c>
      <c r="F18" s="301">
        <v>471281</v>
      </c>
      <c r="G18" s="301">
        <v>899845</v>
      </c>
      <c r="H18" s="301">
        <v>1281557</v>
      </c>
      <c r="I18" s="301">
        <v>198787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89844</v>
      </c>
      <c r="F19" s="264">
        <v>128381</v>
      </c>
      <c r="G19" s="264">
        <v>133179</v>
      </c>
      <c r="H19" s="264">
        <v>291121</v>
      </c>
      <c r="I19" s="264">
        <v>41430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5514</v>
      </c>
      <c r="F20" s="264">
        <v>-28922</v>
      </c>
      <c r="G20" s="264">
        <v>44770</v>
      </c>
      <c r="H20" s="264">
        <v>495</v>
      </c>
      <c r="I20" s="264">
        <v>-34009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332925</v>
      </c>
      <c r="F21" s="301">
        <v>371823</v>
      </c>
      <c r="G21" s="301">
        <v>721896</v>
      </c>
      <c r="H21" s="301">
        <v>989941</v>
      </c>
      <c r="I21" s="301">
        <v>191366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323992</v>
      </c>
      <c r="F22" s="264">
        <v>390990</v>
      </c>
      <c r="G22" s="264">
        <v>711238</v>
      </c>
      <c r="H22" s="264">
        <v>986154</v>
      </c>
      <c r="I22" s="264">
        <v>144128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8933</v>
      </c>
      <c r="F23" s="264">
        <v>-19167</v>
      </c>
      <c r="G23" s="264">
        <v>10658</v>
      </c>
      <c r="H23" s="264">
        <v>3787</v>
      </c>
      <c r="I23" s="264">
        <v>47238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1233</v>
      </c>
      <c r="F24" s="264">
        <v>1286</v>
      </c>
      <c r="G24" s="264">
        <v>2157</v>
      </c>
      <c r="H24" s="264">
        <v>2281</v>
      </c>
      <c r="I24" s="264">
        <v>236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1233</v>
      </c>
      <c r="F25" s="264">
        <v>1286</v>
      </c>
      <c r="G25" s="264">
        <v>2157</v>
      </c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