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E3" i="10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J26" i="2" s="1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F23" i="2" s="1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I26" i="2" s="1"/>
  <c r="H13" i="8"/>
  <c r="G13" i="8"/>
  <c r="F13" i="8"/>
  <c r="E13" i="8"/>
  <c r="D13" i="8"/>
  <c r="Q12" i="8"/>
  <c r="P12" i="8"/>
  <c r="O12" i="8"/>
  <c r="J12" i="8"/>
  <c r="I12" i="8"/>
  <c r="H12" i="8"/>
  <c r="G12" i="8"/>
  <c r="G28" i="2" s="1"/>
  <c r="F12" i="8"/>
  <c r="E12" i="8"/>
  <c r="D12" i="8"/>
  <c r="Q11" i="8"/>
  <c r="P11" i="8"/>
  <c r="O11" i="8"/>
  <c r="J11" i="8"/>
  <c r="J28" i="2" s="1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G5" i="8"/>
  <c r="G4" i="8" s="1"/>
  <c r="F5" i="8"/>
  <c r="E5" i="8"/>
  <c r="D5" i="8"/>
  <c r="C5" i="8"/>
  <c r="J4" i="8"/>
  <c r="H4" i="8"/>
  <c r="F4" i="8"/>
  <c r="E4" i="8"/>
  <c r="D4" i="8"/>
  <c r="C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I78" i="6"/>
  <c r="N74" i="6"/>
  <c r="N69" i="6" s="1"/>
  <c r="N68" i="6" s="1"/>
  <c r="N78" i="6" s="1"/>
  <c r="M74" i="6"/>
  <c r="L74" i="6"/>
  <c r="L69" i="6" s="1"/>
  <c r="L68" i="6" s="1"/>
  <c r="L78" i="6" s="1"/>
  <c r="K74" i="6"/>
  <c r="J74" i="6"/>
  <c r="J69" i="6" s="1"/>
  <c r="J68" i="6" s="1"/>
  <c r="J78" i="6" s="1"/>
  <c r="I74" i="6"/>
  <c r="I69" i="6" s="1"/>
  <c r="I68" i="6" s="1"/>
  <c r="H74" i="6"/>
  <c r="H69" i="6" s="1"/>
  <c r="H68" i="6" s="1"/>
  <c r="H78" i="6" s="1"/>
  <c r="G74" i="6"/>
  <c r="G69" i="6" s="1"/>
  <c r="G68" i="6" s="1"/>
  <c r="F74" i="6"/>
  <c r="E74" i="6"/>
  <c r="E69" i="6" s="1"/>
  <c r="E68" i="6" s="1"/>
  <c r="E78" i="6" s="1"/>
  <c r="D74" i="6"/>
  <c r="C74" i="6"/>
  <c r="C69" i="6" s="1"/>
  <c r="C68" i="6" s="1"/>
  <c r="C78" i="6" s="1"/>
  <c r="M69" i="6"/>
  <c r="M68" i="6" s="1"/>
  <c r="M78" i="6" s="1"/>
  <c r="K69" i="6"/>
  <c r="F69" i="6"/>
  <c r="F68" i="6" s="1"/>
  <c r="F78" i="6" s="1"/>
  <c r="D69" i="6"/>
  <c r="K68" i="6"/>
  <c r="D68" i="6"/>
  <c r="D78" i="6" s="1"/>
  <c r="N62" i="6"/>
  <c r="N50" i="6" s="1"/>
  <c r="M62" i="6"/>
  <c r="M50" i="6" s="1"/>
  <c r="L62" i="6"/>
  <c r="K62" i="6"/>
  <c r="K50" i="6" s="1"/>
  <c r="J62" i="6"/>
  <c r="I62" i="6"/>
  <c r="I50" i="6" s="1"/>
  <c r="H62" i="6"/>
  <c r="G62" i="6"/>
  <c r="F62" i="6"/>
  <c r="E62" i="6"/>
  <c r="E50" i="6" s="1"/>
  <c r="D62" i="6"/>
  <c r="C62" i="6"/>
  <c r="C50" i="6" s="1"/>
  <c r="W57" i="6"/>
  <c r="W59" i="6" s="1"/>
  <c r="W61" i="6" s="1"/>
  <c r="W63" i="6" s="1"/>
  <c r="W70" i="6" s="1"/>
  <c r="W72" i="6" s="1"/>
  <c r="W73" i="6" s="1"/>
  <c r="Y73" i="6" s="1"/>
  <c r="W55" i="6"/>
  <c r="W54" i="6"/>
  <c r="N51" i="6"/>
  <c r="M51" i="6"/>
  <c r="L51" i="6"/>
  <c r="L50" i="6" s="1"/>
  <c r="K51" i="6"/>
  <c r="J51" i="6"/>
  <c r="J50" i="6" s="1"/>
  <c r="I51" i="6"/>
  <c r="H51" i="6"/>
  <c r="G51" i="6"/>
  <c r="G50" i="6" s="1"/>
  <c r="F51" i="6"/>
  <c r="E51" i="6"/>
  <c r="D51" i="6"/>
  <c r="C51" i="6"/>
  <c r="H50" i="6"/>
  <c r="F50" i="6"/>
  <c r="D50" i="6"/>
  <c r="N44" i="6"/>
  <c r="M44" i="6"/>
  <c r="L44" i="6"/>
  <c r="K44" i="6"/>
  <c r="J44" i="6"/>
  <c r="J24" i="6" s="1"/>
  <c r="J48" i="6" s="1"/>
  <c r="J79" i="6" s="1"/>
  <c r="I44" i="6"/>
  <c r="H44" i="6"/>
  <c r="G44" i="6"/>
  <c r="F44" i="6"/>
  <c r="E44" i="6"/>
  <c r="D44" i="6"/>
  <c r="C44" i="6"/>
  <c r="C24" i="6" s="1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M31" i="6" s="1"/>
  <c r="L32" i="6"/>
  <c r="L31" i="6" s="1"/>
  <c r="K32" i="6"/>
  <c r="J32" i="6"/>
  <c r="I32" i="6"/>
  <c r="H32" i="6"/>
  <c r="H31" i="6" s="1"/>
  <c r="H24" i="6" s="1"/>
  <c r="G32" i="6"/>
  <c r="G31" i="6" s="1"/>
  <c r="N31" i="6"/>
  <c r="K31" i="6"/>
  <c r="J31" i="6"/>
  <c r="I31" i="6"/>
  <c r="I24" i="6" s="1"/>
  <c r="F31" i="6"/>
  <c r="E31" i="6"/>
  <c r="E24" i="6" s="1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L25" i="6"/>
  <c r="L24" i="6" s="1"/>
  <c r="L48" i="6" s="1"/>
  <c r="K25" i="6"/>
  <c r="K24" i="6" s="1"/>
  <c r="K48" i="6" s="1"/>
  <c r="J25" i="6"/>
  <c r="I25" i="6"/>
  <c r="H25" i="6"/>
  <c r="G25" i="6"/>
  <c r="G24" i="6" s="1"/>
  <c r="G48" i="6" s="1"/>
  <c r="M24" i="6"/>
  <c r="M48" i="6" s="1"/>
  <c r="M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G9" i="4"/>
  <c r="H9" i="4" s="1"/>
  <c r="H18" i="4" s="1"/>
  <c r="H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U59" i="2" s="1"/>
  <c r="E66" i="2"/>
  <c r="D66" i="2"/>
  <c r="C66" i="2"/>
  <c r="L65" i="2"/>
  <c r="J65" i="2"/>
  <c r="I65" i="2"/>
  <c r="H65" i="2"/>
  <c r="G65" i="2"/>
  <c r="F65" i="2"/>
  <c r="E65" i="2"/>
  <c r="D65" i="2"/>
  <c r="C65" i="2"/>
  <c r="C64" i="2"/>
  <c r="M63" i="2"/>
  <c r="H63" i="2"/>
  <c r="F63" i="2"/>
  <c r="D63" i="2"/>
  <c r="C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S59" i="2"/>
  <c r="M59" i="2"/>
  <c r="M57" i="2" s="1"/>
  <c r="M64" i="2" s="1"/>
  <c r="L59" i="2"/>
  <c r="K59" i="2"/>
  <c r="K63" i="2" s="1"/>
  <c r="J58" i="2"/>
  <c r="I58" i="2"/>
  <c r="H58" i="2"/>
  <c r="G58" i="2"/>
  <c r="F58" i="2"/>
  <c r="E58" i="2"/>
  <c r="D58" i="2"/>
  <c r="C58" i="2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X55" i="2"/>
  <c r="J55" i="2"/>
  <c r="Y50" i="2" s="1"/>
  <c r="I55" i="2"/>
  <c r="H55" i="2"/>
  <c r="G55" i="2"/>
  <c r="V50" i="2" s="1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E64" i="2" s="1"/>
  <c r="E68" i="2" s="1"/>
  <c r="D54" i="2"/>
  <c r="C54" i="2"/>
  <c r="T53" i="2"/>
  <c r="J53" i="2"/>
  <c r="I53" i="2"/>
  <c r="H53" i="2"/>
  <c r="G53" i="2"/>
  <c r="F53" i="2"/>
  <c r="E53" i="2"/>
  <c r="D53" i="2"/>
  <c r="C53" i="2"/>
  <c r="Z52" i="2"/>
  <c r="X52" i="2"/>
  <c r="W52" i="2"/>
  <c r="X50" i="2"/>
  <c r="W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V48" i="2"/>
  <c r="J48" i="2"/>
  <c r="I48" i="2"/>
  <c r="H48" i="2"/>
  <c r="G48" i="2"/>
  <c r="F48" i="2"/>
  <c r="E48" i="2"/>
  <c r="D48" i="2"/>
  <c r="C48" i="2"/>
  <c r="U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F51" i="2" s="1"/>
  <c r="E46" i="2"/>
  <c r="D46" i="2"/>
  <c r="C46" i="2"/>
  <c r="J45" i="2"/>
  <c r="I45" i="2"/>
  <c r="X51" i="2" s="1"/>
  <c r="H45" i="2"/>
  <c r="W51" i="2" s="1"/>
  <c r="G45" i="2"/>
  <c r="F45" i="2"/>
  <c r="E45" i="2"/>
  <c r="D45" i="2"/>
  <c r="S51" i="2" s="1"/>
  <c r="C45" i="2"/>
  <c r="R51" i="2" s="1"/>
  <c r="J44" i="2"/>
  <c r="I44" i="2"/>
  <c r="X48" i="2" s="1"/>
  <c r="H44" i="2"/>
  <c r="W48" i="2" s="1"/>
  <c r="G44" i="2"/>
  <c r="F44" i="2"/>
  <c r="E44" i="2"/>
  <c r="D44" i="2"/>
  <c r="C44" i="2"/>
  <c r="Z43" i="2"/>
  <c r="Y43" i="2"/>
  <c r="X43" i="2"/>
  <c r="V43" i="2"/>
  <c r="J43" i="2"/>
  <c r="Z47" i="2" s="1"/>
  <c r="I43" i="2"/>
  <c r="H43" i="2"/>
  <c r="G43" i="2"/>
  <c r="V47" i="2" s="1"/>
  <c r="F43" i="2"/>
  <c r="E43" i="2"/>
  <c r="D43" i="2"/>
  <c r="C43" i="2"/>
  <c r="J42" i="2"/>
  <c r="J51" i="2" s="1"/>
  <c r="I42" i="2"/>
  <c r="I51" i="2" s="1"/>
  <c r="H42" i="2"/>
  <c r="G42" i="2"/>
  <c r="F42" i="2"/>
  <c r="U67" i="2" s="1"/>
  <c r="E42" i="2"/>
  <c r="D42" i="2"/>
  <c r="S67" i="2" s="1"/>
  <c r="C42" i="2"/>
  <c r="AA40" i="2"/>
  <c r="V40" i="2"/>
  <c r="U40" i="2"/>
  <c r="M40" i="2"/>
  <c r="L40" i="2"/>
  <c r="K40" i="2"/>
  <c r="Z18" i="2" s="1"/>
  <c r="Z40" i="2" s="1"/>
  <c r="J40" i="2"/>
  <c r="I40" i="2"/>
  <c r="X18" i="2" s="1"/>
  <c r="X40" i="2" s="1"/>
  <c r="H40" i="2"/>
  <c r="W18" i="2" s="1"/>
  <c r="W40" i="2" s="1"/>
  <c r="G40" i="2"/>
  <c r="F40" i="2"/>
  <c r="U18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I28" i="2"/>
  <c r="H28" i="2"/>
  <c r="F28" i="2"/>
  <c r="D28" i="2"/>
  <c r="C28" i="2"/>
  <c r="Y27" i="2"/>
  <c r="X27" i="2"/>
  <c r="X54" i="2" s="1"/>
  <c r="W27" i="2"/>
  <c r="V27" i="2"/>
  <c r="U27" i="2"/>
  <c r="T27" i="2"/>
  <c r="S27" i="2"/>
  <c r="S54" i="2" s="1"/>
  <c r="R27" i="2"/>
  <c r="J27" i="2"/>
  <c r="I27" i="2"/>
  <c r="H27" i="2"/>
  <c r="F27" i="2"/>
  <c r="E27" i="2"/>
  <c r="D27" i="2"/>
  <c r="C27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E23" i="2"/>
  <c r="D23" i="2"/>
  <c r="C23" i="2"/>
  <c r="Y22" i="2"/>
  <c r="X22" i="2"/>
  <c r="W22" i="2"/>
  <c r="V22" i="2"/>
  <c r="U22" i="2"/>
  <c r="T22" i="2"/>
  <c r="S22" i="2"/>
  <c r="R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M21" i="2"/>
  <c r="L21" i="2"/>
  <c r="I21" i="2"/>
  <c r="H21" i="2"/>
  <c r="G21" i="2"/>
  <c r="F21" i="2"/>
  <c r="F22" i="2" s="1"/>
  <c r="E21" i="2"/>
  <c r="D21" i="2"/>
  <c r="S49" i="2" s="1"/>
  <c r="C21" i="2"/>
  <c r="R49" i="2" s="1"/>
  <c r="M20" i="2"/>
  <c r="L20" i="2"/>
  <c r="K20" i="2"/>
  <c r="J20" i="2"/>
  <c r="J21" i="2" s="1"/>
  <c r="J22" i="2" s="1"/>
  <c r="I20" i="2"/>
  <c r="I22" i="2" s="1"/>
  <c r="H20" i="2"/>
  <c r="G20" i="2"/>
  <c r="F20" i="2"/>
  <c r="E20" i="2"/>
  <c r="D20" i="2"/>
  <c r="C20" i="2"/>
  <c r="C22" i="2" s="1"/>
  <c r="AB18" i="2"/>
  <c r="AB40" i="2" s="1"/>
  <c r="AA18" i="2"/>
  <c r="Y18" i="2"/>
  <c r="Y40" i="2" s="1"/>
  <c r="V18" i="2"/>
  <c r="D18" i="2"/>
  <c r="D40" i="2" s="1"/>
  <c r="S18" i="2" s="1"/>
  <c r="S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F54" i="1" s="1"/>
  <c r="E51" i="1"/>
  <c r="D51" i="1"/>
  <c r="C51" i="1"/>
  <c r="G49" i="1"/>
  <c r="E48" i="1"/>
  <c r="C48" i="1"/>
  <c r="J47" i="1"/>
  <c r="I47" i="1"/>
  <c r="H47" i="1"/>
  <c r="G47" i="1"/>
  <c r="F47" i="1"/>
  <c r="E47" i="1"/>
  <c r="D47" i="1"/>
  <c r="D48" i="1" s="1"/>
  <c r="C47" i="1"/>
  <c r="J46" i="1"/>
  <c r="J48" i="1" s="1"/>
  <c r="I46" i="1"/>
  <c r="H46" i="1"/>
  <c r="G46" i="1"/>
  <c r="F46" i="1"/>
  <c r="F48" i="1" s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P42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H49" i="1" s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S36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P38" i="1" s="1"/>
  <c r="D30" i="1"/>
  <c r="C30" i="1"/>
  <c r="J29" i="1"/>
  <c r="I29" i="1"/>
  <c r="H29" i="1"/>
  <c r="G29" i="1"/>
  <c r="F29" i="1"/>
  <c r="E29" i="1"/>
  <c r="D29" i="1"/>
  <c r="C29" i="1"/>
  <c r="R27" i="1"/>
  <c r="G27" i="1"/>
  <c r="G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D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I18" i="1" s="1"/>
  <c r="I18" i="3" s="1"/>
  <c r="H16" i="1"/>
  <c r="G16" i="1"/>
  <c r="G16" i="3" s="1"/>
  <c r="F16" i="1"/>
  <c r="F16" i="3" s="1"/>
  <c r="E16" i="1"/>
  <c r="E18" i="1" s="1"/>
  <c r="E18" i="3" s="1"/>
  <c r="D16" i="1"/>
  <c r="C16" i="1"/>
  <c r="U14" i="1"/>
  <c r="T14" i="1"/>
  <c r="T41" i="1" s="1"/>
  <c r="S14" i="1"/>
  <c r="R14" i="1"/>
  <c r="R42" i="1" s="1"/>
  <c r="Q14" i="1"/>
  <c r="Q42" i="1" s="1"/>
  <c r="P14" i="1"/>
  <c r="P41" i="1" s="1"/>
  <c r="O14" i="1"/>
  <c r="O42" i="1" s="1"/>
  <c r="N14" i="1"/>
  <c r="N42" i="1" s="1"/>
  <c r="J14" i="1"/>
  <c r="I14" i="1"/>
  <c r="H14" i="1"/>
  <c r="G14" i="1"/>
  <c r="G14" i="3" s="1"/>
  <c r="F14" i="1"/>
  <c r="E14" i="1"/>
  <c r="D14" i="1"/>
  <c r="C14" i="1"/>
  <c r="J13" i="1"/>
  <c r="I13" i="1"/>
  <c r="H13" i="1"/>
  <c r="G13" i="1"/>
  <c r="G13" i="3" s="1"/>
  <c r="F13" i="1"/>
  <c r="F13" i="3" s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C9" i="1"/>
  <c r="N31" i="1" s="1"/>
  <c r="J8" i="1"/>
  <c r="I8" i="1"/>
  <c r="H8" i="1"/>
  <c r="G8" i="1"/>
  <c r="F8" i="1"/>
  <c r="E8" i="1"/>
  <c r="E8" i="3" s="1"/>
  <c r="D8" i="1"/>
  <c r="C8" i="1"/>
  <c r="U7" i="1"/>
  <c r="T7" i="1"/>
  <c r="S7" i="1"/>
  <c r="R7" i="1"/>
  <c r="Q7" i="1"/>
  <c r="P7" i="1"/>
  <c r="O7" i="1"/>
  <c r="N7" i="1"/>
  <c r="J7" i="1"/>
  <c r="U30" i="1" s="1"/>
  <c r="I7" i="1"/>
  <c r="I9" i="1" s="1"/>
  <c r="H7" i="1"/>
  <c r="G7" i="1"/>
  <c r="F7" i="1"/>
  <c r="E7" i="1"/>
  <c r="D7" i="1"/>
  <c r="D9" i="1" s="1"/>
  <c r="C7" i="1"/>
  <c r="S5" i="1"/>
  <c r="R5" i="1"/>
  <c r="P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D9" i="3" l="1"/>
  <c r="O31" i="1"/>
  <c r="D12" i="1"/>
  <c r="O74" i="1"/>
  <c r="U44" i="2"/>
  <c r="F25" i="2"/>
  <c r="N53" i="1"/>
  <c r="R44" i="2"/>
  <c r="C25" i="2"/>
  <c r="I9" i="3"/>
  <c r="T74" i="1"/>
  <c r="T75" i="1" s="1"/>
  <c r="T76" i="1" s="1"/>
  <c r="I12" i="1"/>
  <c r="T31" i="1"/>
  <c r="O53" i="1"/>
  <c r="O55" i="1"/>
  <c r="F82" i="2"/>
  <c r="F80" i="2"/>
  <c r="I82" i="2"/>
  <c r="I69" i="2"/>
  <c r="H14" i="3"/>
  <c r="D18" i="3"/>
  <c r="H27" i="1"/>
  <c r="AA49" i="2"/>
  <c r="AA48" i="2"/>
  <c r="AA51" i="2"/>
  <c r="V49" i="2"/>
  <c r="G64" i="2"/>
  <c r="G68" i="2" s="1"/>
  <c r="W67" i="2"/>
  <c r="W59" i="2"/>
  <c r="H21" i="3"/>
  <c r="H48" i="1"/>
  <c r="X44" i="2"/>
  <c r="I25" i="2"/>
  <c r="E23" i="3"/>
  <c r="E24" i="3"/>
  <c r="E7" i="3"/>
  <c r="E11" i="3"/>
  <c r="P40" i="1"/>
  <c r="I17" i="3"/>
  <c r="I21" i="3"/>
  <c r="E22" i="3"/>
  <c r="I27" i="1"/>
  <c r="F31" i="3"/>
  <c r="C36" i="3"/>
  <c r="E38" i="1"/>
  <c r="E33" i="3" s="1"/>
  <c r="C49" i="1"/>
  <c r="N55" i="1"/>
  <c r="Y44" i="2"/>
  <c r="J25" i="2"/>
  <c r="AB51" i="2"/>
  <c r="AB48" i="2"/>
  <c r="T51" i="2"/>
  <c r="D29" i="3"/>
  <c r="S41" i="1"/>
  <c r="T5" i="1"/>
  <c r="F23" i="3"/>
  <c r="F24" i="3"/>
  <c r="F7" i="3"/>
  <c r="Q40" i="1"/>
  <c r="F11" i="3"/>
  <c r="J9" i="1"/>
  <c r="J14" i="3"/>
  <c r="J17" i="3"/>
  <c r="F18" i="1"/>
  <c r="F18" i="3" s="1"/>
  <c r="J21" i="3"/>
  <c r="F22" i="3"/>
  <c r="J27" i="1"/>
  <c r="I34" i="3"/>
  <c r="F35" i="3"/>
  <c r="D37" i="3"/>
  <c r="F38" i="1"/>
  <c r="U53" i="1"/>
  <c r="Z50" i="2"/>
  <c r="K21" i="2"/>
  <c r="Z51" i="2" s="1"/>
  <c r="Z53" i="2"/>
  <c r="Y54" i="2"/>
  <c r="S52" i="2"/>
  <c r="S47" i="2"/>
  <c r="T47" i="2"/>
  <c r="D51" i="2"/>
  <c r="D81" i="2" s="1"/>
  <c r="AB49" i="2"/>
  <c r="Z55" i="2"/>
  <c r="R60" i="2"/>
  <c r="C68" i="2"/>
  <c r="D10" i="3"/>
  <c r="H17" i="3"/>
  <c r="D22" i="3"/>
  <c r="H30" i="3"/>
  <c r="D35" i="3"/>
  <c r="T35" i="1"/>
  <c r="D38" i="1"/>
  <c r="D30" i="3" s="1"/>
  <c r="E10" i="3"/>
  <c r="I14" i="3"/>
  <c r="U5" i="1"/>
  <c r="F10" i="3"/>
  <c r="G24" i="3"/>
  <c r="G7" i="3"/>
  <c r="G11" i="3"/>
  <c r="C8" i="3"/>
  <c r="G10" i="3"/>
  <c r="C13" i="3"/>
  <c r="C16" i="3"/>
  <c r="G18" i="1"/>
  <c r="G18" i="3" s="1"/>
  <c r="G22" i="3"/>
  <c r="G29" i="3"/>
  <c r="O30" i="1"/>
  <c r="H31" i="3"/>
  <c r="E37" i="3"/>
  <c r="G38" i="1"/>
  <c r="G34" i="3" s="1"/>
  <c r="E49" i="1"/>
  <c r="Q45" i="1"/>
  <c r="AA53" i="2"/>
  <c r="AA50" i="2"/>
  <c r="L22" i="2"/>
  <c r="AA47" i="2"/>
  <c r="AB43" i="2"/>
  <c r="AA52" i="2"/>
  <c r="AA43" i="2"/>
  <c r="AA55" i="2"/>
  <c r="V44" i="2"/>
  <c r="G27" i="2"/>
  <c r="V51" i="2"/>
  <c r="G51" i="2"/>
  <c r="Y51" i="2"/>
  <c r="R50" i="2"/>
  <c r="E28" i="2"/>
  <c r="H10" i="3"/>
  <c r="H22" i="3"/>
  <c r="H29" i="3"/>
  <c r="H38" i="1"/>
  <c r="P30" i="1"/>
  <c r="I31" i="3"/>
  <c r="H35" i="3"/>
  <c r="I38" i="1"/>
  <c r="I36" i="3" s="1"/>
  <c r="F49" i="1"/>
  <c r="W44" i="2"/>
  <c r="H25" i="2"/>
  <c r="X60" i="2"/>
  <c r="D13" i="3"/>
  <c r="D16" i="3"/>
  <c r="H18" i="1"/>
  <c r="H18" i="3" s="1"/>
  <c r="I24" i="3"/>
  <c r="I7" i="3"/>
  <c r="I11" i="3"/>
  <c r="I23" i="3"/>
  <c r="T40" i="1"/>
  <c r="I10" i="3"/>
  <c r="E13" i="3"/>
  <c r="E16" i="3"/>
  <c r="I22" i="3"/>
  <c r="I29" i="3"/>
  <c r="Q30" i="1"/>
  <c r="F32" i="3"/>
  <c r="G37" i="3"/>
  <c r="U48" i="2"/>
  <c r="F8" i="3"/>
  <c r="Q37" i="1"/>
  <c r="J10" i="3"/>
  <c r="J18" i="3"/>
  <c r="J22" i="3"/>
  <c r="J38" i="1"/>
  <c r="R30" i="1"/>
  <c r="D33" i="3"/>
  <c r="Q34" i="1"/>
  <c r="J35" i="3"/>
  <c r="H36" i="3"/>
  <c r="Q38" i="1"/>
  <c r="Q39" i="1" s="1"/>
  <c r="P55" i="1"/>
  <c r="P53" i="1"/>
  <c r="P45" i="1"/>
  <c r="C18" i="2"/>
  <c r="C40" i="2" s="1"/>
  <c r="R18" i="2" s="1"/>
  <c r="R40" i="2" s="1"/>
  <c r="R53" i="2"/>
  <c r="G23" i="3"/>
  <c r="G8" i="3"/>
  <c r="R37" i="1"/>
  <c r="R36" i="1"/>
  <c r="C9" i="3"/>
  <c r="N74" i="1"/>
  <c r="N75" i="1" s="1"/>
  <c r="N76" i="1" s="1"/>
  <c r="C21" i="3"/>
  <c r="H32" i="3"/>
  <c r="S53" i="2"/>
  <c r="D22" i="2"/>
  <c r="T49" i="2"/>
  <c r="T48" i="2"/>
  <c r="R54" i="2"/>
  <c r="R55" i="2"/>
  <c r="R47" i="2"/>
  <c r="T50" i="2"/>
  <c r="T60" i="2"/>
  <c r="J23" i="3"/>
  <c r="H24" i="3"/>
  <c r="H7" i="3"/>
  <c r="H23" i="3"/>
  <c r="H11" i="3"/>
  <c r="C14" i="3"/>
  <c r="C27" i="1"/>
  <c r="R34" i="1"/>
  <c r="O35" i="1"/>
  <c r="S38" i="1"/>
  <c r="H8" i="3"/>
  <c r="S37" i="1"/>
  <c r="H13" i="3"/>
  <c r="D14" i="3"/>
  <c r="S42" i="1"/>
  <c r="H16" i="3"/>
  <c r="D17" i="3"/>
  <c r="D21" i="3"/>
  <c r="D27" i="1"/>
  <c r="O38" i="1"/>
  <c r="T30" i="1"/>
  <c r="I32" i="3"/>
  <c r="F33" i="3"/>
  <c r="P35" i="1"/>
  <c r="J37" i="3"/>
  <c r="T38" i="1"/>
  <c r="T39" i="1" s="1"/>
  <c r="J49" i="1"/>
  <c r="N41" i="1"/>
  <c r="G54" i="1"/>
  <c r="E22" i="2"/>
  <c r="T43" i="2"/>
  <c r="S55" i="2"/>
  <c r="F64" i="2"/>
  <c r="D8" i="3"/>
  <c r="O37" i="1"/>
  <c r="S30" i="1"/>
  <c r="I49" i="1"/>
  <c r="I8" i="3"/>
  <c r="T36" i="1"/>
  <c r="E9" i="1"/>
  <c r="I13" i="3"/>
  <c r="E14" i="3"/>
  <c r="T42" i="1"/>
  <c r="I16" i="3"/>
  <c r="E17" i="3"/>
  <c r="E21" i="3"/>
  <c r="E27" i="1"/>
  <c r="G33" i="3"/>
  <c r="Q35" i="1"/>
  <c r="O36" i="1"/>
  <c r="P37" i="1"/>
  <c r="U38" i="1"/>
  <c r="R40" i="1"/>
  <c r="O41" i="1"/>
  <c r="H54" i="1"/>
  <c r="T54" i="2"/>
  <c r="T55" i="2"/>
  <c r="H51" i="2"/>
  <c r="S43" i="2"/>
  <c r="Z48" i="2"/>
  <c r="Y48" i="2"/>
  <c r="C48" i="6"/>
  <c r="C17" i="3"/>
  <c r="N38" i="1"/>
  <c r="O5" i="1"/>
  <c r="Q5" i="1"/>
  <c r="J8" i="3"/>
  <c r="U36" i="1"/>
  <c r="F9" i="1"/>
  <c r="J13" i="3"/>
  <c r="F14" i="3"/>
  <c r="U42" i="1"/>
  <c r="U41" i="1"/>
  <c r="J16" i="3"/>
  <c r="F17" i="3"/>
  <c r="F21" i="3"/>
  <c r="F27" i="1"/>
  <c r="F30" i="3"/>
  <c r="C31" i="3"/>
  <c r="H33" i="3"/>
  <c r="E34" i="3"/>
  <c r="U34" i="1"/>
  <c r="R35" i="1"/>
  <c r="P36" i="1"/>
  <c r="T37" i="1"/>
  <c r="S40" i="1"/>
  <c r="Q41" i="1"/>
  <c r="Q55" i="1"/>
  <c r="Q53" i="1"/>
  <c r="C54" i="1"/>
  <c r="N45" i="1" s="1"/>
  <c r="G25" i="2"/>
  <c r="H64" i="2"/>
  <c r="C80" i="2"/>
  <c r="D23" i="3"/>
  <c r="D11" i="3"/>
  <c r="O40" i="1"/>
  <c r="D7" i="3"/>
  <c r="D24" i="3"/>
  <c r="H9" i="1"/>
  <c r="J24" i="3"/>
  <c r="J7" i="3"/>
  <c r="J11" i="3"/>
  <c r="U35" i="1"/>
  <c r="C23" i="3"/>
  <c r="C24" i="3"/>
  <c r="C7" i="3"/>
  <c r="C11" i="3"/>
  <c r="G9" i="1"/>
  <c r="C10" i="3"/>
  <c r="C12" i="1"/>
  <c r="C18" i="1"/>
  <c r="C18" i="3" s="1"/>
  <c r="C22" i="3"/>
  <c r="C38" i="1"/>
  <c r="C32" i="3" s="1"/>
  <c r="R38" i="1"/>
  <c r="R39" i="1" s="1"/>
  <c r="D31" i="3"/>
  <c r="I33" i="3"/>
  <c r="F34" i="3"/>
  <c r="S35" i="1"/>
  <c r="Q36" i="1"/>
  <c r="U37" i="1"/>
  <c r="U40" i="1"/>
  <c r="R41" i="1"/>
  <c r="G48" i="1"/>
  <c r="J82" i="2"/>
  <c r="J69" i="2"/>
  <c r="F37" i="3"/>
  <c r="I54" i="1"/>
  <c r="AB47" i="2"/>
  <c r="AB50" i="2"/>
  <c r="AB55" i="2"/>
  <c r="W49" i="2"/>
  <c r="J54" i="1"/>
  <c r="M65" i="2"/>
  <c r="K65" i="2"/>
  <c r="Z34" i="2"/>
  <c r="U51" i="2"/>
  <c r="U52" i="2"/>
  <c r="X49" i="2"/>
  <c r="I64" i="2"/>
  <c r="I68" i="2" s="1"/>
  <c r="E63" i="2"/>
  <c r="N24" i="6"/>
  <c r="N48" i="6" s="1"/>
  <c r="H48" i="6"/>
  <c r="H79" i="6" s="1"/>
  <c r="S50" i="2"/>
  <c r="F81" i="2"/>
  <c r="R52" i="2"/>
  <c r="G63" i="2"/>
  <c r="G81" i="2"/>
  <c r="I9" i="4"/>
  <c r="I18" i="4" s="1"/>
  <c r="I19" i="4" s="1"/>
  <c r="D32" i="3"/>
  <c r="H34" i="3"/>
  <c r="E35" i="3"/>
  <c r="U43" i="2"/>
  <c r="U55" i="2"/>
  <c r="C51" i="2"/>
  <c r="T52" i="2"/>
  <c r="U53" i="2"/>
  <c r="U54" i="2"/>
  <c r="I80" i="2"/>
  <c r="G18" i="4"/>
  <c r="G19" i="4" s="1"/>
  <c r="Q24" i="6"/>
  <c r="D24" i="6"/>
  <c r="D48" i="6" s="1"/>
  <c r="F24" i="6"/>
  <c r="F48" i="6" s="1"/>
  <c r="V53" i="2"/>
  <c r="V55" i="2"/>
  <c r="AB52" i="2"/>
  <c r="V54" i="2"/>
  <c r="J80" i="2"/>
  <c r="J81" i="2"/>
  <c r="J63" i="2"/>
  <c r="V60" i="2"/>
  <c r="E48" i="6"/>
  <c r="D21" i="10"/>
  <c r="G35" i="3"/>
  <c r="D36" i="3"/>
  <c r="D49" i="1"/>
  <c r="D54" i="1"/>
  <c r="W43" i="2"/>
  <c r="W53" i="2"/>
  <c r="W55" i="2"/>
  <c r="W54" i="2"/>
  <c r="E51" i="2"/>
  <c r="E80" i="2" s="1"/>
  <c r="V52" i="2"/>
  <c r="R48" i="2"/>
  <c r="AB53" i="2"/>
  <c r="R59" i="2"/>
  <c r="R67" i="2"/>
  <c r="E36" i="3"/>
  <c r="I48" i="1"/>
  <c r="E54" i="1"/>
  <c r="X53" i="2"/>
  <c r="W47" i="2"/>
  <c r="S48" i="2"/>
  <c r="Y49" i="2"/>
  <c r="D64" i="2"/>
  <c r="L63" i="2"/>
  <c r="J64" i="2"/>
  <c r="J68" i="2" s="1"/>
  <c r="I48" i="6"/>
  <c r="I79" i="6" s="1"/>
  <c r="K78" i="6"/>
  <c r="K79" i="6" s="1"/>
  <c r="G78" i="6"/>
  <c r="G79" i="6" s="1"/>
  <c r="F36" i="3"/>
  <c r="C37" i="3"/>
  <c r="Y53" i="2"/>
  <c r="M22" i="2"/>
  <c r="Y55" i="2"/>
  <c r="X47" i="2"/>
  <c r="U50" i="2"/>
  <c r="U49" i="2"/>
  <c r="Y60" i="2"/>
  <c r="C21" i="10"/>
  <c r="C32" i="10" s="1"/>
  <c r="Y52" i="2"/>
  <c r="I63" i="2"/>
  <c r="I81" i="2"/>
  <c r="H12" i="4"/>
  <c r="Y47" i="2"/>
  <c r="C27" i="3" l="1"/>
  <c r="N27" i="1"/>
  <c r="J55" i="1"/>
  <c r="J56" i="1" s="1"/>
  <c r="U46" i="1"/>
  <c r="I27" i="3"/>
  <c r="T27" i="1"/>
  <c r="G36" i="3"/>
  <c r="U39" i="1"/>
  <c r="H82" i="2"/>
  <c r="H54" i="3"/>
  <c r="H55" i="1"/>
  <c r="S46" i="1"/>
  <c r="G55" i="1"/>
  <c r="R46" i="1"/>
  <c r="J38" i="3"/>
  <c r="G82" i="2"/>
  <c r="G69" i="2"/>
  <c r="H13" i="4"/>
  <c r="I12" i="4"/>
  <c r="I13" i="4" s="1"/>
  <c r="AB44" i="2"/>
  <c r="M25" i="2"/>
  <c r="P46" i="1"/>
  <c r="E55" i="1"/>
  <c r="E49" i="3" s="1"/>
  <c r="D54" i="3"/>
  <c r="D55" i="1"/>
  <c r="O46" i="1"/>
  <c r="Y67" i="2"/>
  <c r="Y59" i="2"/>
  <c r="C69" i="2"/>
  <c r="C81" i="2"/>
  <c r="C82" i="2"/>
  <c r="V67" i="2"/>
  <c r="V59" i="2"/>
  <c r="J32" i="3"/>
  <c r="S39" i="1"/>
  <c r="J29" i="3"/>
  <c r="I35" i="3"/>
  <c r="G30" i="3"/>
  <c r="T59" i="2"/>
  <c r="T67" i="2"/>
  <c r="J27" i="3"/>
  <c r="U27" i="1"/>
  <c r="H48" i="3"/>
  <c r="S53" i="1"/>
  <c r="S45" i="1"/>
  <c r="S55" i="1"/>
  <c r="G80" i="2"/>
  <c r="C12" i="3"/>
  <c r="C15" i="1"/>
  <c r="C15" i="3" s="1"/>
  <c r="C25" i="1"/>
  <c r="N64" i="1"/>
  <c r="C55" i="1"/>
  <c r="N46" i="1"/>
  <c r="C30" i="3"/>
  <c r="E30" i="3"/>
  <c r="I37" i="3"/>
  <c r="O39" i="1"/>
  <c r="P34" i="1"/>
  <c r="H38" i="3"/>
  <c r="H56" i="1"/>
  <c r="E31" i="3"/>
  <c r="U74" i="2"/>
  <c r="F29" i="2"/>
  <c r="F38" i="2"/>
  <c r="X67" i="2"/>
  <c r="X68" i="2"/>
  <c r="X59" i="2"/>
  <c r="H9" i="3"/>
  <c r="S31" i="1"/>
  <c r="S74" i="1"/>
  <c r="S75" i="1" s="1"/>
  <c r="S76" i="1" s="1"/>
  <c r="H12" i="1"/>
  <c r="E27" i="3"/>
  <c r="P27" i="1"/>
  <c r="C33" i="3"/>
  <c r="J33" i="3"/>
  <c r="P39" i="1"/>
  <c r="I48" i="3"/>
  <c r="T56" i="1"/>
  <c r="T48" i="1"/>
  <c r="T53" i="1"/>
  <c r="T45" i="1"/>
  <c r="T55" i="1"/>
  <c r="D49" i="3"/>
  <c r="R74" i="1"/>
  <c r="R31" i="1"/>
  <c r="G12" i="1"/>
  <c r="G9" i="3"/>
  <c r="J49" i="3"/>
  <c r="D27" i="3"/>
  <c r="O27" i="1"/>
  <c r="D38" i="3"/>
  <c r="D56" i="1"/>
  <c r="D82" i="2"/>
  <c r="D80" i="2"/>
  <c r="Y74" i="2"/>
  <c r="J38" i="2"/>
  <c r="Y68" i="2" s="1"/>
  <c r="J29" i="2"/>
  <c r="H27" i="3"/>
  <c r="S27" i="1"/>
  <c r="C35" i="3"/>
  <c r="H37" i="3"/>
  <c r="J31" i="3"/>
  <c r="F56" i="1"/>
  <c r="F38" i="3"/>
  <c r="C49" i="3"/>
  <c r="O45" i="1"/>
  <c r="I12" i="3"/>
  <c r="T64" i="1"/>
  <c r="I15" i="1"/>
  <c r="I15" i="3" s="1"/>
  <c r="I25" i="1"/>
  <c r="O75" i="1"/>
  <c r="O76" i="1" s="1"/>
  <c r="U45" i="1"/>
  <c r="D12" i="3"/>
  <c r="D25" i="1"/>
  <c r="O64" i="1"/>
  <c r="D15" i="1"/>
  <c r="D15" i="3" s="1"/>
  <c r="E82" i="2"/>
  <c r="E69" i="2"/>
  <c r="E81" i="2"/>
  <c r="I55" i="1"/>
  <c r="I49" i="3" s="1"/>
  <c r="T46" i="1"/>
  <c r="F9" i="3"/>
  <c r="Q74" i="1"/>
  <c r="Q31" i="1"/>
  <c r="F12" i="1"/>
  <c r="F49" i="3"/>
  <c r="H81" i="2"/>
  <c r="G38" i="3"/>
  <c r="U74" i="1"/>
  <c r="U75" i="1" s="1"/>
  <c r="U76" i="1" s="1"/>
  <c r="J12" i="1"/>
  <c r="J9" i="3"/>
  <c r="U31" i="1"/>
  <c r="E38" i="3"/>
  <c r="S60" i="2"/>
  <c r="D68" i="2"/>
  <c r="D69" i="2" s="1"/>
  <c r="F68" i="2"/>
  <c r="F69" i="2" s="1"/>
  <c r="U60" i="2"/>
  <c r="T44" i="2"/>
  <c r="E25" i="2"/>
  <c r="S34" i="1"/>
  <c r="D25" i="2"/>
  <c r="S44" i="2"/>
  <c r="I38" i="3"/>
  <c r="I56" i="1"/>
  <c r="J34" i="3"/>
  <c r="U55" i="1"/>
  <c r="I38" i="2"/>
  <c r="X74" i="2"/>
  <c r="I29" i="2"/>
  <c r="R74" i="2"/>
  <c r="C29" i="2"/>
  <c r="C38" i="2"/>
  <c r="J36" i="3"/>
  <c r="H80" i="2"/>
  <c r="H68" i="2"/>
  <c r="H69" i="2" s="1"/>
  <c r="W60" i="2"/>
  <c r="T34" i="1"/>
  <c r="W74" i="2"/>
  <c r="H38" i="2"/>
  <c r="H29" i="2"/>
  <c r="AA44" i="2"/>
  <c r="L25" i="2"/>
  <c r="G31" i="3"/>
  <c r="C56" i="1"/>
  <c r="C38" i="3"/>
  <c r="E9" i="3"/>
  <c r="P31" i="1"/>
  <c r="P74" i="1"/>
  <c r="P75" i="1" s="1"/>
  <c r="P76" i="1" s="1"/>
  <c r="E12" i="1"/>
  <c r="C34" i="3"/>
  <c r="G32" i="3"/>
  <c r="Z49" i="2"/>
  <c r="Q46" i="1"/>
  <c r="I30" i="3"/>
  <c r="O34" i="1"/>
  <c r="J30" i="3"/>
  <c r="G48" i="3"/>
  <c r="R53" i="1"/>
  <c r="R45" i="1"/>
  <c r="R55" i="1"/>
  <c r="C29" i="3"/>
  <c r="V74" i="2"/>
  <c r="G29" i="2"/>
  <c r="G38" i="2"/>
  <c r="F27" i="3"/>
  <c r="Q27" i="1"/>
  <c r="D34" i="3"/>
  <c r="E32" i="3"/>
  <c r="K22" i="2"/>
  <c r="F29" i="3"/>
  <c r="F55" i="1"/>
  <c r="E29" i="3"/>
  <c r="J31" i="2" l="1"/>
  <c r="D9" i="2" s="1"/>
  <c r="Y83" i="2"/>
  <c r="Y84" i="2" s="1"/>
  <c r="Y85" i="2" s="1"/>
  <c r="G58" i="3"/>
  <c r="G50" i="3"/>
  <c r="G55" i="3"/>
  <c r="G43" i="3"/>
  <c r="G40" i="3"/>
  <c r="G46" i="3"/>
  <c r="G53" i="3"/>
  <c r="G52" i="3"/>
  <c r="G49" i="3"/>
  <c r="G41" i="3"/>
  <c r="G51" i="3"/>
  <c r="G47" i="3"/>
  <c r="G44" i="3"/>
  <c r="G42" i="3"/>
  <c r="G45" i="3"/>
  <c r="D25" i="3"/>
  <c r="O32" i="1"/>
  <c r="O6" i="1"/>
  <c r="O65" i="1"/>
  <c r="D26" i="1"/>
  <c r="O56" i="1"/>
  <c r="O48" i="1"/>
  <c r="L38" i="2"/>
  <c r="AA74" i="2"/>
  <c r="L29" i="2"/>
  <c r="T74" i="2"/>
  <c r="E29" i="2"/>
  <c r="E38" i="2"/>
  <c r="U64" i="1"/>
  <c r="J12" i="3"/>
  <c r="J15" i="1"/>
  <c r="J15" i="3" s="1"/>
  <c r="J25" i="1"/>
  <c r="I54" i="3"/>
  <c r="I25" i="3"/>
  <c r="T65" i="1"/>
  <c r="T6" i="1"/>
  <c r="I26" i="1"/>
  <c r="T32" i="1"/>
  <c r="H12" i="3"/>
  <c r="S64" i="1"/>
  <c r="H15" i="1"/>
  <c r="H15" i="3" s="1"/>
  <c r="H25" i="1"/>
  <c r="C25" i="3"/>
  <c r="C26" i="1"/>
  <c r="N32" i="1"/>
  <c r="N65" i="1"/>
  <c r="N48" i="1"/>
  <c r="N6" i="1"/>
  <c r="N56" i="1"/>
  <c r="F12" i="3"/>
  <c r="Q64" i="1"/>
  <c r="F25" i="1"/>
  <c r="F15" i="1"/>
  <c r="F15" i="3" s="1"/>
  <c r="R64" i="1"/>
  <c r="G12" i="3"/>
  <c r="G25" i="1"/>
  <c r="G15" i="1"/>
  <c r="G15" i="3" s="1"/>
  <c r="V75" i="2"/>
  <c r="V45" i="2"/>
  <c r="V19" i="2"/>
  <c r="V23" i="2" s="1"/>
  <c r="G39" i="2"/>
  <c r="E56" i="1"/>
  <c r="C31" i="2"/>
  <c r="R83" i="2"/>
  <c r="R84" i="2" s="1"/>
  <c r="R85" i="2" s="1"/>
  <c r="I31" i="2"/>
  <c r="X83" i="2"/>
  <c r="X84" i="2" s="1"/>
  <c r="X85" i="2" s="1"/>
  <c r="Y75" i="2"/>
  <c r="Y45" i="2"/>
  <c r="Y19" i="2"/>
  <c r="Y23" i="2" s="1"/>
  <c r="J39" i="2"/>
  <c r="I58" i="3"/>
  <c r="I50" i="3"/>
  <c r="I55" i="3"/>
  <c r="I46" i="3"/>
  <c r="I51" i="3"/>
  <c r="I45" i="3"/>
  <c r="I40" i="3"/>
  <c r="I43" i="3"/>
  <c r="I47" i="3"/>
  <c r="I52" i="3"/>
  <c r="I42" i="3"/>
  <c r="I53" i="3"/>
  <c r="I44" i="3"/>
  <c r="I41" i="3"/>
  <c r="F55" i="3"/>
  <c r="F58" i="3"/>
  <c r="F50" i="3"/>
  <c r="F51" i="3"/>
  <c r="F42" i="3"/>
  <c r="F52" i="3"/>
  <c r="F48" i="3"/>
  <c r="F41" i="3"/>
  <c r="F40" i="3"/>
  <c r="F43" i="3"/>
  <c r="F46" i="3"/>
  <c r="F53" i="3"/>
  <c r="F45" i="3"/>
  <c r="F44" i="3"/>
  <c r="F47" i="3"/>
  <c r="F54" i="3"/>
  <c r="H31" i="2"/>
  <c r="W83" i="2"/>
  <c r="W84" i="2" s="1"/>
  <c r="W85" i="2" s="1"/>
  <c r="G56" i="1"/>
  <c r="Z44" i="2"/>
  <c r="K25" i="2"/>
  <c r="W75" i="2"/>
  <c r="W45" i="2"/>
  <c r="W19" i="2"/>
  <c r="W23" i="2" s="1"/>
  <c r="H39" i="2"/>
  <c r="W68" i="2"/>
  <c r="X75" i="2"/>
  <c r="I39" i="2"/>
  <c r="X45" i="2"/>
  <c r="X19" i="2"/>
  <c r="X23" i="2" s="1"/>
  <c r="E12" i="3"/>
  <c r="E25" i="1"/>
  <c r="P64" i="1"/>
  <c r="E15" i="1"/>
  <c r="E15" i="3" s="1"/>
  <c r="V68" i="2"/>
  <c r="D55" i="3"/>
  <c r="D58" i="3"/>
  <c r="D50" i="3"/>
  <c r="D46" i="3"/>
  <c r="D41" i="3"/>
  <c r="D40" i="3"/>
  <c r="D51" i="3"/>
  <c r="D43" i="3"/>
  <c r="D45" i="3"/>
  <c r="D42" i="3"/>
  <c r="D47" i="3"/>
  <c r="D53" i="3"/>
  <c r="D52" i="3"/>
  <c r="D48" i="3"/>
  <c r="D44" i="3"/>
  <c r="E55" i="3"/>
  <c r="E58" i="3"/>
  <c r="E50" i="3"/>
  <c r="E47" i="3"/>
  <c r="E44" i="3"/>
  <c r="E48" i="3"/>
  <c r="E52" i="3"/>
  <c r="E40" i="3"/>
  <c r="E46" i="3"/>
  <c r="E41" i="3"/>
  <c r="E51" i="3"/>
  <c r="E45" i="3"/>
  <c r="E42" i="3"/>
  <c r="E53" i="3"/>
  <c r="E43" i="3"/>
  <c r="J58" i="3"/>
  <c r="J50" i="3"/>
  <c r="J55" i="3"/>
  <c r="J43" i="3"/>
  <c r="J51" i="3"/>
  <c r="J41" i="3"/>
  <c r="J45" i="3"/>
  <c r="J46" i="3"/>
  <c r="J40" i="3"/>
  <c r="J47" i="3"/>
  <c r="J44" i="3"/>
  <c r="J53" i="3"/>
  <c r="J42" i="3"/>
  <c r="J52" i="3"/>
  <c r="J48" i="3"/>
  <c r="Q75" i="1"/>
  <c r="Q76" i="1" s="1"/>
  <c r="E54" i="3"/>
  <c r="G54" i="3"/>
  <c r="J54" i="3"/>
  <c r="G31" i="2"/>
  <c r="V83" i="2"/>
  <c r="V84" i="2" s="1"/>
  <c r="V85" i="2" s="1"/>
  <c r="S74" i="2"/>
  <c r="D29" i="2"/>
  <c r="D38" i="2"/>
  <c r="R75" i="1"/>
  <c r="R76" i="1" s="1"/>
  <c r="U45" i="2"/>
  <c r="U75" i="2"/>
  <c r="U19" i="2"/>
  <c r="U23" i="2" s="1"/>
  <c r="F39" i="2"/>
  <c r="U68" i="2"/>
  <c r="C55" i="3"/>
  <c r="C58" i="3"/>
  <c r="C50" i="3"/>
  <c r="C47" i="3"/>
  <c r="C51" i="3"/>
  <c r="C46" i="3"/>
  <c r="C45" i="3"/>
  <c r="C40" i="3"/>
  <c r="C41" i="3"/>
  <c r="C43" i="3"/>
  <c r="C42" i="3"/>
  <c r="C48" i="3"/>
  <c r="C52" i="3"/>
  <c r="C44" i="3"/>
  <c r="C53" i="3"/>
  <c r="AB74" i="2"/>
  <c r="M38" i="2"/>
  <c r="M29" i="2"/>
  <c r="R45" i="2"/>
  <c r="R75" i="2"/>
  <c r="C39" i="2"/>
  <c r="R68" i="2"/>
  <c r="R19" i="2"/>
  <c r="R23" i="2" s="1"/>
  <c r="F31" i="2"/>
  <c r="U83" i="2"/>
  <c r="U84" i="2" s="1"/>
  <c r="U85" i="2" s="1"/>
  <c r="C54" i="3"/>
  <c r="H58" i="3"/>
  <c r="H50" i="3"/>
  <c r="H55" i="3"/>
  <c r="H45" i="3"/>
  <c r="H47" i="3"/>
  <c r="H52" i="3"/>
  <c r="H51" i="3"/>
  <c r="H40" i="3"/>
  <c r="H53" i="3"/>
  <c r="H49" i="3"/>
  <c r="H46" i="3"/>
  <c r="H44" i="3"/>
  <c r="H43" i="3"/>
  <c r="H42" i="3"/>
  <c r="H41" i="3"/>
  <c r="E31" i="2" l="1"/>
  <c r="T83" i="2"/>
  <c r="T84" i="2" s="1"/>
  <c r="T85" i="2" s="1"/>
  <c r="W46" i="2"/>
  <c r="W62" i="2"/>
  <c r="W70" i="2"/>
  <c r="W25" i="2"/>
  <c r="L30" i="2"/>
  <c r="AA22" i="2" s="1"/>
  <c r="L31" i="2"/>
  <c r="F9" i="2" s="1"/>
  <c r="L66" i="2" s="1"/>
  <c r="AA83" i="2"/>
  <c r="AA84" i="2" s="1"/>
  <c r="AA85" i="2" s="1"/>
  <c r="N8" i="1"/>
  <c r="N11" i="1" s="1"/>
  <c r="U46" i="2"/>
  <c r="U62" i="2"/>
  <c r="U70" i="2"/>
  <c r="U25" i="2"/>
  <c r="Z74" i="2"/>
  <c r="K38" i="2"/>
  <c r="K29" i="2"/>
  <c r="Y69" i="2"/>
  <c r="Y61" i="2"/>
  <c r="W61" i="2"/>
  <c r="W69" i="2"/>
  <c r="R61" i="2"/>
  <c r="R69" i="2"/>
  <c r="Y62" i="2"/>
  <c r="Y70" i="2"/>
  <c r="Y25" i="2"/>
  <c r="Y46" i="2"/>
  <c r="G25" i="3"/>
  <c r="R6" i="1"/>
  <c r="R65" i="1"/>
  <c r="G26" i="1"/>
  <c r="R32" i="1"/>
  <c r="R56" i="1"/>
  <c r="R48" i="1"/>
  <c r="C26" i="3"/>
  <c r="N47" i="1"/>
  <c r="N57" i="1"/>
  <c r="J25" i="3"/>
  <c r="U65" i="1"/>
  <c r="U6" i="1"/>
  <c r="J26" i="1"/>
  <c r="U32" i="1"/>
  <c r="U56" i="1"/>
  <c r="U48" i="1"/>
  <c r="D26" i="3"/>
  <c r="O47" i="1"/>
  <c r="O57" i="1"/>
  <c r="X46" i="2"/>
  <c r="X62" i="2"/>
  <c r="X70" i="2"/>
  <c r="X25" i="2"/>
  <c r="E25" i="3"/>
  <c r="P65" i="1"/>
  <c r="P6" i="1"/>
  <c r="P32" i="1"/>
  <c r="E26" i="1"/>
  <c r="P48" i="1"/>
  <c r="P56" i="1"/>
  <c r="M31" i="2"/>
  <c r="G9" i="2" s="1"/>
  <c r="M66" i="2" s="1"/>
  <c r="M30" i="2"/>
  <c r="AB22" i="2" s="1"/>
  <c r="AB83" i="2"/>
  <c r="AB84" i="2" s="1"/>
  <c r="AB85" i="2" s="1"/>
  <c r="S45" i="2"/>
  <c r="S75" i="2"/>
  <c r="D39" i="2"/>
  <c r="S19" i="2"/>
  <c r="S23" i="2" s="1"/>
  <c r="S68" i="2"/>
  <c r="S32" i="1"/>
  <c r="H25" i="3"/>
  <c r="S65" i="1"/>
  <c r="S6" i="1"/>
  <c r="H26" i="1"/>
  <c r="S56" i="1"/>
  <c r="S48" i="1"/>
  <c r="O8" i="1"/>
  <c r="O11" i="1"/>
  <c r="AB45" i="2"/>
  <c r="AB75" i="2"/>
  <c r="M39" i="2"/>
  <c r="AB61" i="2" s="1"/>
  <c r="AB19" i="2"/>
  <c r="AB23" i="2" s="1"/>
  <c r="D31" i="2"/>
  <c r="S83" i="2"/>
  <c r="S84" i="2" s="1"/>
  <c r="S85" i="2" s="1"/>
  <c r="X69" i="2"/>
  <c r="X61" i="2"/>
  <c r="F25" i="3"/>
  <c r="Q65" i="1"/>
  <c r="Q6" i="1"/>
  <c r="F26" i="1"/>
  <c r="Q32" i="1"/>
  <c r="Q48" i="1"/>
  <c r="Q56" i="1"/>
  <c r="T75" i="2"/>
  <c r="T45" i="2"/>
  <c r="T19" i="2"/>
  <c r="T23" i="2" s="1"/>
  <c r="E39" i="2"/>
  <c r="T68" i="2"/>
  <c r="V61" i="2"/>
  <c r="V69" i="2"/>
  <c r="I26" i="3"/>
  <c r="T47" i="1"/>
  <c r="T57" i="1"/>
  <c r="V46" i="2"/>
  <c r="V70" i="2"/>
  <c r="V62" i="2"/>
  <c r="V25" i="2"/>
  <c r="T8" i="1"/>
  <c r="T11" i="1" s="1"/>
  <c r="R70" i="2"/>
  <c r="R46" i="2"/>
  <c r="R62" i="2"/>
  <c r="R25" i="2"/>
  <c r="U69" i="2"/>
  <c r="U61" i="2"/>
  <c r="AA75" i="2"/>
  <c r="L39" i="2"/>
  <c r="AA61" i="2" s="1"/>
  <c r="AA45" i="2"/>
  <c r="AA19" i="2"/>
  <c r="AA23" i="2" s="1"/>
  <c r="T49" i="1" l="1"/>
  <c r="T66" i="1"/>
  <c r="T58" i="1"/>
  <c r="T33" i="1"/>
  <c r="T13" i="1"/>
  <c r="N66" i="1"/>
  <c r="N58" i="1"/>
  <c r="N13" i="1"/>
  <c r="N49" i="1"/>
  <c r="N33" i="1"/>
  <c r="F26" i="3"/>
  <c r="Q47" i="1"/>
  <c r="Q57" i="1"/>
  <c r="X76" i="2"/>
  <c r="X71" i="2"/>
  <c r="X72" i="2"/>
  <c r="X63" i="2"/>
  <c r="X64" i="2"/>
  <c r="X31" i="2"/>
  <c r="X35" i="2" s="1"/>
  <c r="H26" i="3"/>
  <c r="S57" i="1"/>
  <c r="S47" i="1"/>
  <c r="M68" i="2"/>
  <c r="AB60" i="2"/>
  <c r="AB59" i="2"/>
  <c r="R8" i="1"/>
  <c r="R11" i="1" s="1"/>
  <c r="S61" i="2"/>
  <c r="S69" i="2"/>
  <c r="T70" i="2"/>
  <c r="T25" i="2"/>
  <c r="T62" i="2"/>
  <c r="T46" i="2"/>
  <c r="AA25" i="2"/>
  <c r="AA62" i="2"/>
  <c r="AA46" i="2"/>
  <c r="V72" i="2"/>
  <c r="V76" i="2"/>
  <c r="V63" i="2"/>
  <c r="V71" i="2"/>
  <c r="V64" i="2"/>
  <c r="V31" i="2"/>
  <c r="V35" i="2" s="1"/>
  <c r="E26" i="3"/>
  <c r="P47" i="1"/>
  <c r="P57" i="1"/>
  <c r="J26" i="3"/>
  <c r="U57" i="1"/>
  <c r="U47" i="1"/>
  <c r="T61" i="2"/>
  <c r="T69" i="2"/>
  <c r="AB62" i="2"/>
  <c r="AB25" i="2"/>
  <c r="AB46" i="2"/>
  <c r="G26" i="3"/>
  <c r="R47" i="1"/>
  <c r="R57" i="1"/>
  <c r="AA60" i="2"/>
  <c r="L68" i="2"/>
  <c r="AA59" i="2"/>
  <c r="S70" i="2"/>
  <c r="S62" i="2"/>
  <c r="S25" i="2"/>
  <c r="S46" i="2"/>
  <c r="S11" i="1"/>
  <c r="S8" i="1"/>
  <c r="P11" i="1"/>
  <c r="P8" i="1"/>
  <c r="Z75" i="2"/>
  <c r="K39" i="2"/>
  <c r="Z61" i="2" s="1"/>
  <c r="Z45" i="2"/>
  <c r="Z19" i="2"/>
  <c r="O66" i="1"/>
  <c r="O58" i="1"/>
  <c r="O33" i="1"/>
  <c r="O49" i="1"/>
  <c r="O13" i="1"/>
  <c r="Q8" i="1"/>
  <c r="Q11" i="1" s="1"/>
  <c r="Y76" i="2"/>
  <c r="Y63" i="2"/>
  <c r="Y64" i="2"/>
  <c r="Y72" i="2"/>
  <c r="Y31" i="2"/>
  <c r="Y35" i="2" s="1"/>
  <c r="Y71" i="2"/>
  <c r="U71" i="2"/>
  <c r="U72" i="2"/>
  <c r="U76" i="2"/>
  <c r="U63" i="2"/>
  <c r="U31" i="2"/>
  <c r="U35" i="2" s="1"/>
  <c r="U64" i="2"/>
  <c r="W76" i="2"/>
  <c r="W63" i="2"/>
  <c r="W64" i="2"/>
  <c r="W71" i="2"/>
  <c r="W72" i="2"/>
  <c r="W31" i="2"/>
  <c r="W35" i="2" s="1"/>
  <c r="U8" i="1"/>
  <c r="U11" i="1" s="1"/>
  <c r="K30" i="2"/>
  <c r="Z22" i="2" s="1"/>
  <c r="K31" i="2"/>
  <c r="E9" i="2" s="1"/>
  <c r="K66" i="2" s="1"/>
  <c r="Z83" i="2"/>
  <c r="Z84" i="2" s="1"/>
  <c r="Z85" i="2" s="1"/>
  <c r="R63" i="2"/>
  <c r="R64" i="2"/>
  <c r="R71" i="2"/>
  <c r="R72" i="2"/>
  <c r="R31" i="2"/>
  <c r="R35" i="2" s="1"/>
  <c r="U49" i="1" l="1"/>
  <c r="U66" i="1"/>
  <c r="U58" i="1"/>
  <c r="U33" i="1"/>
  <c r="U13" i="1"/>
  <c r="Q66" i="1"/>
  <c r="Q58" i="1"/>
  <c r="Q49" i="1"/>
  <c r="Q33" i="1"/>
  <c r="Q13" i="1"/>
  <c r="R49" i="1"/>
  <c r="R58" i="1"/>
  <c r="R33" i="1"/>
  <c r="R13" i="1"/>
  <c r="R66" i="1"/>
  <c r="K68" i="2"/>
  <c r="Z60" i="2"/>
  <c r="Z59" i="2"/>
  <c r="AB63" i="2"/>
  <c r="AB64" i="2"/>
  <c r="AB76" i="2"/>
  <c r="AB31" i="2"/>
  <c r="AB35" i="2" s="1"/>
  <c r="AA63" i="2"/>
  <c r="AA64" i="2"/>
  <c r="AA31" i="2"/>
  <c r="AA35" i="2" s="1"/>
  <c r="AA76" i="2"/>
  <c r="P66" i="1"/>
  <c r="P58" i="1"/>
  <c r="P49" i="1"/>
  <c r="P33" i="1"/>
  <c r="P13" i="1"/>
  <c r="N15" i="1"/>
  <c r="N59" i="1"/>
  <c r="N50" i="1"/>
  <c r="T64" i="2"/>
  <c r="T71" i="2"/>
  <c r="T72" i="2"/>
  <c r="T76" i="2"/>
  <c r="T31" i="2"/>
  <c r="T35" i="2" s="1"/>
  <c r="T63" i="2"/>
  <c r="T59" i="1"/>
  <c r="T67" i="1"/>
  <c r="T50" i="1"/>
  <c r="T15" i="1"/>
  <c r="S71" i="2"/>
  <c r="S72" i="2"/>
  <c r="S76" i="2"/>
  <c r="S64" i="2"/>
  <c r="S31" i="2"/>
  <c r="S35" i="2" s="1"/>
  <c r="S63" i="2"/>
  <c r="O15" i="1"/>
  <c r="O59" i="1"/>
  <c r="O50" i="1"/>
  <c r="O67" i="1"/>
  <c r="S49" i="1"/>
  <c r="S58" i="1"/>
  <c r="S33" i="1"/>
  <c r="S13" i="1"/>
  <c r="S66" i="1"/>
  <c r="Z23" i="2"/>
  <c r="T51" i="1" l="1"/>
  <c r="T60" i="1"/>
  <c r="T18" i="1"/>
  <c r="N60" i="1"/>
  <c r="N18" i="1"/>
  <c r="N51" i="1"/>
  <c r="Z46" i="2"/>
  <c r="Z62" i="2"/>
  <c r="Z25" i="2"/>
  <c r="P50" i="1"/>
  <c r="P15" i="1"/>
  <c r="P59" i="1"/>
  <c r="P67" i="1"/>
  <c r="Q59" i="1"/>
  <c r="Q50" i="1"/>
  <c r="Q15" i="1"/>
  <c r="Q67" i="1"/>
  <c r="O60" i="1"/>
  <c r="O18" i="1"/>
  <c r="O51" i="1"/>
  <c r="U59" i="1"/>
  <c r="U67" i="1"/>
  <c r="U50" i="1"/>
  <c r="U15" i="1"/>
  <c r="S59" i="1"/>
  <c r="S67" i="1"/>
  <c r="S50" i="1"/>
  <c r="S15" i="1"/>
  <c r="R59" i="1"/>
  <c r="R67" i="1"/>
  <c r="R15" i="1"/>
  <c r="R50" i="1"/>
  <c r="Z76" i="2" l="1"/>
  <c r="Z63" i="2"/>
  <c r="Z71" i="2"/>
  <c r="Z72" i="2"/>
  <c r="Z64" i="2"/>
  <c r="Z31" i="2"/>
  <c r="Z35" i="2" s="1"/>
  <c r="K42" i="2" s="1"/>
  <c r="P60" i="1"/>
  <c r="P18" i="1"/>
  <c r="P51" i="1"/>
  <c r="R51" i="1"/>
  <c r="R60" i="1"/>
  <c r="R18" i="1"/>
  <c r="O61" i="1"/>
  <c r="O52" i="1"/>
  <c r="O21" i="1"/>
  <c r="O24" i="1" s="1"/>
  <c r="O25" i="1" s="1"/>
  <c r="S51" i="1"/>
  <c r="S18" i="1"/>
  <c r="S60" i="1"/>
  <c r="Q51" i="1"/>
  <c r="Q60" i="1"/>
  <c r="Q18" i="1"/>
  <c r="N61" i="1"/>
  <c r="N52" i="1"/>
  <c r="N21" i="1"/>
  <c r="N24" i="1" s="1"/>
  <c r="N25" i="1" s="1"/>
  <c r="T61" i="1"/>
  <c r="T52" i="1"/>
  <c r="T21" i="1"/>
  <c r="T24" i="1" s="1"/>
  <c r="T25" i="1" s="1"/>
  <c r="U51" i="1"/>
  <c r="U60" i="1"/>
  <c r="U18" i="1"/>
  <c r="R21" i="1" l="1"/>
  <c r="R24" i="1" s="1"/>
  <c r="R25" i="1" s="1"/>
  <c r="R52" i="1"/>
  <c r="R61" i="1"/>
  <c r="Q61" i="1"/>
  <c r="Q52" i="1"/>
  <c r="Q21" i="1"/>
  <c r="Q24" i="1" s="1"/>
  <c r="Q25" i="1" s="1"/>
  <c r="P61" i="1"/>
  <c r="P52" i="1"/>
  <c r="P21" i="1"/>
  <c r="P24" i="1" s="1"/>
  <c r="P25" i="1" s="1"/>
  <c r="L42" i="2"/>
  <c r="K51" i="2"/>
  <c r="Z67" i="2"/>
  <c r="Z68" i="2"/>
  <c r="Z69" i="2"/>
  <c r="Z70" i="2"/>
  <c r="U61" i="1"/>
  <c r="U52" i="1"/>
  <c r="U21" i="1"/>
  <c r="U24" i="1" s="1"/>
  <c r="U25" i="1" s="1"/>
  <c r="S21" i="1"/>
  <c r="S24" i="1" s="1"/>
  <c r="S25" i="1" s="1"/>
  <c r="S52" i="1"/>
  <c r="S61" i="1"/>
  <c r="K80" i="2" l="1"/>
  <c r="K82" i="2"/>
  <c r="K69" i="2"/>
  <c r="K81" i="2"/>
  <c r="L51" i="2"/>
  <c r="M42" i="2"/>
  <c r="AA67" i="2"/>
  <c r="AA68" i="2"/>
  <c r="AA69" i="2"/>
  <c r="AA70" i="2"/>
  <c r="AA71" i="2"/>
  <c r="AA72" i="2"/>
  <c r="M51" i="2" l="1"/>
  <c r="AB69" i="2"/>
  <c r="AB67" i="2"/>
  <c r="AB68" i="2"/>
  <c r="AB70" i="2"/>
  <c r="AB72" i="2"/>
  <c r="AB71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<sst xmlns="http://schemas.openxmlformats.org/spreadsheetml/2006/main" count="963" uniqueCount="624">
  <si>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</si>
  <si>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DTA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</si>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</sst>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8368</v>
      </c>
      <c r="O6" s="187">
        <f t="shared" si="1"/>
        <v>8915</v>
      </c>
      <c r="P6" s="187">
        <f t="shared" si="1"/>
        <v>-837</v>
      </c>
      <c r="Q6" s="187">
        <f t="shared" si="1"/>
        <v>11038</v>
      </c>
      <c r="R6" s="187">
        <f t="shared" si="1"/>
        <v>7028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30915</v>
      </c>
      <c r="D7" s="123">
        <f>SUMIF(PL.data!$D$3:$D$25, FSA!$A7, PL.data!F$3:F$25)</f>
        <v>53063</v>
      </c>
      <c r="E7" s="123">
        <f>SUMIF(PL.data!$D$3:$D$25, FSA!$A7, PL.data!G$3:G$25)</f>
        <v>43147</v>
      </c>
      <c r="F7" s="123">
        <f>SUMIF(PL.data!$D$3:$D$25, FSA!$A7, PL.data!H$3:H$25)</f>
        <v>108839</v>
      </c>
      <c r="G7" s="123">
        <f>SUMIF(PL.data!$D$3:$D$25, FSA!$A7, PL.data!I$3:I$25)</f>
        <v>129412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-17766</v>
      </c>
      <c r="D8" s="123">
        <f>-SUMIF(PL.data!$D$3:$D$25, FSA!$A8, PL.data!F$3:F$25)</f>
        <v>-36892</v>
      </c>
      <c r="E8" s="123">
        <f>-SUMIF(PL.data!$D$3:$D$25, FSA!$A8, PL.data!G$3:G$25)</f>
        <v>-35841</v>
      </c>
      <c r="F8" s="123">
        <f>-SUMIF(PL.data!$D$3:$D$25, FSA!$A8, PL.data!H$3:H$25)</f>
        <v>-85718</v>
      </c>
      <c r="G8" s="123">
        <f>-SUMIF(PL.data!$D$3:$D$25, FSA!$A8, PL.data!I$3:I$25)</f>
        <v>-111109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1458</v>
      </c>
      <c r="O8" s="190">
        <f>CF.data!F12-FSA!O7-FSA!O6</f>
        <v>1685</v>
      </c>
      <c r="P8" s="190">
        <f>CF.data!G12-FSA!P7-FSA!P6</f>
        <v>775</v>
      </c>
      <c r="Q8" s="190">
        <f>CF.data!H12-FSA!Q7-FSA!Q6</f>
        <v>4517</v>
      </c>
      <c r="R8" s="190">
        <f>CF.data!I12-FSA!R7-FSA!R6</f>
        <v>6629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13149</v>
      </c>
      <c r="D9" s="187">
        <f t="shared" si="3"/>
        <v>16171</v>
      </c>
      <c r="E9" s="187">
        <f t="shared" si="3"/>
        <v>7306</v>
      </c>
      <c r="F9" s="187">
        <f t="shared" si="3"/>
        <v>23121</v>
      </c>
      <c r="G9" s="187">
        <f t="shared" si="3"/>
        <v>18303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-9547</v>
      </c>
      <c r="O9" s="190">
        <f>SUMIF(CF.data!$D$4:$D$43, $L9, CF.data!F$4:F$43)</f>
        <v>-3335</v>
      </c>
      <c r="P9" s="190">
        <f>SUMIF(CF.data!$D$4:$D$43, $L9, CF.data!G$4:G$43)</f>
        <v>-2774</v>
      </c>
      <c r="Q9" s="190">
        <f>SUMIF(CF.data!$D$4:$D$43, $L9, CF.data!H$4:H$43)</f>
        <v>-4429</v>
      </c>
      <c r="R9" s="190">
        <f>SUMIF(CF.data!$D$4:$D$43, $L9, CF.data!I$4:I$43)</f>
        <v>-5188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-5127</v>
      </c>
      <c r="D10" s="123">
        <f>-SUMIF(PL.data!$D$3:$D$25, FSA!$A10, PL.data!F$3:F$25)</f>
        <v>-7537</v>
      </c>
      <c r="E10" s="123">
        <f>-SUMIF(PL.data!$D$3:$D$25, FSA!$A10, PL.data!G$3:G$25)</f>
        <v>-8424</v>
      </c>
      <c r="F10" s="123">
        <f>-SUMIF(PL.data!$D$3:$D$25, FSA!$A10, PL.data!H$3:H$25)</f>
        <v>-13024</v>
      </c>
      <c r="G10" s="123">
        <f>-SUMIF(PL.data!$D$3:$D$25, FSA!$A10, PL.data!I$3:I$25)</f>
        <v>-12388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-509</v>
      </c>
      <c r="O10" s="190">
        <f>SUMIF(CF.data!$D$4:$D$43, $L10, CF.data!F$4:F$43)</f>
        <v>-1430</v>
      </c>
      <c r="P10" s="190">
        <f>SUMIF(CF.data!$D$4:$D$43, $L10, CF.data!G$4:G$43)</f>
        <v>-1685</v>
      </c>
      <c r="Q10" s="190">
        <f>SUMIF(CF.data!$D$4:$D$43, $L10, CF.data!H$4:H$43)</f>
        <v>-2533</v>
      </c>
      <c r="R10" s="190">
        <f>SUMIF(CF.data!$D$4:$D$43, $L10, CF.data!I$4:I$43)</f>
        <v>-2312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-230</v>
      </c>
      <c r="O11" s="187">
        <f t="shared" si="4"/>
        <v>5835</v>
      </c>
      <c r="P11" s="187">
        <f t="shared" si="4"/>
        <v>-4521</v>
      </c>
      <c r="Q11" s="187">
        <f t="shared" si="4"/>
        <v>8593</v>
      </c>
      <c r="R11" s="187">
        <f t="shared" si="4"/>
        <v>6157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8022</v>
      </c>
      <c r="D12" s="187">
        <f t="shared" si="5"/>
        <v>8634</v>
      </c>
      <c r="E12" s="187">
        <f t="shared" si="5"/>
        <v>-1118</v>
      </c>
      <c r="F12" s="187">
        <f t="shared" si="5"/>
        <v>10097</v>
      </c>
      <c r="G12" s="187">
        <f t="shared" si="5"/>
        <v>5915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-21498</v>
      </c>
      <c r="O12" s="190">
        <f>SUMIF(CF.data!$D$4:$D$43, $L12, CF.data!F$4:F$43)</f>
        <v>-12200</v>
      </c>
      <c r="P12" s="190">
        <f>SUMIF(CF.data!$D$4:$D$43, $L12, CF.data!G$4:G$43)</f>
        <v>37953</v>
      </c>
      <c r="Q12" s="190">
        <f>SUMIF(CF.data!$D$4:$D$43, $L12, CF.data!H$4:H$43)</f>
        <v>1592</v>
      </c>
      <c r="R12" s="190">
        <f>SUMIF(CF.data!$D$4:$D$43, $L12, CF.data!I$4:I$43)</f>
        <v>-48939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1457</v>
      </c>
      <c r="D13" s="123">
        <f>SUMIF(PL.data!$D$3:$D$25, FSA!$A13, PL.data!F$3:F$25)</f>
        <v>1684</v>
      </c>
      <c r="E13" s="123">
        <f>SUMIF(PL.data!$D$3:$D$25, FSA!$A13, PL.data!G$3:G$25)</f>
        <v>774</v>
      </c>
      <c r="F13" s="123">
        <f>SUMIF(PL.data!$D$3:$D$25, FSA!$A13, PL.data!H$3:H$25)</f>
        <v>4508</v>
      </c>
      <c r="G13" s="123">
        <f>SUMIF(PL.data!$D$3:$D$25, FSA!$A13, PL.data!I$3:I$25)</f>
        <v>6444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-21728</v>
      </c>
      <c r="O13" s="187">
        <f t="shared" si="6"/>
        <v>-6365</v>
      </c>
      <c r="P13" s="187">
        <f t="shared" si="6"/>
        <v>33432</v>
      </c>
      <c r="Q13" s="187">
        <f t="shared" si="6"/>
        <v>10185</v>
      </c>
      <c r="R13" s="187">
        <f t="shared" si="6"/>
        <v>-42782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-4497</v>
      </c>
      <c r="D14" s="123">
        <f>-SUMIF(PL.data!$D$3:$D$25, FSA!$A14, PL.data!F$3:F$25)</f>
        <v>-3335</v>
      </c>
      <c r="E14" s="123">
        <f>-SUMIF(PL.data!$D$3:$D$25, FSA!$A14, PL.data!G$3:G$25)</f>
        <v>-4437</v>
      </c>
      <c r="F14" s="123">
        <f>-SUMIF(PL.data!$D$3:$D$25, FSA!$A14, PL.data!H$3:H$25)</f>
        <v>-4862</v>
      </c>
      <c r="G14" s="123">
        <f>-SUMIF(PL.data!$D$3:$D$25, FSA!$A14, PL.data!I$3:I$25)</f>
        <v>-4558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-9029</v>
      </c>
      <c r="Q14" s="190">
        <f>SUMIF(CF.data!$D$4:$D$43, $L14, CF.data!H$4:H$43)</f>
        <v>-2744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176</v>
      </c>
      <c r="D15" s="123">
        <f t="shared" si="7"/>
        <v>906</v>
      </c>
      <c r="E15" s="123">
        <f t="shared" si="7"/>
        <v>968</v>
      </c>
      <c r="F15" s="123">
        <f t="shared" si="7"/>
        <v>2598</v>
      </c>
      <c r="G15" s="123">
        <f t="shared" si="7"/>
        <v>2376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-21728</v>
      </c>
      <c r="O15" s="187">
        <f t="shared" si="8"/>
        <v>-6365</v>
      </c>
      <c r="P15" s="187">
        <f t="shared" si="8"/>
        <v>24403</v>
      </c>
      <c r="Q15" s="187">
        <f t="shared" si="8"/>
        <v>7441</v>
      </c>
      <c r="R15" s="187">
        <f t="shared" si="8"/>
        <v>-42782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5158</v>
      </c>
      <c r="D16" s="175">
        <f>SUMIF(PL.data!$D$3:$D$25, FSA!$A16, PL.data!F$3:F$25)</f>
        <v>7889</v>
      </c>
      <c r="E16" s="175">
        <f>SUMIF(PL.data!$D$3:$D$25, FSA!$A16, PL.data!G$3:G$25)</f>
        <v>-3813</v>
      </c>
      <c r="F16" s="175">
        <f>SUMIF(PL.data!$D$3:$D$25, FSA!$A16, PL.data!H$3:H$25)</f>
        <v>12341</v>
      </c>
      <c r="G16" s="175">
        <f>SUMIF(PL.data!$D$3:$D$25, FSA!$A16, PL.data!I$3:I$25)</f>
        <v>10177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156</v>
      </c>
      <c r="O16" s="190">
        <f>SUMIF(CF.data!$D$4:$D$43, $L16, CF.data!F$4:F$43)</f>
        <v>906</v>
      </c>
      <c r="P16" s="190">
        <f>SUMIF(CF.data!$D$4:$D$43, $L16, CF.data!G$4:G$43)</f>
        <v>901</v>
      </c>
      <c r="Q16" s="190">
        <f>SUMIF(CF.data!$D$4:$D$43, $L16, CF.data!H$4:H$43)</f>
        <v>676</v>
      </c>
      <c r="R16" s="190">
        <f>SUMIF(CF.data!$D$4:$D$43, $L16, CF.data!I$4:I$43)</f>
        <v>1100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-1039</v>
      </c>
      <c r="D17" s="123">
        <f>-SUMIF(PL.data!$D$3:$D$25, FSA!$A17, PL.data!F$3:F$25)</f>
        <v>-1603</v>
      </c>
      <c r="E17" s="123">
        <f>-SUMIF(PL.data!$D$3:$D$25, FSA!$A17, PL.data!G$3:G$25)</f>
        <v>0</v>
      </c>
      <c r="F17" s="123">
        <f>-SUMIF(PL.data!$D$3:$D$25, FSA!$A17, PL.data!H$3:H$25)</f>
        <v>-2372</v>
      </c>
      <c r="G17" s="123">
        <f>-SUMIF(PL.data!$D$3:$D$25, FSA!$A17, PL.data!I$3:I$25)</f>
        <v>-2112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4119</v>
      </c>
      <c r="D18" s="187">
        <f t="shared" si="9"/>
        <v>6286</v>
      </c>
      <c r="E18" s="187">
        <f t="shared" si="9"/>
        <v>-3813</v>
      </c>
      <c r="F18" s="187">
        <f t="shared" si="9"/>
        <v>9969</v>
      </c>
      <c r="G18" s="187">
        <f t="shared" si="9"/>
        <v>8065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-21572</v>
      </c>
      <c r="O18" s="194">
        <f t="shared" si="10"/>
        <v>-5459</v>
      </c>
      <c r="P18" s="194">
        <f t="shared" si="10"/>
        <v>25304</v>
      </c>
      <c r="Q18" s="194">
        <f t="shared" si="10"/>
        <v>8117</v>
      </c>
      <c r="R18" s="194">
        <f t="shared" si="10"/>
        <v>-41682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-46065</v>
      </c>
      <c r="R20" s="190">
        <f>SUMIF(CF.data!$D$4:$D$43, $L20, CF.data!I$4:I$43)</f>
        <v>33842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346</v>
      </c>
      <c r="D21" s="196">
        <f>SUMIF(CF.data!$D$4:$D$43, FSA!$A21, CF.data!F$4:F$43)</f>
        <v>281</v>
      </c>
      <c r="E21" s="196">
        <f>SUMIF(CF.data!$D$4:$D$43, FSA!$A21, CF.data!G$4:G$43)</f>
        <v>281</v>
      </c>
      <c r="F21" s="196">
        <f>SUMIF(CF.data!$D$4:$D$43, FSA!$A21, CF.data!H$4:H$43)</f>
        <v>941</v>
      </c>
      <c r="G21" s="196">
        <f>SUMIF(CF.data!$D$4:$D$43, FSA!$A21, CF.data!I$4:I$43)</f>
        <v>1113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-21572</v>
      </c>
      <c r="O21" s="198">
        <f t="shared" si="11"/>
        <v>-5459</v>
      </c>
      <c r="P21" s="198">
        <f t="shared" si="11"/>
        <v>25304</v>
      </c>
      <c r="Q21" s="198">
        <f t="shared" si="11"/>
        <v>-37948</v>
      </c>
      <c r="R21" s="198">
        <f t="shared" si="11"/>
        <v>-7840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545</v>
      </c>
      <c r="O22" s="190">
        <f>SUMIF(CF.data!$D$4:$D$43, $L22, CF.data!F$4:F$43)</f>
        <v>7748</v>
      </c>
      <c r="P22" s="190">
        <f>SUMIF(CF.data!$D$4:$D$43, $L22, CF.data!G$4:G$43)</f>
        <v>4035</v>
      </c>
      <c r="Q22" s="190">
        <f>SUMIF(CF.data!$D$4:$D$43, $L22, CF.data!H$4:H$43)</f>
        <v>32991</v>
      </c>
      <c r="R22" s="190">
        <f>SUMIF(CF.data!$D$4:$D$43, $L22, CF.data!I$4:I$43)</f>
        <v>-25864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22000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973</v>
      </c>
      <c r="O24" s="199">
        <f t="shared" si="12"/>
        <v>2289</v>
      </c>
      <c r="P24" s="199">
        <f t="shared" si="12"/>
        <v>29339</v>
      </c>
      <c r="Q24" s="199">
        <f t="shared" si="12"/>
        <v>-4957</v>
      </c>
      <c r="R24" s="199">
        <f t="shared" si="12"/>
        <v>-33704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8368</v>
      </c>
      <c r="D25" s="196">
        <f t="shared" si="13"/>
        <v>8915</v>
      </c>
      <c r="E25" s="196">
        <f t="shared" si="13"/>
        <v>-837</v>
      </c>
      <c r="F25" s="196">
        <f t="shared" si="13"/>
        <v>11038</v>
      </c>
      <c r="G25" s="196">
        <f t="shared" si="13"/>
        <v>7028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0</v>
      </c>
      <c r="P25" s="200">
        <f>P24-CF.data!G40</f>
        <v>1</v>
      </c>
      <c r="Q25" s="200">
        <f>Q24-CF.data!H40</f>
        <v>-1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8368</v>
      </c>
      <c r="D26" s="196">
        <f t="shared" si="14"/>
        <v>8915</v>
      </c>
      <c r="E26" s="196">
        <f t="shared" si="14"/>
        <v>-837</v>
      </c>
      <c r="F26" s="196">
        <f t="shared" si="14"/>
        <v>11038</v>
      </c>
      <c r="G26" s="196">
        <f t="shared" si="14"/>
        <v>7028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16320</v>
      </c>
      <c r="D29" s="202">
        <f>SUMIF(BS.data!$D$5:$D$116,FSA!$A29,BS.data!F$5:F$116)</f>
        <v>18609</v>
      </c>
      <c r="E29" s="202">
        <f>SUMIF(BS.data!$D$5:$D$116,FSA!$A29,BS.data!G$5:G$116)</f>
        <v>49946</v>
      </c>
      <c r="F29" s="202">
        <f>SUMIF(BS.data!$D$5:$D$116,FSA!$A29,BS.data!H$5:H$116)</f>
        <v>91526</v>
      </c>
      <c r="G29" s="202">
        <f>SUMIF(BS.data!$D$5:$D$116,FSA!$A29,BS.data!I$5:I$116)</f>
        <v>26327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11406</v>
      </c>
      <c r="D30" s="202">
        <f>SUMIF(BS.data!$D$5:$D$116,FSA!$A30,BS.data!F$5:F$116)</f>
        <v>15751</v>
      </c>
      <c r="E30" s="202">
        <f>SUMIF(BS.data!$D$5:$D$116,FSA!$A30,BS.data!G$5:G$116)</f>
        <v>17649</v>
      </c>
      <c r="F30" s="202">
        <f>SUMIF(BS.data!$D$5:$D$116,FSA!$A30,BS.data!H$5:H$116)</f>
        <v>30597</v>
      </c>
      <c r="G30" s="202">
        <f>SUMIF(BS.data!$D$5:$D$116,FSA!$A30,BS.data!I$5:I$116)</f>
        <v>36770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0.71641597929807532</v>
      </c>
      <c r="P30" s="204">
        <f t="shared" si="17"/>
        <v>-0.18687220850686914</v>
      </c>
      <c r="Q30" s="204">
        <f t="shared" si="17"/>
        <v>1.5225160497832988</v>
      </c>
      <c r="R30" s="204">
        <f t="shared" si="17"/>
        <v>0.18902231736785535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712</v>
      </c>
      <c r="D31" s="202">
        <f>SUMIF(BS.data!$D$5:$D$116,FSA!$A31,BS.data!F$5:F$116)</f>
        <v>2049</v>
      </c>
      <c r="E31" s="202">
        <f>SUMIF(BS.data!$D$5:$D$116,FSA!$A31,BS.data!G$5:G$116)</f>
        <v>1343</v>
      </c>
      <c r="F31" s="202">
        <f>SUMIF(BS.data!$D$5:$D$116,FSA!$A31,BS.data!H$5:H$116)</f>
        <v>78349</v>
      </c>
      <c r="G31" s="202">
        <f>SUMIF(BS.data!$D$5:$D$116,FSA!$A31,BS.data!I$5:I$116)</f>
        <v>151092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0.42532751091703058</v>
      </c>
      <c r="O31" s="205">
        <f t="shared" si="18"/>
        <v>0.30475095641030475</v>
      </c>
      <c r="P31" s="205">
        <f t="shared" si="18"/>
        <v>0.1693281108767701</v>
      </c>
      <c r="Q31" s="205">
        <f t="shared" si="18"/>
        <v>0.21243304330249269</v>
      </c>
      <c r="R31" s="205">
        <f t="shared" si="18"/>
        <v>0.14143201557815349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37010</v>
      </c>
      <c r="D32" s="202">
        <f>SUMIF(BS.data!$D$5:$D$116,FSA!$A32,BS.data!F$5:F$116)</f>
        <v>40648</v>
      </c>
      <c r="E32" s="202">
        <f>SUMIF(BS.data!$D$5:$D$116,FSA!$A32,BS.data!G$5:G$116)</f>
        <v>33473</v>
      </c>
      <c r="F32" s="202">
        <f>SUMIF(BS.data!$D$5:$D$116,FSA!$A32,BS.data!H$5:H$116)</f>
        <v>27385</v>
      </c>
      <c r="G32" s="202">
        <f>SUMIF(BS.data!$D$5:$D$116,FSA!$A32,BS.data!I$5:I$116)</f>
        <v>5161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0.27067766456412745</v>
      </c>
      <c r="O32" s="206">
        <f t="shared" si="19"/>
        <v>0.16800783973767031</v>
      </c>
      <c r="P32" s="206">
        <f t="shared" si="19"/>
        <v>-1.9398799453032654E-2</v>
      </c>
      <c r="Q32" s="206">
        <f t="shared" si="19"/>
        <v>0.10141585277336249</v>
      </c>
      <c r="R32" s="206">
        <f t="shared" si="19"/>
        <v>5.4307173986956385E-2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121</v>
      </c>
      <c r="D33" s="202">
        <f>SUMIF(BS.data!$D$5:$D$116,FSA!$A33,BS.data!F$5:F$116)</f>
        <v>7798</v>
      </c>
      <c r="E33" s="202">
        <f>SUMIF(BS.data!$D$5:$D$116,FSA!$A33,BS.data!G$5:G$116)</f>
        <v>8280</v>
      </c>
      <c r="F33" s="202">
        <f>SUMIF(BS.data!$D$5:$D$116,FSA!$A33,BS.data!H$5:H$116)</f>
        <v>9492</v>
      </c>
      <c r="G33" s="202">
        <f>SUMIF(BS.data!$D$5:$D$116,FSA!$A33,BS.data!I$5:I$116)</f>
        <v>4634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-7.4397541646449945E-3</v>
      </c>
      <c r="O33" s="205">
        <f t="shared" si="20"/>
        <v>0.10996362814013531</v>
      </c>
      <c r="P33" s="205">
        <f t="shared" si="20"/>
        <v>-0.10478132894523373</v>
      </c>
      <c r="Q33" s="205">
        <f t="shared" si="20"/>
        <v>7.8951478789772045E-2</v>
      </c>
      <c r="R33" s="205">
        <f t="shared" si="20"/>
        <v>4.7576731678669673E-2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28521</v>
      </c>
      <c r="D34" s="202">
        <f>SUMIF(BS.data!$D$5:$D$116,FSA!$A34,BS.data!F$5:F$116)</f>
        <v>37707</v>
      </c>
      <c r="E34" s="202">
        <f>SUMIF(BS.data!$D$5:$D$116,FSA!$A34,BS.data!G$5:G$116)</f>
        <v>40256</v>
      </c>
      <c r="F34" s="202">
        <f>SUMIF(BS.data!$D$5:$D$116,FSA!$A34,BS.data!H$5:H$116)</f>
        <v>43597</v>
      </c>
      <c r="G34" s="202">
        <f>SUMIF(BS.data!$D$5:$D$116,FSA!$A34,BS.data!I$5:I$116)</f>
        <v>60923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3.5289937777274717E-2</v>
      </c>
      <c r="P34" s="207">
        <f t="shared" si="21"/>
        <v>1.9197105667145568E-3</v>
      </c>
      <c r="Q34" s="207">
        <f t="shared" si="21"/>
        <v>5.5942532323941828E-2</v>
      </c>
      <c r="R34" s="207">
        <f t="shared" si="21"/>
        <v>4.605155211076125E-2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11950</v>
      </c>
      <c r="D35" s="202">
        <f>SUMIF(BS.data!$D$5:$D$116,FSA!$A35,BS.data!F$5:F$116)</f>
        <v>11950</v>
      </c>
      <c r="E35" s="202">
        <f>SUMIF(BS.data!$D$5:$D$116,FSA!$A35,BS.data!G$5:G$116)</f>
        <v>11950</v>
      </c>
      <c r="F35" s="202">
        <f>SUMIF(BS.data!$D$5:$D$116,FSA!$A35,BS.data!H$5:H$116)</f>
        <v>12770</v>
      </c>
      <c r="G35" s="202">
        <f>SUMIF(BS.data!$D$5:$D$116,FSA!$A35,BS.data!I$5:I$116)</f>
        <v>11950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93.401287149237703</v>
      </c>
      <c r="P35" s="131">
        <f t="shared" si="22"/>
        <v>141.27285790437341</v>
      </c>
      <c r="Q35" s="131">
        <f t="shared" si="22"/>
        <v>80.898345262268123</v>
      </c>
      <c r="R35" s="131">
        <f t="shared" si="22"/>
        <v>95.002607949803718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280598</v>
      </c>
      <c r="D36" s="202">
        <f>SUMIF(BS.data!$D$5:$D$116,FSA!$A36,BS.data!F$5:F$116)</f>
        <v>321108</v>
      </c>
      <c r="E36" s="202">
        <f>SUMIF(BS.data!$D$5:$D$116,FSA!$A36,BS.data!G$5:G$116)</f>
        <v>363850</v>
      </c>
      <c r="F36" s="202">
        <f>SUMIF(BS.data!$D$5:$D$116,FSA!$A36,BS.data!H$5:H$116)</f>
        <v>366854</v>
      </c>
      <c r="G36" s="202">
        <f>SUMIF(BS.data!$D$5:$D$116,FSA!$A36,BS.data!I$5:I$116)</f>
        <v>443881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13.658313455491705</v>
      </c>
      <c r="P36" s="131">
        <f t="shared" si="23"/>
        <v>17.271839513406434</v>
      </c>
      <c r="Q36" s="131">
        <f t="shared" si="23"/>
        <v>169.6701976247696</v>
      </c>
      <c r="R36" s="131">
        <f t="shared" si="23"/>
        <v>376.86400291605537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8275</v>
      </c>
      <c r="D37" s="202">
        <f>SUMIF(BS.data!$D$5:$D$116,FSA!$A37,BS.data!F$5:F$116)</f>
        <v>8275</v>
      </c>
      <c r="E37" s="202">
        <f>SUMIF(BS.data!$D$5:$D$116,FSA!$A37,BS.data!G$5:G$116)</f>
        <v>8275</v>
      </c>
      <c r="F37" s="202">
        <f>SUMIF(BS.data!$D$5:$D$116,FSA!$A37,BS.data!H$5:H$116)</f>
        <v>8275</v>
      </c>
      <c r="G37" s="202">
        <f>SUMIF(BS.data!$D$5:$D$116,FSA!$A37,BS.data!I$5:I$116)</f>
        <v>8275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7.6528109075138238</v>
      </c>
      <c r="P37" s="131">
        <f t="shared" si="24"/>
        <v>29.421193605089144</v>
      </c>
      <c r="Q37" s="131">
        <f t="shared" si="24"/>
        <v>18.473978627592803</v>
      </c>
      <c r="R37" s="131">
        <f t="shared" si="24"/>
        <v>78.494923903554167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394913</v>
      </c>
      <c r="D38" s="208">
        <f t="shared" si="25"/>
        <v>463895</v>
      </c>
      <c r="E38" s="208">
        <f t="shared" si="25"/>
        <v>535022</v>
      </c>
      <c r="F38" s="208">
        <f t="shared" si="25"/>
        <v>668845</v>
      </c>
      <c r="G38" s="208">
        <f t="shared" si="25"/>
        <v>749013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43927</v>
      </c>
      <c r="O38" s="209">
        <f t="shared" si="26"/>
        <v>44253</v>
      </c>
      <c r="P38" s="209">
        <f t="shared" si="26"/>
        <v>16716</v>
      </c>
      <c r="Q38" s="209">
        <f t="shared" si="26"/>
        <v>-5567</v>
      </c>
      <c r="R38" s="209">
        <f t="shared" si="26"/>
        <v>-48459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0.8308991199140644</v>
      </c>
      <c r="P39" s="133">
        <f t="shared" si="27"/>
        <v>0.70652652559853524</v>
      </c>
      <c r="Q39" s="133">
        <f t="shared" si="27"/>
        <v>5.1217853894284217E-2</v>
      </c>
      <c r="R39" s="133">
        <f t="shared" si="27"/>
        <v>-0.20873643866102062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1092</v>
      </c>
      <c r="D40" s="202">
        <f>SUMIF(BS.data!$D$5:$D$116,FSA!$A40,BS.data!F$5:F$116)</f>
        <v>455</v>
      </c>
      <c r="E40" s="202">
        <f>SUMIF(BS.data!$D$5:$D$116,FSA!$A40,BS.data!G$5:G$116)</f>
        <v>5323</v>
      </c>
      <c r="F40" s="202">
        <f>SUMIF(BS.data!$D$5:$D$116,FSA!$A40,BS.data!H$5:H$116)</f>
        <v>3354</v>
      </c>
      <c r="G40" s="202">
        <f>SUMIF(BS.data!$D$5:$D$116,FSA!$A40,BS.data!I$5:I$116)</f>
        <v>44435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0.17637517325737154</v>
      </c>
      <c r="P40" s="210">
        <f t="shared" si="28"/>
        <v>0.12598436692468734</v>
      </c>
      <c r="Q40" s="210">
        <f t="shared" si="28"/>
        <v>0.29790174954564363</v>
      </c>
      <c r="R40" s="210">
        <f t="shared" si="28"/>
        <v>0.31924611617852938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1720</v>
      </c>
      <c r="D41" s="202">
        <f>SUMIF(BS.data!$D$5:$D$116,FSA!$A41,BS.data!F$5:F$116)</f>
        <v>1157</v>
      </c>
      <c r="E41" s="202">
        <f>SUMIF(BS.data!$D$5:$D$116,FSA!$A41,BS.data!G$5:G$116)</f>
        <v>2899</v>
      </c>
      <c r="F41" s="202">
        <f>SUMIF(BS.data!$D$5:$D$116,FSA!$A41,BS.data!H$5:H$116)</f>
        <v>2129</v>
      </c>
      <c r="G41" s="202">
        <f>SUMIF(BS.data!$D$5:$D$116,FSA!$A41,BS.data!I$5:I$116)</f>
        <v>4679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</v>
      </c>
      <c r="O41" s="137">
        <f t="shared" si="29"/>
        <v>0</v>
      </c>
      <c r="P41" s="137">
        <f t="shared" si="29"/>
        <v>32.131672597864771</v>
      </c>
      <c r="Q41" s="137">
        <f t="shared" si="29"/>
        <v>2.9160467587672687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334</v>
      </c>
      <c r="D42" s="202">
        <f>SUMIF(BS.data!$D$5:$D$116,FSA!$A42,BS.data!F$5:F$116)</f>
        <v>1710</v>
      </c>
      <c r="E42" s="202">
        <f>SUMIF(BS.data!$D$5:$D$116,FSA!$A42,BS.data!G$5:G$116)</f>
        <v>2274</v>
      </c>
      <c r="F42" s="202">
        <f>SUMIF(BS.data!$D$5:$D$116,FSA!$A42,BS.data!H$5:H$116)</f>
        <v>6471</v>
      </c>
      <c r="G42" s="202">
        <f>SUMIF(BS.data!$D$5:$D$116,FSA!$A42,BS.data!I$5:I$116)</f>
        <v>2554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0.20926136231951237</v>
      </c>
      <c r="Q42" s="138">
        <f t="shared" si="30"/>
        <v>2.5211551006532586E-2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2176</v>
      </c>
      <c r="D43" s="202">
        <f>SUMIF(BS.data!$D$5:$D$116,FSA!$A43,BS.data!F$5:F$116)</f>
        <v>18671</v>
      </c>
      <c r="E43" s="202">
        <f>SUMIF(BS.data!$D$5:$D$116,FSA!$A43,BS.data!G$5:G$116)</f>
        <v>33533</v>
      </c>
      <c r="F43" s="202">
        <f>SUMIF(BS.data!$D$5:$D$116,FSA!$A43,BS.data!H$5:H$116)</f>
        <v>139436</v>
      </c>
      <c r="G43" s="202">
        <f>SUMIF(BS.data!$D$5:$D$116,FSA!$A43,BS.data!I$5:I$116)</f>
        <v>194448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76570</v>
      </c>
      <c r="D44" s="202">
        <f>SUMIF(BS.data!$D$5:$D$116,FSA!$A44,BS.data!F$5:F$116)</f>
        <v>114748</v>
      </c>
      <c r="E44" s="202">
        <f>SUMIF(BS.data!$D$5:$D$116,FSA!$A44,BS.data!G$5:G$116)</f>
        <v>163697</v>
      </c>
      <c r="F44" s="202">
        <f>SUMIF(BS.data!$D$5:$D$116,FSA!$A44,BS.data!H$5:H$116)</f>
        <v>149201</v>
      </c>
      <c r="G44" s="202">
        <f>SUMIF(BS.data!$D$5:$D$116,FSA!$A44,BS.data!I$5:I$116)</f>
        <v>152839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1936</v>
      </c>
      <c r="D45" s="202">
        <f>SUMIF(BS.data!$D$5:$D$116,FSA!$A45,BS.data!F$5:F$116)</f>
        <v>2136</v>
      </c>
      <c r="E45" s="202">
        <f>SUMIF(BS.data!$D$5:$D$116,FSA!$A45,BS.data!G$5:G$116)</f>
        <v>2215</v>
      </c>
      <c r="F45" s="202">
        <f>SUMIF(BS.data!$D$5:$D$116,FSA!$A45,BS.data!H$5:H$116)</f>
        <v>78306</v>
      </c>
      <c r="G45" s="202">
        <f>SUMIF(BS.data!$D$5:$D$116,FSA!$A45,BS.data!I$5:I$116)</f>
        <v>65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0.71153401775987857</v>
      </c>
      <c r="O45" s="136">
        <f t="shared" si="31"/>
        <v>0.7293473518425897</v>
      </c>
      <c r="P45" s="136">
        <f t="shared" si="31"/>
        <v>0.76702306341760385</v>
      </c>
      <c r="Q45" s="136">
        <f t="shared" si="31"/>
        <v>0.49502163051268699</v>
      </c>
      <c r="R45" s="136">
        <f t="shared" si="31"/>
        <v>0.7347376768853312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106461</v>
      </c>
      <c r="D46" s="202">
        <f>SUMIF(BS.data!$D$5:$D$116,FSA!$A46,BS.data!F$5:F$116)</f>
        <v>51995</v>
      </c>
      <c r="E46" s="202">
        <f>SUMIF(BS.data!$D$5:$D$116,FSA!$A46,BS.data!G$5:G$116)</f>
        <v>56430</v>
      </c>
      <c r="F46" s="202">
        <f>SUMIF(BS.data!$D$5:$D$116,FSA!$A46,BS.data!H$5:H$116)</f>
        <v>96004</v>
      </c>
      <c r="G46" s="202">
        <f>SUMIF(BS.data!$D$5:$D$116,FSA!$A46,BS.data!I$5:I$116)</f>
        <v>101787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0.85270343177499941</v>
      </c>
      <c r="O46" s="137">
        <f t="shared" si="32"/>
        <v>0.68106772192265319</v>
      </c>
      <c r="P46" s="137">
        <f t="shared" si="32"/>
        <v>0.52405775798957988</v>
      </c>
      <c r="Q46" s="137">
        <f t="shared" si="32"/>
        <v>0.40837774609866057</v>
      </c>
      <c r="R46" s="137">
        <f t="shared" si="32"/>
        <v>0.36866591016652139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22866</v>
      </c>
      <c r="D47" s="202">
        <f>SUMIF(BS.data!$D$5:$D$116,FSA!$A47,BS.data!F$5:F$116)</f>
        <v>85080</v>
      </c>
      <c r="E47" s="202">
        <f>SUMIF(BS.data!$D$5:$D$116,FSA!$A47,BS.data!G$5:G$116)</f>
        <v>84680</v>
      </c>
      <c r="F47" s="202">
        <f>SUMIF(BS.data!$D$5:$D$116,FSA!$A47,BS.data!H$5:H$116)</f>
        <v>0</v>
      </c>
      <c r="G47" s="202">
        <f>SUMIF(BS.data!$D$5:$D$116,FSA!$A47,BS.data!I$5:I$116)</f>
        <v>46450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15.454947418738049</v>
      </c>
      <c r="O47" s="211">
        <f t="shared" si="33"/>
        <v>15.375771172181716</v>
      </c>
      <c r="P47" s="211">
        <f t="shared" si="33"/>
        <v>-168.59020310633213</v>
      </c>
      <c r="Q47" s="211">
        <f t="shared" si="33"/>
        <v>8.6975901431418734</v>
      </c>
      <c r="R47" s="211">
        <f t="shared" si="33"/>
        <v>21.092344906089927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129327</v>
      </c>
      <c r="D48" s="208">
        <f t="shared" si="34"/>
        <v>137075</v>
      </c>
      <c r="E48" s="208">
        <f t="shared" si="34"/>
        <v>141110</v>
      </c>
      <c r="F48" s="208">
        <f t="shared" si="34"/>
        <v>96004</v>
      </c>
      <c r="G48" s="208">
        <f t="shared" si="34"/>
        <v>148237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15.454947418738049</v>
      </c>
      <c r="O48" s="174">
        <f t="shared" si="35"/>
        <v>15.375771172181716</v>
      </c>
      <c r="P48" s="174">
        <f t="shared" si="35"/>
        <v>-168.59020310633213</v>
      </c>
      <c r="Q48" s="174">
        <f t="shared" si="35"/>
        <v>8.6975901431418734</v>
      </c>
      <c r="R48" s="174">
        <f t="shared" si="35"/>
        <v>21.092344906089927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213155</v>
      </c>
      <c r="D49" s="208">
        <f t="shared" si="36"/>
        <v>275952</v>
      </c>
      <c r="E49" s="208">
        <f t="shared" si="36"/>
        <v>351051</v>
      </c>
      <c r="F49" s="208">
        <f t="shared" si="36"/>
        <v>474901</v>
      </c>
      <c r="G49" s="208">
        <f t="shared" si="36"/>
        <v>547257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-1.7784376039032838E-3</v>
      </c>
      <c r="O49" s="136">
        <f t="shared" si="37"/>
        <v>4.2567937260623745E-2</v>
      </c>
      <c r="P49" s="136">
        <f t="shared" si="37"/>
        <v>-3.2038834951456312E-2</v>
      </c>
      <c r="Q49" s="136">
        <f t="shared" si="37"/>
        <v>8.9506687221365774E-2</v>
      </c>
      <c r="R49" s="136">
        <f t="shared" si="37"/>
        <v>4.153483948002186E-2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-0.1680082272070024</v>
      </c>
      <c r="O50" s="136">
        <f t="shared" si="38"/>
        <v>-4.6434433704176548E-2</v>
      </c>
      <c r="P50" s="136">
        <f t="shared" si="38"/>
        <v>0.23692155056339026</v>
      </c>
      <c r="Q50" s="136">
        <f t="shared" si="38"/>
        <v>0.1060893296112662</v>
      </c>
      <c r="R50" s="136">
        <f t="shared" si="38"/>
        <v>-0.28860540890600861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176579</v>
      </c>
      <c r="D51" s="202">
        <f>SUMIF(BS.data!$D$5:$D$116,FSA!$A51,BS.data!F$5:F$116)</f>
        <v>176703</v>
      </c>
      <c r="E51" s="202">
        <f>SUMIF(BS.data!$D$5:$D$116,FSA!$A51,BS.data!G$5:G$116)</f>
        <v>181191</v>
      </c>
      <c r="F51" s="202">
        <f>SUMIF(BS.data!$D$5:$D$116,FSA!$A51,BS.data!H$5:H$116)</f>
        <v>181191</v>
      </c>
      <c r="G51" s="202">
        <f>SUMIF(BS.data!$D$5:$D$116,FSA!$A51,BS.data!I$5:I$116)</f>
        <v>181490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-0.1680082272070024</v>
      </c>
      <c r="O51" s="136">
        <f t="shared" si="39"/>
        <v>-4.6434433704176548E-2</v>
      </c>
      <c r="P51" s="136">
        <f t="shared" si="39"/>
        <v>0.17293600737013679</v>
      </c>
      <c r="Q51" s="136">
        <f t="shared" si="39"/>
        <v>7.7507187200533317E-2</v>
      </c>
      <c r="R51" s="136">
        <f t="shared" si="39"/>
        <v>-0.28860540890600861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5179</v>
      </c>
      <c r="D52" s="202">
        <f>SUMIF(BS.data!$D$5:$D$116,FSA!$A52,BS.data!F$5:F$116)</f>
        <v>11239</v>
      </c>
      <c r="E52" s="202">
        <f>SUMIF(BS.data!$D$5:$D$116,FSA!$A52,BS.data!G$5:G$116)</f>
        <v>2780</v>
      </c>
      <c r="F52" s="202">
        <f>SUMIF(BS.data!$D$5:$D$116,FSA!$A52,BS.data!H$5:H$116)</f>
        <v>12748</v>
      </c>
      <c r="G52" s="202">
        <f>SUMIF(BS.data!$D$5:$D$116,FSA!$A52,BS.data!I$5:I$116)</f>
        <v>20265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-0.16680198257131149</v>
      </c>
      <c r="O52" s="136">
        <f t="shared" si="40"/>
        <v>-3.9824913368593833E-2</v>
      </c>
      <c r="P52" s="136">
        <f t="shared" si="40"/>
        <v>0.17932109701651194</v>
      </c>
      <c r="Q52" s="136">
        <f t="shared" si="40"/>
        <v>8.45485604766468E-2</v>
      </c>
      <c r="R52" s="136">
        <f t="shared" si="40"/>
        <v>-0.28118485938058652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0.41572882009740103</v>
      </c>
      <c r="O53" s="172">
        <f t="shared" si="41"/>
        <v>0.42174717014802304</v>
      </c>
      <c r="P53" s="172">
        <f t="shared" si="41"/>
        <v>0.43407643018201619</v>
      </c>
      <c r="Q53" s="172">
        <f t="shared" si="41"/>
        <v>0.3311133567632259</v>
      </c>
      <c r="R53" s="172">
        <f t="shared" si="41"/>
        <v>0.42354396671923927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181758</v>
      </c>
      <c r="D54" s="212">
        <f t="shared" si="42"/>
        <v>187942</v>
      </c>
      <c r="E54" s="212">
        <f t="shared" si="42"/>
        <v>183971</v>
      </c>
      <c r="F54" s="212">
        <f t="shared" si="42"/>
        <v>193939</v>
      </c>
      <c r="G54" s="212">
        <f t="shared" si="42"/>
        <v>201755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394913</v>
      </c>
      <c r="D55" s="208">
        <f t="shared" si="43"/>
        <v>463894</v>
      </c>
      <c r="E55" s="208">
        <f t="shared" si="43"/>
        <v>535022</v>
      </c>
      <c r="F55" s="208">
        <f t="shared" si="43"/>
        <v>668840</v>
      </c>
      <c r="G55" s="208">
        <f t="shared" si="43"/>
        <v>749012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0.62174429736242698</v>
      </c>
      <c r="O55" s="137">
        <f t="shared" si="44"/>
        <v>0.63033276223515766</v>
      </c>
      <c r="P55" s="137">
        <f t="shared" si="44"/>
        <v>0.49553462230460238</v>
      </c>
      <c r="Q55" s="137">
        <f t="shared" si="44"/>
        <v>2.3089734401023004E-2</v>
      </c>
      <c r="R55" s="137">
        <f t="shared" si="44"/>
        <v>0.60424772620257239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0</v>
      </c>
      <c r="F56" s="191">
        <f t="shared" si="45"/>
        <v>5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13.504660611854684</v>
      </c>
      <c r="O56" s="211">
        <f t="shared" si="46"/>
        <v>13.288390353337073</v>
      </c>
      <c r="P56" s="211">
        <f t="shared" si="46"/>
        <v>-108.91756272401433</v>
      </c>
      <c r="Q56" s="211">
        <f t="shared" si="46"/>
        <v>0.40568943649211814</v>
      </c>
      <c r="R56" s="211">
        <f t="shared" si="46"/>
        <v>17.346328969834946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13.504660611854684</v>
      </c>
      <c r="O57" s="211">
        <f t="shared" si="47"/>
        <v>13.288390353337073</v>
      </c>
      <c r="P57" s="211">
        <f t="shared" si="47"/>
        <v>-108.91756272401433</v>
      </c>
      <c r="Q57" s="211">
        <f t="shared" si="47"/>
        <v>0.40568943649211814</v>
      </c>
      <c r="R57" s="211">
        <f t="shared" si="47"/>
        <v>17.346328969834946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-2.0352721512826638E-3</v>
      </c>
      <c r="O58" s="136">
        <f t="shared" si="48"/>
        <v>4.9254638461668325E-2</v>
      </c>
      <c r="P58" s="136">
        <f t="shared" si="48"/>
        <v>-4.9591944188495461E-2</v>
      </c>
      <c r="Q58" s="136">
        <f t="shared" si="48"/>
        <v>1.9189370254577938</v>
      </c>
      <c r="R58" s="136">
        <f t="shared" si="48"/>
        <v>5.0504470511032726E-2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-0.19227127523073792</v>
      </c>
      <c r="O59" s="136">
        <f t="shared" si="49"/>
        <v>-5.372849593976331E-2</v>
      </c>
      <c r="P59" s="136">
        <f t="shared" si="49"/>
        <v>0.36672370672633936</v>
      </c>
      <c r="Q59" s="136">
        <f t="shared" si="49"/>
        <v>2.274452880750335</v>
      </c>
      <c r="R59" s="136">
        <f t="shared" si="49"/>
        <v>-0.35093101468296284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-0.19227127523073792</v>
      </c>
      <c r="O60" s="136">
        <f t="shared" si="50"/>
        <v>-5.372849593976331E-2</v>
      </c>
      <c r="P60" s="136">
        <f t="shared" si="50"/>
        <v>0.26768241849853014</v>
      </c>
      <c r="Q60" s="136">
        <f t="shared" si="50"/>
        <v>1.6616793211255025</v>
      </c>
      <c r="R60" s="136">
        <f t="shared" si="50"/>
        <v>-0.35093101468296284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-0.19089082977160707</v>
      </c>
      <c r="O61" s="136">
        <f t="shared" si="51"/>
        <v>-4.6080732024378304E-2</v>
      </c>
      <c r="P61" s="136">
        <f t="shared" si="51"/>
        <v>0.277565705761046</v>
      </c>
      <c r="Q61" s="136">
        <f t="shared" si="51"/>
        <v>1.8126395712371595</v>
      </c>
      <c r="R61" s="136">
        <f t="shared" si="51"/>
        <v>-0.34190796489213354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1.7838559039359574</v>
      </c>
      <c r="O64" s="211">
        <f t="shared" si="52"/>
        <v>2.5889055472263869</v>
      </c>
      <c r="P64" s="211">
        <f t="shared" si="52"/>
        <v>-0.25197205318909172</v>
      </c>
      <c r="Q64" s="211">
        <f t="shared" si="52"/>
        <v>2.0767174002468121</v>
      </c>
      <c r="R64" s="211">
        <f t="shared" si="52"/>
        <v>1.297718297498903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1.8607960862797421</v>
      </c>
      <c r="O65" s="216">
        <f t="shared" si="53"/>
        <v>2.6731634182908546</v>
      </c>
      <c r="P65" s="216">
        <f t="shared" si="53"/>
        <v>-0.18864097363083165</v>
      </c>
      <c r="Q65" s="216">
        <f t="shared" si="53"/>
        <v>2.2702591526120939</v>
      </c>
      <c r="R65" s="216">
        <f t="shared" si="53"/>
        <v>1.5419043440105309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0.97590866240703888</v>
      </c>
      <c r="O66" s="140">
        <f t="shared" si="54"/>
        <v>2.7496251874062967</v>
      </c>
      <c r="P66" s="140">
        <f t="shared" si="54"/>
        <v>-0.62977649603460706</v>
      </c>
      <c r="Q66" s="140">
        <f t="shared" si="54"/>
        <v>2.9401670806051028</v>
      </c>
      <c r="R66" s="140">
        <f t="shared" si="54"/>
        <v>2.1867771781033154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-0.90854572713643178</v>
      </c>
      <c r="P67" s="211">
        <f t="shared" si="55"/>
        <v>13.051910598413842</v>
      </c>
      <c r="Q67" s="211">
        <f t="shared" si="55"/>
        <v>3.2996161661774668</v>
      </c>
      <c r="R67" s="211">
        <f t="shared" si="55"/>
        <v>-7.2463377023901314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7991</v>
      </c>
      <c r="O74" s="218">
        <f t="shared" si="56"/>
        <v>8282</v>
      </c>
      <c r="P74" s="218">
        <f t="shared" si="56"/>
        <v>11119</v>
      </c>
      <c r="Q74" s="218">
        <f t="shared" si="56"/>
        <v>10780</v>
      </c>
      <c r="R74" s="218">
        <f t="shared" si="56"/>
        <v>8126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18787.874743326487</v>
      </c>
      <c r="O75" s="219">
        <f t="shared" si="57"/>
        <v>27176.288788572132</v>
      </c>
      <c r="P75" s="219">
        <f t="shared" si="57"/>
        <v>65665.411032028467</v>
      </c>
      <c r="Q75" s="219">
        <f t="shared" si="57"/>
        <v>50745.401150469268</v>
      </c>
      <c r="R75" s="219">
        <f t="shared" si="57"/>
        <v>57455.166475441183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0.39227317666742723</v>
      </c>
      <c r="O76" s="138">
        <f t="shared" si="58"/>
        <v>0.48784861789623407</v>
      </c>
      <c r="P76" s="138">
        <f t="shared" si="58"/>
        <v>-0.5218998083766766</v>
      </c>
      <c r="Q76" s="138">
        <f t="shared" si="58"/>
        <v>0.53375719043293979</v>
      </c>
      <c r="R76" s="138">
        <f t="shared" si="58"/>
        <v>0.55602906627328852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5158</v>
      </c>
      <c r="F4" s="264">
        <v>7889</v>
      </c>
      <c r="G4" s="264">
        <v>-3813</v>
      </c>
      <c r="H4" s="264">
        <v>12341</v>
      </c>
      <c r="I4" s="264">
        <v>10177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346</v>
      </c>
      <c r="F6" s="264">
        <v>281</v>
      </c>
      <c r="G6" s="264">
        <v>281</v>
      </c>
      <c r="H6" s="264">
        <v>941</v>
      </c>
      <c r="I6" s="264">
        <v>1113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>
        <v>160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-175</v>
      </c>
      <c r="F9" s="264">
        <v>-906</v>
      </c>
      <c r="G9" s="264">
        <v>-967</v>
      </c>
      <c r="H9" s="264">
        <v>-2588</v>
      </c>
      <c r="I9" s="264">
        <v>-2352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4497</v>
      </c>
      <c r="F10" s="264">
        <v>3335</v>
      </c>
      <c r="G10" s="264">
        <v>4437</v>
      </c>
      <c r="H10" s="264">
        <v>4862</v>
      </c>
      <c r="I10" s="264">
        <v>4558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9826</v>
      </c>
      <c r="F12" s="301">
        <v>10600</v>
      </c>
      <c r="G12" s="301">
        <v>-62</v>
      </c>
      <c r="H12" s="301">
        <v>15555</v>
      </c>
      <c r="I12" s="301">
        <v>13657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-4916</v>
      </c>
      <c r="F13" s="264">
        <v>-16775</v>
      </c>
      <c r="G13" s="264">
        <v>3240</v>
      </c>
      <c r="H13" s="264">
        <v>-9492</v>
      </c>
      <c r="I13" s="264">
        <v>-737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-71804</v>
      </c>
      <c r="F14" s="264">
        <v>-42128</v>
      </c>
      <c r="G14" s="264">
        <v>-34951</v>
      </c>
      <c r="H14" s="264">
        <v>-78207</v>
      </c>
      <c r="I14" s="264">
        <v>-140537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55108</v>
      </c>
      <c r="F15" s="264">
        <v>54810</v>
      </c>
      <c r="G15" s="264">
        <v>72992</v>
      </c>
      <c r="H15" s="264">
        <v>90714</v>
      </c>
      <c r="I15" s="264">
        <v>88630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205</v>
      </c>
      <c r="F16" s="264">
        <v>-8069</v>
      </c>
      <c r="G16" s="264">
        <v>-3228</v>
      </c>
      <c r="H16" s="264">
        <v>-1299</v>
      </c>
      <c r="I16" s="264">
        <v>3885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-9547</v>
      </c>
      <c r="F18" s="264">
        <v>-3335</v>
      </c>
      <c r="G18" s="264">
        <v>-2774</v>
      </c>
      <c r="H18" s="264">
        <v>-4429</v>
      </c>
      <c r="I18" s="264">
        <v>-5188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-509</v>
      </c>
      <c r="F19" s="264">
        <v>-1430</v>
      </c>
      <c r="G19" s="264">
        <v>-1685</v>
      </c>
      <c r="H19" s="264">
        <v>-2533</v>
      </c>
      <c r="I19" s="264">
        <v>-2312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-91</v>
      </c>
      <c r="F21" s="264">
        <v>-38</v>
      </c>
      <c r="G21" s="264">
        <v>-100</v>
      </c>
      <c r="H21" s="264">
        <v>-124</v>
      </c>
      <c r="I21" s="264">
        <v>-180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-21729</v>
      </c>
      <c r="F22" s="301">
        <v>-6365</v>
      </c>
      <c r="G22" s="301">
        <v>33431</v>
      </c>
      <c r="H22" s="301">
        <v>10186</v>
      </c>
      <c r="I22" s="301">
        <v>-42782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>
        <v>-9029</v>
      </c>
      <c r="H24" s="264">
        <v>-2744</v>
      </c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>
        <v>-119855</v>
      </c>
      <c r="I26" s="264">
        <v>-55764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>
        <v>73790</v>
      </c>
      <c r="I27" s="264">
        <v>89606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>
        <v>-2000</v>
      </c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>
        <v>2000</v>
      </c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156</v>
      </c>
      <c r="F30" s="264">
        <v>906</v>
      </c>
      <c r="G30" s="264">
        <v>901</v>
      </c>
      <c r="H30" s="264">
        <v>676</v>
      </c>
      <c r="I30" s="264">
        <v>1100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156</v>
      </c>
      <c r="F31" s="301">
        <v>906</v>
      </c>
      <c r="G31" s="301">
        <v>-8129</v>
      </c>
      <c r="H31" s="301">
        <v>-48133</v>
      </c>
      <c r="I31" s="301">
        <v>34943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22000</v>
      </c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122800</v>
      </c>
      <c r="F35" s="264">
        <v>168488</v>
      </c>
      <c r="G35" s="264">
        <v>17050</v>
      </c>
      <c r="H35" s="264">
        <v>56872</v>
      </c>
      <c r="I35" s="264">
        <v>40898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-122255</v>
      </c>
      <c r="F36" s="264">
        <v>-160740</v>
      </c>
      <c r="G36" s="264">
        <v>-13015</v>
      </c>
      <c r="H36" s="264">
        <v>-23881</v>
      </c>
      <c r="I36" s="264">
        <v>-66762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22545</v>
      </c>
      <c r="F39" s="301">
        <v>7748</v>
      </c>
      <c r="G39" s="301">
        <v>4035</v>
      </c>
      <c r="H39" s="301">
        <v>32991</v>
      </c>
      <c r="I39" s="301">
        <v>-25863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972</v>
      </c>
      <c r="F40" s="301">
        <v>2289</v>
      </c>
      <c r="G40" s="301">
        <v>29338</v>
      </c>
      <c r="H40" s="301">
        <v>-4956</v>
      </c>
      <c r="I40" s="301">
        <v>-33703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15348</v>
      </c>
      <c r="F41" s="301">
        <v>16320</v>
      </c>
      <c r="G41" s="301">
        <v>18609</v>
      </c>
      <c r="H41" s="301">
        <v>47946</v>
      </c>
      <c r="I41" s="301">
        <v>42991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16320</v>
      </c>
      <c r="F43" s="301">
        <v>18609</v>
      </c>
      <c r="G43" s="301">
        <v>47946</v>
      </c>
      <c r="H43" s="301">
        <v>42991</v>
      </c>
      <c r="I43" s="301">
        <v>9288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-0.57467248908296942</v>
      </c>
      <c r="D8" s="136">
        <f>FSA!D8/FSA!D$7</f>
        <v>-0.6952490435896953</v>
      </c>
      <c r="E8" s="136">
        <f>FSA!E8/FSA!E$7</f>
        <v>-0.83067188912322987</v>
      </c>
      <c r="F8" s="136">
        <f>FSA!F8/FSA!F$7</f>
        <v>-0.78756695669750731</v>
      </c>
      <c r="G8" s="136">
        <f>FSA!G8/FSA!G$7</f>
        <v>-0.85856798442184645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0.42532751091703058</v>
      </c>
      <c r="D9" s="142">
        <f>FSA!D9/FSA!D$7</f>
        <v>0.30475095641030475</v>
      </c>
      <c r="E9" s="142">
        <f>FSA!E9/FSA!E$7</f>
        <v>0.1693281108767701</v>
      </c>
      <c r="F9" s="142">
        <f>FSA!F9/FSA!F$7</f>
        <v>0.21243304330249269</v>
      </c>
      <c r="G9" s="142">
        <f>FSA!G9/FSA!G$7</f>
        <v>0.14143201557815349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-0.1658418243571082</v>
      </c>
      <c r="D10" s="136">
        <f>FSA!D10/FSA!D$7</f>
        <v>-0.14203870870474719</v>
      </c>
      <c r="E10" s="136">
        <f>FSA!E10/FSA!E$7</f>
        <v>-0.19523952997890931</v>
      </c>
      <c r="F10" s="136">
        <f>FSA!F10/FSA!F$7</f>
        <v>-0.11966298845083104</v>
      </c>
      <c r="G10" s="136">
        <f>FSA!G10/FSA!G$7</f>
        <v>-9.5725280499490001E-2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0.25948568655992238</v>
      </c>
      <c r="D12" s="142">
        <f>FSA!D12/FSA!D$7</f>
        <v>0.16271224770555753</v>
      </c>
      <c r="E12" s="142">
        <f>FSA!E12/FSA!E$7</f>
        <v>-2.5911419102139198E-2</v>
      </c>
      <c r="F12" s="142">
        <f>FSA!F12/FSA!F$7</f>
        <v>9.2770054851661635E-2</v>
      </c>
      <c r="G12" s="142">
        <f>FSA!G12/FSA!G$7</f>
        <v>4.5706735078663491E-2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4.7129225295164161E-2</v>
      </c>
      <c r="D13" s="136">
        <f>FSA!D13/FSA!D$7</f>
        <v>3.1735861146184721E-2</v>
      </c>
      <c r="E13" s="136">
        <f>FSA!E13/FSA!E$7</f>
        <v>1.7938674763019444E-2</v>
      </c>
      <c r="F13" s="136">
        <f>FSA!F13/FSA!F$7</f>
        <v>4.1418976653589248E-2</v>
      </c>
      <c r="G13" s="136">
        <f>FSA!G13/FSA!G$7</f>
        <v>4.9794454919172872E-2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-0.14546336729742843</v>
      </c>
      <c r="D14" s="136">
        <f>FSA!D14/FSA!D$7</f>
        <v>-6.2849820025252995E-2</v>
      </c>
      <c r="E14" s="136">
        <f>FSA!E14/FSA!E$7</f>
        <v>-0.10283449602521612</v>
      </c>
      <c r="F14" s="136">
        <f>FSA!F14/FSA!F$7</f>
        <v>-4.467148724262443E-2</v>
      </c>
      <c r="G14" s="136">
        <f>FSA!G14/FSA!G$7</f>
        <v>-3.5220845053008994E-2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5.6930292738152999E-3</v>
      </c>
      <c r="D15" s="136">
        <f>FSA!D15/FSA!D$7</f>
        <v>1.7074044060833349E-2</v>
      </c>
      <c r="E15" s="136">
        <f>FSA!E15/FSA!E$7</f>
        <v>2.2434931744964887E-2</v>
      </c>
      <c r="F15" s="136">
        <f>FSA!F15/FSA!F$7</f>
        <v>2.387012008563107E-2</v>
      </c>
      <c r="G15" s="136">
        <f>FSA!G15/FSA!G$7</f>
        <v>1.8359966618242511E-2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0.16684457383147339</v>
      </c>
      <c r="D16" s="142">
        <f>FSA!D16/FSA!D$7</f>
        <v>0.14867233288732262</v>
      </c>
      <c r="E16" s="142">
        <f>FSA!E16/FSA!E$7</f>
        <v>-8.8372308619370982E-2</v>
      </c>
      <c r="F16" s="142">
        <f>FSA!F16/FSA!F$7</f>
        <v>0.11338766434825752</v>
      </c>
      <c r="G16" s="142">
        <f>FSA!G16/FSA!G$7</f>
        <v>7.8640311563069887E-2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-3.3608280769852825E-2</v>
      </c>
      <c r="D17" s="136">
        <f>FSA!D17/FSA!D$7</f>
        <v>-3.0209373763262538E-2</v>
      </c>
      <c r="E17" s="136">
        <f>FSA!E17/FSA!E$7</f>
        <v>0</v>
      </c>
      <c r="F17" s="136">
        <f>FSA!F17/FSA!F$7</f>
        <v>-2.1793658523139685E-2</v>
      </c>
      <c r="G17" s="136">
        <f>FSA!G17/FSA!G$7</f>
        <v>-1.6319970327326679E-2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0.13323629306162058</v>
      </c>
      <c r="D18" s="142">
        <f>FSA!D18/FSA!D$7</f>
        <v>0.11846295912406007</v>
      </c>
      <c r="E18" s="142">
        <f>FSA!E18/FSA!E$7</f>
        <v>-8.8372308619370982E-2</v>
      </c>
      <c r="F18" s="142">
        <f>FSA!F18/FSA!F$7</f>
        <v>9.1594005825117841E-2</v>
      </c>
      <c r="G18" s="142">
        <f>FSA!G18/FSA!G$7</f>
        <v>6.2320341235743211E-2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1.1191978004205079E-2</v>
      </c>
      <c r="D21" s="136">
        <f>FSA!D21/FSA!D$7</f>
        <v>5.2955920321127717E-3</v>
      </c>
      <c r="E21" s="136">
        <f>FSA!E21/FSA!E$7</f>
        <v>6.5126196491065427E-3</v>
      </c>
      <c r="F21" s="136">
        <f>FSA!F21/FSA!F$7</f>
        <v>8.6457979217008617E-3</v>
      </c>
      <c r="G21" s="136">
        <f>FSA!G21/FSA!G$7</f>
        <v>8.6004389082928942E-3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0.27067766456412745</v>
      </c>
      <c r="D25" s="136">
        <f>FSA!D25/FSA!D$7</f>
        <v>0.16800783973767031</v>
      </c>
      <c r="E25" s="136">
        <f>FSA!E25/FSA!E$7</f>
        <v>-1.9398799453032654E-2</v>
      </c>
      <c r="F25" s="136">
        <f>FSA!F25/FSA!F$7</f>
        <v>0.10141585277336249</v>
      </c>
      <c r="G25" s="136">
        <f>FSA!G25/FSA!G$7</f>
        <v>5.4307173986956385E-2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0.27067766456412745</v>
      </c>
      <c r="D26" s="136">
        <f>FSA!D26/FSA!D$7</f>
        <v>0.16800783973767031</v>
      </c>
      <c r="E26" s="136">
        <f>FSA!E26/FSA!E$7</f>
        <v>-1.9398799453032654E-2</v>
      </c>
      <c r="F26" s="136">
        <f>FSA!F26/FSA!F$7</f>
        <v>0.10141585277336249</v>
      </c>
      <c r="G26" s="136">
        <f>FSA!G26/FSA!G$7</f>
        <v>5.4307173986956385E-2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4.1325557781080893E-2</v>
      </c>
      <c r="D29" s="136">
        <f>FSA!D29/FSA!D$38</f>
        <v>4.0114681123961243E-2</v>
      </c>
      <c r="E29" s="136">
        <f>FSA!E29/FSA!E$38</f>
        <v>9.3353170523828924E-2</v>
      </c>
      <c r="F29" s="136">
        <f>FSA!F29/FSA!F$38</f>
        <v>0.13684186919241378</v>
      </c>
      <c r="G29" s="136">
        <f>FSA!G29/FSA!G$38</f>
        <v>3.514892264887258E-2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2.8882310787439257E-2</v>
      </c>
      <c r="D30" s="136">
        <f>FSA!D30/FSA!D$38</f>
        <v>3.3953804201381776E-2</v>
      </c>
      <c r="E30" s="136">
        <f>FSA!E30/FSA!E$38</f>
        <v>3.2987428554339823E-2</v>
      </c>
      <c r="F30" s="136">
        <f>FSA!F30/FSA!F$38</f>
        <v>4.5746024863757673E-2</v>
      </c>
      <c r="G30" s="136">
        <f>FSA!G30/FSA!G$38</f>
        <v>4.9091270779011847E-2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1.8029287463314704E-3</v>
      </c>
      <c r="D31" s="136">
        <f>FSA!D31/FSA!D$38</f>
        <v>4.416947800687656E-3</v>
      </c>
      <c r="E31" s="136">
        <f>FSA!E31/FSA!E$38</f>
        <v>2.5101771515937663E-3</v>
      </c>
      <c r="F31" s="136">
        <f>FSA!F31/FSA!F$38</f>
        <v>0.11714074262347779</v>
      </c>
      <c r="G31" s="136">
        <f>FSA!G31/FSA!G$38</f>
        <v>0.20172146544853026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9.3716843963100732E-2</v>
      </c>
      <c r="D32" s="136">
        <f>FSA!D32/FSA!D$38</f>
        <v>8.7623276819107768E-2</v>
      </c>
      <c r="E32" s="136">
        <f>FSA!E32/FSA!E$38</f>
        <v>6.256378242390033E-2</v>
      </c>
      <c r="F32" s="136">
        <f>FSA!F32/FSA!F$38</f>
        <v>4.0943716406641302E-2</v>
      </c>
      <c r="G32" s="136">
        <f>FSA!G32/FSA!G$38</f>
        <v>6.8904011011824895E-3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3.0639659874453362E-4</v>
      </c>
      <c r="D33" s="136">
        <f>FSA!D33/FSA!D$38</f>
        <v>1.6809838433266149E-2</v>
      </c>
      <c r="E33" s="136">
        <f>FSA!E33/FSA!E$38</f>
        <v>1.5475999117793286E-2</v>
      </c>
      <c r="F33" s="136">
        <f>FSA!F33/FSA!F$38</f>
        <v>1.4191628852723724E-2</v>
      </c>
      <c r="G33" s="136">
        <f>FSA!G33/FSA!G$38</f>
        <v>6.1868085066614335E-3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7.2220970188370606E-2</v>
      </c>
      <c r="D34" s="136">
        <f>FSA!D34/FSA!D$38</f>
        <v>8.128348009786697E-2</v>
      </c>
      <c r="E34" s="136">
        <f>FSA!E34/FSA!E$38</f>
        <v>7.5241765759165039E-2</v>
      </c>
      <c r="F34" s="136">
        <f>FSA!F34/FSA!F$38</f>
        <v>6.5182516128549958E-2</v>
      </c>
      <c r="G34" s="136">
        <f>FSA!G34/FSA!G$38</f>
        <v>8.1337707089196049E-2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3.0259829380141955E-2</v>
      </c>
      <c r="D35" s="136">
        <f>FSA!D35/FSA!D$38</f>
        <v>2.576013968678257E-2</v>
      </c>
      <c r="E35" s="136">
        <f>FSA!E35/FSA!E$38</f>
        <v>2.2335530127733066E-2</v>
      </c>
      <c r="F35" s="136">
        <f>FSA!F35/FSA!F$38</f>
        <v>1.9092614880876737E-2</v>
      </c>
      <c r="G35" s="136">
        <f>FSA!G35/FSA!G$38</f>
        <v>1.5954329230600806E-2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0.71053118028527806</v>
      </c>
      <c r="D36" s="136">
        <f>FSA!D36/FSA!D$38</f>
        <v>0.6921997434764332</v>
      </c>
      <c r="E36" s="136">
        <f>FSA!E36/FSA!E$38</f>
        <v>0.68006549263394778</v>
      </c>
      <c r="F36" s="136">
        <f>FSA!F36/FSA!F$38</f>
        <v>0.5484888128041624</v>
      </c>
      <c r="G36" s="136">
        <f>FSA!G36/FSA!G$38</f>
        <v>0.59262122286262053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2.0953982269512526E-2</v>
      </c>
      <c r="D37" s="136">
        <f>FSA!D37/FSA!D$38</f>
        <v>1.7838088360512615E-2</v>
      </c>
      <c r="E37" s="136">
        <f>FSA!E37/FSA!E$38</f>
        <v>1.5466653707698001E-2</v>
      </c>
      <c r="F37" s="136">
        <f>FSA!F37/FSA!F$38</f>
        <v>1.2372074247396631E-2</v>
      </c>
      <c r="G37" s="136">
        <f>FSA!G37/FSA!G$38</f>
        <v>1.1047872333323988E-2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2.7651659985870308E-3</v>
      </c>
      <c r="D40" s="136">
        <f>FSA!D40/FSA!D$55</f>
        <v>9.8082751663095447E-4</v>
      </c>
      <c r="E40" s="136">
        <f>FSA!E40/FSA!E$55</f>
        <v>9.9491235874412647E-3</v>
      </c>
      <c r="F40" s="136">
        <f>FSA!F40/FSA!F$55</f>
        <v>5.0146522337180793E-3</v>
      </c>
      <c r="G40" s="136">
        <f>FSA!G40/FSA!G$55</f>
        <v>5.9324817225892244E-2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4.355389668104114E-3</v>
      </c>
      <c r="D41" s="136">
        <f>FSA!D41/FSA!D$55</f>
        <v>2.4941042565758556E-3</v>
      </c>
      <c r="E41" s="136">
        <f>FSA!E41/FSA!E$55</f>
        <v>5.4184687732467072E-3</v>
      </c>
      <c r="F41" s="136">
        <f>FSA!F41/FSA!F$55</f>
        <v>3.1831230189581961E-3</v>
      </c>
      <c r="G41" s="136">
        <f>FSA!G41/FSA!G$55</f>
        <v>6.2468959108799328E-3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8.4575590066672914E-4</v>
      </c>
      <c r="D42" s="136">
        <f>FSA!D42/FSA!D$55</f>
        <v>3.6861869306350158E-3</v>
      </c>
      <c r="E42" s="136">
        <f>FSA!E42/FSA!E$55</f>
        <v>4.2502925113359824E-3</v>
      </c>
      <c r="F42" s="136">
        <f>FSA!F42/FSA!F$55</f>
        <v>9.6749596316009802E-3</v>
      </c>
      <c r="G42" s="136">
        <f>FSA!G42/FSA!G$55</f>
        <v>3.4098252097429682E-3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5.5100743708107859E-3</v>
      </c>
      <c r="D43" s="136">
        <f>FSA!D43/FSA!D$55</f>
        <v>4.0248418819816598E-2</v>
      </c>
      <c r="E43" s="136">
        <f>FSA!E43/FSA!E$55</f>
        <v>6.267592734504375E-2</v>
      </c>
      <c r="F43" s="136">
        <f>FSA!F43/FSA!F$55</f>
        <v>0.20847437354225226</v>
      </c>
      <c r="G43" s="136">
        <f>FSA!G43/FSA!G$55</f>
        <v>0.2596059876210261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0.19389080632949535</v>
      </c>
      <c r="D44" s="136">
        <f>FSA!D44/FSA!D$55</f>
        <v>0.24735823269971158</v>
      </c>
      <c r="E44" s="136">
        <f>FSA!E44/FSA!E$55</f>
        <v>0.30596311927359998</v>
      </c>
      <c r="F44" s="136">
        <f>FSA!F44/FSA!F$55</f>
        <v>0.22307427785419531</v>
      </c>
      <c r="G44" s="136">
        <f>FSA!G44/FSA!G$55</f>
        <v>0.20405414065462235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4.9023455799125379E-3</v>
      </c>
      <c r="D45" s="136">
        <f>FSA!D45/FSA!D$55</f>
        <v>4.6045001659861954E-3</v>
      </c>
      <c r="E45" s="136">
        <f>FSA!E45/FSA!E$55</f>
        <v>4.14001667221161E-3</v>
      </c>
      <c r="F45" s="136">
        <f>FSA!F45/FSA!F$55</f>
        <v>0.11707732791101011</v>
      </c>
      <c r="G45" s="136">
        <f>FSA!G45/FSA!G$55</f>
        <v>8.6780986152424795E-5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0.26958089503257682</v>
      </c>
      <c r="D46" s="136">
        <f>FSA!D46/FSA!D$55</f>
        <v>0.11208379500489336</v>
      </c>
      <c r="E46" s="136">
        <f>FSA!E46/FSA!E$55</f>
        <v>0.10547229833539555</v>
      </c>
      <c r="F46" s="136">
        <f>FSA!F46/FSA!F$55</f>
        <v>0.14353806590514923</v>
      </c>
      <c r="G46" s="136">
        <f>FSA!G46/FSA!G$55</f>
        <v>0.13589501903841328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5.790136055283062E-2</v>
      </c>
      <c r="D47" s="136">
        <f>FSA!D47/FSA!D$55</f>
        <v>0.18340396728562991</v>
      </c>
      <c r="E47" s="136">
        <f>FSA!E47/FSA!E$55</f>
        <v>0.15827386537376034</v>
      </c>
      <c r="F47" s="136">
        <f>FSA!F47/FSA!F$55</f>
        <v>0</v>
      </c>
      <c r="G47" s="136">
        <f>FSA!G47/FSA!G$55</f>
        <v>6.2015027796617411E-2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0.32748225558540744</v>
      </c>
      <c r="D48" s="136">
        <f>FSA!D48/FSA!D$55</f>
        <v>0.29548776229052326</v>
      </c>
      <c r="E48" s="136">
        <f>FSA!E48/FSA!E$55</f>
        <v>0.26374616370915588</v>
      </c>
      <c r="F48" s="136">
        <f>FSA!F48/FSA!F$55</f>
        <v>0.14353806590514923</v>
      </c>
      <c r="G48" s="136">
        <f>FSA!G48/FSA!G$55</f>
        <v>0.19791004683503069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0.53975179343298396</v>
      </c>
      <c r="D49" s="136">
        <f>FSA!D49/FSA!D$55</f>
        <v>0.59486003267987941</v>
      </c>
      <c r="E49" s="136">
        <f>FSA!E49/FSA!E$55</f>
        <v>0.65614311187203522</v>
      </c>
      <c r="F49" s="136">
        <f>FSA!F49/FSA!F$55</f>
        <v>0.7100367800968842</v>
      </c>
      <c r="G49" s="136">
        <f>FSA!G49/FSA!G$55</f>
        <v>0.73063849444334672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0.44713392570009092</v>
      </c>
      <c r="D51" s="136">
        <f>FSA!D51/FSA!D$55</f>
        <v>0.38091244982690009</v>
      </c>
      <c r="E51" s="136">
        <f>FSA!E51/FSA!E$55</f>
        <v>0.33866084011498593</v>
      </c>
      <c r="F51" s="136">
        <f>FSA!F51/FSA!F$55</f>
        <v>0.27090335506249624</v>
      </c>
      <c r="G51" s="136">
        <f>FSA!G51/FSA!G$55</f>
        <v>0.24230586425851655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1.3114280866925121E-2</v>
      </c>
      <c r="D52" s="136">
        <f>FSA!D52/FSA!D$55</f>
        <v>2.4227517493220434E-2</v>
      </c>
      <c r="E52" s="136">
        <f>FSA!E52/FSA!E$55</f>
        <v>5.1960480129789053E-3</v>
      </c>
      <c r="F52" s="136">
        <f>FSA!F52/FSA!F$55</f>
        <v>1.905986484061958E-2</v>
      </c>
      <c r="G52" s="136">
        <f>FSA!G52/FSA!G$55</f>
        <v>2.7055641298136746E-2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0.46024820656701604</v>
      </c>
      <c r="D54" s="136">
        <f>FSA!D54/FSA!D$55</f>
        <v>0.40513996732012053</v>
      </c>
      <c r="E54" s="136">
        <f>FSA!E54/FSA!E$55</f>
        <v>0.34385688812796483</v>
      </c>
      <c r="F54" s="136">
        <f>FSA!F54/FSA!F$55</f>
        <v>0.28996321990311585</v>
      </c>
      <c r="G54" s="136">
        <f>FSA!G54/FSA!G$55</f>
        <v>0.26936150555665328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79312</v>
      </c>
      <c r="F4" s="299">
        <v>97840</v>
      </c>
      <c r="G4" s="299">
        <v>112741</v>
      </c>
      <c r="H4" s="299">
        <v>240646</v>
      </c>
      <c r="I4" s="299">
        <v>232208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16320</v>
      </c>
      <c r="F5" s="301">
        <v>18609</v>
      </c>
      <c r="G5" s="301">
        <v>47946</v>
      </c>
      <c r="H5" s="301">
        <v>42991</v>
      </c>
      <c r="I5" s="301">
        <v>9288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3635</v>
      </c>
      <c r="F6" s="264">
        <v>3364</v>
      </c>
      <c r="G6" s="264">
        <v>12743</v>
      </c>
      <c r="H6" s="264">
        <v>16769</v>
      </c>
      <c r="I6" s="264">
        <v>5340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12685</v>
      </c>
      <c r="F7" s="264">
        <v>15245</v>
      </c>
      <c r="G7" s="264">
        <v>35203</v>
      </c>
      <c r="H7" s="264">
        <v>26222</v>
      </c>
      <c r="I7" s="264">
        <v>3947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>
        <v>2000</v>
      </c>
      <c r="H8" s="301">
        <v>48535</v>
      </c>
      <c r="I8" s="301">
        <v>17039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>
        <v>2000</v>
      </c>
      <c r="H11" s="264">
        <v>48535</v>
      </c>
      <c r="I11" s="264">
        <v>17039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57099</v>
      </c>
      <c r="F12" s="301">
        <v>67294</v>
      </c>
      <c r="G12" s="301">
        <v>51682</v>
      </c>
      <c r="H12" s="301">
        <v>59055</v>
      </c>
      <c r="I12" s="301">
        <v>42634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11406</v>
      </c>
      <c r="F13" s="264">
        <v>15751</v>
      </c>
      <c r="G13" s="264">
        <v>17649</v>
      </c>
      <c r="H13" s="264">
        <v>30597</v>
      </c>
      <c r="I13" s="264">
        <v>36770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37010</v>
      </c>
      <c r="F14" s="264">
        <v>40648</v>
      </c>
      <c r="G14" s="264">
        <v>33473</v>
      </c>
      <c r="H14" s="264">
        <v>27385</v>
      </c>
      <c r="I14" s="264">
        <v>5161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8682</v>
      </c>
      <c r="F18" s="264">
        <v>10895</v>
      </c>
      <c r="G18" s="264">
        <v>560</v>
      </c>
      <c r="H18" s="264">
        <v>1073</v>
      </c>
      <c r="I18" s="264">
        <v>864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>
        <v>-160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712</v>
      </c>
      <c r="F21" s="301">
        <v>2049</v>
      </c>
      <c r="G21" s="301">
        <v>1343</v>
      </c>
      <c r="H21" s="301">
        <v>78349</v>
      </c>
      <c r="I21" s="301">
        <v>151092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712</v>
      </c>
      <c r="F22" s="264">
        <v>2049</v>
      </c>
      <c r="G22" s="264">
        <v>1343</v>
      </c>
      <c r="H22" s="264">
        <v>78349</v>
      </c>
      <c r="I22" s="264">
        <v>151092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5182</v>
      </c>
      <c r="F24" s="301">
        <v>9889</v>
      </c>
      <c r="G24" s="301">
        <v>9770</v>
      </c>
      <c r="H24" s="301">
        <v>11717</v>
      </c>
      <c r="I24" s="301">
        <v>12156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121</v>
      </c>
      <c r="F25" s="264">
        <v>7798</v>
      </c>
      <c r="G25" s="264">
        <v>8280</v>
      </c>
      <c r="H25" s="264">
        <v>9492</v>
      </c>
      <c r="I25" s="264">
        <v>4634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5060</v>
      </c>
      <c r="F26" s="264">
        <v>2091</v>
      </c>
      <c r="G26" s="264">
        <v>1490</v>
      </c>
      <c r="H26" s="264">
        <v>2225</v>
      </c>
      <c r="I26" s="264">
        <v>7521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315602</v>
      </c>
      <c r="F30" s="301">
        <v>366053</v>
      </c>
      <c r="G30" s="301">
        <v>422281</v>
      </c>
      <c r="H30" s="301">
        <v>428197</v>
      </c>
      <c r="I30" s="301">
        <v>516804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14687</v>
      </c>
      <c r="F31" s="301">
        <v>24236</v>
      </c>
      <c r="G31" s="301">
        <v>34975</v>
      </c>
      <c r="H31" s="301">
        <v>36981</v>
      </c>
      <c r="I31" s="301">
        <v>48408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14687</v>
      </c>
      <c r="F37" s="264">
        <v>24236</v>
      </c>
      <c r="G37" s="264">
        <v>34975</v>
      </c>
      <c r="H37" s="264">
        <v>36981</v>
      </c>
      <c r="I37" s="264">
        <v>48408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11914</v>
      </c>
      <c r="F39" s="301">
        <v>11632</v>
      </c>
      <c r="G39" s="301">
        <v>15555</v>
      </c>
      <c r="H39" s="301">
        <v>22183</v>
      </c>
      <c r="I39" s="301">
        <v>21070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3639</v>
      </c>
      <c r="F40" s="264">
        <v>3358</v>
      </c>
      <c r="G40" s="264">
        <v>7281</v>
      </c>
      <c r="H40" s="264">
        <v>13909</v>
      </c>
      <c r="I40" s="264">
        <v>12795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8275</v>
      </c>
      <c r="F41" s="264">
        <v>8275</v>
      </c>
      <c r="G41" s="264">
        <v>8275</v>
      </c>
      <c r="H41" s="264">
        <v>8275</v>
      </c>
      <c r="I41" s="264">
        <v>8275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8275</v>
      </c>
      <c r="F46" s="264">
        <v>8275</v>
      </c>
      <c r="G46" s="264">
        <v>8275</v>
      </c>
      <c r="H46" s="264">
        <v>8275</v>
      </c>
      <c r="I46" s="264">
        <v>8275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276959</v>
      </c>
      <c r="F52" s="301">
        <v>317750</v>
      </c>
      <c r="G52" s="301">
        <v>356569</v>
      </c>
      <c r="H52" s="301">
        <v>352945</v>
      </c>
      <c r="I52" s="301">
        <v>431086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276959</v>
      </c>
      <c r="F53" s="264">
        <v>317750</v>
      </c>
      <c r="G53" s="264">
        <v>351744</v>
      </c>
      <c r="H53" s="264">
        <v>352945</v>
      </c>
      <c r="I53" s="264">
        <v>431086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>
        <v>4825</v>
      </c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11950</v>
      </c>
      <c r="F55" s="301">
        <v>11950</v>
      </c>
      <c r="G55" s="301">
        <v>11950</v>
      </c>
      <c r="H55" s="301">
        <v>12770</v>
      </c>
      <c r="I55" s="301">
        <v>11950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11950</v>
      </c>
      <c r="F58" s="264">
        <v>9950</v>
      </c>
      <c r="G58" s="264">
        <v>9950</v>
      </c>
      <c r="H58" s="264">
        <v>9950</v>
      </c>
      <c r="I58" s="264">
        <v>9950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>
        <v>2000</v>
      </c>
      <c r="G60" s="264">
        <v>2000</v>
      </c>
      <c r="H60" s="264">
        <v>2820</v>
      </c>
      <c r="I60" s="264">
        <v>2000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92</v>
      </c>
      <c r="F61" s="301">
        <v>485</v>
      </c>
      <c r="G61" s="301">
        <v>3231</v>
      </c>
      <c r="H61" s="301">
        <v>3318</v>
      </c>
      <c r="I61" s="301">
        <v>4290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92</v>
      </c>
      <c r="F62" s="264">
        <v>485</v>
      </c>
      <c r="G62" s="264">
        <v>3231</v>
      </c>
      <c r="H62" s="264">
        <v>3318</v>
      </c>
      <c r="I62" s="264">
        <v>4290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394914</v>
      </c>
      <c r="F67" s="301">
        <v>463893</v>
      </c>
      <c r="G67" s="301">
        <v>535022</v>
      </c>
      <c r="H67" s="301">
        <v>668843</v>
      </c>
      <c r="I67" s="301">
        <v>749012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213156</v>
      </c>
      <c r="F68" s="301">
        <v>275951</v>
      </c>
      <c r="G68" s="301">
        <v>351050</v>
      </c>
      <c r="H68" s="301">
        <v>474904</v>
      </c>
      <c r="I68" s="301">
        <v>547257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134668</v>
      </c>
      <c r="F69" s="301">
        <v>116844</v>
      </c>
      <c r="G69" s="301">
        <v>131378</v>
      </c>
      <c r="H69" s="301">
        <v>266301</v>
      </c>
      <c r="I69" s="301">
        <v>365523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1092</v>
      </c>
      <c r="F70" s="264">
        <v>455</v>
      </c>
      <c r="G70" s="264">
        <v>5323</v>
      </c>
      <c r="H70" s="264">
        <v>3354</v>
      </c>
      <c r="I70" s="264">
        <v>44435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334</v>
      </c>
      <c r="F71" s="264">
        <v>1710</v>
      </c>
      <c r="G71" s="264">
        <v>2274</v>
      </c>
      <c r="H71" s="264">
        <v>6471</v>
      </c>
      <c r="I71" s="264">
        <v>2554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1936</v>
      </c>
      <c r="F72" s="264">
        <v>2136</v>
      </c>
      <c r="G72" s="264">
        <v>2215</v>
      </c>
      <c r="H72" s="264">
        <v>209</v>
      </c>
      <c r="I72" s="264">
        <v>65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336</v>
      </c>
      <c r="F73" s="264">
        <v>406</v>
      </c>
      <c r="G73" s="264">
        <v>554</v>
      </c>
      <c r="H73" s="264">
        <v>593</v>
      </c>
      <c r="I73" s="264">
        <v>673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1384</v>
      </c>
      <c r="F74" s="264">
        <v>751</v>
      </c>
      <c r="G74" s="264">
        <v>2345</v>
      </c>
      <c r="H74" s="264">
        <v>1536</v>
      </c>
      <c r="I74" s="264">
        <v>4006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2176</v>
      </c>
      <c r="F77" s="264">
        <v>18671</v>
      </c>
      <c r="G77" s="264">
        <v>33533</v>
      </c>
      <c r="H77" s="264">
        <v>139436</v>
      </c>
      <c r="I77" s="264">
        <v>194448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19313</v>
      </c>
      <c r="F78" s="264">
        <v>39021</v>
      </c>
      <c r="G78" s="264">
        <v>26947</v>
      </c>
      <c r="H78" s="264">
        <v>17062</v>
      </c>
      <c r="I78" s="264">
        <v>15851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106461</v>
      </c>
      <c r="F79" s="264">
        <v>51995</v>
      </c>
      <c r="G79" s="264">
        <v>56430</v>
      </c>
      <c r="H79" s="264">
        <v>96004</v>
      </c>
      <c r="I79" s="264">
        <v>101787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1635</v>
      </c>
      <c r="F81" s="264">
        <v>1700</v>
      </c>
      <c r="G81" s="264">
        <v>1758</v>
      </c>
      <c r="H81" s="264">
        <v>1634</v>
      </c>
      <c r="I81" s="264">
        <v>1704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78488</v>
      </c>
      <c r="F84" s="301">
        <v>159107</v>
      </c>
      <c r="G84" s="301">
        <v>219672</v>
      </c>
      <c r="H84" s="301">
        <v>208602</v>
      </c>
      <c r="I84" s="301">
        <v>181734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>
        <v>32705</v>
      </c>
      <c r="G90" s="264">
        <v>103453</v>
      </c>
      <c r="H90" s="264">
        <v>129379</v>
      </c>
      <c r="I90" s="264">
        <v>134158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55622</v>
      </c>
      <c r="F91" s="264">
        <v>41322</v>
      </c>
      <c r="G91" s="264">
        <v>31539</v>
      </c>
      <c r="H91" s="264">
        <v>1126</v>
      </c>
      <c r="I91" s="264">
        <v>1126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22866</v>
      </c>
      <c r="F92" s="264">
        <v>85080</v>
      </c>
      <c r="G92" s="264">
        <v>84680</v>
      </c>
      <c r="H92" s="264"/>
      <c r="I92" s="264">
        <v>46450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>
        <v>78097</v>
      </c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181758</v>
      </c>
      <c r="F98" s="301">
        <v>187942</v>
      </c>
      <c r="G98" s="301">
        <v>183971</v>
      </c>
      <c r="H98" s="301">
        <v>193940</v>
      </c>
      <c r="I98" s="301">
        <v>201755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181758</v>
      </c>
      <c r="F99" s="301">
        <v>187942</v>
      </c>
      <c r="G99" s="301">
        <v>183971</v>
      </c>
      <c r="H99" s="301">
        <v>193940</v>
      </c>
      <c r="I99" s="301">
        <v>201755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172000</v>
      </c>
      <c r="F100" s="264">
        <v>172000</v>
      </c>
      <c r="G100" s="264">
        <v>180598</v>
      </c>
      <c r="H100" s="264">
        <v>180598</v>
      </c>
      <c r="I100" s="264">
        <v>180598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172000</v>
      </c>
      <c r="F101" s="264">
        <v>172000</v>
      </c>
      <c r="G101" s="264">
        <v>180598</v>
      </c>
      <c r="H101" s="264">
        <v>180598</v>
      </c>
      <c r="I101" s="264">
        <v>180598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4579</v>
      </c>
      <c r="F109" s="264">
        <v>4703</v>
      </c>
      <c r="G109" s="264">
        <v>593</v>
      </c>
      <c r="H109" s="264">
        <v>593</v>
      </c>
      <c r="I109" s="264">
        <v>892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5179</v>
      </c>
      <c r="F112" s="264">
        <v>11239</v>
      </c>
      <c r="G112" s="264">
        <v>2780</v>
      </c>
      <c r="H112" s="264">
        <v>12748</v>
      </c>
      <c r="I112" s="264">
        <v>20265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1061</v>
      </c>
      <c r="F113" s="264">
        <v>4953</v>
      </c>
      <c r="G113" s="264">
        <v>6593</v>
      </c>
      <c r="H113" s="264">
        <v>2780</v>
      </c>
      <c r="I113" s="264">
        <v>12200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4118</v>
      </c>
      <c r="F114" s="264">
        <v>6287</v>
      </c>
      <c r="G114" s="264">
        <v>-3813</v>
      </c>
      <c r="H114" s="264">
        <v>9968</v>
      </c>
      <c r="I114" s="264">
        <v>8065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394914</v>
      </c>
      <c r="F119" s="301">
        <v>463893</v>
      </c>
      <c r="G119" s="301">
        <v>535022</v>
      </c>
      <c r="H119" s="301">
        <v>668843</v>
      </c>
      <c r="I119" s="301">
        <v>749012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36278</v>
      </c>
      <c r="F3" s="264">
        <v>54220</v>
      </c>
      <c r="G3" s="264">
        <v>47445</v>
      </c>
      <c r="H3" s="264">
        <v>108839</v>
      </c>
      <c r="I3" s="264">
        <v>131159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5363</v>
      </c>
      <c r="F4" s="264">
        <v>1157</v>
      </c>
      <c r="G4" s="264">
        <v>4298</v>
      </c>
      <c r="H4" s="264"/>
      <c r="I4" s="264">
        <v>1746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30915</v>
      </c>
      <c r="F5" s="301">
        <v>53063</v>
      </c>
      <c r="G5" s="301">
        <v>43147</v>
      </c>
      <c r="H5" s="301">
        <v>108839</v>
      </c>
      <c r="I5" s="301">
        <v>129412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17766</v>
      </c>
      <c r="F6" s="264">
        <v>36892</v>
      </c>
      <c r="G6" s="264">
        <v>35841</v>
      </c>
      <c r="H6" s="264">
        <v>85718</v>
      </c>
      <c r="I6" s="264">
        <v>111109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13149</v>
      </c>
      <c r="F7" s="301">
        <v>16172</v>
      </c>
      <c r="G7" s="301">
        <v>7306</v>
      </c>
      <c r="H7" s="301">
        <v>23120</v>
      </c>
      <c r="I7" s="301">
        <v>18303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175</v>
      </c>
      <c r="F8" s="264">
        <v>906</v>
      </c>
      <c r="G8" s="264">
        <v>967</v>
      </c>
      <c r="H8" s="264">
        <v>2598</v>
      </c>
      <c r="I8" s="264">
        <v>2376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4497</v>
      </c>
      <c r="F9" s="264">
        <v>3335</v>
      </c>
      <c r="G9" s="264">
        <v>4437</v>
      </c>
      <c r="H9" s="264">
        <v>4862</v>
      </c>
      <c r="I9" s="264">
        <v>4558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4497</v>
      </c>
      <c r="F10" s="264">
        <v>3335</v>
      </c>
      <c r="G10" s="264">
        <v>4437</v>
      </c>
      <c r="H10" s="264">
        <v>4862</v>
      </c>
      <c r="I10" s="264">
        <v>4558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988</v>
      </c>
      <c r="F12" s="264">
        <v>3274</v>
      </c>
      <c r="G12" s="264">
        <v>3325</v>
      </c>
      <c r="H12" s="264">
        <v>6695</v>
      </c>
      <c r="I12" s="264">
        <v>5044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4139</v>
      </c>
      <c r="F13" s="264">
        <v>4263</v>
      </c>
      <c r="G13" s="264">
        <v>5099</v>
      </c>
      <c r="H13" s="264">
        <v>6329</v>
      </c>
      <c r="I13" s="264">
        <v>7344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3701</v>
      </c>
      <c r="F14" s="301">
        <v>6206</v>
      </c>
      <c r="G14" s="301">
        <v>-4588</v>
      </c>
      <c r="H14" s="301">
        <v>7833</v>
      </c>
      <c r="I14" s="301">
        <v>3733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1496</v>
      </c>
      <c r="F15" s="264">
        <v>1932</v>
      </c>
      <c r="G15" s="264">
        <v>1381</v>
      </c>
      <c r="H15" s="264">
        <v>4722</v>
      </c>
      <c r="I15" s="264">
        <v>7484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40</v>
      </c>
      <c r="F16" s="264">
        <v>248</v>
      </c>
      <c r="G16" s="264">
        <v>607</v>
      </c>
      <c r="H16" s="264">
        <v>214</v>
      </c>
      <c r="I16" s="264">
        <v>1040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1457</v>
      </c>
      <c r="F17" s="301">
        <v>1684</v>
      </c>
      <c r="G17" s="301">
        <v>774</v>
      </c>
      <c r="H17" s="301">
        <v>4508</v>
      </c>
      <c r="I17" s="301">
        <v>6444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5158</v>
      </c>
      <c r="F18" s="301">
        <v>7889</v>
      </c>
      <c r="G18" s="301">
        <v>-3813</v>
      </c>
      <c r="H18" s="301">
        <v>12341</v>
      </c>
      <c r="I18" s="301">
        <v>10177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1039</v>
      </c>
      <c r="F19" s="264">
        <v>1603</v>
      </c>
      <c r="G19" s="264"/>
      <c r="H19" s="264">
        <v>2372</v>
      </c>
      <c r="I19" s="264">
        <v>2112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4118</v>
      </c>
      <c r="F21" s="301">
        <v>6287</v>
      </c>
      <c r="G21" s="301">
        <v>-3813</v>
      </c>
      <c r="H21" s="301">
        <v>9968</v>
      </c>
      <c r="I21" s="301">
        <v>8065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4118</v>
      </c>
      <c r="F22" s="264">
        <v>6287</v>
      </c>
      <c r="G22" s="264">
        <v>-3813</v>
      </c>
      <c r="H22" s="264">
        <v>9968</v>
      </c>
      <c r="I22" s="264">
        <v>8065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256</v>
      </c>
      <c r="F24" s="264">
        <v>366</v>
      </c>
      <c r="G24" s="264">
        <v>-216</v>
      </c>
      <c r="H24" s="264">
        <v>552</v>
      </c>
      <c r="I24" s="264">
        <v>447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>
        <v>552</v>
      </c>
      <c r="I25" s="264">
        <v>447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