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C43" i="10" s="1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E5" i="8"/>
  <c r="E4" i="8" s="1"/>
  <c r="D5" i="8"/>
  <c r="D4" i="8" s="1"/>
  <c r="C5" i="8"/>
  <c r="C4" i="8" s="1"/>
  <c r="I4" i="8"/>
  <c r="H4" i="8"/>
  <c r="F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M74" i="6"/>
  <c r="M69" i="6" s="1"/>
  <c r="M68" i="6" s="1"/>
  <c r="M78" i="6" s="1"/>
  <c r="L74" i="6"/>
  <c r="L69" i="6" s="1"/>
  <c r="L68" i="6" s="1"/>
  <c r="L78" i="6" s="1"/>
  <c r="K74" i="6"/>
  <c r="J74" i="6"/>
  <c r="J69" i="6" s="1"/>
  <c r="J68" i="6" s="1"/>
  <c r="I74" i="6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K69" i="6"/>
  <c r="I69" i="6"/>
  <c r="H69" i="6"/>
  <c r="G69" i="6"/>
  <c r="N68" i="6"/>
  <c r="N78" i="6" s="1"/>
  <c r="K68" i="6"/>
  <c r="I68" i="6"/>
  <c r="I78" i="6" s="1"/>
  <c r="H68" i="6"/>
  <c r="H78" i="6" s="1"/>
  <c r="G68" i="6"/>
  <c r="G78" i="6" s="1"/>
  <c r="N62" i="6"/>
  <c r="M62" i="6"/>
  <c r="L62" i="6"/>
  <c r="L50" i="6" s="1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H31" i="6" s="1"/>
  <c r="G32" i="6"/>
  <c r="N31" i="6"/>
  <c r="M31" i="6"/>
  <c r="M24" i="6" s="1"/>
  <c r="L31" i="6"/>
  <c r="L24" i="6" s="1"/>
  <c r="L48" i="6" s="1"/>
  <c r="G31" i="6"/>
  <c r="F31" i="6"/>
  <c r="E31" i="6"/>
  <c r="E24" i="6" s="1"/>
  <c r="E48" i="6" s="1"/>
  <c r="D31" i="6"/>
  <c r="C31" i="6"/>
  <c r="C24" i="6" s="1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N48" i="6" s="1"/>
  <c r="M25" i="6"/>
  <c r="L25" i="6"/>
  <c r="K25" i="6"/>
  <c r="J25" i="6"/>
  <c r="J24" i="6" s="1"/>
  <c r="J48" i="6" s="1"/>
  <c r="I25" i="6"/>
  <c r="I24" i="6" s="1"/>
  <c r="I48" i="6" s="1"/>
  <c r="I79" i="6" s="1"/>
  <c r="H25" i="6"/>
  <c r="H24" i="6" s="1"/>
  <c r="H48" i="6" s="1"/>
  <c r="H79" i="6" s="1"/>
  <c r="G25" i="6"/>
  <c r="G24" i="6" s="1"/>
  <c r="F24" i="6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2" i="4"/>
  <c r="G13" i="4" s="1"/>
  <c r="G9" i="4"/>
  <c r="H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I63" i="2"/>
  <c r="J61" i="2"/>
  <c r="J63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W50" i="2" s="1"/>
  <c r="G55" i="2"/>
  <c r="F55" i="2"/>
  <c r="E55" i="2"/>
  <c r="D55" i="2"/>
  <c r="S50" i="2" s="1"/>
  <c r="C55" i="2"/>
  <c r="R50" i="2" s="1"/>
  <c r="AB54" i="2"/>
  <c r="AA54" i="2"/>
  <c r="Z54" i="2"/>
  <c r="J54" i="2"/>
  <c r="I54" i="2"/>
  <c r="H54" i="2"/>
  <c r="G54" i="2"/>
  <c r="F54" i="2"/>
  <c r="E54" i="2"/>
  <c r="D54" i="2"/>
  <c r="C54" i="2"/>
  <c r="J53" i="2"/>
  <c r="J64" i="2" s="1"/>
  <c r="Y60" i="2" s="1"/>
  <c r="I53" i="2"/>
  <c r="H53" i="2"/>
  <c r="G53" i="2"/>
  <c r="G64" i="2" s="1"/>
  <c r="F53" i="2"/>
  <c r="E53" i="2"/>
  <c r="D53" i="2"/>
  <c r="C53" i="2"/>
  <c r="AA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F45" i="2"/>
  <c r="E45" i="2"/>
  <c r="T51" i="2" s="1"/>
  <c r="D45" i="2"/>
  <c r="C45" i="2"/>
  <c r="R51" i="2" s="1"/>
  <c r="X44" i="2"/>
  <c r="J44" i="2"/>
  <c r="I44" i="2"/>
  <c r="H44" i="2"/>
  <c r="X48" i="2" s="1"/>
  <c r="G44" i="2"/>
  <c r="V48" i="2" s="1"/>
  <c r="F44" i="2"/>
  <c r="U48" i="2" s="1"/>
  <c r="E44" i="2"/>
  <c r="T48" i="2" s="1"/>
  <c r="D44" i="2"/>
  <c r="S48" i="2" s="1"/>
  <c r="C44" i="2"/>
  <c r="J43" i="2"/>
  <c r="Y52" i="2" s="1"/>
  <c r="I43" i="2"/>
  <c r="X52" i="2" s="1"/>
  <c r="H43" i="2"/>
  <c r="W47" i="2" s="1"/>
  <c r="G43" i="2"/>
  <c r="F43" i="2"/>
  <c r="E43" i="2"/>
  <c r="T47" i="2" s="1"/>
  <c r="D43" i="2"/>
  <c r="S47" i="2" s="1"/>
  <c r="C43" i="2"/>
  <c r="R52" i="2" s="1"/>
  <c r="J42" i="2"/>
  <c r="I42" i="2"/>
  <c r="X67" i="2" s="1"/>
  <c r="H42" i="2"/>
  <c r="H51" i="2" s="1"/>
  <c r="G42" i="2"/>
  <c r="G51" i="2" s="1"/>
  <c r="F42" i="2"/>
  <c r="F51" i="2" s="1"/>
  <c r="E42" i="2"/>
  <c r="E51" i="2" s="1"/>
  <c r="D42" i="2"/>
  <c r="D51" i="2" s="1"/>
  <c r="C42" i="2"/>
  <c r="C51" i="2" s="1"/>
  <c r="Y40" i="2"/>
  <c r="M40" i="2"/>
  <c r="L40" i="2"/>
  <c r="K40" i="2"/>
  <c r="J40" i="2"/>
  <c r="I40" i="2"/>
  <c r="H40" i="2"/>
  <c r="W18" i="2" s="1"/>
  <c r="W40" i="2" s="1"/>
  <c r="G40" i="2"/>
  <c r="V18" i="2" s="1"/>
  <c r="V40" i="2" s="1"/>
  <c r="F40" i="2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X55" i="2" s="1"/>
  <c r="W27" i="2"/>
  <c r="W54" i="2" s="1"/>
  <c r="V27" i="2"/>
  <c r="V55" i="2" s="1"/>
  <c r="U27" i="2"/>
  <c r="U55" i="2" s="1"/>
  <c r="T27" i="2"/>
  <c r="T55" i="2" s="1"/>
  <c r="S27" i="2"/>
  <c r="S54" i="2" s="1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I22" i="2"/>
  <c r="H22" i="2"/>
  <c r="W44" i="2" s="1"/>
  <c r="G22" i="2"/>
  <c r="V44" i="2" s="1"/>
  <c r="AB21" i="2"/>
  <c r="AA21" i="2"/>
  <c r="Z21" i="2"/>
  <c r="Y21" i="2"/>
  <c r="X21" i="2"/>
  <c r="W21" i="2"/>
  <c r="V21" i="2"/>
  <c r="U21" i="2"/>
  <c r="T21" i="2"/>
  <c r="S21" i="2"/>
  <c r="R21" i="2"/>
  <c r="L21" i="2"/>
  <c r="I21" i="2"/>
  <c r="X49" i="2" s="1"/>
  <c r="H21" i="2"/>
  <c r="W51" i="2" s="1"/>
  <c r="G21" i="2"/>
  <c r="V51" i="2" s="1"/>
  <c r="F21" i="2"/>
  <c r="U51" i="2" s="1"/>
  <c r="E21" i="2"/>
  <c r="D21" i="2"/>
  <c r="S51" i="2" s="1"/>
  <c r="C21" i="2"/>
  <c r="R49" i="2" s="1"/>
  <c r="M20" i="2"/>
  <c r="M21" i="2" s="1"/>
  <c r="L20" i="2"/>
  <c r="K20" i="2"/>
  <c r="K21" i="2" s="1"/>
  <c r="Z51" i="2" s="1"/>
  <c r="J20" i="2"/>
  <c r="I20" i="2"/>
  <c r="X43" i="2" s="1"/>
  <c r="H20" i="2"/>
  <c r="G20" i="2"/>
  <c r="V52" i="2" s="1"/>
  <c r="F20" i="2"/>
  <c r="F22" i="2" s="1"/>
  <c r="E20" i="2"/>
  <c r="E22" i="2" s="1"/>
  <c r="D20" i="2"/>
  <c r="D22" i="2" s="1"/>
  <c r="C20" i="2"/>
  <c r="C22" i="2" s="1"/>
  <c r="AB18" i="2"/>
  <c r="AB40" i="2" s="1"/>
  <c r="AA18" i="2"/>
  <c r="AA40" i="2" s="1"/>
  <c r="Z18" i="2"/>
  <c r="Z40" i="2" s="1"/>
  <c r="Y18" i="2"/>
  <c r="X18" i="2"/>
  <c r="X40" i="2" s="1"/>
  <c r="U18" i="2"/>
  <c r="U40" i="2" s="1"/>
  <c r="T18" i="2"/>
  <c r="T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F48" i="1"/>
  <c r="E48" i="1"/>
  <c r="D48" i="1"/>
  <c r="J47" i="1"/>
  <c r="I47" i="1"/>
  <c r="H47" i="1"/>
  <c r="G47" i="1"/>
  <c r="F47" i="1"/>
  <c r="E47" i="1"/>
  <c r="D47" i="1"/>
  <c r="C47" i="1"/>
  <c r="J46" i="1"/>
  <c r="J48" i="1" s="1"/>
  <c r="I46" i="1"/>
  <c r="H46" i="1"/>
  <c r="G46" i="1"/>
  <c r="F46" i="1"/>
  <c r="E46" i="1"/>
  <c r="D46" i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H49" i="1" s="1"/>
  <c r="G40" i="1"/>
  <c r="G49" i="1" s="1"/>
  <c r="F40" i="1"/>
  <c r="F49" i="1" s="1"/>
  <c r="E40" i="1"/>
  <c r="D40" i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G31" i="3" s="1"/>
  <c r="F31" i="1"/>
  <c r="E31" i="1"/>
  <c r="D31" i="1"/>
  <c r="C31" i="1"/>
  <c r="J30" i="1"/>
  <c r="I30" i="1"/>
  <c r="H30" i="1"/>
  <c r="S38" i="1" s="1"/>
  <c r="G30" i="1"/>
  <c r="R38" i="1" s="1"/>
  <c r="F30" i="1"/>
  <c r="E30" i="1"/>
  <c r="P38" i="1" s="1"/>
  <c r="D30" i="1"/>
  <c r="O38" i="1" s="1"/>
  <c r="C30" i="1"/>
  <c r="N38" i="1" s="1"/>
  <c r="J29" i="1"/>
  <c r="J38" i="1" s="1"/>
  <c r="I29" i="1"/>
  <c r="H29" i="1"/>
  <c r="H38" i="1" s="1"/>
  <c r="G29" i="1"/>
  <c r="G38" i="1" s="1"/>
  <c r="F29" i="1"/>
  <c r="E29" i="1"/>
  <c r="D29" i="1"/>
  <c r="D38" i="1" s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C22" i="3" s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I18" i="1"/>
  <c r="H18" i="1"/>
  <c r="H18" i="3" s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D18" i="1" s="1"/>
  <c r="D18" i="3" s="1"/>
  <c r="C16" i="1"/>
  <c r="U14" i="1"/>
  <c r="T14" i="1"/>
  <c r="S14" i="1"/>
  <c r="R14" i="1"/>
  <c r="Q14" i="1"/>
  <c r="P14" i="1"/>
  <c r="O14" i="1"/>
  <c r="N14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D13" i="3" s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H10" i="3" s="1"/>
  <c r="G10" i="1"/>
  <c r="F10" i="1"/>
  <c r="E10" i="1"/>
  <c r="D10" i="1"/>
  <c r="D10" i="3" s="1"/>
  <c r="C10" i="1"/>
  <c r="U9" i="1"/>
  <c r="T9" i="1"/>
  <c r="S9" i="1"/>
  <c r="R9" i="1"/>
  <c r="Q9" i="1"/>
  <c r="P9" i="1"/>
  <c r="O9" i="1"/>
  <c r="N9" i="1"/>
  <c r="F9" i="1"/>
  <c r="J8" i="1"/>
  <c r="I8" i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H7" i="1"/>
  <c r="G7" i="1"/>
  <c r="G9" i="1" s="1"/>
  <c r="F7" i="1"/>
  <c r="E7" i="1"/>
  <c r="D7" i="1"/>
  <c r="C7" i="1"/>
  <c r="C9" i="1" s="1"/>
  <c r="Q5" i="1"/>
  <c r="P5" i="1"/>
  <c r="O5" i="1"/>
  <c r="J5" i="1"/>
  <c r="J5" i="3" s="1"/>
  <c r="I5" i="1"/>
  <c r="I5" i="3" s="1"/>
  <c r="H5" i="1"/>
  <c r="G5" i="1"/>
  <c r="G5" i="3" s="1"/>
  <c r="F5" i="1"/>
  <c r="E5" i="1"/>
  <c r="D5" i="1"/>
  <c r="C5" i="1"/>
  <c r="N5" i="1" s="1"/>
  <c r="N31" i="1" l="1"/>
  <c r="C9" i="3"/>
  <c r="N74" i="1"/>
  <c r="C12" i="1"/>
  <c r="G9" i="3"/>
  <c r="R74" i="1"/>
  <c r="R75" i="1" s="1"/>
  <c r="R76" i="1" s="1"/>
  <c r="R31" i="1"/>
  <c r="G12" i="1"/>
  <c r="I18" i="3"/>
  <c r="D21" i="3"/>
  <c r="D38" i="3"/>
  <c r="S39" i="1"/>
  <c r="G10" i="3"/>
  <c r="E8" i="3"/>
  <c r="P37" i="1"/>
  <c r="P36" i="1"/>
  <c r="I10" i="3"/>
  <c r="E13" i="3"/>
  <c r="P42" i="1"/>
  <c r="P41" i="1"/>
  <c r="E22" i="3"/>
  <c r="E38" i="1"/>
  <c r="T38" i="1"/>
  <c r="T39" i="1" s="1"/>
  <c r="N42" i="1"/>
  <c r="N41" i="1"/>
  <c r="J24" i="3"/>
  <c r="J7" i="3"/>
  <c r="J11" i="3"/>
  <c r="J23" i="3"/>
  <c r="U35" i="1"/>
  <c r="U40" i="1"/>
  <c r="U30" i="1"/>
  <c r="F8" i="3"/>
  <c r="Q37" i="1"/>
  <c r="Q36" i="1"/>
  <c r="J10" i="3"/>
  <c r="F13" i="3"/>
  <c r="Q42" i="1"/>
  <c r="G16" i="3"/>
  <c r="R34" i="1"/>
  <c r="C17" i="3"/>
  <c r="F21" i="3"/>
  <c r="F22" i="3"/>
  <c r="U38" i="1"/>
  <c r="U39" i="1" s="1"/>
  <c r="E16" i="3"/>
  <c r="I24" i="3"/>
  <c r="I7" i="3"/>
  <c r="I11" i="3"/>
  <c r="I23" i="3"/>
  <c r="T35" i="1"/>
  <c r="T40" i="1"/>
  <c r="T30" i="1"/>
  <c r="G8" i="3"/>
  <c r="R37" i="1"/>
  <c r="R36" i="1"/>
  <c r="G13" i="3"/>
  <c r="C14" i="3"/>
  <c r="R42" i="1"/>
  <c r="R41" i="1"/>
  <c r="H16" i="3"/>
  <c r="D17" i="3"/>
  <c r="G21" i="3"/>
  <c r="G38" i="3"/>
  <c r="AB48" i="2"/>
  <c r="AB49" i="2"/>
  <c r="AB51" i="2"/>
  <c r="C82" i="2"/>
  <c r="D8" i="3"/>
  <c r="O37" i="1"/>
  <c r="O36" i="1"/>
  <c r="H13" i="3"/>
  <c r="D14" i="3"/>
  <c r="S42" i="1"/>
  <c r="S41" i="1"/>
  <c r="I16" i="3"/>
  <c r="H21" i="3"/>
  <c r="H22" i="3"/>
  <c r="H38" i="3"/>
  <c r="J33" i="3"/>
  <c r="D82" i="2"/>
  <c r="H24" i="3"/>
  <c r="H7" i="3"/>
  <c r="H11" i="3"/>
  <c r="H23" i="3"/>
  <c r="S35" i="1"/>
  <c r="S40" i="1"/>
  <c r="S30" i="1"/>
  <c r="H8" i="3"/>
  <c r="S36" i="1"/>
  <c r="S37" i="1"/>
  <c r="D9" i="1"/>
  <c r="I13" i="3"/>
  <c r="E14" i="3"/>
  <c r="T42" i="1"/>
  <c r="T41" i="1"/>
  <c r="J16" i="3"/>
  <c r="J18" i="1"/>
  <c r="J18" i="3" s="1"/>
  <c r="U34" i="1"/>
  <c r="F17" i="3"/>
  <c r="I21" i="3"/>
  <c r="I22" i="3"/>
  <c r="I38" i="1"/>
  <c r="C25" i="2"/>
  <c r="R44" i="2"/>
  <c r="E82" i="2"/>
  <c r="E69" i="2"/>
  <c r="R39" i="1"/>
  <c r="H5" i="3"/>
  <c r="H27" i="1"/>
  <c r="J8" i="3"/>
  <c r="U36" i="1"/>
  <c r="U37" i="1"/>
  <c r="F9" i="3"/>
  <c r="Q74" i="1"/>
  <c r="Q31" i="1"/>
  <c r="J13" i="3"/>
  <c r="F14" i="3"/>
  <c r="U41" i="1"/>
  <c r="U42" i="1"/>
  <c r="G17" i="3"/>
  <c r="C18" i="3"/>
  <c r="J21" i="3"/>
  <c r="J38" i="3"/>
  <c r="D25" i="2"/>
  <c r="S44" i="2"/>
  <c r="F82" i="2"/>
  <c r="O42" i="1"/>
  <c r="O41" i="1"/>
  <c r="C5" i="3"/>
  <c r="C27" i="1"/>
  <c r="R5" i="1"/>
  <c r="C24" i="3"/>
  <c r="C7" i="3"/>
  <c r="C11" i="3"/>
  <c r="C23" i="3"/>
  <c r="C10" i="3"/>
  <c r="G14" i="3"/>
  <c r="H17" i="3"/>
  <c r="E25" i="2"/>
  <c r="T44" i="2"/>
  <c r="G82" i="2"/>
  <c r="G69" i="2"/>
  <c r="G11" i="3"/>
  <c r="G23" i="3"/>
  <c r="G24" i="3"/>
  <c r="R30" i="1"/>
  <c r="R35" i="1"/>
  <c r="G7" i="3"/>
  <c r="R40" i="1"/>
  <c r="D16" i="3"/>
  <c r="I8" i="3"/>
  <c r="T36" i="1"/>
  <c r="T37" i="1"/>
  <c r="E9" i="1"/>
  <c r="H14" i="3"/>
  <c r="I17" i="3"/>
  <c r="E18" i="1"/>
  <c r="E18" i="3" s="1"/>
  <c r="G27" i="1"/>
  <c r="O39" i="1"/>
  <c r="U55" i="1"/>
  <c r="U53" i="1"/>
  <c r="U44" i="2"/>
  <c r="F25" i="2"/>
  <c r="H82" i="2"/>
  <c r="D5" i="3"/>
  <c r="D27" i="1"/>
  <c r="S5" i="1"/>
  <c r="D23" i="3"/>
  <c r="D24" i="3"/>
  <c r="D7" i="3"/>
  <c r="D11" i="3"/>
  <c r="O40" i="1"/>
  <c r="O30" i="1"/>
  <c r="O35" i="1"/>
  <c r="H9" i="1"/>
  <c r="E5" i="3"/>
  <c r="E27" i="1"/>
  <c r="T5" i="1"/>
  <c r="E23" i="3"/>
  <c r="E24" i="3"/>
  <c r="E7" i="3"/>
  <c r="E11" i="3"/>
  <c r="P40" i="1"/>
  <c r="P30" i="1"/>
  <c r="P35" i="1"/>
  <c r="I9" i="1"/>
  <c r="E10" i="3"/>
  <c r="I14" i="3"/>
  <c r="J17" i="3"/>
  <c r="F18" i="1"/>
  <c r="F18" i="3" s="1"/>
  <c r="I27" i="1"/>
  <c r="P39" i="1"/>
  <c r="G34" i="3"/>
  <c r="G37" i="3"/>
  <c r="F5" i="3"/>
  <c r="F27" i="1"/>
  <c r="U5" i="1"/>
  <c r="F23" i="3"/>
  <c r="F24" i="3"/>
  <c r="F7" i="3"/>
  <c r="F11" i="3"/>
  <c r="Q30" i="1"/>
  <c r="Q35" i="1"/>
  <c r="Q40" i="1"/>
  <c r="J9" i="1"/>
  <c r="F10" i="3"/>
  <c r="F12" i="1"/>
  <c r="J14" i="3"/>
  <c r="C16" i="3"/>
  <c r="G18" i="1"/>
  <c r="G18" i="3" s="1"/>
  <c r="J27" i="1"/>
  <c r="Q38" i="1"/>
  <c r="Q39" i="1" s="1"/>
  <c r="C21" i="3"/>
  <c r="H32" i="3"/>
  <c r="D33" i="3"/>
  <c r="F54" i="1"/>
  <c r="M22" i="2"/>
  <c r="Y54" i="2"/>
  <c r="Z48" i="2"/>
  <c r="X47" i="2"/>
  <c r="Z49" i="2"/>
  <c r="D64" i="2"/>
  <c r="D68" i="2" s="1"/>
  <c r="D69" i="2" s="1"/>
  <c r="S49" i="2"/>
  <c r="Y53" i="2"/>
  <c r="D30" i="3"/>
  <c r="E33" i="3"/>
  <c r="J35" i="3"/>
  <c r="G36" i="3"/>
  <c r="D37" i="3"/>
  <c r="G54" i="1"/>
  <c r="Z55" i="2"/>
  <c r="AA51" i="2"/>
  <c r="AA48" i="2"/>
  <c r="Y43" i="2"/>
  <c r="Y47" i="2"/>
  <c r="R48" i="2"/>
  <c r="AA49" i="2"/>
  <c r="T50" i="2"/>
  <c r="T49" i="2"/>
  <c r="E64" i="2"/>
  <c r="E68" i="2" s="1"/>
  <c r="Z53" i="2"/>
  <c r="E17" i="3"/>
  <c r="E21" i="3"/>
  <c r="E30" i="3"/>
  <c r="J32" i="3"/>
  <c r="F33" i="3"/>
  <c r="H36" i="3"/>
  <c r="E37" i="3"/>
  <c r="O53" i="1"/>
  <c r="H54" i="1"/>
  <c r="O55" i="1"/>
  <c r="AA52" i="2"/>
  <c r="U47" i="2"/>
  <c r="Z43" i="2"/>
  <c r="Z47" i="2"/>
  <c r="U50" i="2"/>
  <c r="I51" i="2"/>
  <c r="F64" i="2"/>
  <c r="F68" i="2" s="1"/>
  <c r="F69" i="2" s="1"/>
  <c r="AA53" i="2"/>
  <c r="T54" i="2"/>
  <c r="X50" i="2"/>
  <c r="Y67" i="2"/>
  <c r="Y59" i="2"/>
  <c r="C48" i="6"/>
  <c r="Q24" i="6"/>
  <c r="K48" i="6"/>
  <c r="K79" i="6" s="1"/>
  <c r="F30" i="3"/>
  <c r="C31" i="3"/>
  <c r="G33" i="3"/>
  <c r="I36" i="3"/>
  <c r="C38" i="1"/>
  <c r="I54" i="1"/>
  <c r="AB52" i="2"/>
  <c r="AB55" i="2"/>
  <c r="D40" i="2"/>
  <c r="S18" i="2" s="1"/>
  <c r="S40" i="2" s="1"/>
  <c r="V47" i="2"/>
  <c r="AA43" i="2"/>
  <c r="AA47" i="2"/>
  <c r="V50" i="2"/>
  <c r="S52" i="2"/>
  <c r="V60" i="2"/>
  <c r="G68" i="2"/>
  <c r="AB53" i="2"/>
  <c r="U54" i="2"/>
  <c r="Y50" i="2"/>
  <c r="D48" i="6"/>
  <c r="G30" i="3"/>
  <c r="D31" i="3"/>
  <c r="H33" i="3"/>
  <c r="D34" i="3"/>
  <c r="J36" i="3"/>
  <c r="Q41" i="1"/>
  <c r="Q53" i="1"/>
  <c r="J54" i="1"/>
  <c r="Q55" i="1"/>
  <c r="M65" i="2"/>
  <c r="L65" i="2"/>
  <c r="K65" i="2"/>
  <c r="Z34" i="2"/>
  <c r="AB43" i="2"/>
  <c r="AB47" i="2"/>
  <c r="T52" i="2"/>
  <c r="H64" i="2"/>
  <c r="H68" i="2" s="1"/>
  <c r="H69" i="2" s="1"/>
  <c r="V54" i="2"/>
  <c r="U60" i="2"/>
  <c r="F48" i="6"/>
  <c r="D22" i="3"/>
  <c r="D29" i="3"/>
  <c r="H30" i="3"/>
  <c r="E31" i="3"/>
  <c r="I33" i="3"/>
  <c r="E34" i="3"/>
  <c r="H37" i="3"/>
  <c r="R55" i="2"/>
  <c r="Z50" i="2"/>
  <c r="U52" i="2"/>
  <c r="I64" i="2"/>
  <c r="C80" i="2"/>
  <c r="C81" i="2"/>
  <c r="C63" i="2"/>
  <c r="G48" i="6"/>
  <c r="G79" i="6" s="1"/>
  <c r="I37" i="3"/>
  <c r="F38" i="1"/>
  <c r="F31" i="3" s="1"/>
  <c r="S55" i="2"/>
  <c r="W48" i="2"/>
  <c r="D80" i="2"/>
  <c r="D81" i="2"/>
  <c r="D63" i="2"/>
  <c r="J30" i="3"/>
  <c r="D35" i="3"/>
  <c r="J37" i="3"/>
  <c r="T53" i="2"/>
  <c r="G25" i="2"/>
  <c r="J51" i="2"/>
  <c r="S43" i="2"/>
  <c r="U49" i="2"/>
  <c r="AB50" i="2"/>
  <c r="W52" i="2"/>
  <c r="R53" i="2"/>
  <c r="W55" i="2"/>
  <c r="E80" i="2"/>
  <c r="G22" i="3"/>
  <c r="G29" i="3"/>
  <c r="H31" i="3"/>
  <c r="D32" i="3"/>
  <c r="H34" i="3"/>
  <c r="E35" i="3"/>
  <c r="U53" i="2"/>
  <c r="H25" i="2"/>
  <c r="T43" i="2"/>
  <c r="R47" i="2"/>
  <c r="V49" i="2"/>
  <c r="S53" i="2"/>
  <c r="F80" i="2"/>
  <c r="M48" i="6"/>
  <c r="K78" i="6"/>
  <c r="H29" i="3"/>
  <c r="I31" i="3"/>
  <c r="E32" i="3"/>
  <c r="I34" i="3"/>
  <c r="F35" i="3"/>
  <c r="G48" i="1"/>
  <c r="C54" i="1"/>
  <c r="I25" i="2"/>
  <c r="U43" i="2"/>
  <c r="W49" i="2"/>
  <c r="V53" i="2"/>
  <c r="Y55" i="2"/>
  <c r="G80" i="2"/>
  <c r="I29" i="3"/>
  <c r="J31" i="3"/>
  <c r="F32" i="3"/>
  <c r="J34" i="3"/>
  <c r="G35" i="3"/>
  <c r="D36" i="3"/>
  <c r="H48" i="1"/>
  <c r="T34" i="1" s="1"/>
  <c r="D49" i="1"/>
  <c r="D54" i="1"/>
  <c r="O45" i="1" s="1"/>
  <c r="K22" i="2"/>
  <c r="V43" i="2"/>
  <c r="Z52" i="2"/>
  <c r="W53" i="2"/>
  <c r="AA55" i="2"/>
  <c r="H80" i="2"/>
  <c r="H81" i="2"/>
  <c r="H63" i="2"/>
  <c r="J68" i="2"/>
  <c r="I9" i="4"/>
  <c r="I18" i="4" s="1"/>
  <c r="I19" i="4" s="1"/>
  <c r="H18" i="4"/>
  <c r="H19" i="4" s="1"/>
  <c r="J78" i="6"/>
  <c r="J79" i="6" s="1"/>
  <c r="F16" i="3"/>
  <c r="J22" i="3"/>
  <c r="J29" i="3"/>
  <c r="G32" i="3"/>
  <c r="H35" i="3"/>
  <c r="E36" i="3"/>
  <c r="I48" i="1"/>
  <c r="E49" i="1"/>
  <c r="E54" i="1"/>
  <c r="J21" i="2"/>
  <c r="L22" i="2"/>
  <c r="X54" i="2"/>
  <c r="W43" i="2"/>
  <c r="C64" i="2"/>
  <c r="C68" i="2" s="1"/>
  <c r="C69" i="2" s="1"/>
  <c r="X53" i="2"/>
  <c r="I81" i="2"/>
  <c r="G18" i="4"/>
  <c r="G19" i="4" s="1"/>
  <c r="E63" i="2"/>
  <c r="X59" i="2"/>
  <c r="F63" i="2"/>
  <c r="E81" i="2"/>
  <c r="G63" i="2"/>
  <c r="F81" i="2"/>
  <c r="G81" i="2"/>
  <c r="K57" i="2"/>
  <c r="K64" i="2" s="1"/>
  <c r="L59" i="2"/>
  <c r="H12" i="4"/>
  <c r="V67" i="2" l="1"/>
  <c r="V68" i="2"/>
  <c r="V59" i="2"/>
  <c r="C55" i="1"/>
  <c r="N46" i="1"/>
  <c r="J82" i="2"/>
  <c r="J69" i="2"/>
  <c r="J81" i="2"/>
  <c r="W60" i="2"/>
  <c r="F55" i="1"/>
  <c r="F54" i="3" s="1"/>
  <c r="Q46" i="1"/>
  <c r="Q45" i="1"/>
  <c r="C27" i="3"/>
  <c r="N27" i="1"/>
  <c r="P34" i="1"/>
  <c r="C38" i="3"/>
  <c r="C56" i="1"/>
  <c r="C33" i="3"/>
  <c r="G27" i="3"/>
  <c r="R27" i="1"/>
  <c r="E55" i="1"/>
  <c r="E54" i="3" s="1"/>
  <c r="P46" i="1"/>
  <c r="P45" i="1"/>
  <c r="D27" i="3"/>
  <c r="O27" i="1"/>
  <c r="P55" i="1"/>
  <c r="U67" i="2"/>
  <c r="U59" i="2"/>
  <c r="AA44" i="2"/>
  <c r="L25" i="2"/>
  <c r="W67" i="2"/>
  <c r="W59" i="2"/>
  <c r="R55" i="1"/>
  <c r="R53" i="1"/>
  <c r="R45" i="1"/>
  <c r="F38" i="3"/>
  <c r="I54" i="3"/>
  <c r="I55" i="1"/>
  <c r="T46" i="1"/>
  <c r="F37" i="3"/>
  <c r="G55" i="1"/>
  <c r="G54" i="3" s="1"/>
  <c r="R46" i="1"/>
  <c r="J80" i="2"/>
  <c r="I38" i="3"/>
  <c r="D9" i="3"/>
  <c r="O74" i="1"/>
  <c r="O31" i="1"/>
  <c r="D12" i="1"/>
  <c r="N45" i="1"/>
  <c r="E27" i="3"/>
  <c r="P27" i="1"/>
  <c r="J22" i="2"/>
  <c r="Y48" i="2"/>
  <c r="H48" i="3"/>
  <c r="S55" i="1"/>
  <c r="S53" i="1"/>
  <c r="S45" i="1"/>
  <c r="P53" i="1"/>
  <c r="I27" i="3"/>
  <c r="T27" i="1"/>
  <c r="F29" i="3"/>
  <c r="I30" i="3"/>
  <c r="N64" i="1"/>
  <c r="C12" i="3"/>
  <c r="C25" i="1"/>
  <c r="C15" i="1"/>
  <c r="C15" i="3" s="1"/>
  <c r="H54" i="3"/>
  <c r="H55" i="1"/>
  <c r="S46" i="1"/>
  <c r="V74" i="2"/>
  <c r="G38" i="2"/>
  <c r="G29" i="2"/>
  <c r="T59" i="2"/>
  <c r="T67" i="2"/>
  <c r="R60" i="2"/>
  <c r="C32" i="3"/>
  <c r="C35" i="3"/>
  <c r="J54" i="3"/>
  <c r="J55" i="1"/>
  <c r="U46" i="1"/>
  <c r="C34" i="3"/>
  <c r="J27" i="3"/>
  <c r="U27" i="1"/>
  <c r="U45" i="1"/>
  <c r="S60" i="2"/>
  <c r="H27" i="3"/>
  <c r="S27" i="1"/>
  <c r="N53" i="1"/>
  <c r="E38" i="3"/>
  <c r="N75" i="1"/>
  <c r="N76" i="1" s="1"/>
  <c r="N55" i="1"/>
  <c r="E29" i="3"/>
  <c r="E9" i="3"/>
  <c r="P74" i="1"/>
  <c r="P31" i="1"/>
  <c r="E12" i="1"/>
  <c r="S34" i="1"/>
  <c r="Q34" i="1"/>
  <c r="R67" i="2"/>
  <c r="R59" i="2"/>
  <c r="S74" i="2"/>
  <c r="D29" i="2"/>
  <c r="D38" i="2"/>
  <c r="H13" i="4"/>
  <c r="I12" i="4"/>
  <c r="I13" i="4" s="1"/>
  <c r="I48" i="3"/>
  <c r="T55" i="1"/>
  <c r="T53" i="1"/>
  <c r="T45" i="1"/>
  <c r="K25" i="2"/>
  <c r="Z44" i="2"/>
  <c r="C37" i="3"/>
  <c r="I9" i="3"/>
  <c r="T74" i="1"/>
  <c r="T75" i="1" s="1"/>
  <c r="T76" i="1" s="1"/>
  <c r="T31" i="1"/>
  <c r="I12" i="1"/>
  <c r="H9" i="3"/>
  <c r="S74" i="1"/>
  <c r="S31" i="1"/>
  <c r="H12" i="1"/>
  <c r="T60" i="2"/>
  <c r="Y51" i="2"/>
  <c r="L63" i="2"/>
  <c r="L57" i="2"/>
  <c r="L64" i="2" s="1"/>
  <c r="M59" i="2"/>
  <c r="F27" i="3"/>
  <c r="Q27" i="1"/>
  <c r="W74" i="2"/>
  <c r="H38" i="2"/>
  <c r="W68" i="2" s="1"/>
  <c r="H29" i="2"/>
  <c r="S59" i="2"/>
  <c r="S67" i="2"/>
  <c r="S68" i="2"/>
  <c r="I68" i="2"/>
  <c r="I69" i="2" s="1"/>
  <c r="X60" i="2"/>
  <c r="AB44" i="2"/>
  <c r="M25" i="2"/>
  <c r="F36" i="3"/>
  <c r="J9" i="3"/>
  <c r="U74" i="1"/>
  <c r="U75" i="1" s="1"/>
  <c r="U76" i="1" s="1"/>
  <c r="J12" i="1"/>
  <c r="U31" i="1"/>
  <c r="O34" i="1"/>
  <c r="R74" i="2"/>
  <c r="C29" i="2"/>
  <c r="C38" i="2"/>
  <c r="C29" i="3"/>
  <c r="F12" i="3"/>
  <c r="Q64" i="1"/>
  <c r="F25" i="1"/>
  <c r="F15" i="1"/>
  <c r="F15" i="3" s="1"/>
  <c r="X74" i="2"/>
  <c r="I38" i="2"/>
  <c r="I29" i="2"/>
  <c r="Y49" i="2"/>
  <c r="D55" i="1"/>
  <c r="D54" i="3" s="1"/>
  <c r="O46" i="1"/>
  <c r="C30" i="3"/>
  <c r="I82" i="2"/>
  <c r="I80" i="2"/>
  <c r="I32" i="3"/>
  <c r="I35" i="3"/>
  <c r="C36" i="3"/>
  <c r="U74" i="2"/>
  <c r="F29" i="2"/>
  <c r="F38" i="2"/>
  <c r="U68" i="2" s="1"/>
  <c r="F34" i="3"/>
  <c r="E29" i="2"/>
  <c r="E38" i="2"/>
  <c r="T68" i="2" s="1"/>
  <c r="T74" i="2"/>
  <c r="Q75" i="1"/>
  <c r="Q76" i="1" s="1"/>
  <c r="G12" i="3"/>
  <c r="R64" i="1"/>
  <c r="G25" i="1"/>
  <c r="G15" i="1"/>
  <c r="G15" i="3" s="1"/>
  <c r="H31" i="2" l="1"/>
  <c r="W83" i="2"/>
  <c r="W84" i="2" s="1"/>
  <c r="W85" i="2" s="1"/>
  <c r="AA74" i="2"/>
  <c r="L29" i="2"/>
  <c r="L38" i="2"/>
  <c r="S75" i="1"/>
  <c r="S76" i="1" s="1"/>
  <c r="E31" i="2"/>
  <c r="T83" i="2"/>
  <c r="T84" i="2" s="1"/>
  <c r="T85" i="2" s="1"/>
  <c r="R75" i="2"/>
  <c r="R45" i="2"/>
  <c r="R19" i="2"/>
  <c r="R23" i="2" s="1"/>
  <c r="C39" i="2"/>
  <c r="M57" i="2"/>
  <c r="M64" i="2" s="1"/>
  <c r="M63" i="2"/>
  <c r="H58" i="3"/>
  <c r="H50" i="3"/>
  <c r="H55" i="3"/>
  <c r="H49" i="3"/>
  <c r="H43" i="3"/>
  <c r="H51" i="3"/>
  <c r="H45" i="3"/>
  <c r="H47" i="3"/>
  <c r="H41" i="3"/>
  <c r="H56" i="1"/>
  <c r="H42" i="3"/>
  <c r="H44" i="3"/>
  <c r="H40" i="3"/>
  <c r="H46" i="3"/>
  <c r="H53" i="3"/>
  <c r="H52" i="3"/>
  <c r="D12" i="3"/>
  <c r="O64" i="1"/>
  <c r="D25" i="1"/>
  <c r="D15" i="1"/>
  <c r="D15" i="3" s="1"/>
  <c r="I58" i="3"/>
  <c r="I50" i="3"/>
  <c r="I55" i="3"/>
  <c r="I42" i="3"/>
  <c r="I43" i="3"/>
  <c r="I40" i="3"/>
  <c r="I44" i="3"/>
  <c r="I47" i="3"/>
  <c r="I46" i="3"/>
  <c r="I53" i="3"/>
  <c r="I51" i="3"/>
  <c r="I41" i="3"/>
  <c r="I49" i="3"/>
  <c r="I52" i="3"/>
  <c r="I45" i="3"/>
  <c r="G48" i="3"/>
  <c r="C31" i="2"/>
  <c r="R83" i="2"/>
  <c r="R84" i="2" s="1"/>
  <c r="R85" i="2" s="1"/>
  <c r="D49" i="3"/>
  <c r="O75" i="1"/>
  <c r="O76" i="1" s="1"/>
  <c r="U45" i="2"/>
  <c r="U19" i="2"/>
  <c r="U23" i="2" s="1"/>
  <c r="F39" i="2"/>
  <c r="U75" i="2"/>
  <c r="E12" i="3"/>
  <c r="P64" i="1"/>
  <c r="E25" i="1"/>
  <c r="E15" i="1"/>
  <c r="E15" i="3" s="1"/>
  <c r="C25" i="3"/>
  <c r="N32" i="1"/>
  <c r="N65" i="1"/>
  <c r="C26" i="1"/>
  <c r="N6" i="1"/>
  <c r="N56" i="1"/>
  <c r="N48" i="1"/>
  <c r="F56" i="1"/>
  <c r="H12" i="3"/>
  <c r="S64" i="1"/>
  <c r="H25" i="1"/>
  <c r="H15" i="1"/>
  <c r="H15" i="3" s="1"/>
  <c r="D55" i="3"/>
  <c r="D58" i="3"/>
  <c r="D50" i="3"/>
  <c r="D53" i="3"/>
  <c r="D45" i="3"/>
  <c r="D46" i="3"/>
  <c r="D52" i="3"/>
  <c r="D44" i="3"/>
  <c r="D56" i="1"/>
  <c r="D43" i="3"/>
  <c r="D51" i="3"/>
  <c r="D47" i="3"/>
  <c r="D40" i="3"/>
  <c r="D41" i="3"/>
  <c r="D48" i="3"/>
  <c r="D42" i="3"/>
  <c r="F31" i="2"/>
  <c r="U83" i="2"/>
  <c r="U84" i="2" s="1"/>
  <c r="U85" i="2" s="1"/>
  <c r="I31" i="2"/>
  <c r="X83" i="2"/>
  <c r="X84" i="2" s="1"/>
  <c r="X85" i="2" s="1"/>
  <c r="Z74" i="2"/>
  <c r="K29" i="2"/>
  <c r="K38" i="2"/>
  <c r="S75" i="2"/>
  <c r="S45" i="2"/>
  <c r="S19" i="2"/>
  <c r="S23" i="2" s="1"/>
  <c r="D39" i="2"/>
  <c r="I56" i="1"/>
  <c r="C58" i="3"/>
  <c r="C50" i="3"/>
  <c r="C55" i="3"/>
  <c r="C43" i="3"/>
  <c r="C48" i="3"/>
  <c r="C52" i="3"/>
  <c r="C45" i="3"/>
  <c r="C47" i="3"/>
  <c r="C44" i="3"/>
  <c r="C51" i="3"/>
  <c r="C41" i="3"/>
  <c r="C53" i="3"/>
  <c r="C40" i="3"/>
  <c r="C42" i="3"/>
  <c r="C49" i="3"/>
  <c r="C46" i="3"/>
  <c r="G25" i="3"/>
  <c r="G26" i="1"/>
  <c r="R32" i="1"/>
  <c r="R65" i="1"/>
  <c r="R6" i="1"/>
  <c r="X75" i="2"/>
  <c r="I39" i="2"/>
  <c r="X45" i="2"/>
  <c r="X19" i="2"/>
  <c r="X23" i="2" s="1"/>
  <c r="X68" i="2"/>
  <c r="J12" i="3"/>
  <c r="U64" i="1"/>
  <c r="J25" i="1"/>
  <c r="J15" i="1"/>
  <c r="J15" i="3" s="1"/>
  <c r="D31" i="2"/>
  <c r="S83" i="2"/>
  <c r="S84" i="2" s="1"/>
  <c r="S85" i="2" s="1"/>
  <c r="P75" i="1"/>
  <c r="P76" i="1" s="1"/>
  <c r="C54" i="3"/>
  <c r="W75" i="2"/>
  <c r="W19" i="2"/>
  <c r="W23" i="2" s="1"/>
  <c r="H39" i="2"/>
  <c r="W45" i="2"/>
  <c r="J25" i="2"/>
  <c r="Y44" i="2"/>
  <c r="AB74" i="2"/>
  <c r="M29" i="2"/>
  <c r="M38" i="2"/>
  <c r="R68" i="2"/>
  <c r="J58" i="3"/>
  <c r="J50" i="3"/>
  <c r="J55" i="3"/>
  <c r="J44" i="3"/>
  <c r="J49" i="3"/>
  <c r="J46" i="3"/>
  <c r="J48" i="3"/>
  <c r="J41" i="3"/>
  <c r="J45" i="3"/>
  <c r="J52" i="3"/>
  <c r="J51" i="3"/>
  <c r="J42" i="3"/>
  <c r="J47" i="3"/>
  <c r="J40" i="3"/>
  <c r="J56" i="1"/>
  <c r="J53" i="3"/>
  <c r="J43" i="3"/>
  <c r="V75" i="2"/>
  <c r="V45" i="2"/>
  <c r="V19" i="2"/>
  <c r="V23" i="2" s="1"/>
  <c r="G39" i="2"/>
  <c r="F25" i="3"/>
  <c r="Q65" i="1"/>
  <c r="Q32" i="1"/>
  <c r="F26" i="1"/>
  <c r="Q6" i="1"/>
  <c r="Q56" i="1"/>
  <c r="Q48" i="1"/>
  <c r="G31" i="2"/>
  <c r="V83" i="2"/>
  <c r="V84" i="2" s="1"/>
  <c r="V85" i="2" s="1"/>
  <c r="E55" i="3"/>
  <c r="E58" i="3"/>
  <c r="E50" i="3"/>
  <c r="E46" i="3"/>
  <c r="E43" i="3"/>
  <c r="E45" i="3"/>
  <c r="E48" i="3"/>
  <c r="E51" i="3"/>
  <c r="E52" i="3"/>
  <c r="E47" i="3"/>
  <c r="E40" i="3"/>
  <c r="E44" i="3"/>
  <c r="E42" i="3"/>
  <c r="E41" i="3"/>
  <c r="E53" i="3"/>
  <c r="I12" i="3"/>
  <c r="T64" i="1"/>
  <c r="I25" i="1"/>
  <c r="I15" i="1"/>
  <c r="I15" i="3" s="1"/>
  <c r="E56" i="1"/>
  <c r="R48" i="1"/>
  <c r="G55" i="3"/>
  <c r="G58" i="3"/>
  <c r="G50" i="3"/>
  <c r="G44" i="3"/>
  <c r="G42" i="3"/>
  <c r="G46" i="3"/>
  <c r="G53" i="3"/>
  <c r="G52" i="3"/>
  <c r="G56" i="1"/>
  <c r="G51" i="3"/>
  <c r="G45" i="3"/>
  <c r="G40" i="3"/>
  <c r="G47" i="3"/>
  <c r="G49" i="3"/>
  <c r="G41" i="3"/>
  <c r="G43" i="3"/>
  <c r="F55" i="3"/>
  <c r="F58" i="3"/>
  <c r="F50" i="3"/>
  <c r="F42" i="3"/>
  <c r="F48" i="3"/>
  <c r="F47" i="3"/>
  <c r="F41" i="3"/>
  <c r="F52" i="3"/>
  <c r="F49" i="3"/>
  <c r="F44" i="3"/>
  <c r="F46" i="3"/>
  <c r="F45" i="3"/>
  <c r="F53" i="3"/>
  <c r="F51" i="3"/>
  <c r="F40" i="3"/>
  <c r="F43" i="3"/>
  <c r="T75" i="2"/>
  <c r="T45" i="2"/>
  <c r="T19" i="2"/>
  <c r="T23" i="2" s="1"/>
  <c r="E39" i="2"/>
  <c r="R56" i="1"/>
  <c r="E49" i="3"/>
  <c r="T70" i="2" l="1"/>
  <c r="T46" i="2"/>
  <c r="T62" i="2"/>
  <c r="T25" i="2"/>
  <c r="Q8" i="1"/>
  <c r="Q11" i="1" s="1"/>
  <c r="X61" i="2"/>
  <c r="X69" i="2"/>
  <c r="S69" i="2"/>
  <c r="S61" i="2"/>
  <c r="R61" i="2"/>
  <c r="R69" i="2"/>
  <c r="U69" i="2"/>
  <c r="U61" i="2"/>
  <c r="V62" i="2"/>
  <c r="V70" i="2"/>
  <c r="V25" i="2"/>
  <c r="V46" i="2"/>
  <c r="F26" i="3"/>
  <c r="Q47" i="1"/>
  <c r="Q57" i="1"/>
  <c r="R70" i="2"/>
  <c r="R62" i="2"/>
  <c r="R25" i="2"/>
  <c r="R46" i="2"/>
  <c r="I25" i="3"/>
  <c r="I26" i="1"/>
  <c r="T32" i="1"/>
  <c r="T65" i="1"/>
  <c r="T6" i="1"/>
  <c r="T48" i="1"/>
  <c r="T56" i="1"/>
  <c r="R8" i="1"/>
  <c r="R11" i="1" s="1"/>
  <c r="U62" i="2"/>
  <c r="U70" i="2"/>
  <c r="U25" i="2"/>
  <c r="U46" i="2"/>
  <c r="D25" i="3"/>
  <c r="D26" i="1"/>
  <c r="O32" i="1"/>
  <c r="O65" i="1"/>
  <c r="O6" i="1"/>
  <c r="O48" i="1"/>
  <c r="O56" i="1"/>
  <c r="J25" i="3"/>
  <c r="J26" i="1"/>
  <c r="U32" i="1"/>
  <c r="U65" i="1"/>
  <c r="U6" i="1"/>
  <c r="U48" i="1"/>
  <c r="U56" i="1"/>
  <c r="AB75" i="2"/>
  <c r="AB19" i="2"/>
  <c r="AB23" i="2" s="1"/>
  <c r="AB45" i="2"/>
  <c r="M39" i="2"/>
  <c r="AB61" i="2" s="1"/>
  <c r="N8" i="1"/>
  <c r="N11" i="1" s="1"/>
  <c r="M31" i="2"/>
  <c r="G9" i="2" s="1"/>
  <c r="M66" i="2" s="1"/>
  <c r="AB60" i="2" s="1"/>
  <c r="M30" i="2"/>
  <c r="AB22" i="2" s="1"/>
  <c r="AB83" i="2"/>
  <c r="AB84" i="2" s="1"/>
  <c r="AB85" i="2" s="1"/>
  <c r="Z45" i="2"/>
  <c r="Z75" i="2"/>
  <c r="K39" i="2"/>
  <c r="Z61" i="2" s="1"/>
  <c r="Z19" i="2"/>
  <c r="C26" i="3"/>
  <c r="N47" i="1"/>
  <c r="N57" i="1"/>
  <c r="S70" i="2"/>
  <c r="S46" i="2"/>
  <c r="S62" i="2"/>
  <c r="S25" i="2"/>
  <c r="V61" i="2"/>
  <c r="V69" i="2"/>
  <c r="G26" i="3"/>
  <c r="R57" i="1"/>
  <c r="R47" i="1"/>
  <c r="K30" i="2"/>
  <c r="Z22" i="2" s="1"/>
  <c r="Z83" i="2"/>
  <c r="Z84" i="2" s="1"/>
  <c r="Z85" i="2" s="1"/>
  <c r="Y74" i="2"/>
  <c r="J38" i="2"/>
  <c r="J29" i="2"/>
  <c r="AA45" i="2"/>
  <c r="AA75" i="2"/>
  <c r="AA19" i="2"/>
  <c r="L39" i="2"/>
  <c r="AA61" i="2" s="1"/>
  <c r="L30" i="2"/>
  <c r="AA22" i="2" s="1"/>
  <c r="AA83" i="2"/>
  <c r="AA84" i="2" s="1"/>
  <c r="AA85" i="2" s="1"/>
  <c r="H25" i="3"/>
  <c r="H26" i="1"/>
  <c r="S32" i="1"/>
  <c r="S65" i="1"/>
  <c r="S6" i="1"/>
  <c r="S56" i="1"/>
  <c r="S48" i="1"/>
  <c r="E25" i="3"/>
  <c r="P32" i="1"/>
  <c r="P65" i="1"/>
  <c r="E26" i="1"/>
  <c r="P6" i="1"/>
  <c r="P56" i="1"/>
  <c r="P48" i="1"/>
  <c r="W61" i="2"/>
  <c r="W69" i="2"/>
  <c r="X62" i="2"/>
  <c r="X70" i="2"/>
  <c r="X25" i="2"/>
  <c r="X46" i="2"/>
  <c r="T61" i="2"/>
  <c r="T69" i="2"/>
  <c r="W62" i="2"/>
  <c r="W70" i="2"/>
  <c r="W25" i="2"/>
  <c r="W46" i="2"/>
  <c r="R33" i="1" l="1"/>
  <c r="R49" i="1"/>
  <c r="R66" i="1"/>
  <c r="R58" i="1"/>
  <c r="R13" i="1"/>
  <c r="N66" i="1"/>
  <c r="N58" i="1"/>
  <c r="N33" i="1"/>
  <c r="N49" i="1"/>
  <c r="N13" i="1"/>
  <c r="Q33" i="1"/>
  <c r="Q49" i="1"/>
  <c r="Q66" i="1"/>
  <c r="Q58" i="1"/>
  <c r="Q13" i="1"/>
  <c r="L31" i="2"/>
  <c r="F9" i="2" s="1"/>
  <c r="L66" i="2" s="1"/>
  <c r="W63" i="2"/>
  <c r="W64" i="2"/>
  <c r="W71" i="2"/>
  <c r="W72" i="2"/>
  <c r="W76" i="2"/>
  <c r="W31" i="2"/>
  <c r="W35" i="2" s="1"/>
  <c r="S64" i="2"/>
  <c r="S71" i="2"/>
  <c r="S76" i="2"/>
  <c r="S63" i="2"/>
  <c r="S31" i="2"/>
  <c r="S35" i="2" s="1"/>
  <c r="S72" i="2"/>
  <c r="R63" i="2"/>
  <c r="R64" i="2"/>
  <c r="R72" i="2"/>
  <c r="R31" i="2"/>
  <c r="R35" i="2" s="1"/>
  <c r="R71" i="2"/>
  <c r="X76" i="2"/>
  <c r="X63" i="2"/>
  <c r="X64" i="2"/>
  <c r="X71" i="2"/>
  <c r="X72" i="2"/>
  <c r="X31" i="2"/>
  <c r="X35" i="2" s="1"/>
  <c r="J31" i="2"/>
  <c r="D9" i="2" s="1"/>
  <c r="Y83" i="2"/>
  <c r="Y84" i="2" s="1"/>
  <c r="Y85" i="2" s="1"/>
  <c r="J26" i="3"/>
  <c r="U57" i="1"/>
  <c r="U47" i="1"/>
  <c r="AB59" i="2"/>
  <c r="Y75" i="2"/>
  <c r="J39" i="2"/>
  <c r="Y45" i="2"/>
  <c r="Y19" i="2"/>
  <c r="Y23" i="2" s="1"/>
  <c r="Y68" i="2"/>
  <c r="P8" i="1"/>
  <c r="P11" i="1" s="1"/>
  <c r="T11" i="1"/>
  <c r="T8" i="1"/>
  <c r="E26" i="3"/>
  <c r="P47" i="1"/>
  <c r="P57" i="1"/>
  <c r="V72" i="2"/>
  <c r="V76" i="2"/>
  <c r="V63" i="2"/>
  <c r="V64" i="2"/>
  <c r="V71" i="2"/>
  <c r="V31" i="2"/>
  <c r="V35" i="2" s="1"/>
  <c r="S8" i="1"/>
  <c r="S11" i="1"/>
  <c r="H26" i="3"/>
  <c r="S47" i="1"/>
  <c r="S57" i="1"/>
  <c r="K31" i="2"/>
  <c r="E9" i="2" s="1"/>
  <c r="K66" i="2" s="1"/>
  <c r="O8" i="1"/>
  <c r="O11" i="1" s="1"/>
  <c r="I26" i="3"/>
  <c r="T57" i="1"/>
  <c r="T47" i="1"/>
  <c r="AB62" i="2"/>
  <c r="AB46" i="2"/>
  <c r="AB25" i="2"/>
  <c r="Z23" i="2"/>
  <c r="M68" i="2"/>
  <c r="AA23" i="2"/>
  <c r="U8" i="1"/>
  <c r="U11" i="1" s="1"/>
  <c r="D26" i="3"/>
  <c r="O47" i="1"/>
  <c r="O57" i="1"/>
  <c r="T64" i="2"/>
  <c r="T71" i="2"/>
  <c r="T72" i="2"/>
  <c r="T76" i="2"/>
  <c r="T63" i="2"/>
  <c r="T31" i="2"/>
  <c r="T35" i="2" s="1"/>
  <c r="U71" i="2"/>
  <c r="U72" i="2"/>
  <c r="U76" i="2"/>
  <c r="U63" i="2"/>
  <c r="U64" i="2"/>
  <c r="U31" i="2"/>
  <c r="U35" i="2" s="1"/>
  <c r="O66" i="1" l="1"/>
  <c r="O58" i="1"/>
  <c r="O33" i="1"/>
  <c r="O49" i="1"/>
  <c r="O13" i="1"/>
  <c r="U66" i="1"/>
  <c r="U58" i="1"/>
  <c r="U33" i="1"/>
  <c r="U49" i="1"/>
  <c r="U13" i="1"/>
  <c r="P66" i="1"/>
  <c r="P58" i="1"/>
  <c r="P33" i="1"/>
  <c r="P49" i="1"/>
  <c r="P13" i="1"/>
  <c r="N59" i="1"/>
  <c r="N50" i="1"/>
  <c r="N15" i="1"/>
  <c r="Z59" i="2"/>
  <c r="Z60" i="2"/>
  <c r="K68" i="2"/>
  <c r="AA62" i="2"/>
  <c r="AA25" i="2"/>
  <c r="AA46" i="2"/>
  <c r="Z62" i="2"/>
  <c r="Z25" i="2"/>
  <c r="Z46" i="2"/>
  <c r="AB63" i="2"/>
  <c r="AB64" i="2"/>
  <c r="AB76" i="2"/>
  <c r="AB31" i="2"/>
  <c r="AB35" i="2" s="1"/>
  <c r="S49" i="1"/>
  <c r="S66" i="1"/>
  <c r="S58" i="1"/>
  <c r="S33" i="1"/>
  <c r="S13" i="1"/>
  <c r="T49" i="1"/>
  <c r="T66" i="1"/>
  <c r="T58" i="1"/>
  <c r="T33" i="1"/>
  <c r="T13" i="1"/>
  <c r="R59" i="1"/>
  <c r="R67" i="1"/>
  <c r="R50" i="1"/>
  <c r="R15" i="1"/>
  <c r="AA60" i="2"/>
  <c r="AA59" i="2"/>
  <c r="L68" i="2"/>
  <c r="Q59" i="1"/>
  <c r="Q67" i="1"/>
  <c r="Q50" i="1"/>
  <c r="Q15" i="1"/>
  <c r="Y61" i="2"/>
  <c r="Y69" i="2"/>
  <c r="Y70" i="2"/>
  <c r="Y25" i="2"/>
  <c r="Y46" i="2"/>
  <c r="Y62" i="2"/>
  <c r="Y76" i="2" l="1"/>
  <c r="Y63" i="2"/>
  <c r="Y64" i="2"/>
  <c r="Y71" i="2"/>
  <c r="Y72" i="2"/>
  <c r="Y31" i="2"/>
  <c r="Y35" i="2" s="1"/>
  <c r="AA64" i="2"/>
  <c r="AA76" i="2"/>
  <c r="AA63" i="2"/>
  <c r="AA31" i="2"/>
  <c r="AA35" i="2" s="1"/>
  <c r="U67" i="1"/>
  <c r="U50" i="1"/>
  <c r="U59" i="1"/>
  <c r="U15" i="1"/>
  <c r="T59" i="1"/>
  <c r="T67" i="1"/>
  <c r="T50" i="1"/>
  <c r="T15" i="1"/>
  <c r="Q51" i="1"/>
  <c r="Q60" i="1"/>
  <c r="Q18" i="1"/>
  <c r="N51" i="1"/>
  <c r="N60" i="1"/>
  <c r="N18" i="1"/>
  <c r="O59" i="1"/>
  <c r="O67" i="1"/>
  <c r="O50" i="1"/>
  <c r="O15" i="1"/>
  <c r="P59" i="1"/>
  <c r="P67" i="1"/>
  <c r="P50" i="1"/>
  <c r="P15" i="1"/>
  <c r="S59" i="1"/>
  <c r="S67" i="1"/>
  <c r="S50" i="1"/>
  <c r="S15" i="1"/>
  <c r="Z76" i="2"/>
  <c r="Z63" i="2"/>
  <c r="Z64" i="2"/>
  <c r="Z31" i="2"/>
  <c r="Z35" i="2" s="1"/>
  <c r="K42" i="2" s="1"/>
  <c r="R51" i="1"/>
  <c r="R60" i="1"/>
  <c r="R18" i="1"/>
  <c r="Q21" i="1" l="1"/>
  <c r="Q24" i="1" s="1"/>
  <c r="Q25" i="1" s="1"/>
  <c r="Q61" i="1"/>
  <c r="Q52" i="1"/>
  <c r="T51" i="1"/>
  <c r="T60" i="1"/>
  <c r="T18" i="1"/>
  <c r="R61" i="1"/>
  <c r="R52" i="1"/>
  <c r="R21" i="1"/>
  <c r="R24" i="1" s="1"/>
  <c r="R25" i="1" s="1"/>
  <c r="K51" i="2"/>
  <c r="L42" i="2"/>
  <c r="Z67" i="2"/>
  <c r="Z69" i="2"/>
  <c r="Z68" i="2"/>
  <c r="Z70" i="2"/>
  <c r="O51" i="1"/>
  <c r="O60" i="1"/>
  <c r="O18" i="1"/>
  <c r="Z71" i="2"/>
  <c r="P51" i="1"/>
  <c r="P60" i="1"/>
  <c r="P18" i="1"/>
  <c r="U60" i="1"/>
  <c r="U51" i="1"/>
  <c r="U18" i="1"/>
  <c r="S51" i="1"/>
  <c r="S60" i="1"/>
  <c r="S18" i="1"/>
  <c r="N61" i="1"/>
  <c r="N52" i="1"/>
  <c r="N21" i="1"/>
  <c r="N24" i="1" s="1"/>
  <c r="N25" i="1" s="1"/>
  <c r="Z72" i="2"/>
  <c r="P61" i="1" l="1"/>
  <c r="P52" i="1"/>
  <c r="P21" i="1"/>
  <c r="P24" i="1" s="1"/>
  <c r="P25" i="1" s="1"/>
  <c r="T61" i="1"/>
  <c r="T52" i="1"/>
  <c r="T21" i="1"/>
  <c r="T24" i="1" s="1"/>
  <c r="T25" i="1" s="1"/>
  <c r="O61" i="1"/>
  <c r="O52" i="1"/>
  <c r="O21" i="1"/>
  <c r="O24" i="1" s="1"/>
  <c r="O25" i="1" s="1"/>
  <c r="S61" i="1"/>
  <c r="S52" i="1"/>
  <c r="S21" i="1"/>
  <c r="S24" i="1" s="1"/>
  <c r="S25" i="1" s="1"/>
  <c r="K80" i="2"/>
  <c r="K69" i="2"/>
  <c r="K82" i="2"/>
  <c r="K81" i="2"/>
  <c r="M42" i="2"/>
  <c r="L51" i="2"/>
  <c r="AA68" i="2"/>
  <c r="AA67" i="2"/>
  <c r="AA69" i="2"/>
  <c r="AA70" i="2"/>
  <c r="AA71" i="2"/>
  <c r="AA72" i="2"/>
  <c r="U61" i="1"/>
  <c r="U52" i="1"/>
  <c r="U21" i="1"/>
  <c r="U24" i="1" s="1"/>
  <c r="U25" i="1" s="1"/>
  <c r="L82" i="2" l="1"/>
  <c r="L69" i="2"/>
  <c r="L80" i="2"/>
  <c r="L81" i="2"/>
  <c r="M51" i="2"/>
  <c r="AB69" i="2"/>
  <c r="AB67" i="2"/>
  <c r="AB68" i="2"/>
  <c r="AB70" i="2"/>
  <c r="AB71" i="2"/>
  <c r="AB72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<sst xmlns="http://schemas.openxmlformats.org/spreadsheetml/2006/main" count="963" uniqueCount="624">
  <si>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</si>
  <si>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FDC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</si>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</sst>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-2379</v>
      </c>
      <c r="O6" s="187">
        <f t="shared" si="1"/>
        <v>38782</v>
      </c>
      <c r="P6" s="187">
        <f t="shared" si="1"/>
        <v>11240</v>
      </c>
      <c r="Q6" s="187">
        <f t="shared" si="1"/>
        <v>4799</v>
      </c>
      <c r="R6" s="187">
        <f t="shared" si="1"/>
        <v>-201375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397982</v>
      </c>
      <c r="D7" s="123">
        <f>SUMIF(PL.data!$D$3:$D$25, FSA!$A7, PL.data!F$3:F$25)</f>
        <v>445776</v>
      </c>
      <c r="E7" s="123">
        <f>SUMIF(PL.data!$D$3:$D$25, FSA!$A7, PL.data!G$3:G$25)</f>
        <v>190188</v>
      </c>
      <c r="F7" s="123">
        <f>SUMIF(PL.data!$D$3:$D$25, FSA!$A7, PL.data!H$3:H$25)</f>
        <v>185711</v>
      </c>
      <c r="G7" s="123">
        <f>SUMIF(PL.data!$D$3:$D$25, FSA!$A7, PL.data!I$3:I$25)</f>
        <v>17217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-352636</v>
      </c>
      <c r="D8" s="123">
        <f>-SUMIF(PL.data!$D$3:$D$25, FSA!$A8, PL.data!F$3:F$25)</f>
        <v>-406619</v>
      </c>
      <c r="E8" s="123">
        <f>-SUMIF(PL.data!$D$3:$D$25, FSA!$A8, PL.data!G$3:G$25)</f>
        <v>-157119</v>
      </c>
      <c r="F8" s="123">
        <f>-SUMIF(PL.data!$D$3:$D$25, FSA!$A8, PL.data!H$3:H$25)</f>
        <v>-169707</v>
      </c>
      <c r="G8" s="123">
        <f>-SUMIF(PL.data!$D$3:$D$25, FSA!$A8, PL.data!I$3:I$25)</f>
        <v>-4723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-4495</v>
      </c>
      <c r="O8" s="190">
        <f>CF.data!F12-FSA!O7-FSA!O6</f>
        <v>-4686</v>
      </c>
      <c r="P8" s="190">
        <f>CF.data!G12-FSA!P7-FSA!P6</f>
        <v>20354</v>
      </c>
      <c r="Q8" s="190">
        <f>CF.data!H12-FSA!Q7-FSA!Q6</f>
        <v>12772</v>
      </c>
      <c r="R8" s="190">
        <f>CF.data!I12-FSA!R7-FSA!R6</f>
        <v>186390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45346</v>
      </c>
      <c r="D9" s="187">
        <f t="shared" si="3"/>
        <v>39157</v>
      </c>
      <c r="E9" s="187">
        <f t="shared" si="3"/>
        <v>33069</v>
      </c>
      <c r="F9" s="187">
        <f t="shared" si="3"/>
        <v>16004</v>
      </c>
      <c r="G9" s="187">
        <f t="shared" si="3"/>
        <v>12494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-12692</v>
      </c>
      <c r="O9" s="190">
        <f>SUMIF(CF.data!$D$4:$D$43, $L9, CF.data!F$4:F$43)</f>
        <v>-9922</v>
      </c>
      <c r="P9" s="190">
        <f>SUMIF(CF.data!$D$4:$D$43, $L9, CF.data!G$4:G$43)</f>
        <v>-6833</v>
      </c>
      <c r="Q9" s="190">
        <f>SUMIF(CF.data!$D$4:$D$43, $L9, CF.data!H$4:H$43)</f>
        <v>-4418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-47725</v>
      </c>
      <c r="D10" s="123">
        <f>-SUMIF(PL.data!$D$3:$D$25, FSA!$A10, PL.data!F$3:F$25)</f>
        <v>-26554</v>
      </c>
      <c r="E10" s="123">
        <f>-SUMIF(PL.data!$D$3:$D$25, FSA!$A10, PL.data!G$3:G$25)</f>
        <v>-47736</v>
      </c>
      <c r="F10" s="123">
        <f>-SUMIF(PL.data!$D$3:$D$25, FSA!$A10, PL.data!H$3:H$25)</f>
        <v>-30854</v>
      </c>
      <c r="G10" s="123">
        <f>-SUMIF(PL.data!$D$3:$D$25, FSA!$A10, PL.data!I$3:I$25)</f>
        <v>-214086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-1689</v>
      </c>
      <c r="O10" s="190">
        <f>SUMIF(CF.data!$D$4:$D$43, $L10, CF.data!F$4:F$43)</f>
        <v>-5502</v>
      </c>
      <c r="P10" s="190">
        <f>SUMIF(CF.data!$D$4:$D$43, $L10, CF.data!G$4:G$43)</f>
        <v>0</v>
      </c>
      <c r="Q10" s="190">
        <f>SUMIF(CF.data!$D$4:$D$43, $L10, CF.data!H$4:H$43)</f>
        <v>-5194</v>
      </c>
      <c r="R10" s="190">
        <f>SUMIF(CF.data!$D$4:$D$43, $L10, CF.data!I$4:I$43)</f>
        <v>-2690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-21255</v>
      </c>
      <c r="O11" s="187">
        <f t="shared" si="4"/>
        <v>18672</v>
      </c>
      <c r="P11" s="187">
        <f t="shared" si="4"/>
        <v>24761</v>
      </c>
      <c r="Q11" s="187">
        <f t="shared" si="4"/>
        <v>7959</v>
      </c>
      <c r="R11" s="187">
        <f t="shared" si="4"/>
        <v>-17675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-2379</v>
      </c>
      <c r="D12" s="187">
        <f t="shared" si="5"/>
        <v>12603</v>
      </c>
      <c r="E12" s="187">
        <f t="shared" si="5"/>
        <v>-14667</v>
      </c>
      <c r="F12" s="187">
        <f t="shared" si="5"/>
        <v>-14850</v>
      </c>
      <c r="G12" s="187">
        <f t="shared" si="5"/>
        <v>-201592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21855</v>
      </c>
      <c r="O12" s="190">
        <f>SUMIF(CF.data!$D$4:$D$43, $L12, CF.data!F$4:F$43)</f>
        <v>-72030</v>
      </c>
      <c r="P12" s="190">
        <f>SUMIF(CF.data!$D$4:$D$43, $L12, CF.data!G$4:G$43)</f>
        <v>-23311</v>
      </c>
      <c r="Q12" s="190">
        <f>SUMIF(CF.data!$D$4:$D$43, $L12, CF.data!H$4:H$43)</f>
        <v>1700</v>
      </c>
      <c r="R12" s="190">
        <f>SUMIF(CF.data!$D$4:$D$43, $L12, CF.data!I$4:I$43)</f>
        <v>89646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-945</v>
      </c>
      <c r="D13" s="123">
        <f>SUMIF(PL.data!$D$3:$D$25, FSA!$A13, PL.data!F$3:F$25)</f>
        <v>-1263</v>
      </c>
      <c r="E13" s="123">
        <f>SUMIF(PL.data!$D$3:$D$25, FSA!$A13, PL.data!G$3:G$25)</f>
        <v>472</v>
      </c>
      <c r="F13" s="123">
        <f>SUMIF(PL.data!$D$3:$D$25, FSA!$A13, PL.data!H$3:H$25)</f>
        <v>-29292</v>
      </c>
      <c r="G13" s="123">
        <f>SUMIF(PL.data!$D$3:$D$25, FSA!$A13, PL.data!I$3:I$25)</f>
        <v>25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600</v>
      </c>
      <c r="O13" s="187">
        <f t="shared" si="6"/>
        <v>-53358</v>
      </c>
      <c r="P13" s="187">
        <f t="shared" si="6"/>
        <v>1450</v>
      </c>
      <c r="Q13" s="187">
        <f t="shared" si="6"/>
        <v>9659</v>
      </c>
      <c r="R13" s="187">
        <f t="shared" si="6"/>
        <v>71971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-12692</v>
      </c>
      <c r="D14" s="123">
        <f>-SUMIF(PL.data!$D$3:$D$25, FSA!$A14, PL.data!F$3:F$25)</f>
        <v>-11881</v>
      </c>
      <c r="E14" s="123">
        <f>-SUMIF(PL.data!$D$3:$D$25, FSA!$A14, PL.data!G$3:G$25)</f>
        <v>-9632</v>
      </c>
      <c r="F14" s="123">
        <f>-SUMIF(PL.data!$D$3:$D$25, FSA!$A14, PL.data!H$3:H$25)</f>
        <v>-4253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-13306</v>
      </c>
      <c r="O14" s="190">
        <f>SUMIF(CF.data!$D$4:$D$43, $L14, CF.data!F$4:F$43)</f>
        <v>-10</v>
      </c>
      <c r="P14" s="190">
        <f>SUMIF(CF.data!$D$4:$D$43, $L14, CF.data!G$4:G$43)</f>
        <v>-4413</v>
      </c>
      <c r="Q14" s="190">
        <f>SUMIF(CF.data!$D$4:$D$43, $L14, CF.data!H$4:H$43)</f>
        <v>48026</v>
      </c>
      <c r="R14" s="190">
        <f>SUMIF(CF.data!$D$4:$D$43, $L14, CF.data!I$4:I$43)</f>
        <v>-25098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-17829</v>
      </c>
      <c r="D15" s="123">
        <f t="shared" si="7"/>
        <v>68921</v>
      </c>
      <c r="E15" s="123">
        <f t="shared" si="7"/>
        <v>-624</v>
      </c>
      <c r="F15" s="123">
        <f t="shared" si="7"/>
        <v>67120</v>
      </c>
      <c r="G15" s="123">
        <f t="shared" si="7"/>
        <v>3967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-12706</v>
      </c>
      <c r="O15" s="187">
        <f t="shared" si="8"/>
        <v>-53368</v>
      </c>
      <c r="P15" s="187">
        <f t="shared" si="8"/>
        <v>-2963</v>
      </c>
      <c r="Q15" s="187">
        <f t="shared" si="8"/>
        <v>57685</v>
      </c>
      <c r="R15" s="187">
        <f t="shared" si="8"/>
        <v>46873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-33845</v>
      </c>
      <c r="D16" s="175">
        <f>SUMIF(PL.data!$D$3:$D$25, FSA!$A16, PL.data!F$3:F$25)</f>
        <v>68380</v>
      </c>
      <c r="E16" s="175">
        <f>SUMIF(PL.data!$D$3:$D$25, FSA!$A16, PL.data!G$3:G$25)</f>
        <v>-24451</v>
      </c>
      <c r="F16" s="175">
        <f>SUMIF(PL.data!$D$3:$D$25, FSA!$A16, PL.data!H$3:H$25)</f>
        <v>18725</v>
      </c>
      <c r="G16" s="175">
        <f>SUMIF(PL.data!$D$3:$D$25, FSA!$A16, PL.data!I$3:I$25)</f>
        <v>-197600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642</v>
      </c>
      <c r="O16" s="190">
        <f>SUMIF(CF.data!$D$4:$D$43, $L16, CF.data!F$4:F$43)</f>
        <v>6130</v>
      </c>
      <c r="P16" s="190">
        <f>SUMIF(CF.data!$D$4:$D$43, $L16, CF.data!G$4:G$43)</f>
        <v>416</v>
      </c>
      <c r="Q16" s="190">
        <f>SUMIF(CF.data!$D$4:$D$43, $L16, CF.data!H$4:H$43)</f>
        <v>5270</v>
      </c>
      <c r="R16" s="190">
        <f>SUMIF(CF.data!$D$4:$D$43, $L16, CF.data!I$4:I$43)</f>
        <v>8635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-1681</v>
      </c>
      <c r="D17" s="123">
        <f>-SUMIF(PL.data!$D$3:$D$25, FSA!$A17, PL.data!F$3:F$25)</f>
        <v>-2624</v>
      </c>
      <c r="E17" s="123">
        <f>-SUMIF(PL.data!$D$3:$D$25, FSA!$A17, PL.data!G$3:G$25)</f>
        <v>-1502</v>
      </c>
      <c r="F17" s="123">
        <f>-SUMIF(PL.data!$D$3:$D$25, FSA!$A17, PL.data!H$3:H$25)</f>
        <v>-9275</v>
      </c>
      <c r="G17" s="123">
        <f>-SUMIF(PL.data!$D$3:$D$25, FSA!$A17, PL.data!I$3:I$25)</f>
        <v>4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-1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-32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-35526</v>
      </c>
      <c r="D18" s="187">
        <f t="shared" si="9"/>
        <v>65756</v>
      </c>
      <c r="E18" s="187">
        <f t="shared" si="9"/>
        <v>-25953</v>
      </c>
      <c r="F18" s="187">
        <f t="shared" si="9"/>
        <v>9450</v>
      </c>
      <c r="G18" s="187">
        <f t="shared" si="9"/>
        <v>-197596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-12065</v>
      </c>
      <c r="O18" s="194">
        <f t="shared" si="10"/>
        <v>-47238</v>
      </c>
      <c r="P18" s="194">
        <f t="shared" si="10"/>
        <v>-2547</v>
      </c>
      <c r="Q18" s="194">
        <f t="shared" si="10"/>
        <v>62955</v>
      </c>
      <c r="R18" s="194">
        <f t="shared" si="10"/>
        <v>55476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22164</v>
      </c>
      <c r="O20" s="190">
        <f>SUMIF(CF.data!$D$4:$D$43, $L20, CF.data!F$4:F$43)</f>
        <v>47450</v>
      </c>
      <c r="P20" s="190">
        <f>SUMIF(CF.data!$D$4:$D$43, $L20, CF.data!G$4:G$43)</f>
        <v>22000</v>
      </c>
      <c r="Q20" s="190">
        <f>SUMIF(CF.data!$D$4:$D$43, $L20, CF.data!H$4:H$43)</f>
        <v>27886</v>
      </c>
      <c r="R20" s="190">
        <f>SUMIF(CF.data!$D$4:$D$43, $L20, CF.data!I$4:I$43)</f>
        <v>-91000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26179</v>
      </c>
      <c r="E21" s="196">
        <f>SUMIF(CF.data!$D$4:$D$43, FSA!$A21, CF.data!G$4:G$43)</f>
        <v>25907</v>
      </c>
      <c r="F21" s="196">
        <f>SUMIF(CF.data!$D$4:$D$43, FSA!$A21, CF.data!H$4:H$43)</f>
        <v>19649</v>
      </c>
      <c r="G21" s="196">
        <f>SUMIF(CF.data!$D$4:$D$43, FSA!$A21, CF.data!I$4:I$43)</f>
        <v>217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10099</v>
      </c>
      <c r="O21" s="198">
        <f t="shared" si="11"/>
        <v>212</v>
      </c>
      <c r="P21" s="198">
        <f t="shared" si="11"/>
        <v>19453</v>
      </c>
      <c r="Q21" s="198">
        <f t="shared" si="11"/>
        <v>90841</v>
      </c>
      <c r="R21" s="198">
        <f t="shared" si="11"/>
        <v>-35524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9686</v>
      </c>
      <c r="O22" s="190">
        <f>SUMIF(CF.data!$D$4:$D$43, $L22, CF.data!F$4:F$43)</f>
        <v>-23421</v>
      </c>
      <c r="P22" s="190">
        <f>SUMIF(CF.data!$D$4:$D$43, $L22, CF.data!G$4:G$43)</f>
        <v>-18491</v>
      </c>
      <c r="Q22" s="190">
        <f>SUMIF(CF.data!$D$4:$D$43, $L22, CF.data!H$4:H$43)</f>
        <v>-52019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-91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19785</v>
      </c>
      <c r="O24" s="199">
        <f t="shared" si="12"/>
        <v>-23209</v>
      </c>
      <c r="P24" s="199">
        <f t="shared" si="12"/>
        <v>871</v>
      </c>
      <c r="Q24" s="199">
        <f t="shared" si="12"/>
        <v>38822</v>
      </c>
      <c r="R24" s="199">
        <f t="shared" si="12"/>
        <v>-35524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-2379</v>
      </c>
      <c r="D25" s="196">
        <f t="shared" si="13"/>
        <v>38782</v>
      </c>
      <c r="E25" s="196">
        <f t="shared" si="13"/>
        <v>11240</v>
      </c>
      <c r="F25" s="196">
        <f t="shared" si="13"/>
        <v>4799</v>
      </c>
      <c r="G25" s="196">
        <f t="shared" si="13"/>
        <v>-201375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2</v>
      </c>
      <c r="O25" s="200">
        <f>O24-CF.data!F40</f>
        <v>1</v>
      </c>
      <c r="P25" s="200">
        <f>P24-CF.data!G40</f>
        <v>0</v>
      </c>
      <c r="Q25" s="200">
        <f>Q24-CF.data!H40</f>
        <v>2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-2379</v>
      </c>
      <c r="D26" s="196">
        <f t="shared" si="14"/>
        <v>38782</v>
      </c>
      <c r="E26" s="196">
        <f t="shared" si="14"/>
        <v>11240</v>
      </c>
      <c r="F26" s="196">
        <f t="shared" si="14"/>
        <v>4799</v>
      </c>
      <c r="G26" s="196">
        <f t="shared" si="14"/>
        <v>-201375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30225</v>
      </c>
      <c r="D29" s="202">
        <f>SUMIF(BS.data!$D$5:$D$116,FSA!$A29,BS.data!F$5:F$116)</f>
        <v>7013</v>
      </c>
      <c r="E29" s="202">
        <f>SUMIF(BS.data!$D$5:$D$116,FSA!$A29,BS.data!G$5:G$116)</f>
        <v>7884</v>
      </c>
      <c r="F29" s="202">
        <f>SUMIF(BS.data!$D$5:$D$116,FSA!$A29,BS.data!H$5:H$116)</f>
        <v>46704</v>
      </c>
      <c r="G29" s="202">
        <f>SUMIF(BS.data!$D$5:$D$116,FSA!$A29,BS.data!I$5:I$116)</f>
        <v>11180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33969</v>
      </c>
      <c r="D30" s="202">
        <f>SUMIF(BS.data!$D$5:$D$116,FSA!$A30,BS.data!F$5:F$116)</f>
        <v>244542</v>
      </c>
      <c r="E30" s="202">
        <f>SUMIF(BS.data!$D$5:$D$116,FSA!$A30,BS.data!G$5:G$116)</f>
        <v>237859</v>
      </c>
      <c r="F30" s="202">
        <f>SUMIF(BS.data!$D$5:$D$116,FSA!$A30,BS.data!H$5:H$116)</f>
        <v>257828</v>
      </c>
      <c r="G30" s="202">
        <f>SUMIF(BS.data!$D$5:$D$116,FSA!$A30,BS.data!I$5:I$116)</f>
        <v>199506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0.1200908583805298</v>
      </c>
      <c r="P30" s="204">
        <f t="shared" si="17"/>
        <v>-0.57335522773769787</v>
      </c>
      <c r="Q30" s="204">
        <f t="shared" si="17"/>
        <v>-2.3539865816981087E-2</v>
      </c>
      <c r="R30" s="204">
        <f t="shared" si="17"/>
        <v>-0.90729143669464918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20002</v>
      </c>
      <c r="D31" s="202">
        <f>SUMIF(BS.data!$D$5:$D$116,FSA!$A31,BS.data!F$5:F$116)</f>
        <v>17934</v>
      </c>
      <c r="E31" s="202">
        <f>SUMIF(BS.data!$D$5:$D$116,FSA!$A31,BS.data!G$5:G$116)</f>
        <v>16826</v>
      </c>
      <c r="F31" s="202">
        <f>SUMIF(BS.data!$D$5:$D$116,FSA!$A31,BS.data!H$5:H$116)</f>
        <v>0</v>
      </c>
      <c r="G31" s="202">
        <f>SUMIF(BS.data!$D$5:$D$116,FSA!$A31,BS.data!I$5:I$116)</f>
        <v>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0.11393982642431065</v>
      </c>
      <c r="O31" s="205">
        <f t="shared" si="18"/>
        <v>8.7840081116973542E-2</v>
      </c>
      <c r="P31" s="205">
        <f t="shared" si="18"/>
        <v>0.1738753233642501</v>
      </c>
      <c r="Q31" s="205">
        <f t="shared" si="18"/>
        <v>8.6176909283779635E-2</v>
      </c>
      <c r="R31" s="205">
        <f t="shared" si="18"/>
        <v>0.72567810884590811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5517</v>
      </c>
      <c r="D32" s="202">
        <f>SUMIF(BS.data!$D$5:$D$116,FSA!$A32,BS.data!F$5:F$116)</f>
        <v>1514</v>
      </c>
      <c r="E32" s="202">
        <f>SUMIF(BS.data!$D$5:$D$116,FSA!$A32,BS.data!G$5:G$116)</f>
        <v>1341</v>
      </c>
      <c r="F32" s="202">
        <f>SUMIF(BS.data!$D$5:$D$116,FSA!$A32,BS.data!H$5:H$116)</f>
        <v>38</v>
      </c>
      <c r="G32" s="202">
        <f>SUMIF(BS.data!$D$5:$D$116,FSA!$A32,BS.data!I$5:I$116)</f>
        <v>2358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-5.9776572809825566E-3</v>
      </c>
      <c r="O32" s="206">
        <f t="shared" si="19"/>
        <v>8.699885144108252E-2</v>
      </c>
      <c r="P32" s="206">
        <f t="shared" si="19"/>
        <v>5.9099417418554276E-2</v>
      </c>
      <c r="Q32" s="206">
        <f t="shared" si="19"/>
        <v>2.584122642169823E-2</v>
      </c>
      <c r="R32" s="206">
        <f t="shared" si="19"/>
        <v>-11.696288552012545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540</v>
      </c>
      <c r="D33" s="202">
        <f>SUMIF(BS.data!$D$5:$D$116,FSA!$A33,BS.data!F$5:F$116)</f>
        <v>107</v>
      </c>
      <c r="E33" s="202">
        <f>SUMIF(BS.data!$D$5:$D$116,FSA!$A33,BS.data!G$5:G$116)</f>
        <v>297</v>
      </c>
      <c r="F33" s="202">
        <f>SUMIF(BS.data!$D$5:$D$116,FSA!$A33,BS.data!H$5:H$116)</f>
        <v>7</v>
      </c>
      <c r="G33" s="202">
        <f>SUMIF(BS.data!$D$5:$D$116,FSA!$A33,BS.data!I$5:I$116)</f>
        <v>32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-5.3406938002221203E-2</v>
      </c>
      <c r="O33" s="205">
        <f t="shared" si="20"/>
        <v>4.1886508021966189E-2</v>
      </c>
      <c r="P33" s="205">
        <f t="shared" si="20"/>
        <v>0.1301922308452689</v>
      </c>
      <c r="Q33" s="205">
        <f t="shared" si="20"/>
        <v>4.2856912083829177E-2</v>
      </c>
      <c r="R33" s="205">
        <f t="shared" si="20"/>
        <v>-1.026601614683162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52816</v>
      </c>
      <c r="D34" s="202">
        <f>SUMIF(BS.data!$D$5:$D$116,FSA!$A34,BS.data!F$5:F$116)</f>
        <v>75845</v>
      </c>
      <c r="E34" s="202">
        <f>SUMIF(BS.data!$D$5:$D$116,FSA!$A34,BS.data!G$5:G$116)</f>
        <v>130837</v>
      </c>
      <c r="F34" s="202">
        <f>SUMIF(BS.data!$D$5:$D$116,FSA!$A34,BS.data!H$5:H$116)</f>
        <v>266227</v>
      </c>
      <c r="G34" s="202">
        <f>SUMIF(BS.data!$D$5:$D$116,FSA!$A34,BS.data!I$5:I$116)</f>
        <v>129182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0.11428730096799825</v>
      </c>
      <c r="P34" s="207">
        <f t="shared" si="21"/>
        <v>-2.1248056252361352E-2</v>
      </c>
      <c r="Q34" s="207">
        <f t="shared" si="21"/>
        <v>3.4841757948494E-2</v>
      </c>
      <c r="R34" s="207">
        <f t="shared" si="21"/>
        <v>-0.36339962556597283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3216</v>
      </c>
      <c r="D35" s="202">
        <f>SUMIF(BS.data!$D$5:$D$116,FSA!$A35,BS.data!F$5:F$116)</f>
        <v>3012</v>
      </c>
      <c r="E35" s="202">
        <f>SUMIF(BS.data!$D$5:$D$116,FSA!$A35,BS.data!G$5:G$116)</f>
        <v>2808</v>
      </c>
      <c r="F35" s="202">
        <f>SUMIF(BS.data!$D$5:$D$116,FSA!$A35,BS.data!H$5:H$116)</f>
        <v>2604</v>
      </c>
      <c r="G35" s="202">
        <f>SUMIF(BS.data!$D$5:$D$116,FSA!$A35,BS.data!I$5:I$116)</f>
        <v>2400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114.02196955421557</v>
      </c>
      <c r="P35" s="131">
        <f t="shared" si="22"/>
        <v>462.90082707636651</v>
      </c>
      <c r="Q35" s="131">
        <f t="shared" si="22"/>
        <v>487.11642013666398</v>
      </c>
      <c r="R35" s="131">
        <f t="shared" si="22"/>
        <v>4847.7350874136027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745322</v>
      </c>
      <c r="D36" s="202">
        <f>SUMIF(BS.data!$D$5:$D$116,FSA!$A36,BS.data!F$5:F$116)</f>
        <v>550246</v>
      </c>
      <c r="E36" s="202">
        <f>SUMIF(BS.data!$D$5:$D$116,FSA!$A36,BS.data!G$5:G$116)</f>
        <v>536510</v>
      </c>
      <c r="F36" s="202">
        <f>SUMIF(BS.data!$D$5:$D$116,FSA!$A36,BS.data!H$5:H$116)</f>
        <v>231304</v>
      </c>
      <c r="G36" s="202">
        <f>SUMIF(BS.data!$D$5:$D$116,FSA!$A36,BS.data!I$5:I$116)</f>
        <v>268898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17.026553112373009</v>
      </c>
      <c r="P36" s="131">
        <f t="shared" si="23"/>
        <v>40.375129678778507</v>
      </c>
      <c r="Q36" s="131">
        <f t="shared" si="23"/>
        <v>18.094392099324129</v>
      </c>
      <c r="R36" s="131">
        <f t="shared" si="23"/>
        <v>0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52770</v>
      </c>
      <c r="D37" s="202">
        <f>SUMIF(BS.data!$D$5:$D$116,FSA!$A37,BS.data!F$5:F$116)</f>
        <v>51634</v>
      </c>
      <c r="E37" s="202">
        <f>SUMIF(BS.data!$D$5:$D$116,FSA!$A37,BS.data!G$5:G$116)</f>
        <v>50504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47.377317587225392</v>
      </c>
      <c r="P37" s="131">
        <f t="shared" si="24"/>
        <v>72.632256442569002</v>
      </c>
      <c r="Q37" s="131">
        <f t="shared" si="24"/>
        <v>31.217289210227037</v>
      </c>
      <c r="R37" s="131">
        <f t="shared" si="24"/>
        <v>671.42070717764136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944377</v>
      </c>
      <c r="D38" s="208">
        <f t="shared" si="25"/>
        <v>951847</v>
      </c>
      <c r="E38" s="208">
        <f t="shared" si="25"/>
        <v>984866</v>
      </c>
      <c r="F38" s="208">
        <f t="shared" si="25"/>
        <v>804712</v>
      </c>
      <c r="G38" s="208">
        <f t="shared" si="25"/>
        <v>613556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-31213</v>
      </c>
      <c r="O38" s="209">
        <f t="shared" si="26"/>
        <v>219386</v>
      </c>
      <c r="P38" s="209">
        <f t="shared" si="26"/>
        <v>144614</v>
      </c>
      <c r="Q38" s="209">
        <f t="shared" si="26"/>
        <v>252549</v>
      </c>
      <c r="R38" s="209">
        <f t="shared" si="26"/>
        <v>188374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0.21106228240192385</v>
      </c>
      <c r="P39" s="133">
        <f t="shared" si="27"/>
        <v>0.95694786211538052</v>
      </c>
      <c r="Q39" s="133">
        <f t="shared" si="27"/>
        <v>1.0693039184539419</v>
      </c>
      <c r="R39" s="133">
        <f t="shared" si="27"/>
        <v>12.804873090550037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67266</v>
      </c>
      <c r="D40" s="202">
        <f>SUMIF(BS.data!$D$5:$D$116,FSA!$A40,BS.data!F$5:F$116)</f>
        <v>38293</v>
      </c>
      <c r="E40" s="202">
        <f>SUMIF(BS.data!$D$5:$D$116,FSA!$A40,BS.data!G$5:G$116)</f>
        <v>24238</v>
      </c>
      <c r="F40" s="202">
        <f>SUMIF(BS.data!$D$5:$D$116,FSA!$A40,BS.data!H$5:H$116)</f>
        <v>4791</v>
      </c>
      <c r="G40" s="202">
        <f>SUMIF(BS.data!$D$5:$D$116,FSA!$A40,BS.data!I$5:I$116)</f>
        <v>12585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0.68815531102960248</v>
      </c>
      <c r="P40" s="210">
        <f t="shared" si="28"/>
        <v>0.35001048993518324</v>
      </c>
      <c r="Q40" s="210">
        <f t="shared" si="28"/>
        <v>0.48373955150596371</v>
      </c>
      <c r="R40" s="210">
        <f t="shared" si="28"/>
        <v>6.8840188563820223E-2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3191</v>
      </c>
      <c r="D41" s="202">
        <f>SUMIF(BS.data!$D$5:$D$116,FSA!$A41,BS.data!F$5:F$116)</f>
        <v>4330</v>
      </c>
      <c r="E41" s="202">
        <f>SUMIF(BS.data!$D$5:$D$116,FSA!$A41,BS.data!G$5:G$116)</f>
        <v>4476</v>
      </c>
      <c r="F41" s="202">
        <f>SUMIF(BS.data!$D$5:$D$116,FSA!$A41,BS.data!H$5:H$116)</f>
        <v>533</v>
      </c>
      <c r="G41" s="202">
        <f>SUMIF(BS.data!$D$5:$D$116,FSA!$A41,BS.data!I$5:I$116)</f>
        <v>762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>
        <f t="shared" si="29"/>
        <v>3.8198556094579627E-4</v>
      </c>
      <c r="P41" s="137">
        <f t="shared" si="29"/>
        <v>0.17034006253136219</v>
      </c>
      <c r="Q41" s="137">
        <f t="shared" si="29"/>
        <v>-2.4441956333655659</v>
      </c>
      <c r="R41" s="137">
        <f t="shared" si="29"/>
        <v>115.6589861751152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20784</v>
      </c>
      <c r="D42" s="202">
        <f>SUMIF(BS.data!$D$5:$D$116,FSA!$A42,BS.data!F$5:F$116)</f>
        <v>2088</v>
      </c>
      <c r="E42" s="202">
        <f>SUMIF(BS.data!$D$5:$D$116,FSA!$A42,BS.data!G$5:G$116)</f>
        <v>82399</v>
      </c>
      <c r="F42" s="202">
        <f>SUMIF(BS.data!$D$5:$D$116,FSA!$A42,BS.data!H$5:H$116)</f>
        <v>0</v>
      </c>
      <c r="G42" s="202">
        <f>SUMIF(BS.data!$D$5:$D$116,FSA!$A42,BS.data!I$5:I$116)</f>
        <v>175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3.3433672879677974E-2</v>
      </c>
      <c r="O42" s="138">
        <f t="shared" si="30"/>
        <v>2.2432791357094147E-5</v>
      </c>
      <c r="P42" s="138">
        <f t="shared" si="30"/>
        <v>2.3203356678654804E-2</v>
      </c>
      <c r="Q42" s="138">
        <f t="shared" si="30"/>
        <v>-0.25860611380047493</v>
      </c>
      <c r="R42" s="138">
        <f t="shared" si="30"/>
        <v>1.4577452517860254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596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153108</v>
      </c>
      <c r="D44" s="202">
        <f>SUMIF(BS.data!$D$5:$D$116,FSA!$A44,BS.data!F$5:F$116)</f>
        <v>173393</v>
      </c>
      <c r="E44" s="202">
        <f>SUMIF(BS.data!$D$5:$D$116,FSA!$A44,BS.data!G$5:G$116)</f>
        <v>181817</v>
      </c>
      <c r="F44" s="202">
        <f>SUMIF(BS.data!$D$5:$D$116,FSA!$A44,BS.data!H$5:H$116)</f>
        <v>152573</v>
      </c>
      <c r="G44" s="202">
        <f>SUMIF(BS.data!$D$5:$D$116,FSA!$A44,BS.data!I$5:I$116)</f>
        <v>154984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13895</v>
      </c>
      <c r="D45" s="202">
        <f>SUMIF(BS.data!$D$5:$D$116,FSA!$A45,BS.data!F$5:F$116)</f>
        <v>15327</v>
      </c>
      <c r="E45" s="202">
        <f>SUMIF(BS.data!$D$5:$D$116,FSA!$A45,BS.data!G$5:G$116)</f>
        <v>14900</v>
      </c>
      <c r="F45" s="202">
        <f>SUMIF(BS.data!$D$5:$D$116,FSA!$A45,BS.data!H$5:H$116)</f>
        <v>4263</v>
      </c>
      <c r="G45" s="202">
        <f>SUMIF(BS.data!$D$5:$D$116,FSA!$A45,BS.data!I$5:I$116)</f>
        <v>96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0.23560195281477972</v>
      </c>
      <c r="O45" s="136">
        <f t="shared" si="31"/>
        <v>0.1757898423588562</v>
      </c>
      <c r="P45" s="136">
        <f t="shared" si="31"/>
        <v>0.15637885408332822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118470</v>
      </c>
      <c r="D46" s="202">
        <f>SUMIF(BS.data!$D$5:$D$116,FSA!$A46,BS.data!F$5:F$116)</f>
        <v>107409</v>
      </c>
      <c r="E46" s="202">
        <f>SUMIF(BS.data!$D$5:$D$116,FSA!$A46,BS.data!G$5:G$116)</f>
        <v>91476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1.4272374920966191</v>
      </c>
      <c r="O46" s="137">
        <f t="shared" si="32"/>
        <v>1.7926534444314048</v>
      </c>
      <c r="P46" s="137">
        <f t="shared" si="32"/>
        <v>1.4627683782526719</v>
      </c>
      <c r="Q46" s="137">
        <f t="shared" si="32"/>
        <v>3.9624568327577703</v>
      </c>
      <c r="R46" s="137">
        <f t="shared" si="32"/>
        <v>2.6390908767393033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12360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-54.9936948297604</v>
      </c>
      <c r="O47" s="211">
        <f t="shared" si="33"/>
        <v>2.7695580423907997</v>
      </c>
      <c r="P47" s="211">
        <f t="shared" si="33"/>
        <v>8.1384341637010671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130830</v>
      </c>
      <c r="D48" s="208">
        <f t="shared" si="34"/>
        <v>107409</v>
      </c>
      <c r="E48" s="208">
        <f t="shared" si="34"/>
        <v>91476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-54.9936948297604</v>
      </c>
      <c r="O48" s="174">
        <f t="shared" si="35"/>
        <v>2.7695580423907997</v>
      </c>
      <c r="P48" s="174">
        <f t="shared" si="35"/>
        <v>8.1384341637010671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389074</v>
      </c>
      <c r="D49" s="208">
        <f t="shared" si="36"/>
        <v>340840</v>
      </c>
      <c r="E49" s="208">
        <f t="shared" si="36"/>
        <v>399902</v>
      </c>
      <c r="F49" s="208">
        <f t="shared" si="36"/>
        <v>162160</v>
      </c>
      <c r="G49" s="208">
        <f t="shared" si="36"/>
        <v>168602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-0.16246273790415042</v>
      </c>
      <c r="O49" s="136">
        <f t="shared" si="37"/>
        <v>0.17384018099041978</v>
      </c>
      <c r="P49" s="136">
        <f t="shared" si="37"/>
        <v>0.27068302068302069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4.5861041045631738E-3</v>
      </c>
      <c r="O50" s="136">
        <f t="shared" si="38"/>
        <v>-0.49677401335083654</v>
      </c>
      <c r="P50" s="136">
        <f t="shared" si="38"/>
        <v>1.585115221478858E-2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588860</v>
      </c>
      <c r="D51" s="202">
        <f>SUMIF(BS.data!$D$5:$D$116,FSA!$A51,BS.data!F$5:F$116)</f>
        <v>588860</v>
      </c>
      <c r="E51" s="202">
        <f>SUMIF(BS.data!$D$5:$D$116,FSA!$A51,BS.data!G$5:G$116)</f>
        <v>588769</v>
      </c>
      <c r="F51" s="202">
        <f>SUMIF(BS.data!$D$5:$D$116,FSA!$A51,BS.data!H$5:H$116)</f>
        <v>637907</v>
      </c>
      <c r="G51" s="202">
        <f>SUMIF(BS.data!$D$5:$D$116,FSA!$A51,BS.data!I$5:I$116)</f>
        <v>637907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-9.7118397920966146E-2</v>
      </c>
      <c r="O51" s="136">
        <f t="shared" si="39"/>
        <v>-0.49686711541863343</v>
      </c>
      <c r="P51" s="136">
        <f t="shared" si="39"/>
        <v>-3.2391009663736939E-2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-44961</v>
      </c>
      <c r="D52" s="202">
        <f>SUMIF(BS.data!$D$5:$D$116,FSA!$A52,BS.data!F$5:F$116)</f>
        <v>20828</v>
      </c>
      <c r="E52" s="202">
        <f>SUMIF(BS.data!$D$5:$D$116,FSA!$A52,BS.data!G$5:G$116)</f>
        <v>-5132</v>
      </c>
      <c r="F52" s="202">
        <f>SUMIF(BS.data!$D$5:$D$116,FSA!$A52,BS.data!H$5:H$116)</f>
        <v>4645</v>
      </c>
      <c r="G52" s="202">
        <f>SUMIF(BS.data!$D$5:$D$116,FSA!$A52,BS.data!I$5:I$116)</f>
        <v>-192951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-9.2218910035924487E-2</v>
      </c>
      <c r="O52" s="136">
        <f t="shared" si="40"/>
        <v>-0.43979554785911795</v>
      </c>
      <c r="P52" s="136">
        <f t="shared" si="40"/>
        <v>-2.7843368752459661E-2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11402</v>
      </c>
      <c r="D53" s="202">
        <f>SUMIF(BS.data!$D$5:$D$116,FSA!$A53,BS.data!F$5:F$116)</f>
        <v>1320</v>
      </c>
      <c r="E53" s="202">
        <f>SUMIF(BS.data!$D$5:$D$116,FSA!$A53,BS.data!G$5:G$116)</f>
        <v>1327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0.19067787346731163</v>
      </c>
      <c r="O53" s="172">
        <f t="shared" si="41"/>
        <v>0.14950787634479695</v>
      </c>
      <c r="P53" s="172">
        <f t="shared" si="41"/>
        <v>0.13523150612027673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555301</v>
      </c>
      <c r="D54" s="212">
        <f t="shared" si="42"/>
        <v>611008</v>
      </c>
      <c r="E54" s="212">
        <f t="shared" si="42"/>
        <v>584964</v>
      </c>
      <c r="F54" s="212">
        <f t="shared" si="42"/>
        <v>642552</v>
      </c>
      <c r="G54" s="212">
        <f t="shared" si="42"/>
        <v>444956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944375</v>
      </c>
      <c r="D55" s="208">
        <f t="shared" si="43"/>
        <v>951848</v>
      </c>
      <c r="E55" s="208">
        <f t="shared" si="43"/>
        <v>984866</v>
      </c>
      <c r="F55" s="208">
        <f t="shared" si="43"/>
        <v>804712</v>
      </c>
      <c r="G55" s="208">
        <f t="shared" si="43"/>
        <v>613558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0.1811720130163641</v>
      </c>
      <c r="O55" s="137">
        <f t="shared" si="44"/>
        <v>0.1643120875667749</v>
      </c>
      <c r="P55" s="137">
        <f t="shared" si="44"/>
        <v>0.14290110160625269</v>
      </c>
      <c r="Q55" s="137">
        <f t="shared" si="44"/>
        <v>-7.268516789302655E-2</v>
      </c>
      <c r="R55" s="137">
        <f t="shared" si="44"/>
        <v>-2.5126079882055754E-2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2</v>
      </c>
      <c r="D56" s="191">
        <f t="shared" si="45"/>
        <v>-1</v>
      </c>
      <c r="E56" s="191">
        <f t="shared" si="45"/>
        <v>0</v>
      </c>
      <c r="F56" s="191">
        <f t="shared" si="45"/>
        <v>0</v>
      </c>
      <c r="G56" s="191">
        <f t="shared" si="45"/>
        <v>-2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-42.288776796973515</v>
      </c>
      <c r="O56" s="211">
        <f t="shared" si="46"/>
        <v>2.5887267288948483</v>
      </c>
      <c r="P56" s="211">
        <f t="shared" si="46"/>
        <v>7.437010676156584</v>
      </c>
      <c r="Q56" s="211">
        <f t="shared" si="46"/>
        <v>-9.7320275057303611</v>
      </c>
      <c r="R56" s="211">
        <f t="shared" si="46"/>
        <v>5.5518311607697081E-2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-42.288776796973515</v>
      </c>
      <c r="O57" s="211">
        <f t="shared" si="47"/>
        <v>2.5887267288948483</v>
      </c>
      <c r="P57" s="211">
        <f t="shared" si="47"/>
        <v>7.437010676156584</v>
      </c>
      <c r="Q57" s="211">
        <f t="shared" si="47"/>
        <v>-9.7320275057303611</v>
      </c>
      <c r="R57" s="211">
        <f t="shared" si="47"/>
        <v>5.5518311607697081E-2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-0.2112718055762636</v>
      </c>
      <c r="O58" s="136">
        <f t="shared" si="48"/>
        <v>0.18598350531893701</v>
      </c>
      <c r="P58" s="136">
        <f t="shared" si="48"/>
        <v>0.2962125562254761</v>
      </c>
      <c r="Q58" s="136">
        <f t="shared" si="48"/>
        <v>-0.1704136690647482</v>
      </c>
      <c r="R58" s="136">
        <f t="shared" si="48"/>
        <v>1.5809481216457961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5.9639182943193678E-3</v>
      </c>
      <c r="O59" s="136">
        <f t="shared" si="49"/>
        <v>-0.53147535758396747</v>
      </c>
      <c r="P59" s="136">
        <f t="shared" si="49"/>
        <v>1.7346157527036079E-2</v>
      </c>
      <c r="Q59" s="136">
        <f t="shared" si="49"/>
        <v>-0.20681312093182597</v>
      </c>
      <c r="R59" s="136">
        <f t="shared" si="49"/>
        <v>-6.4374776386404298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-0.12629590974603647</v>
      </c>
      <c r="O60" s="136">
        <f t="shared" si="50"/>
        <v>-0.5315749631459421</v>
      </c>
      <c r="P60" s="136">
        <f t="shared" si="50"/>
        <v>-3.5445975691453725E-2</v>
      </c>
      <c r="Q60" s="136">
        <f t="shared" si="50"/>
        <v>-1.2351190476190477</v>
      </c>
      <c r="R60" s="136">
        <f t="shared" si="50"/>
        <v>-4.1925760286225406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-0.11992445703493862</v>
      </c>
      <c r="O61" s="136">
        <f t="shared" si="51"/>
        <v>-0.47051675365552414</v>
      </c>
      <c r="P61" s="136">
        <f t="shared" si="51"/>
        <v>-3.0469422911283378E-2</v>
      </c>
      <c r="Q61" s="136">
        <f t="shared" si="51"/>
        <v>-1.3479573484069887</v>
      </c>
      <c r="R61" s="136">
        <f t="shared" si="51"/>
        <v>-4.962075134168157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-0.18744090765836749</v>
      </c>
      <c r="O64" s="211">
        <f t="shared" si="52"/>
        <v>1.0607692955138457</v>
      </c>
      <c r="P64" s="211">
        <f t="shared" si="52"/>
        <v>-1.5227367109634551</v>
      </c>
      <c r="Q64" s="211">
        <f t="shared" si="52"/>
        <v>-3.4916529508582177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-0.18744090765836749</v>
      </c>
      <c r="O65" s="216">
        <f t="shared" si="53"/>
        <v>3.2642033498863734</v>
      </c>
      <c r="P65" s="216">
        <f t="shared" si="53"/>
        <v>1.1669435215946844</v>
      </c>
      <c r="Q65" s="216">
        <f t="shared" si="53"/>
        <v>1.1283799670820598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-0.67467696186574222</v>
      </c>
      <c r="O66" s="140">
        <f t="shared" si="54"/>
        <v>2.8818786534972789</v>
      </c>
      <c r="P66" s="140">
        <f t="shared" si="54"/>
        <v>4.6237377433045515</v>
      </c>
      <c r="Q66" s="140">
        <f t="shared" si="54"/>
        <v>2.8014938886373923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-4.3777464220923203</v>
      </c>
      <c r="P67" s="211">
        <f t="shared" si="55"/>
        <v>1.2122054734377288</v>
      </c>
      <c r="Q67" s="211">
        <f t="shared" si="55"/>
        <v>3.1862833861475779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79191</v>
      </c>
      <c r="O74" s="218">
        <f t="shared" si="56"/>
        <v>-29223</v>
      </c>
      <c r="P74" s="218">
        <f t="shared" si="56"/>
        <v>57520</v>
      </c>
      <c r="Q74" s="218">
        <f t="shared" si="56"/>
        <v>-2721</v>
      </c>
      <c r="R74" s="218">
        <f t="shared" si="56"/>
        <v>210094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695024.75548008643</v>
      </c>
      <c r="O75" s="219">
        <f t="shared" si="57"/>
        <v>-332684.11900809564</v>
      </c>
      <c r="P75" s="219">
        <f t="shared" si="57"/>
        <v>330811.74997732014</v>
      </c>
      <c r="Q75" s="219">
        <f t="shared" si="57"/>
        <v>-31574.583291677081</v>
      </c>
      <c r="R75" s="219">
        <f t="shared" si="57"/>
        <v>289514.03857851768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-0.74637233714109286</v>
      </c>
      <c r="O76" s="138">
        <f t="shared" si="58"/>
        <v>1.746303342952729</v>
      </c>
      <c r="P76" s="138">
        <f t="shared" si="58"/>
        <v>-0.73939338957936429</v>
      </c>
      <c r="Q76" s="138">
        <f t="shared" si="58"/>
        <v>1.1700199950012498</v>
      </c>
      <c r="R76" s="138">
        <f t="shared" si="58"/>
        <v>-15.815591483912277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-33845</v>
      </c>
      <c r="F4" s="264">
        <v>68380</v>
      </c>
      <c r="G4" s="264">
        <v>-24451</v>
      </c>
      <c r="H4" s="264">
        <v>18725</v>
      </c>
      <c r="I4" s="264">
        <v>-197600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/>
      <c r="F6" s="264">
        <v>26179</v>
      </c>
      <c r="G6" s="264">
        <v>25907</v>
      </c>
      <c r="H6" s="264">
        <v>19649</v>
      </c>
      <c r="I6" s="264">
        <v>217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1797</v>
      </c>
      <c r="F7" s="264">
        <v>-2086</v>
      </c>
      <c r="G7" s="264">
        <v>21020</v>
      </c>
      <c r="H7" s="264">
        <v>5310</v>
      </c>
      <c r="I7" s="264">
        <v>186365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-1035</v>
      </c>
      <c r="F8" s="264">
        <v>-602</v>
      </c>
      <c r="G8" s="264">
        <v>1461</v>
      </c>
      <c r="H8" s="264"/>
      <c r="I8" s="264">
        <v>-1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-5966</v>
      </c>
      <c r="F9" s="264">
        <v>-69657</v>
      </c>
      <c r="G9" s="264">
        <v>-1975</v>
      </c>
      <c r="H9" s="264">
        <v>-30366</v>
      </c>
      <c r="I9" s="264">
        <v>-3967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12692</v>
      </c>
      <c r="F10" s="264">
        <v>11881</v>
      </c>
      <c r="G10" s="264">
        <v>9632</v>
      </c>
      <c r="H10" s="264">
        <v>4253</v>
      </c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-6874</v>
      </c>
      <c r="F12" s="301">
        <v>34096</v>
      </c>
      <c r="G12" s="301">
        <v>31594</v>
      </c>
      <c r="H12" s="301">
        <v>17571</v>
      </c>
      <c r="I12" s="301">
        <v>-14985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-6608</v>
      </c>
      <c r="F13" s="264">
        <v>-21489</v>
      </c>
      <c r="G13" s="264">
        <v>-10156</v>
      </c>
      <c r="H13" s="264">
        <v>-86493</v>
      </c>
      <c r="I13" s="264">
        <v>94555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10741</v>
      </c>
      <c r="F14" s="264">
        <v>-37303</v>
      </c>
      <c r="G14" s="264">
        <v>685</v>
      </c>
      <c r="H14" s="264">
        <v>6104</v>
      </c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15082</v>
      </c>
      <c r="F15" s="264">
        <v>-12471</v>
      </c>
      <c r="G15" s="264">
        <v>-13541</v>
      </c>
      <c r="H15" s="264">
        <v>81895</v>
      </c>
      <c r="I15" s="264">
        <v>-2209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3092</v>
      </c>
      <c r="F16" s="264">
        <v>331</v>
      </c>
      <c r="G16" s="264">
        <v>689</v>
      </c>
      <c r="H16" s="264">
        <v>957</v>
      </c>
      <c r="I16" s="264">
        <v>-1566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-12692</v>
      </c>
      <c r="F18" s="264">
        <v>-9922</v>
      </c>
      <c r="G18" s="264">
        <v>-6833</v>
      </c>
      <c r="H18" s="264">
        <v>-4418</v>
      </c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-1689</v>
      </c>
      <c r="F19" s="264">
        <v>-5502</v>
      </c>
      <c r="G19" s="264"/>
      <c r="H19" s="264">
        <v>-5194</v>
      </c>
      <c r="I19" s="264">
        <v>-2690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-452</v>
      </c>
      <c r="F21" s="264">
        <v>-1098</v>
      </c>
      <c r="G21" s="264">
        <v>-988</v>
      </c>
      <c r="H21" s="264">
        <v>-763</v>
      </c>
      <c r="I21" s="264">
        <v>-1134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599</v>
      </c>
      <c r="F22" s="301">
        <v>-53358</v>
      </c>
      <c r="G22" s="301">
        <v>1450</v>
      </c>
      <c r="H22" s="301">
        <v>9658</v>
      </c>
      <c r="I22" s="301">
        <v>71971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-13306</v>
      </c>
      <c r="F24" s="264">
        <v>-120</v>
      </c>
      <c r="G24" s="264">
        <v>-4427</v>
      </c>
      <c r="H24" s="264">
        <v>-8745</v>
      </c>
      <c r="I24" s="264">
        <v>-25120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>
        <v>110</v>
      </c>
      <c r="G25" s="264">
        <v>14</v>
      </c>
      <c r="H25" s="264">
        <v>56771</v>
      </c>
      <c r="I25" s="264">
        <v>22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-35032</v>
      </c>
      <c r="F26" s="264"/>
      <c r="G26" s="264">
        <v>-60000</v>
      </c>
      <c r="H26" s="264">
        <v>-278000</v>
      </c>
      <c r="I26" s="264">
        <v>-335000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34632</v>
      </c>
      <c r="F27" s="264">
        <v>900</v>
      </c>
      <c r="G27" s="264"/>
      <c r="H27" s="264">
        <v>160000</v>
      </c>
      <c r="I27" s="264">
        <v>475000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>
        <v>-280000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22564</v>
      </c>
      <c r="F29" s="264">
        <v>46550</v>
      </c>
      <c r="G29" s="264">
        <v>82000</v>
      </c>
      <c r="H29" s="264">
        <v>145886</v>
      </c>
      <c r="I29" s="264">
        <v>49000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642</v>
      </c>
      <c r="F30" s="264">
        <v>6130</v>
      </c>
      <c r="G30" s="264">
        <v>416</v>
      </c>
      <c r="H30" s="264">
        <v>5270</v>
      </c>
      <c r="I30" s="264">
        <v>8635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9499</v>
      </c>
      <c r="F31" s="301">
        <v>53570</v>
      </c>
      <c r="G31" s="301">
        <v>18002</v>
      </c>
      <c r="H31" s="301">
        <v>81181</v>
      </c>
      <c r="I31" s="301">
        <v>-107464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>
        <v>-91</v>
      </c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191547</v>
      </c>
      <c r="F35" s="264">
        <v>190160</v>
      </c>
      <c r="G35" s="264">
        <v>32286</v>
      </c>
      <c r="H35" s="264">
        <v>70563</v>
      </c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-169501</v>
      </c>
      <c r="F36" s="264">
        <v>-201221</v>
      </c>
      <c r="G36" s="264">
        <v>-38417</v>
      </c>
      <c r="H36" s="264">
        <v>-122582</v>
      </c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-12360</v>
      </c>
      <c r="F37" s="264">
        <v>-12360</v>
      </c>
      <c r="G37" s="264">
        <v>-12360</v>
      </c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-1</v>
      </c>
      <c r="F38" s="264"/>
      <c r="G38" s="264"/>
      <c r="H38" s="264"/>
      <c r="I38" s="264">
        <v>-32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9685</v>
      </c>
      <c r="F39" s="301">
        <v>-23421</v>
      </c>
      <c r="G39" s="301">
        <v>-18581</v>
      </c>
      <c r="H39" s="301">
        <v>-52019</v>
      </c>
      <c r="I39" s="301">
        <v>-32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19783</v>
      </c>
      <c r="F40" s="301">
        <v>-23210</v>
      </c>
      <c r="G40" s="301">
        <v>871</v>
      </c>
      <c r="H40" s="301">
        <v>38820</v>
      </c>
      <c r="I40" s="301">
        <v>-35525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10442</v>
      </c>
      <c r="F41" s="301">
        <v>30225</v>
      </c>
      <c r="G41" s="301">
        <v>7013</v>
      </c>
      <c r="H41" s="301">
        <v>7884</v>
      </c>
      <c r="I41" s="301">
        <v>46704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>
        <v>-2</v>
      </c>
      <c r="G42" s="301"/>
      <c r="H42" s="301"/>
      <c r="I42" s="301">
        <v>1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30225</v>
      </c>
      <c r="F43" s="301">
        <v>7013</v>
      </c>
      <c r="G43" s="301">
        <v>7884</v>
      </c>
      <c r="H43" s="301">
        <v>46704</v>
      </c>
      <c r="I43" s="301">
        <v>11180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-0.88606017357568934</v>
      </c>
      <c r="D8" s="136">
        <f>FSA!D8/FSA!D$7</f>
        <v>-0.9121599188830265</v>
      </c>
      <c r="E8" s="136">
        <f>FSA!E8/FSA!E$7</f>
        <v>-0.82612467663574984</v>
      </c>
      <c r="F8" s="136">
        <f>FSA!F8/FSA!F$7</f>
        <v>-0.91382309071622037</v>
      </c>
      <c r="G8" s="136">
        <f>FSA!G8/FSA!G$7</f>
        <v>-0.27432189115409189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0.11393982642431065</v>
      </c>
      <c r="D9" s="142">
        <f>FSA!D9/FSA!D$7</f>
        <v>8.7840081116973542E-2</v>
      </c>
      <c r="E9" s="142">
        <f>FSA!E9/FSA!E$7</f>
        <v>0.1738753233642501</v>
      </c>
      <c r="F9" s="142">
        <f>FSA!F9/FSA!F$7</f>
        <v>8.6176909283779635E-2</v>
      </c>
      <c r="G9" s="142">
        <f>FSA!G9/FSA!G$7</f>
        <v>0.72567810884590811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-0.1199174837052932</v>
      </c>
      <c r="D10" s="136">
        <f>FSA!D10/FSA!D$7</f>
        <v>-5.9568034169627797E-2</v>
      </c>
      <c r="E10" s="136">
        <f>FSA!E10/FSA!E$7</f>
        <v>-0.25099375354911979</v>
      </c>
      <c r="F10" s="136">
        <f>FSA!F10/FSA!F$7</f>
        <v>-0.16613986247448995</v>
      </c>
      <c r="G10" s="136">
        <f>FSA!G10/FSA!G$7</f>
        <v>-12.434570482662485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-5.9776572809825566E-3</v>
      </c>
      <c r="D12" s="142">
        <f>FSA!D12/FSA!D$7</f>
        <v>2.8272046947345753E-2</v>
      </c>
      <c r="E12" s="142">
        <f>FSA!E12/FSA!E$7</f>
        <v>-7.7118430184869705E-2</v>
      </c>
      <c r="F12" s="142">
        <f>FSA!F12/FSA!F$7</f>
        <v>-7.9962953190710298E-2</v>
      </c>
      <c r="G12" s="142">
        <f>FSA!G12/FSA!G$7</f>
        <v>-11.708892373816576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-2.3744792478051771E-3</v>
      </c>
      <c r="D13" s="136">
        <f>FSA!D13/FSA!D$7</f>
        <v>-2.8332615484009905E-3</v>
      </c>
      <c r="E13" s="136">
        <f>FSA!E13/FSA!E$7</f>
        <v>2.4817548951563714E-3</v>
      </c>
      <c r="F13" s="136">
        <f>FSA!F13/FSA!F$7</f>
        <v>-0.15772894443517077</v>
      </c>
      <c r="G13" s="136">
        <f>FSA!G13/FSA!G$7</f>
        <v>1.4520532032293663E-3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-3.1890889537717786E-2</v>
      </c>
      <c r="D14" s="136">
        <f>FSA!D14/FSA!D$7</f>
        <v>-2.6652399411363555E-2</v>
      </c>
      <c r="E14" s="136">
        <f>FSA!E14/FSA!E$7</f>
        <v>-5.0644625318106297E-2</v>
      </c>
      <c r="F14" s="136">
        <f>FSA!F14/FSA!F$7</f>
        <v>-2.2901174405393326E-2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-4.4798508475257674E-2</v>
      </c>
      <c r="D15" s="136">
        <f>FSA!D15/FSA!D$7</f>
        <v>0.15460904131222855</v>
      </c>
      <c r="E15" s="136">
        <f>FSA!E15/FSA!E$7</f>
        <v>-3.2809640986813048E-3</v>
      </c>
      <c r="F15" s="136">
        <f>FSA!F15/FSA!F$7</f>
        <v>0.36142177900070538</v>
      </c>
      <c r="G15" s="136">
        <f>FSA!G15/FSA!G$7</f>
        <v>0.23041180228843586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-8.5041534541763192E-2</v>
      </c>
      <c r="D16" s="142">
        <f>FSA!D16/FSA!D$7</f>
        <v>0.15339542729980976</v>
      </c>
      <c r="E16" s="142">
        <f>FSA!E16/FSA!E$7</f>
        <v>-0.12856226470650092</v>
      </c>
      <c r="F16" s="142">
        <f>FSA!F16/FSA!F$7</f>
        <v>0.100828706969431</v>
      </c>
      <c r="G16" s="142">
        <f>FSA!G16/FSA!G$7</f>
        <v>-11.477028518324911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-4.223809116995241E-3</v>
      </c>
      <c r="D17" s="136">
        <f>FSA!D17/FSA!D$7</f>
        <v>-5.8863644521015036E-3</v>
      </c>
      <c r="E17" s="136">
        <f>FSA!E17/FSA!E$7</f>
        <v>-7.8974488400950643E-3</v>
      </c>
      <c r="F17" s="136">
        <f>FSA!F17/FSA!F$7</f>
        <v>-4.9943191302615354E-2</v>
      </c>
      <c r="G17" s="136">
        <f>FSA!G17/FSA!G$7</f>
        <v>2.3232851251669861E-4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-8.9265343658758434E-2</v>
      </c>
      <c r="D18" s="142">
        <f>FSA!D18/FSA!D$7</f>
        <v>0.14750906284770826</v>
      </c>
      <c r="E18" s="142">
        <f>FSA!E18/FSA!E$7</f>
        <v>-0.136459713546596</v>
      </c>
      <c r="F18" s="142">
        <f>FSA!F18/FSA!F$7</f>
        <v>5.0885515666815644E-2</v>
      </c>
      <c r="G18" s="142">
        <f>FSA!G18/FSA!G$7</f>
        <v>-11.476796189812395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0</v>
      </c>
      <c r="D21" s="136">
        <f>FSA!D21/FSA!D$7</f>
        <v>5.8726804493736767E-2</v>
      </c>
      <c r="E21" s="136">
        <f>FSA!E21/FSA!E$7</f>
        <v>0.13621784760342398</v>
      </c>
      <c r="F21" s="136">
        <f>FSA!F21/FSA!F$7</f>
        <v>0.10580417961240852</v>
      </c>
      <c r="G21" s="136">
        <f>FSA!G21/FSA!G$7</f>
        <v>1.26038218040309E-2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-5.9776572809825566E-3</v>
      </c>
      <c r="D25" s="136">
        <f>FSA!D25/FSA!D$7</f>
        <v>8.699885144108252E-2</v>
      </c>
      <c r="E25" s="136">
        <f>FSA!E25/FSA!E$7</f>
        <v>5.9099417418554276E-2</v>
      </c>
      <c r="F25" s="136">
        <f>FSA!F25/FSA!F$7</f>
        <v>2.584122642169823E-2</v>
      </c>
      <c r="G25" s="136">
        <f>FSA!G25/FSA!G$7</f>
        <v>-11.696288552012545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-5.9776572809825566E-3</v>
      </c>
      <c r="D26" s="136">
        <f>FSA!D26/FSA!D$7</f>
        <v>8.699885144108252E-2</v>
      </c>
      <c r="E26" s="136">
        <f>FSA!E26/FSA!E$7</f>
        <v>5.9099417418554276E-2</v>
      </c>
      <c r="F26" s="136">
        <f>FSA!F26/FSA!F$7</f>
        <v>2.584122642169823E-2</v>
      </c>
      <c r="G26" s="136">
        <f>FSA!G26/FSA!G$7</f>
        <v>-11.696288552012545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3.2005226726190918E-2</v>
      </c>
      <c r="D29" s="136">
        <f>FSA!D29/FSA!D$38</f>
        <v>7.3677807462753991E-3</v>
      </c>
      <c r="E29" s="136">
        <f>FSA!E29/FSA!E$38</f>
        <v>8.0051499391795428E-3</v>
      </c>
      <c r="F29" s="136">
        <f>FSA!F29/FSA!F$38</f>
        <v>5.8038155265486287E-2</v>
      </c>
      <c r="G29" s="136">
        <f>FSA!G29/FSA!G$38</f>
        <v>1.822164561995971E-2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3.5969745133564247E-2</v>
      </c>
      <c r="D30" s="136">
        <f>FSA!D30/FSA!D$38</f>
        <v>0.25691313835101648</v>
      </c>
      <c r="E30" s="136">
        <f>FSA!E30/FSA!E$38</f>
        <v>0.24151407399585326</v>
      </c>
      <c r="F30" s="136">
        <f>FSA!F30/FSA!F$38</f>
        <v>0.32039785662448178</v>
      </c>
      <c r="G30" s="136">
        <f>FSA!G30/FSA!G$38</f>
        <v>0.32516347326079448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2.118010074366487E-2</v>
      </c>
      <c r="D31" s="136">
        <f>FSA!D31/FSA!D$38</f>
        <v>1.8841263354299587E-2</v>
      </c>
      <c r="E31" s="136">
        <f>FSA!E31/FSA!E$38</f>
        <v>1.7084557696173897E-2</v>
      </c>
      <c r="F31" s="136">
        <f>FSA!F31/FSA!F$38</f>
        <v>0</v>
      </c>
      <c r="G31" s="136">
        <f>FSA!G31/FSA!G$38</f>
        <v>0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5.8419465954804069E-3</v>
      </c>
      <c r="D32" s="136">
        <f>FSA!D32/FSA!D$38</f>
        <v>1.5905917652732004E-3</v>
      </c>
      <c r="E32" s="136">
        <f>FSA!E32/FSA!E$38</f>
        <v>1.3616065535819086E-3</v>
      </c>
      <c r="F32" s="136">
        <f>FSA!F32/FSA!F$38</f>
        <v>4.722186322560121E-5</v>
      </c>
      <c r="G32" s="136">
        <f>FSA!G32/FSA!G$38</f>
        <v>3.8431699795943648E-3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5.71805539524999E-4</v>
      </c>
      <c r="D33" s="136">
        <f>FSA!D33/FSA!D$38</f>
        <v>1.1241302436210861E-4</v>
      </c>
      <c r="E33" s="136">
        <f>FSA!E33/FSA!E$38</f>
        <v>3.0156386757183211E-4</v>
      </c>
      <c r="F33" s="136">
        <f>FSA!F33/FSA!F$38</f>
        <v>8.6987642784002229E-6</v>
      </c>
      <c r="G33" s="136">
        <f>FSA!G33/FSA!G$38</f>
        <v>5.2154978518668222E-5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5.5926817362133979E-2</v>
      </c>
      <c r="D34" s="136">
        <f>FSA!D34/FSA!D$38</f>
        <v>7.9681923670505875E-2</v>
      </c>
      <c r="E34" s="136">
        <f>FSA!E34/FSA!E$38</f>
        <v>0.13284751428113062</v>
      </c>
      <c r="F34" s="136">
        <f>FSA!F34/FSA!F$38</f>
        <v>0.33083513107795087</v>
      </c>
      <c r="G34" s="136">
        <f>FSA!G34/FSA!G$38</f>
        <v>0.2105463885937062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3.4054196576155499E-3</v>
      </c>
      <c r="D35" s="136">
        <f>FSA!D35/FSA!D$38</f>
        <v>3.1643741063427208E-3</v>
      </c>
      <c r="E35" s="136">
        <f>FSA!E35/FSA!E$38</f>
        <v>2.8511492934064128E-3</v>
      </c>
      <c r="F35" s="136">
        <f>FSA!F35/FSA!F$38</f>
        <v>3.2359403115648829E-3</v>
      </c>
      <c r="G35" s="136">
        <f>FSA!G35/FSA!G$38</f>
        <v>3.9116233889001165E-3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0.78922083024046541</v>
      </c>
      <c r="D36" s="136">
        <f>FSA!D36/FSA!D$38</f>
        <v>0.57808240189862448</v>
      </c>
      <c r="E36" s="136">
        <f>FSA!E36/FSA!E$38</f>
        <v>0.5447543117540864</v>
      </c>
      <c r="F36" s="136">
        <f>FSA!F36/FSA!F$38</f>
        <v>0.28743699609301215</v>
      </c>
      <c r="G36" s="136">
        <f>FSA!G36/FSA!G$38</f>
        <v>0.43826154417852647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5.5878108001359623E-2</v>
      </c>
      <c r="D37" s="136">
        <f>FSA!D37/FSA!D$38</f>
        <v>5.424611308330015E-2</v>
      </c>
      <c r="E37" s="136">
        <f>FSA!E37/FSA!E$38</f>
        <v>5.1280072619016188E-2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7.1228060886829911E-2</v>
      </c>
      <c r="D40" s="136">
        <f>FSA!D40/FSA!D$55</f>
        <v>4.0230162799102374E-2</v>
      </c>
      <c r="E40" s="136">
        <f>FSA!E40/FSA!E$55</f>
        <v>2.4610454620222447E-2</v>
      </c>
      <c r="F40" s="136">
        <f>FSA!F40/FSA!F$55</f>
        <v>5.9536828082593527E-3</v>
      </c>
      <c r="G40" s="136">
        <f>FSA!G40/FSA!G$55</f>
        <v>2.0511508284465366E-2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3.3789543348775645E-3</v>
      </c>
      <c r="D41" s="136">
        <f>FSA!D41/FSA!D$55</f>
        <v>4.5490456459434695E-3</v>
      </c>
      <c r="E41" s="136">
        <f>FSA!E41/FSA!E$55</f>
        <v>4.5447807112845807E-3</v>
      </c>
      <c r="F41" s="136">
        <f>FSA!F41/FSA!F$55</f>
        <v>6.6234876576961698E-4</v>
      </c>
      <c r="G41" s="136">
        <f>FSA!G41/FSA!G$55</f>
        <v>1.2419363776529685E-3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2.2008206485771013E-2</v>
      </c>
      <c r="D42" s="136">
        <f>FSA!D42/FSA!D$55</f>
        <v>2.1936275539792068E-3</v>
      </c>
      <c r="E42" s="136">
        <f>FSA!E42/FSA!E$55</f>
        <v>8.3665188969870019E-2</v>
      </c>
      <c r="F42" s="136">
        <f>FSA!F42/FSA!F$55</f>
        <v>0</v>
      </c>
      <c r="G42" s="136">
        <f>FSA!G42/FSA!G$55</f>
        <v>2.8522160904103608E-4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6.0515846825862606E-4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0.16212627399073462</v>
      </c>
      <c r="D44" s="136">
        <f>FSA!D44/FSA!D$55</f>
        <v>0.18216458930417462</v>
      </c>
      <c r="E44" s="136">
        <f>FSA!E44/FSA!E$55</f>
        <v>0.18461090138150774</v>
      </c>
      <c r="F44" s="136">
        <f>FSA!F44/FSA!F$55</f>
        <v>0.18959950889262245</v>
      </c>
      <c r="G44" s="136">
        <f>FSA!G44/FSA!G$55</f>
        <v>0.25259877631780531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1.4713434811383191E-2</v>
      </c>
      <c r="D45" s="136">
        <f>FSA!D45/FSA!D$55</f>
        <v>1.6102360881149091E-2</v>
      </c>
      <c r="E45" s="136">
        <f>FSA!E45/FSA!E$55</f>
        <v>1.5128961706465651E-2</v>
      </c>
      <c r="F45" s="136">
        <f>FSA!F45/FSA!F$55</f>
        <v>5.2975474455457354E-3</v>
      </c>
      <c r="G45" s="136">
        <f>FSA!G45/FSA!G$55</f>
        <v>1.5646442553108263E-4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0.12544804765056256</v>
      </c>
      <c r="D46" s="136">
        <f>FSA!D46/FSA!D$55</f>
        <v>0.11284259671712291</v>
      </c>
      <c r="E46" s="136">
        <f>FSA!E46/FSA!E$55</f>
        <v>9.2881671212124289E-2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1.3088021178027796E-2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0.13853606882859035</v>
      </c>
      <c r="D48" s="136">
        <f>FSA!D48/FSA!D$55</f>
        <v>0.11284259671712291</v>
      </c>
      <c r="E48" s="136">
        <f>FSA!E48/FSA!E$55</f>
        <v>9.2881671212124289E-2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0.41199099933818661</v>
      </c>
      <c r="D49" s="136">
        <f>FSA!D49/FSA!D$55</f>
        <v>0.35808238290147165</v>
      </c>
      <c r="E49" s="136">
        <f>FSA!E49/FSA!E$55</f>
        <v>0.40604711706973334</v>
      </c>
      <c r="F49" s="136">
        <f>FSA!F49/FSA!F$55</f>
        <v>0.20151308791219716</v>
      </c>
      <c r="G49" s="136">
        <f>FSA!G49/FSA!G$55</f>
        <v>0.2747939070144958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0.62354467240238254</v>
      </c>
      <c r="D51" s="136">
        <f>FSA!D51/FSA!D$55</f>
        <v>0.61864919609013203</v>
      </c>
      <c r="E51" s="136">
        <f>FSA!E51/FSA!E$55</f>
        <v>0.59781635268148159</v>
      </c>
      <c r="F51" s="136">
        <f>FSA!F51/FSA!F$55</f>
        <v>0.79271466064877871</v>
      </c>
      <c r="G51" s="136">
        <f>FSA!G51/FSA!G$55</f>
        <v>1.0396849197630869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-4.7609265387160822E-2</v>
      </c>
      <c r="D52" s="136">
        <f>FSA!D52/FSA!D$55</f>
        <v>2.1881644968524388E-2</v>
      </c>
      <c r="E52" s="136">
        <f>FSA!E52/FSA!E$55</f>
        <v>-5.2108611729920614E-3</v>
      </c>
      <c r="F52" s="136">
        <f>FSA!F52/FSA!F$55</f>
        <v>5.7722514390241477E-3</v>
      </c>
      <c r="G52" s="136">
        <f>FSA!G52/FSA!G$55</f>
        <v>-0.31447882677758254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1.2073593646591661E-2</v>
      </c>
      <c r="D53" s="136">
        <f>FSA!D53/FSA!D$55</f>
        <v>1.3867760398719123E-3</v>
      </c>
      <c r="E53" s="136">
        <f>FSA!E53/FSA!E$55</f>
        <v>1.3473914217771758E-3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0.58800900066181339</v>
      </c>
      <c r="D54" s="136">
        <f>FSA!D54/FSA!D$55</f>
        <v>0.64191761709852835</v>
      </c>
      <c r="E54" s="136">
        <f>FSA!E54/FSA!E$55</f>
        <v>0.5939528829302666</v>
      </c>
      <c r="F54" s="136">
        <f>FSA!F54/FSA!F$55</f>
        <v>0.79848691208780287</v>
      </c>
      <c r="G54" s="136">
        <f>FSA!G54/FSA!G$55</f>
        <v>0.7252060929855042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122422</v>
      </c>
      <c r="F4" s="299">
        <v>329282</v>
      </c>
      <c r="G4" s="299">
        <v>380375</v>
      </c>
      <c r="H4" s="299">
        <v>570759</v>
      </c>
      <c r="I4" s="299">
        <v>60668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30225</v>
      </c>
      <c r="F5" s="301">
        <v>7013</v>
      </c>
      <c r="G5" s="301">
        <v>7884</v>
      </c>
      <c r="H5" s="301">
        <v>46704</v>
      </c>
      <c r="I5" s="301">
        <v>11180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28225</v>
      </c>
      <c r="F6" s="264">
        <v>5513</v>
      </c>
      <c r="G6" s="264">
        <v>7884</v>
      </c>
      <c r="H6" s="264">
        <v>46704</v>
      </c>
      <c r="I6" s="264">
        <v>11180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2000</v>
      </c>
      <c r="F7" s="264">
        <v>1500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65960</v>
      </c>
      <c r="F12" s="301">
        <v>275522</v>
      </c>
      <c r="G12" s="301">
        <v>349279</v>
      </c>
      <c r="H12" s="301">
        <v>517995</v>
      </c>
      <c r="I12" s="301">
        <v>41560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33969</v>
      </c>
      <c r="F13" s="264">
        <v>244542</v>
      </c>
      <c r="G13" s="264">
        <v>237859</v>
      </c>
      <c r="H13" s="264">
        <v>257828</v>
      </c>
      <c r="I13" s="264">
        <v>199506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5517</v>
      </c>
      <c r="F14" s="264">
        <v>1514</v>
      </c>
      <c r="G14" s="264">
        <v>1341</v>
      </c>
      <c r="H14" s="264">
        <v>38</v>
      </c>
      <c r="I14" s="264">
        <v>2358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>
        <v>60000</v>
      </c>
      <c r="H17" s="264">
        <v>140000</v>
      </c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37716</v>
      </c>
      <c r="F18" s="264">
        <v>38706</v>
      </c>
      <c r="G18" s="264">
        <v>80329</v>
      </c>
      <c r="H18" s="264">
        <v>133033</v>
      </c>
      <c r="I18" s="264">
        <v>38946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-11242</v>
      </c>
      <c r="F19" s="264">
        <v>-9240</v>
      </c>
      <c r="G19" s="264">
        <v>-30251</v>
      </c>
      <c r="H19" s="264">
        <v>-12904</v>
      </c>
      <c r="I19" s="264">
        <v>-199250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20002</v>
      </c>
      <c r="F21" s="301">
        <v>17934</v>
      </c>
      <c r="G21" s="301">
        <v>16826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20002</v>
      </c>
      <c r="F22" s="264">
        <v>17934</v>
      </c>
      <c r="G22" s="264">
        <v>16826</v>
      </c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6236</v>
      </c>
      <c r="F24" s="301">
        <v>28813</v>
      </c>
      <c r="G24" s="301">
        <v>6386</v>
      </c>
      <c r="H24" s="301">
        <v>6060</v>
      </c>
      <c r="I24" s="301">
        <v>7928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540</v>
      </c>
      <c r="F25" s="264">
        <v>107</v>
      </c>
      <c r="G25" s="264">
        <v>297</v>
      </c>
      <c r="H25" s="264">
        <v>7</v>
      </c>
      <c r="I25" s="264">
        <v>32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4479</v>
      </c>
      <c r="F26" s="264">
        <v>24865</v>
      </c>
      <c r="G26" s="264">
        <v>3633</v>
      </c>
      <c r="H26" s="264">
        <v>3596</v>
      </c>
      <c r="I26" s="264">
        <v>6949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1217</v>
      </c>
      <c r="F27" s="264">
        <v>3841</v>
      </c>
      <c r="G27" s="264">
        <v>2456</v>
      </c>
      <c r="H27" s="264">
        <v>2456</v>
      </c>
      <c r="I27" s="264">
        <v>946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821954</v>
      </c>
      <c r="F30" s="301">
        <v>622565</v>
      </c>
      <c r="G30" s="301">
        <v>604492</v>
      </c>
      <c r="H30" s="301">
        <v>233954</v>
      </c>
      <c r="I30" s="301">
        <v>552888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519</v>
      </c>
      <c r="F31" s="301">
        <v>476</v>
      </c>
      <c r="G31" s="301">
        <v>28</v>
      </c>
      <c r="H31" s="301">
        <v>5</v>
      </c>
      <c r="I31" s="301">
        <v>280005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20</v>
      </c>
      <c r="F32" s="264">
        <v>20</v>
      </c>
      <c r="G32" s="264">
        <v>23</v>
      </c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499</v>
      </c>
      <c r="F37" s="264">
        <v>456</v>
      </c>
      <c r="G37" s="264">
        <v>5</v>
      </c>
      <c r="H37" s="264">
        <v>5</v>
      </c>
      <c r="I37" s="264">
        <v>280005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418128</v>
      </c>
      <c r="F39" s="301">
        <v>393303</v>
      </c>
      <c r="G39" s="301">
        <v>370901</v>
      </c>
      <c r="H39" s="301">
        <v>46</v>
      </c>
      <c r="I39" s="301">
        <v>34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301811</v>
      </c>
      <c r="F40" s="264">
        <v>283206</v>
      </c>
      <c r="G40" s="264">
        <v>320397</v>
      </c>
      <c r="H40" s="264">
        <v>46</v>
      </c>
      <c r="I40" s="264">
        <v>34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55631</v>
      </c>
      <c r="F41" s="264">
        <v>55631</v>
      </c>
      <c r="G41" s="264">
        <v>55631</v>
      </c>
      <c r="H41" s="264">
        <v>279</v>
      </c>
      <c r="I41" s="264">
        <v>279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-2861</v>
      </c>
      <c r="F42" s="264">
        <v>-3997</v>
      </c>
      <c r="G42" s="264">
        <v>-5127</v>
      </c>
      <c r="H42" s="264">
        <v>-279</v>
      </c>
      <c r="I42" s="264">
        <v>-279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63547</v>
      </c>
      <c r="F43" s="264">
        <v>58463</v>
      </c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52770</v>
      </c>
      <c r="F46" s="264">
        <v>51634</v>
      </c>
      <c r="G46" s="264">
        <v>50504</v>
      </c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3216</v>
      </c>
      <c r="F49" s="301">
        <v>3012</v>
      </c>
      <c r="G49" s="301">
        <v>2808</v>
      </c>
      <c r="H49" s="301">
        <v>2604</v>
      </c>
      <c r="I49" s="301">
        <v>2400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26001</v>
      </c>
      <c r="F50" s="264">
        <v>26001</v>
      </c>
      <c r="G50" s="264">
        <v>15627</v>
      </c>
      <c r="H50" s="264">
        <v>15627</v>
      </c>
      <c r="I50" s="264">
        <v>15627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-22785</v>
      </c>
      <c r="F51" s="264">
        <v>-22989</v>
      </c>
      <c r="G51" s="264">
        <v>-12819</v>
      </c>
      <c r="H51" s="264">
        <v>-13023</v>
      </c>
      <c r="I51" s="264">
        <v>-13228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379964</v>
      </c>
      <c r="F52" s="301">
        <v>208577</v>
      </c>
      <c r="G52" s="301">
        <v>216113</v>
      </c>
      <c r="H52" s="301">
        <v>231258</v>
      </c>
      <c r="I52" s="301">
        <v>268864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379964</v>
      </c>
      <c r="F53" s="264">
        <v>208577</v>
      </c>
      <c r="G53" s="264">
        <v>213309</v>
      </c>
      <c r="H53" s="264">
        <v>215793</v>
      </c>
      <c r="I53" s="264">
        <v>217861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/>
      <c r="F54" s="264"/>
      <c r="G54" s="264">
        <v>2804</v>
      </c>
      <c r="H54" s="264">
        <v>15465</v>
      </c>
      <c r="I54" s="264">
        <v>51003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450</v>
      </c>
      <c r="F58" s="264">
        <v>450</v>
      </c>
      <c r="G58" s="264">
        <v>450</v>
      </c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-450</v>
      </c>
      <c r="F59" s="264">
        <v>-450</v>
      </c>
      <c r="G59" s="264">
        <v>-450</v>
      </c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2465</v>
      </c>
      <c r="F61" s="301">
        <v>2551</v>
      </c>
      <c r="G61" s="301">
        <v>1673</v>
      </c>
      <c r="H61" s="301">
        <v>41</v>
      </c>
      <c r="I61" s="301">
        <v>1586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2423</v>
      </c>
      <c r="F62" s="264">
        <v>2525</v>
      </c>
      <c r="G62" s="264">
        <v>1645</v>
      </c>
      <c r="H62" s="264">
        <v>13</v>
      </c>
      <c r="I62" s="264">
        <v>1554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43</v>
      </c>
      <c r="F63" s="264">
        <v>26</v>
      </c>
      <c r="G63" s="264">
        <v>28</v>
      </c>
      <c r="H63" s="264">
        <v>28</v>
      </c>
      <c r="I63" s="264">
        <v>32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17661</v>
      </c>
      <c r="F66" s="264">
        <v>14646</v>
      </c>
      <c r="G66" s="264">
        <v>12969</v>
      </c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944376</v>
      </c>
      <c r="F67" s="301">
        <v>951847</v>
      </c>
      <c r="G67" s="301">
        <v>984867</v>
      </c>
      <c r="H67" s="301">
        <v>804713</v>
      </c>
      <c r="I67" s="301">
        <v>613556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389076</v>
      </c>
      <c r="F68" s="301">
        <v>340840</v>
      </c>
      <c r="G68" s="301">
        <v>399903</v>
      </c>
      <c r="H68" s="301">
        <v>162161</v>
      </c>
      <c r="I68" s="301">
        <v>168600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361508</v>
      </c>
      <c r="F69" s="301">
        <v>327554</v>
      </c>
      <c r="G69" s="301">
        <v>378916</v>
      </c>
      <c r="H69" s="301">
        <v>160658</v>
      </c>
      <c r="I69" s="301">
        <v>166892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67266</v>
      </c>
      <c r="F70" s="264">
        <v>38293</v>
      </c>
      <c r="G70" s="264">
        <v>24238</v>
      </c>
      <c r="H70" s="264">
        <v>4791</v>
      </c>
      <c r="I70" s="264">
        <v>12585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20784</v>
      </c>
      <c r="F71" s="264">
        <v>2088</v>
      </c>
      <c r="G71" s="264">
        <v>82399</v>
      </c>
      <c r="H71" s="264"/>
      <c r="I71" s="264">
        <v>175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1192</v>
      </c>
      <c r="F72" s="264">
        <v>2624</v>
      </c>
      <c r="G72" s="264">
        <v>2197</v>
      </c>
      <c r="H72" s="264">
        <v>4263</v>
      </c>
      <c r="I72" s="264">
        <v>96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795</v>
      </c>
      <c r="F73" s="264">
        <v>1890</v>
      </c>
      <c r="G73" s="264">
        <v>2104</v>
      </c>
      <c r="H73" s="264"/>
      <c r="I73" s="264">
        <v>193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2396</v>
      </c>
      <c r="F74" s="264">
        <v>2440</v>
      </c>
      <c r="G74" s="264">
        <v>2372</v>
      </c>
      <c r="H74" s="264">
        <v>533</v>
      </c>
      <c r="I74" s="264">
        <v>569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>
        <v>596</v>
      </c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82581</v>
      </c>
      <c r="F78" s="264">
        <v>101252</v>
      </c>
      <c r="G78" s="264">
        <v>98654</v>
      </c>
      <c r="H78" s="264">
        <v>74788</v>
      </c>
      <c r="I78" s="264">
        <v>78126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118470</v>
      </c>
      <c r="F79" s="264">
        <v>107409</v>
      </c>
      <c r="G79" s="264">
        <v>91476</v>
      </c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59931</v>
      </c>
      <c r="F80" s="264">
        <v>64565</v>
      </c>
      <c r="G80" s="264">
        <v>68874</v>
      </c>
      <c r="H80" s="264">
        <v>71040</v>
      </c>
      <c r="I80" s="264">
        <v>71040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8092</v>
      </c>
      <c r="F81" s="264">
        <v>6994</v>
      </c>
      <c r="G81" s="264">
        <v>6006</v>
      </c>
      <c r="H81" s="264">
        <v>5243</v>
      </c>
      <c r="I81" s="264">
        <v>4109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27568</v>
      </c>
      <c r="F84" s="301">
        <v>13286</v>
      </c>
      <c r="G84" s="301">
        <v>20987</v>
      </c>
      <c r="H84" s="301">
        <v>1502</v>
      </c>
      <c r="I84" s="301">
        <v>1708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1413</v>
      </c>
      <c r="F85" s="264"/>
      <c r="G85" s="264">
        <v>6002</v>
      </c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878</v>
      </c>
      <c r="F91" s="264">
        <v>453</v>
      </c>
      <c r="G91" s="264">
        <v>2143</v>
      </c>
      <c r="H91" s="264">
        <v>1364</v>
      </c>
      <c r="I91" s="264">
        <v>1551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12360</v>
      </c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12703</v>
      </c>
      <c r="F95" s="264">
        <v>12703</v>
      </c>
      <c r="G95" s="264">
        <v>12703</v>
      </c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213</v>
      </c>
      <c r="F96" s="264">
        <v>129</v>
      </c>
      <c r="G96" s="264">
        <v>138</v>
      </c>
      <c r="H96" s="264">
        <v>138</v>
      </c>
      <c r="I96" s="264">
        <v>158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555300</v>
      </c>
      <c r="F98" s="301">
        <v>611008</v>
      </c>
      <c r="G98" s="301">
        <v>584964</v>
      </c>
      <c r="H98" s="301">
        <v>642552</v>
      </c>
      <c r="I98" s="301">
        <v>444956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555300</v>
      </c>
      <c r="F99" s="301">
        <v>611008</v>
      </c>
      <c r="G99" s="301">
        <v>584964</v>
      </c>
      <c r="H99" s="301">
        <v>642552</v>
      </c>
      <c r="I99" s="301">
        <v>444956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386300</v>
      </c>
      <c r="F100" s="264">
        <v>386300</v>
      </c>
      <c r="G100" s="264">
        <v>386300</v>
      </c>
      <c r="H100" s="264">
        <v>386300</v>
      </c>
      <c r="I100" s="264">
        <v>386300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386300</v>
      </c>
      <c r="F101" s="264">
        <v>386300</v>
      </c>
      <c r="G101" s="264">
        <v>386300</v>
      </c>
      <c r="H101" s="264">
        <v>386300</v>
      </c>
      <c r="I101" s="264">
        <v>386300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202560</v>
      </c>
      <c r="F103" s="264">
        <v>202560</v>
      </c>
      <c r="G103" s="264">
        <v>202560</v>
      </c>
      <c r="H103" s="264">
        <v>251698</v>
      </c>
      <c r="I103" s="264">
        <v>251698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>
        <v>-91</v>
      </c>
      <c r="H106" s="264">
        <v>-91</v>
      </c>
      <c r="I106" s="264">
        <v>-91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-44961</v>
      </c>
      <c r="F112" s="264">
        <v>20828</v>
      </c>
      <c r="G112" s="264">
        <v>-5132</v>
      </c>
      <c r="H112" s="264">
        <v>4645</v>
      </c>
      <c r="I112" s="264">
        <v>-192951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-9638</v>
      </c>
      <c r="F113" s="264">
        <v>-44961</v>
      </c>
      <c r="G113" s="264">
        <v>20828</v>
      </c>
      <c r="H113" s="264">
        <v>-5132</v>
      </c>
      <c r="I113" s="264">
        <v>4645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-35324</v>
      </c>
      <c r="F114" s="264">
        <v>65789</v>
      </c>
      <c r="G114" s="264">
        <v>-25959</v>
      </c>
      <c r="H114" s="264">
        <v>9777</v>
      </c>
      <c r="I114" s="264">
        <v>-197596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11402</v>
      </c>
      <c r="F115" s="264">
        <v>1320</v>
      </c>
      <c r="G115" s="264">
        <v>1327</v>
      </c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944376</v>
      </c>
      <c r="F119" s="301">
        <v>951847</v>
      </c>
      <c r="G119" s="301">
        <v>984867</v>
      </c>
      <c r="H119" s="301">
        <v>804713</v>
      </c>
      <c r="I119" s="301">
        <v>613556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398118</v>
      </c>
      <c r="F3" s="264">
        <v>445776</v>
      </c>
      <c r="G3" s="264">
        <v>190188</v>
      </c>
      <c r="H3" s="264">
        <v>185895</v>
      </c>
      <c r="I3" s="264">
        <v>17217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136</v>
      </c>
      <c r="F4" s="264"/>
      <c r="G4" s="264"/>
      <c r="H4" s="264">
        <v>183</v>
      </c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397982</v>
      </c>
      <c r="F5" s="301">
        <v>445776</v>
      </c>
      <c r="G5" s="301">
        <v>190188</v>
      </c>
      <c r="H5" s="301">
        <v>185711</v>
      </c>
      <c r="I5" s="301">
        <v>17217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352636</v>
      </c>
      <c r="F6" s="264">
        <v>406619</v>
      </c>
      <c r="G6" s="264">
        <v>157119</v>
      </c>
      <c r="H6" s="264">
        <v>169707</v>
      </c>
      <c r="I6" s="264">
        <v>4723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45346</v>
      </c>
      <c r="F7" s="301">
        <v>39157</v>
      </c>
      <c r="G7" s="301">
        <v>33070</v>
      </c>
      <c r="H7" s="301">
        <v>16004</v>
      </c>
      <c r="I7" s="301">
        <v>12494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7444</v>
      </c>
      <c r="F8" s="264">
        <v>70500</v>
      </c>
      <c r="G8" s="264">
        <v>1881</v>
      </c>
      <c r="H8" s="264">
        <v>67701</v>
      </c>
      <c r="I8" s="264">
        <v>3967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37965</v>
      </c>
      <c r="F9" s="264">
        <v>13459</v>
      </c>
      <c r="G9" s="264">
        <v>12139</v>
      </c>
      <c r="H9" s="264">
        <v>4834</v>
      </c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12692</v>
      </c>
      <c r="F10" s="264">
        <v>11881</v>
      </c>
      <c r="G10" s="264">
        <v>9632</v>
      </c>
      <c r="H10" s="264">
        <v>4253</v>
      </c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17435</v>
      </c>
      <c r="F12" s="264">
        <v>6326</v>
      </c>
      <c r="G12" s="264">
        <v>6379</v>
      </c>
      <c r="H12" s="264">
        <v>6103</v>
      </c>
      <c r="I12" s="264">
        <v>50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30290</v>
      </c>
      <c r="F13" s="264">
        <v>20228</v>
      </c>
      <c r="G13" s="264">
        <v>41357</v>
      </c>
      <c r="H13" s="264">
        <v>24751</v>
      </c>
      <c r="I13" s="264">
        <v>214036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-32900</v>
      </c>
      <c r="F14" s="301">
        <v>69644</v>
      </c>
      <c r="G14" s="301">
        <v>-24924</v>
      </c>
      <c r="H14" s="301">
        <v>48017</v>
      </c>
      <c r="I14" s="301">
        <v>-197625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812</v>
      </c>
      <c r="F15" s="264">
        <v>1130</v>
      </c>
      <c r="G15" s="264">
        <v>640</v>
      </c>
      <c r="H15" s="264">
        <v>11657</v>
      </c>
      <c r="I15" s="264">
        <v>25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1757</v>
      </c>
      <c r="F16" s="264">
        <v>2393</v>
      </c>
      <c r="G16" s="264">
        <v>168</v>
      </c>
      <c r="H16" s="264">
        <v>40950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-945</v>
      </c>
      <c r="F17" s="301">
        <v>-1263</v>
      </c>
      <c r="G17" s="301">
        <v>472</v>
      </c>
      <c r="H17" s="301">
        <v>-29292</v>
      </c>
      <c r="I17" s="301">
        <v>25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-33845</v>
      </c>
      <c r="F18" s="301">
        <v>68380</v>
      </c>
      <c r="G18" s="301">
        <v>-24451</v>
      </c>
      <c r="H18" s="301">
        <v>18725</v>
      </c>
      <c r="I18" s="301">
        <v>-197600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1736</v>
      </c>
      <c r="F19" s="264">
        <v>2607</v>
      </c>
      <c r="G19" s="264">
        <v>1504</v>
      </c>
      <c r="H19" s="264">
        <v>9275</v>
      </c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-55</v>
      </c>
      <c r="F20" s="264">
        <v>17</v>
      </c>
      <c r="G20" s="264">
        <v>-2</v>
      </c>
      <c r="H20" s="264"/>
      <c r="I20" s="264">
        <v>-4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-35527</v>
      </c>
      <c r="F21" s="301">
        <v>65756</v>
      </c>
      <c r="G21" s="301">
        <v>-25953</v>
      </c>
      <c r="H21" s="301">
        <v>9449</v>
      </c>
      <c r="I21" s="301">
        <v>-197596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-35324</v>
      </c>
      <c r="F22" s="264">
        <v>65789</v>
      </c>
      <c r="G22" s="264">
        <v>-25959</v>
      </c>
      <c r="H22" s="264">
        <v>9777</v>
      </c>
      <c r="I22" s="264">
        <v>-197596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-203</v>
      </c>
      <c r="F23" s="264">
        <v>-33</v>
      </c>
      <c r="G23" s="264">
        <v>6</v>
      </c>
      <c r="H23" s="264">
        <v>-328</v>
      </c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-914</v>
      </c>
      <c r="F24" s="264">
        <v>1703</v>
      </c>
      <c r="G24" s="264">
        <v>-672</v>
      </c>
      <c r="H24" s="264">
        <v>253</v>
      </c>
      <c r="I24" s="264">
        <v>-5116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-914</v>
      </c>
      <c r="F25" s="264">
        <v>1703</v>
      </c>
      <c r="G25" s="264">
        <v>-672</v>
      </c>
      <c r="H25" s="264">
        <v>253</v>
      </c>
      <c r="I25" s="264">
        <v>-5116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