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C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J4" i="8" s="1"/>
  <c r="I5" i="8"/>
  <c r="H5" i="8"/>
  <c r="G5" i="8"/>
  <c r="G4" i="8" s="1"/>
  <c r="F5" i="8"/>
  <c r="F4" i="8" s="1"/>
  <c r="E5" i="8"/>
  <c r="E4" i="8" s="1"/>
  <c r="D5" i="8"/>
  <c r="D4" i="8" s="1"/>
  <c r="C5" i="8"/>
  <c r="C4" i="8" s="1"/>
  <c r="I4" i="8"/>
  <c r="H4" i="8"/>
  <c r="F3" i="8"/>
  <c r="G3" i="8" s="1"/>
  <c r="H3" i="8" s="1"/>
  <c r="I3" i="8" s="1"/>
  <c r="J3" i="8" s="1"/>
  <c r="K3" i="8" s="1"/>
  <c r="L3" i="8" s="1"/>
  <c r="M3" i="8" s="1"/>
  <c r="N3" i="8" s="1"/>
  <c r="E3" i="8"/>
  <c r="D3" i="8"/>
  <c r="N74" i="6"/>
  <c r="M74" i="6"/>
  <c r="M69" i="6" s="1"/>
  <c r="M68" i="6" s="1"/>
  <c r="M78" i="6" s="1"/>
  <c r="L74" i="6"/>
  <c r="L69" i="6" s="1"/>
  <c r="L68" i="6" s="1"/>
  <c r="L78" i="6" s="1"/>
  <c r="K74" i="6"/>
  <c r="J74" i="6"/>
  <c r="I74" i="6"/>
  <c r="H74" i="6"/>
  <c r="G74" i="6"/>
  <c r="F74" i="6"/>
  <c r="F69" i="6" s="1"/>
  <c r="F68" i="6" s="1"/>
  <c r="E74" i="6"/>
  <c r="E69" i="6" s="1"/>
  <c r="E68" i="6" s="1"/>
  <c r="D74" i="6"/>
  <c r="D69" i="6" s="1"/>
  <c r="D68" i="6" s="1"/>
  <c r="D78" i="6" s="1"/>
  <c r="C74" i="6"/>
  <c r="C69" i="6" s="1"/>
  <c r="C68" i="6" s="1"/>
  <c r="C78" i="6" s="1"/>
  <c r="N69" i="6"/>
  <c r="K69" i="6"/>
  <c r="J69" i="6"/>
  <c r="I69" i="6"/>
  <c r="H69" i="6"/>
  <c r="G69" i="6"/>
  <c r="N68" i="6"/>
  <c r="N78" i="6" s="1"/>
  <c r="K68" i="6"/>
  <c r="K78" i="6" s="1"/>
  <c r="J68" i="6"/>
  <c r="J78" i="6" s="1"/>
  <c r="I68" i="6"/>
  <c r="I78" i="6" s="1"/>
  <c r="H68" i="6"/>
  <c r="G68" i="6"/>
  <c r="N62" i="6"/>
  <c r="M62" i="6"/>
  <c r="L62" i="6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E50" i="6" s="1"/>
  <c r="D62" i="6"/>
  <c r="C62" i="6"/>
  <c r="W54" i="6"/>
  <c r="W55" i="6" s="1"/>
  <c r="W57" i="6" s="1"/>
  <c r="W59" i="6" s="1"/>
  <c r="W61" i="6" s="1"/>
  <c r="W63" i="6" s="1"/>
  <c r="W70" i="6" s="1"/>
  <c r="W72" i="6" s="1"/>
  <c r="W73" i="6" s="1"/>
  <c r="Y73" i="6" s="1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L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K32" i="6"/>
  <c r="K31" i="6" s="1"/>
  <c r="K24" i="6" s="1"/>
  <c r="J32" i="6"/>
  <c r="J31" i="6" s="1"/>
  <c r="I32" i="6"/>
  <c r="I31" i="6" s="1"/>
  <c r="H32" i="6"/>
  <c r="H31" i="6" s="1"/>
  <c r="G32" i="6"/>
  <c r="N31" i="6"/>
  <c r="M31" i="6"/>
  <c r="L31" i="6"/>
  <c r="L24" i="6" s="1"/>
  <c r="G31" i="6"/>
  <c r="F31" i="6"/>
  <c r="F24" i="6" s="1"/>
  <c r="E31" i="6"/>
  <c r="E24" i="6" s="1"/>
  <c r="D31" i="6"/>
  <c r="C31" i="6"/>
  <c r="W30" i="6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W29" i="6"/>
  <c r="N25" i="6"/>
  <c r="N24" i="6" s="1"/>
  <c r="N48" i="6" s="1"/>
  <c r="M25" i="6"/>
  <c r="L25" i="6"/>
  <c r="K25" i="6"/>
  <c r="J25" i="6"/>
  <c r="J24" i="6" s="1"/>
  <c r="I25" i="6"/>
  <c r="I24" i="6" s="1"/>
  <c r="H25" i="6"/>
  <c r="H24" i="6" s="1"/>
  <c r="H48" i="6" s="1"/>
  <c r="G25" i="6"/>
  <c r="G24" i="6" s="1"/>
  <c r="M24" i="6"/>
  <c r="D24" i="6"/>
  <c r="C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M3" i="6"/>
  <c r="M23" i="6" s="1"/>
  <c r="M48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C48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2" i="4"/>
  <c r="G13" i="4" s="1"/>
  <c r="G9" i="4"/>
  <c r="H9" i="4" s="1"/>
  <c r="H6" i="4"/>
  <c r="I6" i="4" s="1"/>
  <c r="G6" i="4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3" i="2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M59" i="2"/>
  <c r="M57" i="2" s="1"/>
  <c r="M64" i="2" s="1"/>
  <c r="L59" i="2"/>
  <c r="L63" i="2" s="1"/>
  <c r="K59" i="2"/>
  <c r="J58" i="2"/>
  <c r="I58" i="2"/>
  <c r="H58" i="2"/>
  <c r="G58" i="2"/>
  <c r="F58" i="2"/>
  <c r="E58" i="2"/>
  <c r="D58" i="2"/>
  <c r="C58" i="2"/>
  <c r="L57" i="2"/>
  <c r="L64" i="2" s="1"/>
  <c r="K57" i="2"/>
  <c r="K64" i="2" s="1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H64" i="2" s="1"/>
  <c r="H68" i="2" s="1"/>
  <c r="G53" i="2"/>
  <c r="G64" i="2" s="1"/>
  <c r="F53" i="2"/>
  <c r="F64" i="2" s="1"/>
  <c r="F68" i="2" s="1"/>
  <c r="E53" i="2"/>
  <c r="D53" i="2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T51" i="2" s="1"/>
  <c r="D45" i="2"/>
  <c r="S51" i="2" s="1"/>
  <c r="C45" i="2"/>
  <c r="R51" i="2" s="1"/>
  <c r="J44" i="2"/>
  <c r="I44" i="2"/>
  <c r="H44" i="2"/>
  <c r="W48" i="2" s="1"/>
  <c r="G44" i="2"/>
  <c r="F44" i="2"/>
  <c r="E44" i="2"/>
  <c r="D44" i="2"/>
  <c r="C44" i="2"/>
  <c r="V43" i="2"/>
  <c r="J43" i="2"/>
  <c r="I43" i="2"/>
  <c r="X47" i="2" s="1"/>
  <c r="H43" i="2"/>
  <c r="G43" i="2"/>
  <c r="F43" i="2"/>
  <c r="E43" i="2"/>
  <c r="T47" i="2" s="1"/>
  <c r="D43" i="2"/>
  <c r="S52" i="2" s="1"/>
  <c r="C43" i="2"/>
  <c r="R47" i="2" s="1"/>
  <c r="J42" i="2"/>
  <c r="I42" i="2"/>
  <c r="H42" i="2"/>
  <c r="G42" i="2"/>
  <c r="G51" i="2" s="1"/>
  <c r="F42" i="2"/>
  <c r="F51" i="2" s="1"/>
  <c r="E42" i="2"/>
  <c r="D42" i="2"/>
  <c r="C42" i="2"/>
  <c r="C51" i="2" s="1"/>
  <c r="M40" i="2"/>
  <c r="AB18" i="2" s="1"/>
  <c r="AB40" i="2" s="1"/>
  <c r="L40" i="2"/>
  <c r="AA18" i="2" s="1"/>
  <c r="AA40" i="2" s="1"/>
  <c r="K40" i="2"/>
  <c r="Z18" i="2" s="1"/>
  <c r="Z40" i="2" s="1"/>
  <c r="J40" i="2"/>
  <c r="I40" i="2"/>
  <c r="H40" i="2"/>
  <c r="G40" i="2"/>
  <c r="F40" i="2"/>
  <c r="E40" i="2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V55" i="2" s="1"/>
  <c r="U27" i="2"/>
  <c r="T27" i="2"/>
  <c r="T54" i="2" s="1"/>
  <c r="S27" i="2"/>
  <c r="R27" i="2"/>
  <c r="R54" i="2" s="1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L22" i="2"/>
  <c r="AA44" i="2" s="1"/>
  <c r="F22" i="2"/>
  <c r="AB21" i="2"/>
  <c r="AA21" i="2"/>
  <c r="Z21" i="2"/>
  <c r="Y21" i="2"/>
  <c r="X21" i="2"/>
  <c r="W21" i="2"/>
  <c r="V21" i="2"/>
  <c r="U21" i="2"/>
  <c r="T21" i="2"/>
  <c r="S21" i="2"/>
  <c r="R21" i="2"/>
  <c r="L21" i="2"/>
  <c r="K21" i="2"/>
  <c r="Z51" i="2" s="1"/>
  <c r="J21" i="2"/>
  <c r="I21" i="2"/>
  <c r="X49" i="2" s="1"/>
  <c r="H21" i="2"/>
  <c r="W51" i="2" s="1"/>
  <c r="G21" i="2"/>
  <c r="V51" i="2" s="1"/>
  <c r="F21" i="2"/>
  <c r="U49" i="2" s="1"/>
  <c r="E21" i="2"/>
  <c r="D21" i="2"/>
  <c r="S48" i="2" s="1"/>
  <c r="C21" i="2"/>
  <c r="R49" i="2" s="1"/>
  <c r="M20" i="2"/>
  <c r="M21" i="2" s="1"/>
  <c r="L20" i="2"/>
  <c r="AA55" i="2" s="1"/>
  <c r="K20" i="2"/>
  <c r="Z47" i="2" s="1"/>
  <c r="J20" i="2"/>
  <c r="Y47" i="2" s="1"/>
  <c r="I20" i="2"/>
  <c r="I22" i="2" s="1"/>
  <c r="H20" i="2"/>
  <c r="H22" i="2" s="1"/>
  <c r="G20" i="2"/>
  <c r="G22" i="2" s="1"/>
  <c r="F20" i="2"/>
  <c r="E20" i="2"/>
  <c r="E22" i="2" s="1"/>
  <c r="D20" i="2"/>
  <c r="C20" i="2"/>
  <c r="Y18" i="2"/>
  <c r="Y40" i="2" s="1"/>
  <c r="X18" i="2"/>
  <c r="X40" i="2" s="1"/>
  <c r="W18" i="2"/>
  <c r="W40" i="2" s="1"/>
  <c r="V18" i="2"/>
  <c r="V40" i="2" s="1"/>
  <c r="U18" i="2"/>
  <c r="U40" i="2" s="1"/>
  <c r="T18" i="2"/>
  <c r="T40" i="2" s="1"/>
  <c r="D18" i="2"/>
  <c r="D40" i="2" s="1"/>
  <c r="S18" i="2" s="1"/>
  <c r="S40" i="2" s="1"/>
  <c r="C18" i="2"/>
  <c r="C40" i="2" s="1"/>
  <c r="R18" i="2" s="1"/>
  <c r="R40" i="2" s="1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48" i="1"/>
  <c r="I48" i="1"/>
  <c r="H48" i="1"/>
  <c r="J47" i="1"/>
  <c r="I47" i="1"/>
  <c r="H47" i="1"/>
  <c r="G47" i="1"/>
  <c r="F47" i="1"/>
  <c r="E47" i="1"/>
  <c r="D47" i="1"/>
  <c r="C47" i="1"/>
  <c r="J46" i="1"/>
  <c r="I46" i="1"/>
  <c r="H46" i="1"/>
  <c r="G46" i="1"/>
  <c r="G48" i="1" s="1"/>
  <c r="F46" i="1"/>
  <c r="F48" i="1" s="1"/>
  <c r="E46" i="1"/>
  <c r="E48" i="1" s="1"/>
  <c r="D46" i="1"/>
  <c r="D48" i="1" s="1"/>
  <c r="C46" i="1"/>
  <c r="C48" i="1" s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J49" i="1" s="1"/>
  <c r="I40" i="1"/>
  <c r="H40" i="1"/>
  <c r="G40" i="1"/>
  <c r="F40" i="1"/>
  <c r="E40" i="1"/>
  <c r="D40" i="1"/>
  <c r="D49" i="1" s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U38" i="1" s="1"/>
  <c r="I30" i="1"/>
  <c r="T38" i="1" s="1"/>
  <c r="H30" i="1"/>
  <c r="S38" i="1" s="1"/>
  <c r="G30" i="1"/>
  <c r="F30" i="1"/>
  <c r="Q38" i="1" s="1"/>
  <c r="E30" i="1"/>
  <c r="P38" i="1" s="1"/>
  <c r="D30" i="1"/>
  <c r="O38" i="1" s="1"/>
  <c r="O39" i="1" s="1"/>
  <c r="C30" i="1"/>
  <c r="N38" i="1" s="1"/>
  <c r="J29" i="1"/>
  <c r="J38" i="1" s="1"/>
  <c r="I29" i="1"/>
  <c r="I38" i="1" s="1"/>
  <c r="H29" i="1"/>
  <c r="H38" i="1" s="1"/>
  <c r="G29" i="1"/>
  <c r="G38" i="1" s="1"/>
  <c r="F29" i="1"/>
  <c r="F38" i="1" s="1"/>
  <c r="E29" i="1"/>
  <c r="E38" i="1" s="1"/>
  <c r="D29" i="1"/>
  <c r="D38" i="1" s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I18" i="1"/>
  <c r="U17" i="1"/>
  <c r="T17" i="1"/>
  <c r="S17" i="1"/>
  <c r="R17" i="1"/>
  <c r="Q17" i="1"/>
  <c r="P17" i="1"/>
  <c r="O17" i="1"/>
  <c r="N17" i="1"/>
  <c r="J17" i="1"/>
  <c r="I17" i="1"/>
  <c r="H17" i="1"/>
  <c r="G17" i="1"/>
  <c r="G17" i="3" s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H18" i="1" s="1"/>
  <c r="G16" i="1"/>
  <c r="F16" i="1"/>
  <c r="E16" i="1"/>
  <c r="D16" i="1"/>
  <c r="D18" i="1" s="1"/>
  <c r="D18" i="3" s="1"/>
  <c r="C16" i="1"/>
  <c r="U14" i="1"/>
  <c r="T14" i="1"/>
  <c r="S14" i="1"/>
  <c r="R14" i="1"/>
  <c r="Q14" i="1"/>
  <c r="P14" i="1"/>
  <c r="O14" i="1"/>
  <c r="O41" i="1" s="1"/>
  <c r="N14" i="1"/>
  <c r="N41" i="1" s="1"/>
  <c r="J14" i="1"/>
  <c r="I14" i="1"/>
  <c r="H14" i="1"/>
  <c r="G14" i="1"/>
  <c r="G14" i="3" s="1"/>
  <c r="F14" i="1"/>
  <c r="E14" i="1"/>
  <c r="D14" i="1"/>
  <c r="C14" i="1"/>
  <c r="C14" i="3" s="1"/>
  <c r="J13" i="1"/>
  <c r="I13" i="1"/>
  <c r="H13" i="1"/>
  <c r="G13" i="1"/>
  <c r="G13" i="3" s="1"/>
  <c r="F13" i="1"/>
  <c r="E13" i="1"/>
  <c r="E13" i="3" s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H10" i="1"/>
  <c r="G10" i="1"/>
  <c r="F10" i="1"/>
  <c r="F10" i="3" s="1"/>
  <c r="E10" i="1"/>
  <c r="D10" i="1"/>
  <c r="C10" i="1"/>
  <c r="U9" i="1"/>
  <c r="T9" i="1"/>
  <c r="S9" i="1"/>
  <c r="R9" i="1"/>
  <c r="Q9" i="1"/>
  <c r="P9" i="1"/>
  <c r="O9" i="1"/>
  <c r="N9" i="1"/>
  <c r="G9" i="1"/>
  <c r="J8" i="1"/>
  <c r="I8" i="1"/>
  <c r="T37" i="1" s="1"/>
  <c r="H8" i="1"/>
  <c r="G8" i="1"/>
  <c r="F8" i="1"/>
  <c r="E8" i="1"/>
  <c r="D8" i="1"/>
  <c r="C8" i="1"/>
  <c r="U7" i="1"/>
  <c r="T7" i="1"/>
  <c r="S7" i="1"/>
  <c r="R7" i="1"/>
  <c r="Q7" i="1"/>
  <c r="P7" i="1"/>
  <c r="O7" i="1"/>
  <c r="N7" i="1"/>
  <c r="J7" i="1"/>
  <c r="I7" i="1"/>
  <c r="H7" i="1"/>
  <c r="G7" i="1"/>
  <c r="R35" i="1" s="1"/>
  <c r="F7" i="1"/>
  <c r="E7" i="1"/>
  <c r="D7" i="1"/>
  <c r="C7" i="1"/>
  <c r="U5" i="1"/>
  <c r="R5" i="1"/>
  <c r="Q5" i="1"/>
  <c r="O5" i="1"/>
  <c r="J5" i="1"/>
  <c r="I5" i="1"/>
  <c r="H5" i="1"/>
  <c r="G5" i="1"/>
  <c r="G5" i="3" s="1"/>
  <c r="F5" i="1"/>
  <c r="E5" i="1"/>
  <c r="D5" i="1"/>
  <c r="D5" i="3" s="1"/>
  <c r="C5" i="1"/>
  <c r="N5" i="1" s="1"/>
  <c r="P41" i="1" l="1"/>
  <c r="P42" i="1"/>
  <c r="H38" i="3"/>
  <c r="F82" i="2"/>
  <c r="F69" i="2"/>
  <c r="F5" i="3"/>
  <c r="F27" i="1"/>
  <c r="I38" i="3"/>
  <c r="T44" i="2"/>
  <c r="E25" i="2"/>
  <c r="G80" i="2"/>
  <c r="G82" i="2"/>
  <c r="R42" i="1"/>
  <c r="R41" i="1"/>
  <c r="H18" i="3"/>
  <c r="J38" i="3"/>
  <c r="H24" i="3"/>
  <c r="H7" i="3"/>
  <c r="H11" i="3"/>
  <c r="H23" i="3"/>
  <c r="S40" i="1"/>
  <c r="S30" i="1"/>
  <c r="S35" i="1"/>
  <c r="H9" i="1"/>
  <c r="F16" i="3"/>
  <c r="F18" i="1"/>
  <c r="F18" i="3" s="1"/>
  <c r="G16" i="3"/>
  <c r="G18" i="1"/>
  <c r="G18" i="3" s="1"/>
  <c r="H5" i="3"/>
  <c r="H27" i="1"/>
  <c r="S5" i="1"/>
  <c r="I10" i="3"/>
  <c r="S42" i="1"/>
  <c r="V44" i="2"/>
  <c r="G25" i="2"/>
  <c r="G8" i="3"/>
  <c r="R37" i="1"/>
  <c r="R36" i="1"/>
  <c r="H8" i="3"/>
  <c r="S37" i="1"/>
  <c r="S36" i="1"/>
  <c r="I5" i="3"/>
  <c r="I27" i="1"/>
  <c r="T5" i="1"/>
  <c r="J8" i="3"/>
  <c r="U37" i="1"/>
  <c r="U36" i="1"/>
  <c r="J10" i="3"/>
  <c r="T42" i="1"/>
  <c r="U34" i="1"/>
  <c r="H25" i="2"/>
  <c r="W44" i="2"/>
  <c r="F8" i="3"/>
  <c r="Q37" i="1"/>
  <c r="Q36" i="1"/>
  <c r="C17" i="3"/>
  <c r="C18" i="1"/>
  <c r="C18" i="3" s="1"/>
  <c r="H10" i="3"/>
  <c r="C23" i="3"/>
  <c r="C24" i="3"/>
  <c r="C7" i="3"/>
  <c r="C11" i="3"/>
  <c r="U42" i="1"/>
  <c r="I18" i="3"/>
  <c r="P39" i="1"/>
  <c r="I25" i="2"/>
  <c r="X44" i="2"/>
  <c r="E8" i="3"/>
  <c r="P37" i="1"/>
  <c r="P36" i="1"/>
  <c r="F9" i="1"/>
  <c r="Q42" i="1"/>
  <c r="Q41" i="1"/>
  <c r="J5" i="3"/>
  <c r="J27" i="1"/>
  <c r="F13" i="3"/>
  <c r="Q39" i="1"/>
  <c r="C5" i="3"/>
  <c r="C27" i="1"/>
  <c r="N53" i="1"/>
  <c r="N45" i="1"/>
  <c r="J24" i="3"/>
  <c r="J7" i="3"/>
  <c r="J11" i="3"/>
  <c r="J23" i="3"/>
  <c r="U30" i="1"/>
  <c r="U35" i="1"/>
  <c r="J9" i="1"/>
  <c r="U40" i="1"/>
  <c r="D38" i="3"/>
  <c r="I24" i="3"/>
  <c r="I7" i="3"/>
  <c r="I11" i="3"/>
  <c r="I23" i="3"/>
  <c r="T40" i="1"/>
  <c r="T30" i="1"/>
  <c r="T35" i="1"/>
  <c r="I9" i="1"/>
  <c r="E5" i="3"/>
  <c r="E27" i="1"/>
  <c r="P5" i="1"/>
  <c r="G9" i="3"/>
  <c r="R31" i="1"/>
  <c r="G12" i="1"/>
  <c r="R74" i="1"/>
  <c r="F23" i="3"/>
  <c r="F24" i="3"/>
  <c r="F7" i="3"/>
  <c r="F11" i="3"/>
  <c r="Q40" i="1"/>
  <c r="Q30" i="1"/>
  <c r="Q35" i="1"/>
  <c r="C9" i="1"/>
  <c r="C10" i="3"/>
  <c r="E38" i="3"/>
  <c r="T39" i="1"/>
  <c r="AB51" i="2"/>
  <c r="AB48" i="2"/>
  <c r="M22" i="2"/>
  <c r="AB49" i="2"/>
  <c r="C82" i="2"/>
  <c r="D8" i="3"/>
  <c r="O37" i="1"/>
  <c r="O36" i="1"/>
  <c r="D9" i="1"/>
  <c r="F38" i="3"/>
  <c r="U39" i="1"/>
  <c r="E16" i="3"/>
  <c r="E18" i="1"/>
  <c r="E18" i="3" s="1"/>
  <c r="G38" i="3"/>
  <c r="R45" i="1"/>
  <c r="G21" i="3"/>
  <c r="C22" i="3"/>
  <c r="G27" i="1"/>
  <c r="C29" i="3"/>
  <c r="G30" i="3"/>
  <c r="D31" i="3"/>
  <c r="H33" i="3"/>
  <c r="D34" i="3"/>
  <c r="J36" i="3"/>
  <c r="G37" i="3"/>
  <c r="J54" i="1"/>
  <c r="M65" i="2"/>
  <c r="L65" i="2"/>
  <c r="K65" i="2"/>
  <c r="Z34" i="2"/>
  <c r="W52" i="2"/>
  <c r="AB43" i="2"/>
  <c r="X51" i="2"/>
  <c r="AA50" i="2"/>
  <c r="R52" i="2"/>
  <c r="V53" i="2"/>
  <c r="Y50" i="2"/>
  <c r="F80" i="2"/>
  <c r="D48" i="6"/>
  <c r="Q24" i="6"/>
  <c r="K48" i="6"/>
  <c r="K79" i="6" s="1"/>
  <c r="D23" i="3"/>
  <c r="D24" i="3"/>
  <c r="D7" i="3"/>
  <c r="D11" i="3"/>
  <c r="D10" i="3"/>
  <c r="H14" i="3"/>
  <c r="H17" i="3"/>
  <c r="H21" i="3"/>
  <c r="D22" i="3"/>
  <c r="D29" i="3"/>
  <c r="H30" i="3"/>
  <c r="E31" i="3"/>
  <c r="I33" i="3"/>
  <c r="E34" i="3"/>
  <c r="H37" i="3"/>
  <c r="N42" i="1"/>
  <c r="R53" i="2"/>
  <c r="U44" i="2"/>
  <c r="R55" i="2"/>
  <c r="H51" i="2"/>
  <c r="Y51" i="2"/>
  <c r="AB50" i="2"/>
  <c r="W53" i="2"/>
  <c r="V54" i="2"/>
  <c r="T55" i="2"/>
  <c r="G81" i="2"/>
  <c r="U60" i="2"/>
  <c r="E23" i="3"/>
  <c r="E24" i="3"/>
  <c r="E7" i="3"/>
  <c r="E11" i="3"/>
  <c r="E10" i="3"/>
  <c r="I14" i="3"/>
  <c r="I17" i="3"/>
  <c r="I21" i="3"/>
  <c r="E22" i="3"/>
  <c r="E29" i="3"/>
  <c r="I30" i="3"/>
  <c r="F31" i="3"/>
  <c r="J33" i="3"/>
  <c r="F34" i="3"/>
  <c r="I37" i="3"/>
  <c r="S41" i="1"/>
  <c r="O42" i="1"/>
  <c r="S53" i="2"/>
  <c r="F25" i="2"/>
  <c r="S54" i="2"/>
  <c r="S55" i="2"/>
  <c r="I51" i="2"/>
  <c r="Y52" i="2"/>
  <c r="T52" i="2"/>
  <c r="X53" i="2"/>
  <c r="H80" i="2"/>
  <c r="G48" i="6"/>
  <c r="G79" i="6" s="1"/>
  <c r="E48" i="6"/>
  <c r="J14" i="3"/>
  <c r="J17" i="3"/>
  <c r="J21" i="3"/>
  <c r="F22" i="3"/>
  <c r="F29" i="3"/>
  <c r="J30" i="3"/>
  <c r="G31" i="3"/>
  <c r="C32" i="3"/>
  <c r="G34" i="3"/>
  <c r="D35" i="3"/>
  <c r="J37" i="3"/>
  <c r="T41" i="1"/>
  <c r="T45" i="1"/>
  <c r="T55" i="1"/>
  <c r="T53" i="2"/>
  <c r="J51" i="2"/>
  <c r="S43" i="2"/>
  <c r="T48" i="2"/>
  <c r="X52" i="2"/>
  <c r="Y53" i="2"/>
  <c r="F48" i="6"/>
  <c r="G78" i="6"/>
  <c r="G24" i="3"/>
  <c r="G7" i="3"/>
  <c r="G11" i="3"/>
  <c r="G23" i="3"/>
  <c r="C8" i="3"/>
  <c r="G10" i="3"/>
  <c r="C13" i="3"/>
  <c r="C16" i="3"/>
  <c r="G22" i="3"/>
  <c r="G29" i="3"/>
  <c r="O30" i="1"/>
  <c r="H31" i="3"/>
  <c r="D32" i="3"/>
  <c r="H34" i="3"/>
  <c r="E35" i="3"/>
  <c r="U41" i="1"/>
  <c r="U45" i="1"/>
  <c r="U53" i="1"/>
  <c r="U55" i="1"/>
  <c r="U53" i="2"/>
  <c r="U55" i="2"/>
  <c r="U54" i="2"/>
  <c r="T43" i="2"/>
  <c r="U48" i="2"/>
  <c r="W47" i="2"/>
  <c r="R48" i="2"/>
  <c r="C64" i="2"/>
  <c r="X67" i="2"/>
  <c r="I48" i="6"/>
  <c r="I79" i="6" s="1"/>
  <c r="H78" i="6"/>
  <c r="H79" i="6" s="1"/>
  <c r="D13" i="3"/>
  <c r="D16" i="3"/>
  <c r="H22" i="3"/>
  <c r="H29" i="3"/>
  <c r="P30" i="1"/>
  <c r="I31" i="3"/>
  <c r="E32" i="3"/>
  <c r="I34" i="3"/>
  <c r="F35" i="3"/>
  <c r="C54" i="1"/>
  <c r="N55" i="1" s="1"/>
  <c r="J22" i="2"/>
  <c r="U43" i="2"/>
  <c r="D64" i="2"/>
  <c r="S49" i="2"/>
  <c r="R50" i="2"/>
  <c r="Y67" i="2"/>
  <c r="J48" i="6"/>
  <c r="J79" i="6" s="1"/>
  <c r="L48" i="6"/>
  <c r="E78" i="6"/>
  <c r="I22" i="3"/>
  <c r="I29" i="3"/>
  <c r="J31" i="3"/>
  <c r="F32" i="3"/>
  <c r="J34" i="3"/>
  <c r="G35" i="3"/>
  <c r="D36" i="3"/>
  <c r="T36" i="1"/>
  <c r="O40" i="1"/>
  <c r="D54" i="1"/>
  <c r="K22" i="2"/>
  <c r="W55" i="2"/>
  <c r="W54" i="2"/>
  <c r="V48" i="2"/>
  <c r="T49" i="2"/>
  <c r="E64" i="2"/>
  <c r="S50" i="2"/>
  <c r="F78" i="6"/>
  <c r="J18" i="3"/>
  <c r="J22" i="3"/>
  <c r="J29" i="3"/>
  <c r="R30" i="1"/>
  <c r="G32" i="3"/>
  <c r="H35" i="3"/>
  <c r="E36" i="3"/>
  <c r="P40" i="1"/>
  <c r="E49" i="1"/>
  <c r="E54" i="1"/>
  <c r="P53" i="1" s="1"/>
  <c r="X55" i="2"/>
  <c r="X54" i="2"/>
  <c r="W43" i="2"/>
  <c r="X48" i="2"/>
  <c r="C21" i="3"/>
  <c r="C30" i="3"/>
  <c r="H32" i="3"/>
  <c r="D33" i="3"/>
  <c r="I35" i="3"/>
  <c r="F36" i="3"/>
  <c r="F49" i="1"/>
  <c r="F54" i="1"/>
  <c r="R34" i="1" s="1"/>
  <c r="L25" i="2"/>
  <c r="Y55" i="2"/>
  <c r="Y54" i="2"/>
  <c r="S47" i="2"/>
  <c r="X43" i="2"/>
  <c r="Z48" i="2"/>
  <c r="Y48" i="2"/>
  <c r="V49" i="2"/>
  <c r="V60" i="2"/>
  <c r="G68" i="2"/>
  <c r="G69" i="2" s="1"/>
  <c r="I9" i="4"/>
  <c r="I18" i="4" s="1"/>
  <c r="I19" i="4" s="1"/>
  <c r="H18" i="4"/>
  <c r="H19" i="4" s="1"/>
  <c r="H13" i="3"/>
  <c r="D14" i="3"/>
  <c r="H16" i="3"/>
  <c r="D17" i="3"/>
  <c r="D21" i="3"/>
  <c r="D27" i="1"/>
  <c r="D30" i="3"/>
  <c r="I32" i="3"/>
  <c r="E33" i="3"/>
  <c r="J35" i="3"/>
  <c r="G36" i="3"/>
  <c r="D37" i="3"/>
  <c r="R40" i="1"/>
  <c r="G49" i="1"/>
  <c r="G54" i="1"/>
  <c r="R55" i="1" s="1"/>
  <c r="Z53" i="2"/>
  <c r="Z52" i="2"/>
  <c r="Z55" i="2"/>
  <c r="AA51" i="2"/>
  <c r="AA48" i="2"/>
  <c r="D51" i="2"/>
  <c r="D81" i="2" s="1"/>
  <c r="Y43" i="2"/>
  <c r="U51" i="2"/>
  <c r="W49" i="2"/>
  <c r="T50" i="2"/>
  <c r="V50" i="2"/>
  <c r="C80" i="2"/>
  <c r="I8" i="3"/>
  <c r="E9" i="1"/>
  <c r="I13" i="3"/>
  <c r="E14" i="3"/>
  <c r="I16" i="3"/>
  <c r="E17" i="3"/>
  <c r="E21" i="3"/>
  <c r="E30" i="3"/>
  <c r="J32" i="3"/>
  <c r="F33" i="3"/>
  <c r="O35" i="1"/>
  <c r="H36" i="3"/>
  <c r="E37" i="3"/>
  <c r="H49" i="1"/>
  <c r="H54" i="1"/>
  <c r="S53" i="1" s="1"/>
  <c r="AA53" i="2"/>
  <c r="AA47" i="2"/>
  <c r="AA52" i="2"/>
  <c r="C22" i="2"/>
  <c r="E51" i="2"/>
  <c r="U52" i="2"/>
  <c r="U47" i="2"/>
  <c r="Z43" i="2"/>
  <c r="U50" i="2"/>
  <c r="I68" i="2"/>
  <c r="X60" i="2"/>
  <c r="W50" i="2"/>
  <c r="D80" i="2"/>
  <c r="J13" i="3"/>
  <c r="F14" i="3"/>
  <c r="J16" i="3"/>
  <c r="F17" i="3"/>
  <c r="F21" i="3"/>
  <c r="F30" i="3"/>
  <c r="C31" i="3"/>
  <c r="G33" i="3"/>
  <c r="C34" i="3"/>
  <c r="S34" i="1"/>
  <c r="P35" i="1"/>
  <c r="I36" i="3"/>
  <c r="F37" i="3"/>
  <c r="C38" i="1"/>
  <c r="R38" i="1"/>
  <c r="R39" i="1" s="1"/>
  <c r="I49" i="1"/>
  <c r="I54" i="1"/>
  <c r="AB47" i="2"/>
  <c r="AB52" i="2"/>
  <c r="AB55" i="2"/>
  <c r="AB53" i="2"/>
  <c r="D22" i="2"/>
  <c r="V52" i="2"/>
  <c r="V47" i="2"/>
  <c r="AA43" i="2"/>
  <c r="AA49" i="2"/>
  <c r="Z50" i="2"/>
  <c r="Z49" i="2"/>
  <c r="Y49" i="2"/>
  <c r="J64" i="2"/>
  <c r="J68" i="2" s="1"/>
  <c r="X50" i="2"/>
  <c r="E80" i="2"/>
  <c r="W60" i="2"/>
  <c r="C63" i="2"/>
  <c r="G18" i="4"/>
  <c r="G19" i="4" s="1"/>
  <c r="D63" i="2"/>
  <c r="C81" i="2"/>
  <c r="E63" i="2"/>
  <c r="X59" i="2"/>
  <c r="F63" i="2"/>
  <c r="E81" i="2"/>
  <c r="Y59" i="2"/>
  <c r="G63" i="2"/>
  <c r="F81" i="2"/>
  <c r="H63" i="2"/>
  <c r="H81" i="2"/>
  <c r="H12" i="4"/>
  <c r="K63" i="2"/>
  <c r="J81" i="2"/>
  <c r="M63" i="2"/>
  <c r="D55" i="1" l="1"/>
  <c r="O46" i="1"/>
  <c r="U74" i="2"/>
  <c r="F29" i="2"/>
  <c r="F38" i="2"/>
  <c r="P34" i="1"/>
  <c r="I9" i="3"/>
  <c r="T74" i="1"/>
  <c r="T31" i="1"/>
  <c r="I12" i="1"/>
  <c r="I27" i="3"/>
  <c r="T27" i="1"/>
  <c r="U67" i="2"/>
  <c r="U68" i="2"/>
  <c r="U59" i="2"/>
  <c r="H13" i="4"/>
  <c r="I12" i="4"/>
  <c r="I13" i="4" s="1"/>
  <c r="C25" i="2"/>
  <c r="R44" i="2"/>
  <c r="J82" i="2"/>
  <c r="J69" i="2"/>
  <c r="J9" i="3"/>
  <c r="U74" i="1"/>
  <c r="U75" i="1" s="1"/>
  <c r="U76" i="1" s="1"/>
  <c r="U31" i="1"/>
  <c r="J12" i="1"/>
  <c r="Q34" i="1"/>
  <c r="D27" i="3"/>
  <c r="O27" i="1"/>
  <c r="S60" i="2"/>
  <c r="D68" i="2"/>
  <c r="D9" i="3"/>
  <c r="O74" i="1"/>
  <c r="O31" i="1"/>
  <c r="D12" i="1"/>
  <c r="P45" i="1"/>
  <c r="I54" i="3"/>
  <c r="I55" i="1"/>
  <c r="T46" i="1"/>
  <c r="C38" i="3"/>
  <c r="C36" i="3"/>
  <c r="R53" i="1"/>
  <c r="Q45" i="1"/>
  <c r="O45" i="1"/>
  <c r="F9" i="3"/>
  <c r="Q74" i="1"/>
  <c r="Q75" i="1" s="1"/>
  <c r="Q76" i="1" s="1"/>
  <c r="Q31" i="1"/>
  <c r="F12" i="1"/>
  <c r="W74" i="2"/>
  <c r="H29" i="2"/>
  <c r="H38" i="2"/>
  <c r="E82" i="2"/>
  <c r="D82" i="2"/>
  <c r="D69" i="2"/>
  <c r="T59" i="2"/>
  <c r="T67" i="2"/>
  <c r="J25" i="2"/>
  <c r="Y44" i="2"/>
  <c r="J80" i="2"/>
  <c r="J55" i="1"/>
  <c r="U46" i="1"/>
  <c r="H9" i="3"/>
  <c r="H12" i="1"/>
  <c r="S74" i="1"/>
  <c r="S75" i="1" s="1"/>
  <c r="S76" i="1" s="1"/>
  <c r="S31" i="1"/>
  <c r="F27" i="3"/>
  <c r="Q27" i="1"/>
  <c r="E55" i="1"/>
  <c r="P46" i="1"/>
  <c r="T60" i="2"/>
  <c r="E68" i="2"/>
  <c r="E69" i="2" s="1"/>
  <c r="R60" i="2"/>
  <c r="C68" i="2"/>
  <c r="C69" i="2" s="1"/>
  <c r="S55" i="1"/>
  <c r="Q53" i="1"/>
  <c r="P55" i="1"/>
  <c r="O53" i="1"/>
  <c r="H27" i="3"/>
  <c r="S27" i="1"/>
  <c r="E9" i="3"/>
  <c r="P74" i="1"/>
  <c r="P75" i="1" s="1"/>
  <c r="P76" i="1" s="1"/>
  <c r="P31" i="1"/>
  <c r="E12" i="1"/>
  <c r="S59" i="2"/>
  <c r="S67" i="2"/>
  <c r="I49" i="3"/>
  <c r="O34" i="1"/>
  <c r="C55" i="1"/>
  <c r="N46" i="1"/>
  <c r="T53" i="1"/>
  <c r="H82" i="2"/>
  <c r="H69" i="2"/>
  <c r="Q55" i="1"/>
  <c r="O55" i="1"/>
  <c r="R75" i="1"/>
  <c r="R76" i="1" s="1"/>
  <c r="C33" i="3"/>
  <c r="C35" i="3"/>
  <c r="G12" i="3"/>
  <c r="R64" i="1"/>
  <c r="G25" i="1"/>
  <c r="C27" i="3"/>
  <c r="N27" i="1"/>
  <c r="G15" i="1"/>
  <c r="G15" i="3" s="1"/>
  <c r="E49" i="3"/>
  <c r="X74" i="2"/>
  <c r="I29" i="2"/>
  <c r="I38" i="2"/>
  <c r="H54" i="3"/>
  <c r="H55" i="1"/>
  <c r="S46" i="1"/>
  <c r="AA74" i="2"/>
  <c r="L38" i="2"/>
  <c r="L29" i="2"/>
  <c r="R59" i="2"/>
  <c r="R67" i="2"/>
  <c r="S44" i="2"/>
  <c r="D25" i="2"/>
  <c r="G54" i="3"/>
  <c r="G55" i="1"/>
  <c r="R46" i="1"/>
  <c r="C37" i="3"/>
  <c r="G27" i="3"/>
  <c r="R27" i="1"/>
  <c r="M25" i="2"/>
  <c r="AB44" i="2"/>
  <c r="S39" i="1"/>
  <c r="V74" i="2"/>
  <c r="G29" i="2"/>
  <c r="G38" i="2"/>
  <c r="F55" i="1"/>
  <c r="Q46" i="1"/>
  <c r="W67" i="2"/>
  <c r="W68" i="2"/>
  <c r="W59" i="2"/>
  <c r="V67" i="2"/>
  <c r="V59" i="2"/>
  <c r="H49" i="3"/>
  <c r="K25" i="2"/>
  <c r="Z44" i="2"/>
  <c r="I80" i="2"/>
  <c r="I81" i="2"/>
  <c r="I82" i="2"/>
  <c r="I69" i="2"/>
  <c r="T74" i="2"/>
  <c r="E29" i="2"/>
  <c r="E38" i="2"/>
  <c r="T68" i="2" s="1"/>
  <c r="S45" i="1"/>
  <c r="Y60" i="2"/>
  <c r="E27" i="3"/>
  <c r="P27" i="1"/>
  <c r="J27" i="3"/>
  <c r="U27" i="1"/>
  <c r="G49" i="3"/>
  <c r="C9" i="3"/>
  <c r="N74" i="1"/>
  <c r="N75" i="1" s="1"/>
  <c r="N76" i="1" s="1"/>
  <c r="N31" i="1"/>
  <c r="C12" i="1"/>
  <c r="T34" i="1"/>
  <c r="V75" i="2" l="1"/>
  <c r="V45" i="2"/>
  <c r="V19" i="2"/>
  <c r="V23" i="2" s="1"/>
  <c r="G39" i="2"/>
  <c r="Z74" i="2"/>
  <c r="K38" i="2"/>
  <c r="K29" i="2"/>
  <c r="I12" i="3"/>
  <c r="T64" i="1"/>
  <c r="I25" i="1"/>
  <c r="I15" i="1"/>
  <c r="I15" i="3" s="1"/>
  <c r="R74" i="2"/>
  <c r="C29" i="2"/>
  <c r="C38" i="2"/>
  <c r="I31" i="2"/>
  <c r="X83" i="2"/>
  <c r="X84" i="2" s="1"/>
  <c r="X85" i="2" s="1"/>
  <c r="H12" i="3"/>
  <c r="S64" i="1"/>
  <c r="H15" i="1"/>
  <c r="H15" i="3" s="1"/>
  <c r="H25" i="1"/>
  <c r="D12" i="3"/>
  <c r="D25" i="1"/>
  <c r="O64" i="1"/>
  <c r="D15" i="1"/>
  <c r="D15" i="3" s="1"/>
  <c r="T75" i="1"/>
  <c r="T76" i="1" s="1"/>
  <c r="C12" i="3"/>
  <c r="C25" i="1"/>
  <c r="N64" i="1"/>
  <c r="C15" i="1"/>
  <c r="C15" i="3" s="1"/>
  <c r="E12" i="3"/>
  <c r="E25" i="1"/>
  <c r="P64" i="1"/>
  <c r="E15" i="1"/>
  <c r="E15" i="3" s="1"/>
  <c r="J58" i="3"/>
  <c r="J50" i="3"/>
  <c r="J55" i="3"/>
  <c r="J42" i="3"/>
  <c r="J43" i="3"/>
  <c r="J53" i="3"/>
  <c r="J44" i="3"/>
  <c r="J46" i="3"/>
  <c r="J47" i="3"/>
  <c r="J41" i="3"/>
  <c r="J45" i="3"/>
  <c r="J52" i="3"/>
  <c r="J51" i="3"/>
  <c r="J48" i="3"/>
  <c r="J40" i="3"/>
  <c r="J56" i="1"/>
  <c r="J49" i="3"/>
  <c r="J12" i="3"/>
  <c r="U64" i="1"/>
  <c r="J25" i="1"/>
  <c r="J15" i="1"/>
  <c r="J15" i="3" s="1"/>
  <c r="AB74" i="2"/>
  <c r="M38" i="2"/>
  <c r="M29" i="2"/>
  <c r="T75" i="2"/>
  <c r="T45" i="2"/>
  <c r="T19" i="2"/>
  <c r="T23" i="2" s="1"/>
  <c r="E39" i="2"/>
  <c r="E31" i="2"/>
  <c r="T83" i="2"/>
  <c r="T84" i="2" s="1"/>
  <c r="T85" i="2" s="1"/>
  <c r="V68" i="2"/>
  <c r="J54" i="3"/>
  <c r="U75" i="2"/>
  <c r="U45" i="2"/>
  <c r="U19" i="2"/>
  <c r="U23" i="2" s="1"/>
  <c r="F39" i="2"/>
  <c r="L30" i="2"/>
  <c r="AA22" i="2" s="1"/>
  <c r="L31" i="2"/>
  <c r="F9" i="2" s="1"/>
  <c r="L66" i="2" s="1"/>
  <c r="AA83" i="2"/>
  <c r="AA84" i="2" s="1"/>
  <c r="AA85" i="2" s="1"/>
  <c r="F31" i="2"/>
  <c r="U83" i="2"/>
  <c r="U84" i="2" s="1"/>
  <c r="U85" i="2" s="1"/>
  <c r="F55" i="3"/>
  <c r="F58" i="3"/>
  <c r="F50" i="3"/>
  <c r="F56" i="1"/>
  <c r="F43" i="3"/>
  <c r="F45" i="3"/>
  <c r="F48" i="3"/>
  <c r="F47" i="3"/>
  <c r="F40" i="3"/>
  <c r="F42" i="3"/>
  <c r="F53" i="3"/>
  <c r="F44" i="3"/>
  <c r="F52" i="3"/>
  <c r="F46" i="3"/>
  <c r="F51" i="3"/>
  <c r="F41" i="3"/>
  <c r="AA45" i="2"/>
  <c r="AA75" i="2"/>
  <c r="AA19" i="2"/>
  <c r="AA23" i="2" s="1"/>
  <c r="L39" i="2"/>
  <c r="AA61" i="2" s="1"/>
  <c r="G25" i="3"/>
  <c r="G26" i="1"/>
  <c r="R32" i="1"/>
  <c r="R65" i="1"/>
  <c r="R6" i="1"/>
  <c r="R56" i="1"/>
  <c r="R48" i="1"/>
  <c r="C55" i="3"/>
  <c r="C58" i="3"/>
  <c r="C50" i="3"/>
  <c r="C42" i="3"/>
  <c r="C52" i="3"/>
  <c r="C46" i="3"/>
  <c r="C51" i="3"/>
  <c r="C41" i="3"/>
  <c r="C49" i="3"/>
  <c r="C48" i="3"/>
  <c r="C40" i="3"/>
  <c r="C45" i="3"/>
  <c r="C43" i="3"/>
  <c r="C47" i="3"/>
  <c r="C44" i="3"/>
  <c r="C53" i="3"/>
  <c r="E55" i="3"/>
  <c r="E58" i="3"/>
  <c r="E50" i="3"/>
  <c r="E45" i="3"/>
  <c r="E44" i="3"/>
  <c r="E46" i="3"/>
  <c r="E56" i="1"/>
  <c r="E47" i="3"/>
  <c r="E48" i="3"/>
  <c r="E53" i="3"/>
  <c r="E51" i="3"/>
  <c r="E52" i="3"/>
  <c r="E41" i="3"/>
  <c r="E43" i="3"/>
  <c r="E40" i="3"/>
  <c r="E42" i="3"/>
  <c r="W75" i="2"/>
  <c r="W45" i="2"/>
  <c r="W19" i="2"/>
  <c r="W23" i="2" s="1"/>
  <c r="H39" i="2"/>
  <c r="C56" i="1"/>
  <c r="F49" i="3"/>
  <c r="F54" i="3"/>
  <c r="G58" i="3"/>
  <c r="G50" i="3"/>
  <c r="G55" i="3"/>
  <c r="G45" i="3"/>
  <c r="G56" i="1"/>
  <c r="G48" i="3"/>
  <c r="G53" i="3"/>
  <c r="G42" i="3"/>
  <c r="G43" i="3"/>
  <c r="G40" i="3"/>
  <c r="G47" i="3"/>
  <c r="G44" i="3"/>
  <c r="G52" i="3"/>
  <c r="G46" i="3"/>
  <c r="G41" i="3"/>
  <c r="G51" i="3"/>
  <c r="C54" i="3"/>
  <c r="E54" i="3"/>
  <c r="Y74" i="2"/>
  <c r="J29" i="2"/>
  <c r="J38" i="2"/>
  <c r="H31" i="2"/>
  <c r="W83" i="2"/>
  <c r="W84" i="2" s="1"/>
  <c r="W85" i="2" s="1"/>
  <c r="D55" i="3"/>
  <c r="D58" i="3"/>
  <c r="D50" i="3"/>
  <c r="D45" i="3"/>
  <c r="D56" i="1"/>
  <c r="D49" i="3"/>
  <c r="D42" i="3"/>
  <c r="D48" i="3"/>
  <c r="D52" i="3"/>
  <c r="D53" i="3"/>
  <c r="D44" i="3"/>
  <c r="D46" i="3"/>
  <c r="D41" i="3"/>
  <c r="D47" i="3"/>
  <c r="D51" i="3"/>
  <c r="D43" i="3"/>
  <c r="D40" i="3"/>
  <c r="X75" i="2"/>
  <c r="X45" i="2"/>
  <c r="X19" i="2"/>
  <c r="X23" i="2" s="1"/>
  <c r="I39" i="2"/>
  <c r="X68" i="2"/>
  <c r="O75" i="1"/>
  <c r="O76" i="1" s="1"/>
  <c r="G31" i="2"/>
  <c r="V83" i="2"/>
  <c r="V84" i="2" s="1"/>
  <c r="V85" i="2" s="1"/>
  <c r="S74" i="2"/>
  <c r="D29" i="2"/>
  <c r="D38" i="2"/>
  <c r="H58" i="3"/>
  <c r="H50" i="3"/>
  <c r="H55" i="3"/>
  <c r="H47" i="3"/>
  <c r="H41" i="3"/>
  <c r="H51" i="3"/>
  <c r="H56" i="1"/>
  <c r="H52" i="3"/>
  <c r="H45" i="3"/>
  <c r="H40" i="3"/>
  <c r="H48" i="3"/>
  <c r="H42" i="3"/>
  <c r="H44" i="3"/>
  <c r="H46" i="3"/>
  <c r="H53" i="3"/>
  <c r="H43" i="3"/>
  <c r="F12" i="3"/>
  <c r="F25" i="1"/>
  <c r="Q64" i="1"/>
  <c r="F15" i="1"/>
  <c r="F15" i="3" s="1"/>
  <c r="I58" i="3"/>
  <c r="I50" i="3"/>
  <c r="I55" i="3"/>
  <c r="I47" i="3"/>
  <c r="I44" i="3"/>
  <c r="I48" i="3"/>
  <c r="I46" i="3"/>
  <c r="I52" i="3"/>
  <c r="I51" i="3"/>
  <c r="I53" i="3"/>
  <c r="I40" i="3"/>
  <c r="I41" i="3"/>
  <c r="I42" i="3"/>
  <c r="I56" i="1"/>
  <c r="I43" i="3"/>
  <c r="I45" i="3"/>
  <c r="D54" i="3"/>
  <c r="D31" i="2" l="1"/>
  <c r="S83" i="2"/>
  <c r="S84" i="2" s="1"/>
  <c r="S85" i="2" s="1"/>
  <c r="D25" i="3"/>
  <c r="O65" i="1"/>
  <c r="D26" i="1"/>
  <c r="O32" i="1"/>
  <c r="O6" i="1"/>
  <c r="O48" i="1"/>
  <c r="O56" i="1"/>
  <c r="I25" i="3"/>
  <c r="T6" i="1"/>
  <c r="I26" i="1"/>
  <c r="T32" i="1"/>
  <c r="T65" i="1"/>
  <c r="T48" i="1"/>
  <c r="T56" i="1"/>
  <c r="AA62" i="2"/>
  <c r="AA25" i="2"/>
  <c r="AA46" i="2"/>
  <c r="U61" i="2"/>
  <c r="U69" i="2"/>
  <c r="M30" i="2"/>
  <c r="AB22" i="2" s="1"/>
  <c r="AB83" i="2"/>
  <c r="AB84" i="2" s="1"/>
  <c r="AB85" i="2" s="1"/>
  <c r="G26" i="3"/>
  <c r="R47" i="1"/>
  <c r="R57" i="1"/>
  <c r="S75" i="2"/>
  <c r="S45" i="2"/>
  <c r="S19" i="2"/>
  <c r="S23" i="2" s="1"/>
  <c r="D39" i="2"/>
  <c r="S68" i="2"/>
  <c r="L68" i="2"/>
  <c r="AA59" i="2"/>
  <c r="AA60" i="2"/>
  <c r="U62" i="2"/>
  <c r="U70" i="2"/>
  <c r="U46" i="2"/>
  <c r="U25" i="2"/>
  <c r="AB75" i="2"/>
  <c r="AB45" i="2"/>
  <c r="M39" i="2"/>
  <c r="AB61" i="2" s="1"/>
  <c r="AB19" i="2"/>
  <c r="H25" i="3"/>
  <c r="H26" i="1"/>
  <c r="S32" i="1"/>
  <c r="S65" i="1"/>
  <c r="S6" i="1"/>
  <c r="S56" i="1"/>
  <c r="S48" i="1"/>
  <c r="T70" i="2"/>
  <c r="T46" i="2"/>
  <c r="T62" i="2"/>
  <c r="T25" i="2"/>
  <c r="E25" i="3"/>
  <c r="P65" i="1"/>
  <c r="E26" i="1"/>
  <c r="P32" i="1"/>
  <c r="P6" i="1"/>
  <c r="P56" i="1"/>
  <c r="P48" i="1"/>
  <c r="Z45" i="2"/>
  <c r="Z75" i="2"/>
  <c r="Z19" i="2"/>
  <c r="K39" i="2"/>
  <c r="Z61" i="2" s="1"/>
  <c r="F25" i="3"/>
  <c r="F26" i="1"/>
  <c r="Q32" i="1"/>
  <c r="Q65" i="1"/>
  <c r="Q6" i="1"/>
  <c r="Q56" i="1"/>
  <c r="Q48" i="1"/>
  <c r="Y75" i="2"/>
  <c r="Y45" i="2"/>
  <c r="Y19" i="2"/>
  <c r="Y23" i="2" s="1"/>
  <c r="J39" i="2"/>
  <c r="Y68" i="2"/>
  <c r="W69" i="2"/>
  <c r="W61" i="2"/>
  <c r="J25" i="3"/>
  <c r="J26" i="1"/>
  <c r="U32" i="1"/>
  <c r="U65" i="1"/>
  <c r="U6" i="1"/>
  <c r="U56" i="1"/>
  <c r="U48" i="1"/>
  <c r="K30" i="2"/>
  <c r="Z22" i="2" s="1"/>
  <c r="Z83" i="2"/>
  <c r="Z84" i="2" s="1"/>
  <c r="Z85" i="2" s="1"/>
  <c r="X61" i="2"/>
  <c r="X69" i="2"/>
  <c r="J31" i="2"/>
  <c r="D9" i="2" s="1"/>
  <c r="Y83" i="2"/>
  <c r="Y84" i="2" s="1"/>
  <c r="Y85" i="2" s="1"/>
  <c r="W62" i="2"/>
  <c r="W70" i="2"/>
  <c r="W46" i="2"/>
  <c r="W25" i="2"/>
  <c r="V61" i="2"/>
  <c r="V69" i="2"/>
  <c r="C25" i="3"/>
  <c r="N32" i="1"/>
  <c r="N65" i="1"/>
  <c r="N6" i="1"/>
  <c r="C26" i="1"/>
  <c r="N56" i="1"/>
  <c r="N48" i="1"/>
  <c r="V62" i="2"/>
  <c r="V70" i="2"/>
  <c r="V46" i="2"/>
  <c r="V25" i="2"/>
  <c r="X62" i="2"/>
  <c r="X70" i="2"/>
  <c r="X46" i="2"/>
  <c r="X25" i="2"/>
  <c r="R8" i="1"/>
  <c r="R11" i="1" s="1"/>
  <c r="R75" i="2"/>
  <c r="C39" i="2"/>
  <c r="R45" i="2"/>
  <c r="R19" i="2"/>
  <c r="R23" i="2" s="1"/>
  <c r="R68" i="2"/>
  <c r="T69" i="2"/>
  <c r="T61" i="2"/>
  <c r="C31" i="2"/>
  <c r="R83" i="2"/>
  <c r="R84" i="2" s="1"/>
  <c r="R85" i="2" s="1"/>
  <c r="R66" i="1" l="1"/>
  <c r="R58" i="1"/>
  <c r="R33" i="1"/>
  <c r="R49" i="1"/>
  <c r="R13" i="1"/>
  <c r="T64" i="2"/>
  <c r="T71" i="2"/>
  <c r="T72" i="2"/>
  <c r="T76" i="2"/>
  <c r="T63" i="2"/>
  <c r="T31" i="2"/>
  <c r="T35" i="2" s="1"/>
  <c r="P11" i="1"/>
  <c r="P8" i="1"/>
  <c r="M31" i="2"/>
  <c r="G9" i="2" s="1"/>
  <c r="M66" i="2" s="1"/>
  <c r="I26" i="3"/>
  <c r="T57" i="1"/>
  <c r="T47" i="1"/>
  <c r="T8" i="1"/>
  <c r="T11" i="1" s="1"/>
  <c r="J26" i="3"/>
  <c r="U47" i="1"/>
  <c r="U57" i="1"/>
  <c r="E26" i="3"/>
  <c r="P57" i="1"/>
  <c r="P47" i="1"/>
  <c r="H26" i="3"/>
  <c r="S57" i="1"/>
  <c r="S47" i="1"/>
  <c r="C26" i="3"/>
  <c r="N47" i="1"/>
  <c r="N57" i="1"/>
  <c r="N8" i="1"/>
  <c r="N11" i="1" s="1"/>
  <c r="F26" i="3"/>
  <c r="Q47" i="1"/>
  <c r="Q57" i="1"/>
  <c r="AB23" i="2"/>
  <c r="S69" i="2"/>
  <c r="S61" i="2"/>
  <c r="S70" i="2"/>
  <c r="S46" i="2"/>
  <c r="S62" i="2"/>
  <c r="S25" i="2"/>
  <c r="AA63" i="2"/>
  <c r="AA64" i="2"/>
  <c r="AA76" i="2"/>
  <c r="AA31" i="2"/>
  <c r="AA35" i="2" s="1"/>
  <c r="O11" i="1"/>
  <c r="O8" i="1"/>
  <c r="K31" i="2"/>
  <c r="E9" i="2" s="1"/>
  <c r="K66" i="2" s="1"/>
  <c r="Y61" i="2"/>
  <c r="Y69" i="2"/>
  <c r="Z23" i="2"/>
  <c r="D26" i="3"/>
  <c r="O57" i="1"/>
  <c r="O47" i="1"/>
  <c r="Q8" i="1"/>
  <c r="Q11" i="1" s="1"/>
  <c r="Y46" i="2"/>
  <c r="Y62" i="2"/>
  <c r="Y70" i="2"/>
  <c r="Y25" i="2"/>
  <c r="U71" i="2"/>
  <c r="U72" i="2"/>
  <c r="U76" i="2"/>
  <c r="U63" i="2"/>
  <c r="U64" i="2"/>
  <c r="U31" i="2"/>
  <c r="U35" i="2" s="1"/>
  <c r="R61" i="2"/>
  <c r="R69" i="2"/>
  <c r="X76" i="2"/>
  <c r="X63" i="2"/>
  <c r="X64" i="2"/>
  <c r="X71" i="2"/>
  <c r="X72" i="2"/>
  <c r="X31" i="2"/>
  <c r="X35" i="2" s="1"/>
  <c r="V72" i="2"/>
  <c r="V76" i="2"/>
  <c r="V63" i="2"/>
  <c r="V64" i="2"/>
  <c r="V71" i="2"/>
  <c r="V31" i="2"/>
  <c r="V35" i="2" s="1"/>
  <c r="W76" i="2"/>
  <c r="W63" i="2"/>
  <c r="W64" i="2"/>
  <c r="W71" i="2"/>
  <c r="W72" i="2"/>
  <c r="W31" i="2"/>
  <c r="W35" i="2" s="1"/>
  <c r="R70" i="2"/>
  <c r="R62" i="2"/>
  <c r="R25" i="2"/>
  <c r="R46" i="2"/>
  <c r="U8" i="1"/>
  <c r="U11" i="1" s="1"/>
  <c r="S8" i="1"/>
  <c r="S11" i="1" s="1"/>
  <c r="T66" i="1" l="1"/>
  <c r="T58" i="1"/>
  <c r="T33" i="1"/>
  <c r="T49" i="1"/>
  <c r="T13" i="1"/>
  <c r="U33" i="1"/>
  <c r="U49" i="1"/>
  <c r="U66" i="1"/>
  <c r="U58" i="1"/>
  <c r="U13" i="1"/>
  <c r="Q66" i="1"/>
  <c r="Q58" i="1"/>
  <c r="Q33" i="1"/>
  <c r="Q49" i="1"/>
  <c r="Q13" i="1"/>
  <c r="N66" i="1"/>
  <c r="N58" i="1"/>
  <c r="N33" i="1"/>
  <c r="N49" i="1"/>
  <c r="N13" i="1"/>
  <c r="S66" i="1"/>
  <c r="S58" i="1"/>
  <c r="S33" i="1"/>
  <c r="S49" i="1"/>
  <c r="S13" i="1"/>
  <c r="R63" i="2"/>
  <c r="R64" i="2"/>
  <c r="R71" i="2"/>
  <c r="R72" i="2"/>
  <c r="R31" i="2"/>
  <c r="R35" i="2" s="1"/>
  <c r="Z62" i="2"/>
  <c r="Z25" i="2"/>
  <c r="Z46" i="2"/>
  <c r="R59" i="1"/>
  <c r="R67" i="1"/>
  <c r="R50" i="1"/>
  <c r="R15" i="1"/>
  <c r="S64" i="2"/>
  <c r="S71" i="2"/>
  <c r="S72" i="2"/>
  <c r="S76" i="2"/>
  <c r="S63" i="2"/>
  <c r="S31" i="2"/>
  <c r="S35" i="2" s="1"/>
  <c r="Y76" i="2"/>
  <c r="Y63" i="2"/>
  <c r="Y64" i="2"/>
  <c r="Y71" i="2"/>
  <c r="Y72" i="2"/>
  <c r="Y31" i="2"/>
  <c r="Y35" i="2" s="1"/>
  <c r="Z59" i="2"/>
  <c r="Z60" i="2"/>
  <c r="K68" i="2"/>
  <c r="O66" i="1"/>
  <c r="O58" i="1"/>
  <c r="O33" i="1"/>
  <c r="O49" i="1"/>
  <c r="O13" i="1"/>
  <c r="M68" i="2"/>
  <c r="AB59" i="2"/>
  <c r="AB60" i="2"/>
  <c r="P66" i="1"/>
  <c r="P58" i="1"/>
  <c r="P33" i="1"/>
  <c r="P49" i="1"/>
  <c r="P13" i="1"/>
  <c r="AB62" i="2"/>
  <c r="AB25" i="2"/>
  <c r="AB46" i="2"/>
  <c r="U59" i="1" l="1"/>
  <c r="U67" i="1"/>
  <c r="U50" i="1"/>
  <c r="U15" i="1"/>
  <c r="N50" i="1"/>
  <c r="N59" i="1"/>
  <c r="N15" i="1"/>
  <c r="Z76" i="2"/>
  <c r="Z63" i="2"/>
  <c r="Z64" i="2"/>
  <c r="Z31" i="2"/>
  <c r="Z35" i="2" s="1"/>
  <c r="K42" i="2" s="1"/>
  <c r="Z71" i="2" s="1"/>
  <c r="T59" i="1"/>
  <c r="T67" i="1"/>
  <c r="T50" i="1"/>
  <c r="T15" i="1"/>
  <c r="O50" i="1"/>
  <c r="O15" i="1"/>
  <c r="O59" i="1"/>
  <c r="O67" i="1"/>
  <c r="AB63" i="2"/>
  <c r="AB64" i="2"/>
  <c r="AB76" i="2"/>
  <c r="AB31" i="2"/>
  <c r="AB35" i="2" s="1"/>
  <c r="P50" i="1"/>
  <c r="P15" i="1"/>
  <c r="P59" i="1"/>
  <c r="P67" i="1"/>
  <c r="Q15" i="1"/>
  <c r="Q59" i="1"/>
  <c r="Q67" i="1"/>
  <c r="Q50" i="1"/>
  <c r="R51" i="1"/>
  <c r="R60" i="1"/>
  <c r="R18" i="1"/>
  <c r="S59" i="1"/>
  <c r="S67" i="1"/>
  <c r="S50" i="1"/>
  <c r="S15" i="1"/>
  <c r="Z72" i="2" l="1"/>
  <c r="Q18" i="1"/>
  <c r="Q51" i="1"/>
  <c r="Q60" i="1"/>
  <c r="O60" i="1"/>
  <c r="O18" i="1"/>
  <c r="O51" i="1"/>
  <c r="N60" i="1"/>
  <c r="N18" i="1"/>
  <c r="N51" i="1"/>
  <c r="S51" i="1"/>
  <c r="S60" i="1"/>
  <c r="S18" i="1"/>
  <c r="P60" i="1"/>
  <c r="P18" i="1"/>
  <c r="P51" i="1"/>
  <c r="T51" i="1"/>
  <c r="T60" i="1"/>
  <c r="T18" i="1"/>
  <c r="U51" i="1"/>
  <c r="U60" i="1"/>
  <c r="U18" i="1"/>
  <c r="R61" i="1"/>
  <c r="R52" i="1"/>
  <c r="R21" i="1"/>
  <c r="R24" i="1" s="1"/>
  <c r="R25" i="1" s="1"/>
  <c r="K51" i="2"/>
  <c r="L42" i="2"/>
  <c r="Z67" i="2"/>
  <c r="Z68" i="2"/>
  <c r="Z69" i="2"/>
  <c r="Z70" i="2"/>
  <c r="K82" i="2" l="1"/>
  <c r="K69" i="2"/>
  <c r="K81" i="2"/>
  <c r="K80" i="2"/>
  <c r="S61" i="1"/>
  <c r="S52" i="1"/>
  <c r="S21" i="1"/>
  <c r="S24" i="1" s="1"/>
  <c r="S25" i="1" s="1"/>
  <c r="N61" i="1"/>
  <c r="N52" i="1"/>
  <c r="N21" i="1"/>
  <c r="N24" i="1" s="1"/>
  <c r="N25" i="1" s="1"/>
  <c r="T61" i="1"/>
  <c r="T52" i="1"/>
  <c r="T21" i="1"/>
  <c r="T24" i="1" s="1"/>
  <c r="T25" i="1" s="1"/>
  <c r="U21" i="1"/>
  <c r="U24" i="1" s="1"/>
  <c r="U25" i="1" s="1"/>
  <c r="U61" i="1"/>
  <c r="U52" i="1"/>
  <c r="O61" i="1"/>
  <c r="O52" i="1"/>
  <c r="O21" i="1"/>
  <c r="O24" i="1" s="1"/>
  <c r="O25" i="1" s="1"/>
  <c r="M42" i="2"/>
  <c r="L51" i="2"/>
  <c r="AA67" i="2"/>
  <c r="AA68" i="2"/>
  <c r="AA69" i="2"/>
  <c r="AA70" i="2"/>
  <c r="AA71" i="2"/>
  <c r="AA72" i="2"/>
  <c r="P61" i="1"/>
  <c r="P52" i="1"/>
  <c r="P21" i="1"/>
  <c r="P24" i="1" s="1"/>
  <c r="P25" i="1" s="1"/>
  <c r="Q61" i="1"/>
  <c r="Q52" i="1"/>
  <c r="Q21" i="1"/>
  <c r="Q24" i="1" s="1"/>
  <c r="Q25" i="1" s="1"/>
  <c r="M51" i="2" l="1"/>
  <c r="AB67" i="2"/>
  <c r="AB68" i="2"/>
  <c r="AB69" i="2"/>
  <c r="AB70" i="2"/>
  <c r="AB72" i="2"/>
  <c r="AB71" i="2"/>
  <c r="L82" i="2"/>
  <c r="L69" i="2"/>
  <c r="L81" i="2"/>
  <c r="L80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<sst xmlns="http://schemas.openxmlformats.org/spreadsheetml/2006/main" count="963" uniqueCount="624">
  <si>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</si>
  <si>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FIR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</si>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</sst>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40756</v>
      </c>
      <c r="O6" s="187">
        <f t="shared" si="1"/>
        <v>118732</v>
      </c>
      <c r="P6" s="187">
        <f t="shared" si="1"/>
        <v>64908</v>
      </c>
      <c r="Q6" s="187">
        <f t="shared" si="1"/>
        <v>65923</v>
      </c>
      <c r="R6" s="187">
        <f t="shared" si="1"/>
        <v>170565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176269</v>
      </c>
      <c r="D7" s="123">
        <f>SUMIF(PL.data!$D$3:$D$25, FSA!$A7, PL.data!F$3:F$25)</f>
        <v>327863</v>
      </c>
      <c r="E7" s="123">
        <f>SUMIF(PL.data!$D$3:$D$25, FSA!$A7, PL.data!G$3:G$25)</f>
        <v>176157</v>
      </c>
      <c r="F7" s="123">
        <f>SUMIF(PL.data!$D$3:$D$25, FSA!$A7, PL.data!H$3:H$25)</f>
        <v>196415</v>
      </c>
      <c r="G7" s="123">
        <f>SUMIF(PL.data!$D$3:$D$25, FSA!$A7, PL.data!I$3:I$25)</f>
        <v>384512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-86067</v>
      </c>
      <c r="D8" s="123">
        <f>-SUMIF(PL.data!$D$3:$D$25, FSA!$A8, PL.data!F$3:F$25)</f>
        <v>-171303</v>
      </c>
      <c r="E8" s="123">
        <f>-SUMIF(PL.data!$D$3:$D$25, FSA!$A8, PL.data!G$3:G$25)</f>
        <v>-61245</v>
      </c>
      <c r="F8" s="123">
        <f>-SUMIF(PL.data!$D$3:$D$25, FSA!$A8, PL.data!H$3:H$25)</f>
        <v>-74125</v>
      </c>
      <c r="G8" s="123">
        <f>-SUMIF(PL.data!$D$3:$D$25, FSA!$A8, PL.data!I$3:I$25)</f>
        <v>-129329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58485</v>
      </c>
      <c r="O8" s="190">
        <f>CF.data!F12-FSA!O7-FSA!O6</f>
        <v>4568</v>
      </c>
      <c r="P8" s="190">
        <f>CF.data!G12-FSA!P7-FSA!P6</f>
        <v>7349</v>
      </c>
      <c r="Q8" s="190">
        <f>CF.data!H12-FSA!Q7-FSA!Q6</f>
        <v>-4773</v>
      </c>
      <c r="R8" s="190">
        <f>CF.data!I12-FSA!R7-FSA!R6</f>
        <v>2200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90202</v>
      </c>
      <c r="D9" s="187">
        <f t="shared" si="3"/>
        <v>156560</v>
      </c>
      <c r="E9" s="187">
        <f t="shared" si="3"/>
        <v>114912</v>
      </c>
      <c r="F9" s="187">
        <f t="shared" si="3"/>
        <v>122290</v>
      </c>
      <c r="G9" s="187">
        <f t="shared" si="3"/>
        <v>255183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-1112</v>
      </c>
      <c r="O9" s="190">
        <f>SUMIF(CF.data!$D$4:$D$43, $L9, CF.data!F$4:F$43)</f>
        <v>-1451</v>
      </c>
      <c r="P9" s="190">
        <f>SUMIF(CF.data!$D$4:$D$43, $L9, CF.data!G$4:G$43)</f>
        <v>-2419</v>
      </c>
      <c r="Q9" s="190">
        <f>SUMIF(CF.data!$D$4:$D$43, $L9, CF.data!H$4:H$43)</f>
        <v>-4283</v>
      </c>
      <c r="R9" s="190">
        <f>SUMIF(CF.data!$D$4:$D$43, $L9, CF.data!I$4:I$43)</f>
        <v>-20574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-50558</v>
      </c>
      <c r="D10" s="123">
        <f>-SUMIF(PL.data!$D$3:$D$25, FSA!$A10, PL.data!F$3:F$25)</f>
        <v>-39291</v>
      </c>
      <c r="E10" s="123">
        <f>-SUMIF(PL.data!$D$3:$D$25, FSA!$A10, PL.data!G$3:G$25)</f>
        <v>-51926</v>
      </c>
      <c r="F10" s="123">
        <f>-SUMIF(PL.data!$D$3:$D$25, FSA!$A10, PL.data!H$3:H$25)</f>
        <v>-56367</v>
      </c>
      <c r="G10" s="123">
        <f>-SUMIF(PL.data!$D$3:$D$25, FSA!$A10, PL.data!I$3:I$25)</f>
        <v>-86732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-4974</v>
      </c>
      <c r="O10" s="190">
        <f>SUMIF(CF.data!$D$4:$D$43, $L10, CF.data!F$4:F$43)</f>
        <v>-22357</v>
      </c>
      <c r="P10" s="190">
        <f>SUMIF(CF.data!$D$4:$D$43, $L10, CF.data!G$4:G$43)</f>
        <v>-1684</v>
      </c>
      <c r="Q10" s="190">
        <f>SUMIF(CF.data!$D$4:$D$43, $L10, CF.data!H$4:H$43)</f>
        <v>-9671</v>
      </c>
      <c r="R10" s="190">
        <f>SUMIF(CF.data!$D$4:$D$43, $L10, CF.data!I$4:I$43)</f>
        <v>-27510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93155</v>
      </c>
      <c r="O11" s="187">
        <f t="shared" si="4"/>
        <v>99492</v>
      </c>
      <c r="P11" s="187">
        <f t="shared" si="4"/>
        <v>68154</v>
      </c>
      <c r="Q11" s="187">
        <f t="shared" si="4"/>
        <v>47196</v>
      </c>
      <c r="R11" s="187">
        <f t="shared" si="4"/>
        <v>124681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39644</v>
      </c>
      <c r="D12" s="187">
        <f t="shared" si="5"/>
        <v>117269</v>
      </c>
      <c r="E12" s="187">
        <f t="shared" si="5"/>
        <v>62986</v>
      </c>
      <c r="F12" s="187">
        <f t="shared" si="5"/>
        <v>65923</v>
      </c>
      <c r="G12" s="187">
        <f t="shared" si="5"/>
        <v>168451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-170202</v>
      </c>
      <c r="O12" s="190">
        <f>SUMIF(CF.data!$D$4:$D$43, $L12, CF.data!F$4:F$43)</f>
        <v>17282</v>
      </c>
      <c r="P12" s="190">
        <f>SUMIF(CF.data!$D$4:$D$43, $L12, CF.data!G$4:G$43)</f>
        <v>-51725</v>
      </c>
      <c r="Q12" s="190">
        <f>SUMIF(CF.data!$D$4:$D$43, $L12, CF.data!H$4:H$43)</f>
        <v>-93958</v>
      </c>
      <c r="R12" s="190">
        <f>SUMIF(CF.data!$D$4:$D$43, $L12, CF.data!I$4:I$43)</f>
        <v>-417138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57874</v>
      </c>
      <c r="D13" s="123">
        <f>SUMIF(PL.data!$D$3:$D$25, FSA!$A13, PL.data!F$3:F$25)</f>
        <v>2067</v>
      </c>
      <c r="E13" s="123">
        <f>SUMIF(PL.data!$D$3:$D$25, FSA!$A13, PL.data!G$3:G$25)</f>
        <v>-2237</v>
      </c>
      <c r="F13" s="123">
        <f>SUMIF(PL.data!$D$3:$D$25, FSA!$A13, PL.data!H$3:H$25)</f>
        <v>-6779</v>
      </c>
      <c r="G13" s="123">
        <f>SUMIF(PL.data!$D$3:$D$25, FSA!$A13, PL.data!I$3:I$25)</f>
        <v>-2882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-77047</v>
      </c>
      <c r="O13" s="187">
        <f t="shared" si="6"/>
        <v>116774</v>
      </c>
      <c r="P13" s="187">
        <f t="shared" si="6"/>
        <v>16429</v>
      </c>
      <c r="Q13" s="187">
        <f t="shared" si="6"/>
        <v>-46762</v>
      </c>
      <c r="R13" s="187">
        <f t="shared" si="6"/>
        <v>-292457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-1139</v>
      </c>
      <c r="D14" s="123">
        <f>-SUMIF(PL.data!$D$3:$D$25, FSA!$A14, PL.data!F$3:F$25)</f>
        <v>-1426</v>
      </c>
      <c r="E14" s="123">
        <f>-SUMIF(PL.data!$D$3:$D$25, FSA!$A14, PL.data!G$3:G$25)</f>
        <v>-2567</v>
      </c>
      <c r="F14" s="123">
        <f>-SUMIF(PL.data!$D$3:$D$25, FSA!$A14, PL.data!H$3:H$25)</f>
        <v>-4261</v>
      </c>
      <c r="G14" s="123">
        <f>-SUMIF(PL.data!$D$3:$D$25, FSA!$A14, PL.data!I$3:I$25)</f>
        <v>-21037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-2379</v>
      </c>
      <c r="O14" s="190">
        <f>SUMIF(CF.data!$D$4:$D$43, $L14, CF.data!F$4:F$43)</f>
        <v>-96174</v>
      </c>
      <c r="P14" s="190">
        <f>SUMIF(CF.data!$D$4:$D$43, $L14, CF.data!G$4:G$43)</f>
        <v>-40230</v>
      </c>
      <c r="Q14" s="190">
        <f>SUMIF(CF.data!$D$4:$D$43, $L14, CF.data!H$4:H$43)</f>
        <v>-3826</v>
      </c>
      <c r="R14" s="190">
        <f>SUMIF(CF.data!$D$4:$D$43, $L14, CF.data!I$4:I$43)</f>
        <v>-4148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45</v>
      </c>
      <c r="D15" s="123">
        <f t="shared" si="7"/>
        <v>10</v>
      </c>
      <c r="E15" s="123">
        <f t="shared" si="7"/>
        <v>22</v>
      </c>
      <c r="F15" s="123">
        <f t="shared" si="7"/>
        <v>-6851</v>
      </c>
      <c r="G15" s="123">
        <f t="shared" si="7"/>
        <v>360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-79426</v>
      </c>
      <c r="O15" s="187">
        <f t="shared" si="8"/>
        <v>20600</v>
      </c>
      <c r="P15" s="187">
        <f t="shared" si="8"/>
        <v>-23801</v>
      </c>
      <c r="Q15" s="187">
        <f t="shared" si="8"/>
        <v>-50588</v>
      </c>
      <c r="R15" s="187">
        <f t="shared" si="8"/>
        <v>-296605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96424</v>
      </c>
      <c r="D16" s="175">
        <f>SUMIF(PL.data!$D$3:$D$25, FSA!$A16, PL.data!F$3:F$25)</f>
        <v>117920</v>
      </c>
      <c r="E16" s="175">
        <f>SUMIF(PL.data!$D$3:$D$25, FSA!$A16, PL.data!G$3:G$25)</f>
        <v>58204</v>
      </c>
      <c r="F16" s="175">
        <f>SUMIF(PL.data!$D$3:$D$25, FSA!$A16, PL.data!H$3:H$25)</f>
        <v>48032</v>
      </c>
      <c r="G16" s="175">
        <f>SUMIF(PL.data!$D$3:$D$25, FSA!$A16, PL.data!I$3:I$25)</f>
        <v>144892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0</v>
      </c>
      <c r="O16" s="190">
        <f>SUMIF(CF.data!$D$4:$D$43, $L16, CF.data!F$4:F$43)</f>
        <v>9</v>
      </c>
      <c r="P16" s="190">
        <f>SUMIF(CF.data!$D$4:$D$43, $L16, CF.data!G$4:G$43)</f>
        <v>20</v>
      </c>
      <c r="Q16" s="190">
        <f>SUMIF(CF.data!$D$4:$D$43, $L16, CF.data!H$4:H$43)</f>
        <v>10</v>
      </c>
      <c r="R16" s="190">
        <f>SUMIF(CF.data!$D$4:$D$43, $L16, CF.data!I$4:I$43)</f>
        <v>91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-19465</v>
      </c>
      <c r="D17" s="123">
        <f>-SUMIF(PL.data!$D$3:$D$25, FSA!$A17, PL.data!F$3:F$25)</f>
        <v>-25056</v>
      </c>
      <c r="E17" s="123">
        <f>-SUMIF(PL.data!$D$3:$D$25, FSA!$A17, PL.data!G$3:G$25)</f>
        <v>-10063</v>
      </c>
      <c r="F17" s="123">
        <f>-SUMIF(PL.data!$D$3:$D$25, FSA!$A17, PL.data!H$3:H$25)</f>
        <v>-8397</v>
      </c>
      <c r="G17" s="123">
        <f>-SUMIF(PL.data!$D$3:$D$25, FSA!$A17, PL.data!I$3:I$25)</f>
        <v>-30301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76959</v>
      </c>
      <c r="D18" s="187">
        <f t="shared" si="9"/>
        <v>92864</v>
      </c>
      <c r="E18" s="187">
        <f t="shared" si="9"/>
        <v>48141</v>
      </c>
      <c r="F18" s="187">
        <f t="shared" si="9"/>
        <v>39635</v>
      </c>
      <c r="G18" s="187">
        <f t="shared" si="9"/>
        <v>114591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-79426</v>
      </c>
      <c r="O18" s="194">
        <f t="shared" si="10"/>
        <v>20609</v>
      </c>
      <c r="P18" s="194">
        <f t="shared" si="10"/>
        <v>-23781</v>
      </c>
      <c r="Q18" s="194">
        <f t="shared" si="10"/>
        <v>-50578</v>
      </c>
      <c r="R18" s="194">
        <f t="shared" si="10"/>
        <v>-296514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44</v>
      </c>
      <c r="O20" s="190">
        <f>SUMIF(CF.data!$D$4:$D$43, $L20, CF.data!F$4:F$43)</f>
        <v>0</v>
      </c>
      <c r="P20" s="190">
        <f>SUMIF(CF.data!$D$4:$D$43, $L20, CF.data!G$4:G$43)</f>
        <v>0</v>
      </c>
      <c r="Q20" s="190">
        <f>SUMIF(CF.data!$D$4:$D$43, $L20, CF.data!H$4:H$43)</f>
        <v>0</v>
      </c>
      <c r="R20" s="190">
        <f>SUMIF(CF.data!$D$4:$D$43, $L20, CF.data!I$4:I$43)</f>
        <v>-130000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1112</v>
      </c>
      <c r="D21" s="196">
        <f>SUMIF(CF.data!$D$4:$D$43, FSA!$A21, CF.data!F$4:F$43)</f>
        <v>1463</v>
      </c>
      <c r="E21" s="196">
        <f>SUMIF(CF.data!$D$4:$D$43, FSA!$A21, CF.data!G$4:G$43)</f>
        <v>1922</v>
      </c>
      <c r="F21" s="196">
        <f>SUMIF(CF.data!$D$4:$D$43, FSA!$A21, CF.data!H$4:H$43)</f>
        <v>0</v>
      </c>
      <c r="G21" s="196">
        <f>SUMIF(CF.data!$D$4:$D$43, FSA!$A21, CF.data!I$4:I$43)</f>
        <v>2114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-79382</v>
      </c>
      <c r="O21" s="198">
        <f t="shared" si="11"/>
        <v>20609</v>
      </c>
      <c r="P21" s="198">
        <f t="shared" si="11"/>
        <v>-23781</v>
      </c>
      <c r="Q21" s="198">
        <f t="shared" si="11"/>
        <v>-50578</v>
      </c>
      <c r="R21" s="198">
        <f t="shared" si="11"/>
        <v>-426514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29422</v>
      </c>
      <c r="O22" s="190">
        <f>SUMIF(CF.data!$D$4:$D$43, $L22, CF.data!F$4:F$43)</f>
        <v>-30350</v>
      </c>
      <c r="P22" s="190">
        <f>SUMIF(CF.data!$D$4:$D$43, $L22, CF.data!G$4:G$43)</f>
        <v>33624</v>
      </c>
      <c r="Q22" s="190">
        <f>SUMIF(CF.data!$D$4:$D$43, $L22, CF.data!H$4:H$43)</f>
        <v>45351</v>
      </c>
      <c r="R22" s="190">
        <f>SUMIF(CF.data!$D$4:$D$43, $L22, CF.data!I$4:I$43)</f>
        <v>266166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100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202527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-49960</v>
      </c>
      <c r="O24" s="199">
        <f t="shared" si="12"/>
        <v>-9641</v>
      </c>
      <c r="P24" s="199">
        <f t="shared" si="12"/>
        <v>9843</v>
      </c>
      <c r="Q24" s="199">
        <f t="shared" si="12"/>
        <v>-5227</v>
      </c>
      <c r="R24" s="199">
        <f t="shared" si="12"/>
        <v>42179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40756</v>
      </c>
      <c r="D25" s="196">
        <f t="shared" si="13"/>
        <v>118732</v>
      </c>
      <c r="E25" s="196">
        <f t="shared" si="13"/>
        <v>64908</v>
      </c>
      <c r="F25" s="196">
        <f t="shared" si="13"/>
        <v>65923</v>
      </c>
      <c r="G25" s="196">
        <f t="shared" si="13"/>
        <v>170565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2</v>
      </c>
      <c r="O25" s="200">
        <f>O24-CF.data!F40</f>
        <v>1</v>
      </c>
      <c r="P25" s="200">
        <f>P24-CF.data!G40</f>
        <v>0</v>
      </c>
      <c r="Q25" s="200">
        <f>Q24-CF.data!H40</f>
        <v>-1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40756</v>
      </c>
      <c r="D26" s="196">
        <f t="shared" si="14"/>
        <v>118732</v>
      </c>
      <c r="E26" s="196">
        <f t="shared" si="14"/>
        <v>64908</v>
      </c>
      <c r="F26" s="196">
        <f t="shared" si="14"/>
        <v>65923</v>
      </c>
      <c r="G26" s="196">
        <f t="shared" si="14"/>
        <v>170565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11981</v>
      </c>
      <c r="D29" s="202">
        <f>SUMIF(BS.data!$D$5:$D$116,FSA!$A29,BS.data!F$5:F$116)</f>
        <v>2339</v>
      </c>
      <c r="E29" s="202">
        <f>SUMIF(BS.data!$D$5:$D$116,FSA!$A29,BS.data!G$5:G$116)</f>
        <v>12182</v>
      </c>
      <c r="F29" s="202">
        <f>SUMIF(BS.data!$D$5:$D$116,FSA!$A29,BS.data!H$5:H$116)</f>
        <v>6957</v>
      </c>
      <c r="G29" s="202">
        <f>SUMIF(BS.data!$D$5:$D$116,FSA!$A29,BS.data!I$5:I$116)</f>
        <v>49136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84602</v>
      </c>
      <c r="D30" s="202">
        <f>SUMIF(BS.data!$D$5:$D$116,FSA!$A30,BS.data!F$5:F$116)</f>
        <v>9871</v>
      </c>
      <c r="E30" s="202">
        <f>SUMIF(BS.data!$D$5:$D$116,FSA!$A30,BS.data!G$5:G$116)</f>
        <v>30880</v>
      </c>
      <c r="F30" s="202">
        <f>SUMIF(BS.data!$D$5:$D$116,FSA!$A30,BS.data!H$5:H$116)</f>
        <v>9928</v>
      </c>
      <c r="G30" s="202">
        <f>SUMIF(BS.data!$D$5:$D$116,FSA!$A30,BS.data!I$5:I$116)</f>
        <v>47567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0.86001509057179648</v>
      </c>
      <c r="P30" s="204">
        <f t="shared" si="17"/>
        <v>-0.46271155940133535</v>
      </c>
      <c r="Q30" s="204">
        <f t="shared" si="17"/>
        <v>0.11499968777851577</v>
      </c>
      <c r="R30" s="204">
        <f t="shared" si="17"/>
        <v>0.95765089224346411</v>
      </c>
      <c r="S30" s="204">
        <f t="shared" si="17"/>
        <v>-1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270332</v>
      </c>
      <c r="D31" s="202">
        <f>SUMIF(BS.data!$D$5:$D$116,FSA!$A31,BS.data!F$5:F$116)</f>
        <v>184376</v>
      </c>
      <c r="E31" s="202">
        <f>SUMIF(BS.data!$D$5:$D$116,FSA!$A31,BS.data!G$5:G$116)</f>
        <v>132168</v>
      </c>
      <c r="F31" s="202">
        <f>SUMIF(BS.data!$D$5:$D$116,FSA!$A31,BS.data!H$5:H$116)</f>
        <v>90486</v>
      </c>
      <c r="G31" s="202">
        <f>SUMIF(BS.data!$D$5:$D$116,FSA!$A31,BS.data!I$5:I$116)</f>
        <v>370888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0.51172923202605114</v>
      </c>
      <c r="O31" s="205">
        <f t="shared" si="18"/>
        <v>0.47751652366994751</v>
      </c>
      <c r="P31" s="205">
        <f t="shared" si="18"/>
        <v>0.6523271854084709</v>
      </c>
      <c r="Q31" s="205">
        <f t="shared" si="18"/>
        <v>0.62261028943817931</v>
      </c>
      <c r="R31" s="205">
        <f t="shared" si="18"/>
        <v>0.6636541902463382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176157</v>
      </c>
      <c r="D32" s="202">
        <f>SUMIF(BS.data!$D$5:$D$116,FSA!$A32,BS.data!F$5:F$116)</f>
        <v>26117</v>
      </c>
      <c r="E32" s="202">
        <f>SUMIF(BS.data!$D$5:$D$116,FSA!$A32,BS.data!G$5:G$116)</f>
        <v>108259</v>
      </c>
      <c r="F32" s="202">
        <f>SUMIF(BS.data!$D$5:$D$116,FSA!$A32,BS.data!H$5:H$116)</f>
        <v>68566</v>
      </c>
      <c r="G32" s="202">
        <f>SUMIF(BS.data!$D$5:$D$116,FSA!$A32,BS.data!I$5:I$116)</f>
        <v>230747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0.2312147910296195</v>
      </c>
      <c r="O32" s="206">
        <f t="shared" si="19"/>
        <v>0.36213906418229563</v>
      </c>
      <c r="P32" s="206">
        <f t="shared" si="19"/>
        <v>0.36846676544219076</v>
      </c>
      <c r="Q32" s="206">
        <f t="shared" si="19"/>
        <v>0.33563118906397171</v>
      </c>
      <c r="R32" s="206">
        <f t="shared" si="19"/>
        <v>0.44358823651797602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3423</v>
      </c>
      <c r="D33" s="202">
        <f>SUMIF(BS.data!$D$5:$D$116,FSA!$A33,BS.data!F$5:F$116)</f>
        <v>864</v>
      </c>
      <c r="E33" s="202">
        <f>SUMIF(BS.data!$D$5:$D$116,FSA!$A33,BS.data!G$5:G$116)</f>
        <v>1280</v>
      </c>
      <c r="F33" s="202">
        <f>SUMIF(BS.data!$D$5:$D$116,FSA!$A33,BS.data!H$5:H$116)</f>
        <v>316</v>
      </c>
      <c r="G33" s="202">
        <f>SUMIF(BS.data!$D$5:$D$116,FSA!$A33,BS.data!I$5:I$116)</f>
        <v>163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0.52848203597910015</v>
      </c>
      <c r="O33" s="205">
        <f t="shared" si="20"/>
        <v>0.30345601668989791</v>
      </c>
      <c r="P33" s="205">
        <f t="shared" si="20"/>
        <v>0.38689350976685571</v>
      </c>
      <c r="Q33" s="205">
        <f t="shared" si="20"/>
        <v>0.24028714711198229</v>
      </c>
      <c r="R33" s="205">
        <f t="shared" si="20"/>
        <v>0.32425776048601862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66567</v>
      </c>
      <c r="D34" s="202">
        <f>SUMIF(BS.data!$D$5:$D$116,FSA!$A34,BS.data!F$5:F$116)</f>
        <v>95039</v>
      </c>
      <c r="E34" s="202">
        <f>SUMIF(BS.data!$D$5:$D$116,FSA!$A34,BS.data!G$5:G$116)</f>
        <v>131171</v>
      </c>
      <c r="F34" s="202">
        <f>SUMIF(BS.data!$D$5:$D$116,FSA!$A34,BS.data!H$5:H$116)</f>
        <v>345246</v>
      </c>
      <c r="G34" s="202">
        <f>SUMIF(BS.data!$D$5:$D$116,FSA!$A34,BS.data!I$5:I$116)</f>
        <v>490421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0.41346410346129731</v>
      </c>
      <c r="P34" s="207">
        <f t="shared" si="21"/>
        <v>0.16868978190327352</v>
      </c>
      <c r="Q34" s="207">
        <f t="shared" si="21"/>
        <v>0.11800333296851959</v>
      </c>
      <c r="R34" s="207">
        <f t="shared" si="21"/>
        <v>0.21344411449358974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0</v>
      </c>
      <c r="D35" s="202">
        <f>SUMIF(BS.data!$D$5:$D$116,FSA!$A35,BS.data!F$5:F$116)</f>
        <v>0</v>
      </c>
      <c r="E35" s="202">
        <f>SUMIF(BS.data!$D$5:$D$116,FSA!$A35,BS.data!G$5:G$116)</f>
        <v>55312</v>
      </c>
      <c r="F35" s="202">
        <f>SUMIF(BS.data!$D$5:$D$116,FSA!$A35,BS.data!H$5:H$116)</f>
        <v>60425</v>
      </c>
      <c r="G35" s="202">
        <f>SUMIF(BS.data!$D$5:$D$116,FSA!$A35,BS.data!I$5:I$116)</f>
        <v>60251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52.5869723024556</v>
      </c>
      <c r="P35" s="131">
        <f t="shared" si="22"/>
        <v>42.218347837440469</v>
      </c>
      <c r="Q35" s="131">
        <f t="shared" si="22"/>
        <v>37.916961535524273</v>
      </c>
      <c r="R35" s="131">
        <f t="shared" si="22"/>
        <v>27.288712705975367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14086</v>
      </c>
      <c r="D36" s="202">
        <f>SUMIF(BS.data!$D$5:$D$116,FSA!$A36,BS.data!F$5:F$116)</f>
        <v>63737</v>
      </c>
      <c r="E36" s="202">
        <f>SUMIF(BS.data!$D$5:$D$116,FSA!$A36,BS.data!G$5:G$116)</f>
        <v>53041</v>
      </c>
      <c r="F36" s="202">
        <f>SUMIF(BS.data!$D$5:$D$116,FSA!$A36,BS.data!H$5:H$116)</f>
        <v>51546</v>
      </c>
      <c r="G36" s="202">
        <f>SUMIF(BS.data!$D$5:$D$116,FSA!$A36,BS.data!I$5:I$116)</f>
        <v>53692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484.42940287093631</v>
      </c>
      <c r="P36" s="131">
        <f t="shared" si="23"/>
        <v>943.24891827904321</v>
      </c>
      <c r="Q36" s="131">
        <f t="shared" si="23"/>
        <v>548.18691399662725</v>
      </c>
      <c r="R36" s="131">
        <f t="shared" si="23"/>
        <v>651.05857928229557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25315</v>
      </c>
      <c r="D37" s="202">
        <f>SUMIF(BS.data!$D$5:$D$116,FSA!$A37,BS.data!F$5:F$116)</f>
        <v>67875</v>
      </c>
      <c r="E37" s="202">
        <f>SUMIF(BS.data!$D$5:$D$116,FSA!$A37,BS.data!G$5:G$116)</f>
        <v>25315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208.91995470015121</v>
      </c>
      <c r="P37" s="131">
        <f t="shared" si="24"/>
        <v>5.7957792472854921</v>
      </c>
      <c r="Q37" s="131">
        <f t="shared" si="24"/>
        <v>14.294704890387859</v>
      </c>
      <c r="R37" s="131">
        <f t="shared" si="24"/>
        <v>7.8868041970478391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652463</v>
      </c>
      <c r="D38" s="208">
        <f t="shared" si="25"/>
        <v>450218</v>
      </c>
      <c r="E38" s="208">
        <f t="shared" si="25"/>
        <v>549608</v>
      </c>
      <c r="F38" s="208">
        <f t="shared" si="25"/>
        <v>633470</v>
      </c>
      <c r="G38" s="208">
        <f t="shared" si="25"/>
        <v>1302865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162572</v>
      </c>
      <c r="O38" s="209">
        <f t="shared" si="26"/>
        <v>216826</v>
      </c>
      <c r="P38" s="209">
        <f t="shared" si="26"/>
        <v>262221</v>
      </c>
      <c r="Q38" s="209">
        <f t="shared" si="26"/>
        <v>162787</v>
      </c>
      <c r="R38" s="209">
        <f t="shared" si="26"/>
        <v>553633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0.57859227787216005</v>
      </c>
      <c r="P39" s="133">
        <f t="shared" si="27"/>
        <v>1.3597160487519655</v>
      </c>
      <c r="Q39" s="133">
        <f t="shared" si="27"/>
        <v>1.0819132958277118</v>
      </c>
      <c r="R39" s="133">
        <f t="shared" si="27"/>
        <v>0.93159641311584551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195273</v>
      </c>
      <c r="D40" s="202">
        <f>SUMIF(BS.data!$D$5:$D$116,FSA!$A40,BS.data!F$5:F$116)</f>
        <v>829</v>
      </c>
      <c r="E40" s="202">
        <f>SUMIF(BS.data!$D$5:$D$116,FSA!$A40,BS.data!G$5:G$116)</f>
        <v>1116</v>
      </c>
      <c r="F40" s="202">
        <f>SUMIF(BS.data!$D$5:$D$116,FSA!$A40,BS.data!H$5:H$116)</f>
        <v>4690</v>
      </c>
      <c r="G40" s="202">
        <f>SUMIF(BS.data!$D$5:$D$116,FSA!$A40,BS.data!I$5:I$116)</f>
        <v>899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8.4258638191794208</v>
      </c>
      <c r="P40" s="210">
        <f t="shared" si="28"/>
        <v>3.016955248420079</v>
      </c>
      <c r="Q40" s="210">
        <f t="shared" si="28"/>
        <v>3.7560117414210179</v>
      </c>
      <c r="R40" s="210">
        <f t="shared" si="28"/>
        <v>7.3074744864022501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9851</v>
      </c>
      <c r="D41" s="202">
        <f>SUMIF(BS.data!$D$5:$D$116,FSA!$A41,BS.data!F$5:F$116)</f>
        <v>873</v>
      </c>
      <c r="E41" s="202">
        <f>SUMIF(BS.data!$D$5:$D$116,FSA!$A41,BS.data!G$5:G$116)</f>
        <v>2783</v>
      </c>
      <c r="F41" s="202">
        <f>SUMIF(BS.data!$D$5:$D$116,FSA!$A41,BS.data!H$5:H$116)</f>
        <v>763</v>
      </c>
      <c r="G41" s="202">
        <f>SUMIF(BS.data!$D$5:$D$116,FSA!$A41,BS.data!I$5:I$116)</f>
        <v>1661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2.139388489208633</v>
      </c>
      <c r="O41" s="137">
        <f t="shared" si="29"/>
        <v>65.737525632262475</v>
      </c>
      <c r="P41" s="137">
        <f t="shared" si="29"/>
        <v>20.931321540062434</v>
      </c>
      <c r="Q41" s="137" t="e">
        <f t="shared" si="29"/>
        <v>#DIV/0!</v>
      </c>
      <c r="R41" s="137">
        <f t="shared" si="29"/>
        <v>1.9621570482497634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166818</v>
      </c>
      <c r="D42" s="202">
        <f>SUMIF(BS.data!$D$5:$D$116,FSA!$A42,BS.data!F$5:F$116)</f>
        <v>2700</v>
      </c>
      <c r="E42" s="202">
        <f>SUMIF(BS.data!$D$5:$D$116,FSA!$A42,BS.data!G$5:G$116)</f>
        <v>6449</v>
      </c>
      <c r="F42" s="202">
        <f>SUMIF(BS.data!$D$5:$D$116,FSA!$A42,BS.data!H$5:H$116)</f>
        <v>167</v>
      </c>
      <c r="G42" s="202">
        <f>SUMIF(BS.data!$D$5:$D$116,FSA!$A42,BS.data!I$5:I$116)</f>
        <v>92283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1.349641740748515E-2</v>
      </c>
      <c r="O42" s="138">
        <f t="shared" si="30"/>
        <v>0.29333593604645841</v>
      </c>
      <c r="P42" s="138">
        <f t="shared" si="30"/>
        <v>0.22837582383896182</v>
      </c>
      <c r="Q42" s="138">
        <f t="shared" si="30"/>
        <v>1.9479164014968308E-2</v>
      </c>
      <c r="R42" s="138">
        <f t="shared" si="30"/>
        <v>1.0787699733688415E-2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18</v>
      </c>
      <c r="F43" s="202">
        <f>SUMIF(BS.data!$D$5:$D$116,FSA!$A43,BS.data!H$5:H$116)</f>
        <v>889</v>
      </c>
      <c r="G43" s="202">
        <f>SUMIF(BS.data!$D$5:$D$116,FSA!$A43,BS.data!I$5:I$116)</f>
        <v>889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3505</v>
      </c>
      <c r="D44" s="202">
        <f>SUMIF(BS.data!$D$5:$D$116,FSA!$A44,BS.data!F$5:F$116)</f>
        <v>102555</v>
      </c>
      <c r="E44" s="202">
        <f>SUMIF(BS.data!$D$5:$D$116,FSA!$A44,BS.data!G$5:G$116)</f>
        <v>102800</v>
      </c>
      <c r="F44" s="202">
        <f>SUMIF(BS.data!$D$5:$D$116,FSA!$A44,BS.data!H$5:H$116)</f>
        <v>97654</v>
      </c>
      <c r="G44" s="202">
        <f>SUMIF(BS.data!$D$5:$D$116,FSA!$A44,BS.data!I$5:I$116)</f>
        <v>98431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19673</v>
      </c>
      <c r="D45" s="202">
        <f>SUMIF(BS.data!$D$5:$D$116,FSA!$A45,BS.data!F$5:F$116)</f>
        <v>23304</v>
      </c>
      <c r="E45" s="202">
        <f>SUMIF(BS.data!$D$5:$D$116,FSA!$A45,BS.data!G$5:G$116)</f>
        <v>34720</v>
      </c>
      <c r="F45" s="202">
        <f>SUMIF(BS.data!$D$5:$D$116,FSA!$A45,BS.data!H$5:H$116)</f>
        <v>43558</v>
      </c>
      <c r="G45" s="202">
        <f>SUMIF(BS.data!$D$5:$D$116,FSA!$A45,BS.data!I$5:I$116)</f>
        <v>39669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0.14150993612491128</v>
      </c>
      <c r="O45" s="136">
        <f t="shared" si="31"/>
        <v>4.874310624238389E-3</v>
      </c>
      <c r="P45" s="136">
        <f t="shared" si="31"/>
        <v>9.6276955330579977E-2</v>
      </c>
      <c r="Q45" s="136">
        <f t="shared" si="31"/>
        <v>0.19872710805761823</v>
      </c>
      <c r="R45" s="136">
        <f t="shared" si="31"/>
        <v>0.47996428250050183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30578</v>
      </c>
      <c r="D46" s="202">
        <f>SUMIF(BS.data!$D$5:$D$116,FSA!$A46,BS.data!F$5:F$116)</f>
        <v>806</v>
      </c>
      <c r="E46" s="202">
        <f>SUMIF(BS.data!$D$5:$D$116,FSA!$A46,BS.data!G$5:G$116)</f>
        <v>34949</v>
      </c>
      <c r="F46" s="202">
        <f>SUMIF(BS.data!$D$5:$D$116,FSA!$A46,BS.data!H$5:H$116)</f>
        <v>80528</v>
      </c>
      <c r="G46" s="202">
        <f>SUMIF(BS.data!$D$5:$D$116,FSA!$A46,BS.data!I$5:I$116)</f>
        <v>239594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0.52793532885893468</v>
      </c>
      <c r="O46" s="137">
        <f t="shared" si="32"/>
        <v>2.4155735777199516</v>
      </c>
      <c r="P46" s="137">
        <f t="shared" si="32"/>
        <v>1.9958866619688305</v>
      </c>
      <c r="Q46" s="137">
        <f t="shared" si="32"/>
        <v>1.775337460405084</v>
      </c>
      <c r="R46" s="137">
        <f t="shared" si="32"/>
        <v>1.2442745987697386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1324</v>
      </c>
      <c r="D47" s="202">
        <f>SUMIF(BS.data!$D$5:$D$116,FSA!$A47,BS.data!F$5:F$116)</f>
        <v>746</v>
      </c>
      <c r="E47" s="202">
        <f>SUMIF(BS.data!$D$5:$D$116,FSA!$A47,BS.data!G$5:G$116)</f>
        <v>228</v>
      </c>
      <c r="F47" s="202">
        <f>SUMIF(BS.data!$D$5:$D$116,FSA!$A47,BS.data!H$5:H$116)</f>
        <v>0</v>
      </c>
      <c r="G47" s="202">
        <f>SUMIF(BS.data!$D$5:$D$116,FSA!$A47,BS.data!I$5:I$116)</f>
        <v>107101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0.78275591323976834</v>
      </c>
      <c r="O47" s="211">
        <f t="shared" si="33"/>
        <v>1.3071455041606306E-2</v>
      </c>
      <c r="P47" s="211">
        <f t="shared" si="33"/>
        <v>0.54195168546250072</v>
      </c>
      <c r="Q47" s="211">
        <f t="shared" si="33"/>
        <v>1.221546349528996</v>
      </c>
      <c r="R47" s="211">
        <f t="shared" si="33"/>
        <v>2.0326268577961479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31902</v>
      </c>
      <c r="D48" s="208">
        <f t="shared" si="34"/>
        <v>1552</v>
      </c>
      <c r="E48" s="208">
        <f t="shared" si="34"/>
        <v>35177</v>
      </c>
      <c r="F48" s="208">
        <f t="shared" si="34"/>
        <v>80528</v>
      </c>
      <c r="G48" s="208">
        <f t="shared" si="34"/>
        <v>346695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0.78275591323976834</v>
      </c>
      <c r="O48" s="174">
        <f t="shared" si="35"/>
        <v>1.3071455041606306E-2</v>
      </c>
      <c r="P48" s="174">
        <f t="shared" si="35"/>
        <v>0.54195168546250072</v>
      </c>
      <c r="Q48" s="174">
        <f t="shared" si="35"/>
        <v>1.221546349528996</v>
      </c>
      <c r="R48" s="174">
        <f t="shared" si="35"/>
        <v>2.0326268577961479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427022</v>
      </c>
      <c r="D49" s="208">
        <f t="shared" si="36"/>
        <v>131813</v>
      </c>
      <c r="E49" s="208">
        <f t="shared" si="36"/>
        <v>183063</v>
      </c>
      <c r="F49" s="208">
        <f t="shared" si="36"/>
        <v>228249</v>
      </c>
      <c r="G49" s="208">
        <f t="shared" si="36"/>
        <v>580527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>
        <f t="shared" ref="N49:U49" si="37">N11/C48</f>
        <v>2.9200363613566549</v>
      </c>
      <c r="O49" s="136">
        <f t="shared" si="37"/>
        <v>64.105670103092777</v>
      </c>
      <c r="P49" s="136">
        <f t="shared" si="37"/>
        <v>1.9374591352304062</v>
      </c>
      <c r="Q49" s="136">
        <f t="shared" si="37"/>
        <v>0.58608185972580962</v>
      </c>
      <c r="R49" s="136">
        <f t="shared" si="37"/>
        <v>0.35962733815024733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>
        <f t="shared" ref="N50:U50" si="38">N13/C48</f>
        <v>-2.4151150398094163</v>
      </c>
      <c r="O50" s="136">
        <f t="shared" si="38"/>
        <v>75.240979381443296</v>
      </c>
      <c r="P50" s="136">
        <f t="shared" si="38"/>
        <v>0.46703812149984364</v>
      </c>
      <c r="Q50" s="136">
        <f t="shared" si="38"/>
        <v>-0.58069242996224912</v>
      </c>
      <c r="R50" s="136">
        <f t="shared" si="38"/>
        <v>-0.84355701697457419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130000</v>
      </c>
      <c r="D51" s="202">
        <f>SUMIF(BS.data!$D$5:$D$116,FSA!$A51,BS.data!F$5:F$116)</f>
        <v>130000</v>
      </c>
      <c r="E51" s="202">
        <f>SUMIF(BS.data!$D$5:$D$116,FSA!$A51,BS.data!G$5:G$116)</f>
        <v>208000</v>
      </c>
      <c r="F51" s="202">
        <f>SUMIF(BS.data!$D$5:$D$116,FSA!$A51,BS.data!H$5:H$116)</f>
        <v>270399</v>
      </c>
      <c r="G51" s="202">
        <f>SUMIF(BS.data!$D$5:$D$116,FSA!$A51,BS.data!I$5:I$116)</f>
        <v>513478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>
        <f t="shared" ref="N51:U51" si="39">N15/C48</f>
        <v>-2.4896871669487806</v>
      </c>
      <c r="O51" s="136">
        <f t="shared" si="39"/>
        <v>13.273195876288661</v>
      </c>
      <c r="P51" s="136">
        <f t="shared" si="39"/>
        <v>-0.6766068738095915</v>
      </c>
      <c r="Q51" s="136">
        <f t="shared" si="39"/>
        <v>-0.62820385455990468</v>
      </c>
      <c r="R51" s="136">
        <f t="shared" si="39"/>
        <v>-0.85552142372979134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94725</v>
      </c>
      <c r="D52" s="202">
        <f>SUMIF(BS.data!$D$5:$D$116,FSA!$A52,BS.data!F$5:F$116)</f>
        <v>187049</v>
      </c>
      <c r="E52" s="202">
        <f>SUMIF(BS.data!$D$5:$D$116,FSA!$A52,BS.data!G$5:G$116)</f>
        <v>157373</v>
      </c>
      <c r="F52" s="202">
        <f>SUMIF(BS.data!$D$5:$D$116,FSA!$A52,BS.data!H$5:H$116)</f>
        <v>134720</v>
      </c>
      <c r="G52" s="202">
        <f>SUMIF(BS.data!$D$5:$D$116,FSA!$A52,BS.data!I$5:I$116)</f>
        <v>208757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>
        <f t="shared" ref="N52:U52" si="40">N18/C48</f>
        <v>-2.4896871669487806</v>
      </c>
      <c r="O52" s="136">
        <f t="shared" si="40"/>
        <v>13.278994845360824</v>
      </c>
      <c r="P52" s="136">
        <f t="shared" si="40"/>
        <v>-0.67603832049350432</v>
      </c>
      <c r="Q52" s="136">
        <f t="shared" si="40"/>
        <v>-0.62807967415060595</v>
      </c>
      <c r="R52" s="136">
        <f t="shared" si="40"/>
        <v>-0.85525894518236489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715</v>
      </c>
      <c r="D53" s="202">
        <f>SUMIF(BS.data!$D$5:$D$116,FSA!$A53,BS.data!F$5:F$116)</f>
        <v>1355</v>
      </c>
      <c r="E53" s="202">
        <f>SUMIF(BS.data!$D$5:$D$116,FSA!$A53,BS.data!G$5:G$116)</f>
        <v>0</v>
      </c>
      <c r="F53" s="202">
        <f>SUMIF(BS.data!$D$5:$D$116,FSA!$A53,BS.data!H$5:H$116)</f>
        <v>100</v>
      </c>
      <c r="G53" s="202">
        <f>SUMIF(BS.data!$D$5:$D$116,FSA!$A53,BS.data!I$5:I$116)</f>
        <v>100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0.12396732752523879</v>
      </c>
      <c r="O53" s="172">
        <f t="shared" si="41"/>
        <v>4.8506669667079221E-3</v>
      </c>
      <c r="P53" s="172">
        <f t="shared" si="41"/>
        <v>8.7821745100486834E-2</v>
      </c>
      <c r="Q53" s="172">
        <f t="shared" si="41"/>
        <v>0.16578177528631161</v>
      </c>
      <c r="R53" s="172">
        <f t="shared" si="41"/>
        <v>0.32430801754861882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225440</v>
      </c>
      <c r="D54" s="212">
        <f t="shared" si="42"/>
        <v>318404</v>
      </c>
      <c r="E54" s="212">
        <f t="shared" si="42"/>
        <v>365373</v>
      </c>
      <c r="F54" s="212">
        <f t="shared" si="42"/>
        <v>405219</v>
      </c>
      <c r="G54" s="212">
        <f t="shared" si="42"/>
        <v>722335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652462</v>
      </c>
      <c r="D55" s="208">
        <f t="shared" si="43"/>
        <v>450217</v>
      </c>
      <c r="E55" s="208">
        <f t="shared" si="43"/>
        <v>548436</v>
      </c>
      <c r="F55" s="208">
        <f t="shared" si="43"/>
        <v>633468</v>
      </c>
      <c r="G55" s="208">
        <f t="shared" si="43"/>
        <v>1302862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8.836497515968772E-2</v>
      </c>
      <c r="O55" s="137">
        <f t="shared" si="44"/>
        <v>-2.4717026168012963E-3</v>
      </c>
      <c r="P55" s="137">
        <f t="shared" si="44"/>
        <v>6.2935684902825334E-2</v>
      </c>
      <c r="Q55" s="137">
        <f t="shared" si="44"/>
        <v>0.18155861398404319</v>
      </c>
      <c r="R55" s="137">
        <f t="shared" si="44"/>
        <v>0.41194044314618561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1</v>
      </c>
      <c r="D56" s="191">
        <f t="shared" si="45"/>
        <v>1</v>
      </c>
      <c r="E56" s="191">
        <f t="shared" si="45"/>
        <v>1172</v>
      </c>
      <c r="F56" s="191">
        <f t="shared" si="45"/>
        <v>2</v>
      </c>
      <c r="G56" s="191">
        <f t="shared" si="45"/>
        <v>3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0.48878692707822163</v>
      </c>
      <c r="O56" s="211">
        <f t="shared" si="46"/>
        <v>-6.6283731428763938E-3</v>
      </c>
      <c r="P56" s="211">
        <f t="shared" si="46"/>
        <v>0.35427066001109264</v>
      </c>
      <c r="Q56" s="211">
        <f t="shared" si="46"/>
        <v>1.1160141377061117</v>
      </c>
      <c r="R56" s="211">
        <f t="shared" si="46"/>
        <v>1.7445489989153695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0.48878692707822163</v>
      </c>
      <c r="O57" s="211">
        <f t="shared" si="47"/>
        <v>-6.6283731428763938E-3</v>
      </c>
      <c r="P57" s="211">
        <f t="shared" si="47"/>
        <v>0.35427066001109264</v>
      </c>
      <c r="Q57" s="211">
        <f t="shared" si="47"/>
        <v>1.1160141377061117</v>
      </c>
      <c r="R57" s="211">
        <f t="shared" si="47"/>
        <v>1.7445489989153695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4.6762210732392955</v>
      </c>
      <c r="O58" s="136">
        <f t="shared" si="48"/>
        <v>-126.41931385006353</v>
      </c>
      <c r="P58" s="136">
        <f t="shared" si="48"/>
        <v>2.9638617090671886</v>
      </c>
      <c r="Q58" s="136">
        <f t="shared" si="48"/>
        <v>0.64150276603553036</v>
      </c>
      <c r="R58" s="136">
        <f t="shared" si="48"/>
        <v>0.41901270000235247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-3.8676271271522515</v>
      </c>
      <c r="O59" s="136">
        <f t="shared" si="49"/>
        <v>-148.37865311308767</v>
      </c>
      <c r="P59" s="136">
        <f t="shared" si="49"/>
        <v>0.71445966514459669</v>
      </c>
      <c r="Q59" s="136">
        <f t="shared" si="49"/>
        <v>-0.63560370254584009</v>
      </c>
      <c r="R59" s="136">
        <f t="shared" si="49"/>
        <v>-0.98285382058684156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-3.9870488429295716</v>
      </c>
      <c r="O60" s="136">
        <f t="shared" si="50"/>
        <v>-26.175349428208385</v>
      </c>
      <c r="P60" s="136">
        <f t="shared" si="50"/>
        <v>-1.0350510980647967</v>
      </c>
      <c r="Q60" s="136">
        <f t="shared" si="50"/>
        <v>-0.68760788897799408</v>
      </c>
      <c r="R60" s="136">
        <f t="shared" si="50"/>
        <v>-0.99679391313991506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-3.9870488429295716</v>
      </c>
      <c r="O61" s="136">
        <f t="shared" si="51"/>
        <v>-26.186785260482846</v>
      </c>
      <c r="P61" s="136">
        <f t="shared" si="51"/>
        <v>-1.0341813437703848</v>
      </c>
      <c r="Q61" s="136">
        <f t="shared" si="51"/>
        <v>-0.68747196585611181</v>
      </c>
      <c r="R61" s="136">
        <f t="shared" si="51"/>
        <v>-0.99648809143732842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34.805970149253731</v>
      </c>
      <c r="O64" s="211">
        <f t="shared" si="52"/>
        <v>82.236325385694244</v>
      </c>
      <c r="P64" s="211">
        <f t="shared" si="52"/>
        <v>24.536813400857032</v>
      </c>
      <c r="Q64" s="211">
        <f t="shared" si="52"/>
        <v>15.4712508800751</v>
      </c>
      <c r="R64" s="211">
        <f t="shared" si="52"/>
        <v>8.0073679707182581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35.782265144863914</v>
      </c>
      <c r="O65" s="216">
        <f t="shared" si="53"/>
        <v>83.262272089761566</v>
      </c>
      <c r="P65" s="216">
        <f t="shared" si="53"/>
        <v>25.285547331515389</v>
      </c>
      <c r="Q65" s="216">
        <f t="shared" si="53"/>
        <v>15.4712508800751</v>
      </c>
      <c r="R65" s="216">
        <f t="shared" si="53"/>
        <v>8.1078575842563101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84.772482014388487</v>
      </c>
      <c r="O66" s="140">
        <f t="shared" si="54"/>
        <v>69.567884217780843</v>
      </c>
      <c r="P66" s="140">
        <f t="shared" si="54"/>
        <v>29.174452252997106</v>
      </c>
      <c r="Q66" s="140">
        <f t="shared" si="54"/>
        <v>12.019378939995331</v>
      </c>
      <c r="R66" s="140">
        <f t="shared" si="54"/>
        <v>7.0601244288908331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>
        <f t="shared" ref="O67:U67" si="55">(O13-O9)/(-O9+C58)</f>
        <v>81.47829083390765</v>
      </c>
      <c r="P67" s="211">
        <f t="shared" si="55"/>
        <v>7.7916494419181479</v>
      </c>
      <c r="Q67" s="211">
        <f t="shared" si="55"/>
        <v>-9.9180480971281817</v>
      </c>
      <c r="R67" s="211">
        <f t="shared" si="55"/>
        <v>-13.214882861864488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-6222</v>
      </c>
      <c r="O74" s="218">
        <f t="shared" si="56"/>
        <v>38640</v>
      </c>
      <c r="P74" s="218">
        <f t="shared" si="56"/>
        <v>56708</v>
      </c>
      <c r="Q74" s="218">
        <f t="shared" si="56"/>
        <v>74258</v>
      </c>
      <c r="R74" s="218">
        <f t="shared" si="56"/>
        <v>110291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-12158.773840934789</v>
      </c>
      <c r="O75" s="219">
        <f t="shared" si="57"/>
        <v>80918.665815022992</v>
      </c>
      <c r="P75" s="219">
        <f t="shared" si="57"/>
        <v>86931.836152882199</v>
      </c>
      <c r="Q75" s="219">
        <f t="shared" si="57"/>
        <v>119268.82876768339</v>
      </c>
      <c r="R75" s="219">
        <f t="shared" si="57"/>
        <v>166187.45367834065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1.0689785148888051</v>
      </c>
      <c r="O76" s="138">
        <f t="shared" si="58"/>
        <v>0.7531936637710781</v>
      </c>
      <c r="P76" s="138">
        <f t="shared" si="58"/>
        <v>0.50650932887775002</v>
      </c>
      <c r="Q76" s="138">
        <f t="shared" si="58"/>
        <v>0.39277128138032541</v>
      </c>
      <c r="R76" s="138">
        <f t="shared" si="58"/>
        <v>0.5677964441204939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96424</v>
      </c>
      <c r="F4" s="264">
        <v>117920</v>
      </c>
      <c r="G4" s="264">
        <v>58204</v>
      </c>
      <c r="H4" s="264">
        <v>48032</v>
      </c>
      <c r="I4" s="264">
        <v>144892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1112</v>
      </c>
      <c r="F6" s="264">
        <v>1463</v>
      </c>
      <c r="G6" s="264">
        <v>1922</v>
      </c>
      <c r="H6" s="264"/>
      <c r="I6" s="264">
        <v>2114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2516</v>
      </c>
      <c r="F7" s="264">
        <v>2500</v>
      </c>
      <c r="G7" s="264">
        <v>9584</v>
      </c>
      <c r="H7" s="264">
        <v>2009</v>
      </c>
      <c r="I7" s="264">
        <v>5000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-1950</v>
      </c>
      <c r="F9" s="264">
        <v>-9</v>
      </c>
      <c r="G9" s="264">
        <v>-20</v>
      </c>
      <c r="H9" s="264">
        <v>6849</v>
      </c>
      <c r="I9" s="264">
        <v>-277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1139</v>
      </c>
      <c r="F10" s="264">
        <v>1426</v>
      </c>
      <c r="G10" s="264">
        <v>2567</v>
      </c>
      <c r="H10" s="264">
        <v>4261</v>
      </c>
      <c r="I10" s="264">
        <v>21037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99241</v>
      </c>
      <c r="F12" s="301">
        <v>123300</v>
      </c>
      <c r="G12" s="301">
        <v>72257</v>
      </c>
      <c r="H12" s="301">
        <v>61150</v>
      </c>
      <c r="I12" s="301">
        <v>172765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-171108</v>
      </c>
      <c r="F13" s="264">
        <v>196467</v>
      </c>
      <c r="G13" s="264">
        <v>-109781</v>
      </c>
      <c r="H13" s="264">
        <v>-152603</v>
      </c>
      <c r="I13" s="264">
        <v>-220569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-270332</v>
      </c>
      <c r="F14" s="264">
        <v>85955</v>
      </c>
      <c r="G14" s="264">
        <v>48403</v>
      </c>
      <c r="H14" s="264">
        <v>66997</v>
      </c>
      <c r="I14" s="264">
        <v>-280154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276589</v>
      </c>
      <c r="F15" s="264">
        <v>-267532</v>
      </c>
      <c r="G15" s="264">
        <v>9109</v>
      </c>
      <c r="H15" s="264">
        <v>5455</v>
      </c>
      <c r="I15" s="264">
        <v>82857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-5351</v>
      </c>
      <c r="F16" s="264">
        <v>2392</v>
      </c>
      <c r="G16" s="264">
        <v>544</v>
      </c>
      <c r="H16" s="264">
        <v>-13807</v>
      </c>
      <c r="I16" s="264">
        <v>728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-1112</v>
      </c>
      <c r="F18" s="264">
        <v>-1451</v>
      </c>
      <c r="G18" s="264">
        <v>-2419</v>
      </c>
      <c r="H18" s="264">
        <v>-4283</v>
      </c>
      <c r="I18" s="264">
        <v>-20574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>
        <v>-4974</v>
      </c>
      <c r="F19" s="264">
        <v>-22357</v>
      </c>
      <c r="G19" s="264">
        <v>-1684</v>
      </c>
      <c r="H19" s="264">
        <v>-9671</v>
      </c>
      <c r="I19" s="264">
        <v>-27510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-77048</v>
      </c>
      <c r="F22" s="301">
        <v>116773</v>
      </c>
      <c r="G22" s="301">
        <v>16429</v>
      </c>
      <c r="H22" s="301">
        <v>-46761</v>
      </c>
      <c r="I22" s="301">
        <v>-292456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-10752</v>
      </c>
      <c r="F24" s="264">
        <v>-96174</v>
      </c>
      <c r="G24" s="264">
        <v>-40230</v>
      </c>
      <c r="H24" s="264">
        <v>-3826</v>
      </c>
      <c r="I24" s="264">
        <v>-4693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>
        <v>8373</v>
      </c>
      <c r="F25" s="264"/>
      <c r="G25" s="264"/>
      <c r="H25" s="264"/>
      <c r="I25" s="264">
        <v>545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>
        <v>44</v>
      </c>
      <c r="F26" s="264"/>
      <c r="G26" s="264"/>
      <c r="H26" s="264"/>
      <c r="I26" s="264">
        <v>-130000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/>
      <c r="F30" s="264">
        <v>9</v>
      </c>
      <c r="G30" s="264">
        <v>20</v>
      </c>
      <c r="H30" s="264">
        <v>10</v>
      </c>
      <c r="I30" s="264">
        <v>91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-2336</v>
      </c>
      <c r="F31" s="301">
        <v>-96164</v>
      </c>
      <c r="G31" s="301">
        <v>-40210</v>
      </c>
      <c r="H31" s="301">
        <v>-3816</v>
      </c>
      <c r="I31" s="301">
        <v>-134057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>
        <v>100</v>
      </c>
      <c r="G33" s="264"/>
      <c r="H33" s="264"/>
      <c r="I33" s="264">
        <v>202527</v>
      </c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40000</v>
      </c>
      <c r="F35" s="264">
        <v>30228</v>
      </c>
      <c r="G35" s="264">
        <v>72515</v>
      </c>
      <c r="H35" s="264">
        <v>141760</v>
      </c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-10578</v>
      </c>
      <c r="F36" s="264">
        <v>-60578</v>
      </c>
      <c r="G36" s="264">
        <v>-38891</v>
      </c>
      <c r="H36" s="264">
        <v>-96409</v>
      </c>
      <c r="I36" s="264">
        <v>420900</v>
      </c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>
        <v>-154734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>
        <v>29422</v>
      </c>
      <c r="F39" s="301">
        <v>-30250</v>
      </c>
      <c r="G39" s="301">
        <v>33625</v>
      </c>
      <c r="H39" s="301">
        <v>45351</v>
      </c>
      <c r="I39" s="301">
        <v>468692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-49962</v>
      </c>
      <c r="F40" s="301">
        <v>-9642</v>
      </c>
      <c r="G40" s="301">
        <v>9843</v>
      </c>
      <c r="H40" s="301">
        <v>-5226</v>
      </c>
      <c r="I40" s="301">
        <v>42179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61943</v>
      </c>
      <c r="F41" s="301">
        <v>11981</v>
      </c>
      <c r="G41" s="301">
        <v>2339</v>
      </c>
      <c r="H41" s="301">
        <v>12182</v>
      </c>
      <c r="I41" s="301">
        <v>6957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11981</v>
      </c>
      <c r="F43" s="301">
        <v>2339</v>
      </c>
      <c r="G43" s="301">
        <v>12182</v>
      </c>
      <c r="H43" s="301">
        <v>6957</v>
      </c>
      <c r="I43" s="301">
        <v>49136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>
        <f>FSA!G7/FSA!G$7</f>
        <v>1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-0.48827076797394892</v>
      </c>
      <c r="D8" s="136">
        <f>FSA!D8/FSA!D$7</f>
        <v>-0.52248347633005254</v>
      </c>
      <c r="E8" s="136">
        <f>FSA!E8/FSA!E$7</f>
        <v>-0.34767281459152916</v>
      </c>
      <c r="F8" s="136">
        <f>FSA!F8/FSA!F$7</f>
        <v>-0.37738971056182063</v>
      </c>
      <c r="G8" s="136">
        <f>FSA!G8/FSA!G$7</f>
        <v>-0.3363458097536618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0.51172923202605114</v>
      </c>
      <c r="D9" s="142">
        <f>FSA!D9/FSA!D$7</f>
        <v>0.47751652366994751</v>
      </c>
      <c r="E9" s="142">
        <f>FSA!E9/FSA!E$7</f>
        <v>0.6523271854084709</v>
      </c>
      <c r="F9" s="142">
        <f>FSA!F9/FSA!F$7</f>
        <v>0.62261028943817931</v>
      </c>
      <c r="G9" s="142">
        <f>FSA!G9/FSA!G$7</f>
        <v>0.6636541902463382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-0.28682298078505014</v>
      </c>
      <c r="D10" s="136">
        <f>FSA!D10/FSA!D$7</f>
        <v>-0.11983968913845112</v>
      </c>
      <c r="E10" s="136">
        <f>FSA!E10/FSA!E$7</f>
        <v>-0.29477114165204904</v>
      </c>
      <c r="F10" s="136">
        <f>FSA!F10/FSA!F$7</f>
        <v>-0.28697910037420765</v>
      </c>
      <c r="G10" s="136">
        <f>FSA!G10/FSA!G$7</f>
        <v>-0.22556383155792276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>
        <f>FSA!G11/FSA!G$7</f>
        <v>0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0.22490625124100097</v>
      </c>
      <c r="D12" s="142">
        <f>FSA!D12/FSA!D$7</f>
        <v>0.3576768345314964</v>
      </c>
      <c r="E12" s="142">
        <f>FSA!E12/FSA!E$7</f>
        <v>0.3575560437564218</v>
      </c>
      <c r="F12" s="142">
        <f>FSA!F12/FSA!F$7</f>
        <v>0.33563118906397171</v>
      </c>
      <c r="G12" s="142">
        <f>FSA!G12/FSA!G$7</f>
        <v>0.43809035868841545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0.32832772637275981</v>
      </c>
      <c r="D13" s="136">
        <f>FSA!D13/FSA!D$7</f>
        <v>6.304462534656244E-3</v>
      </c>
      <c r="E13" s="136">
        <f>FSA!E13/FSA!E$7</f>
        <v>-1.2698899277349183E-2</v>
      </c>
      <c r="F13" s="136">
        <f>FSA!F13/FSA!F$7</f>
        <v>-3.4513657307232139E-2</v>
      </c>
      <c r="G13" s="136">
        <f>FSA!G13/FSA!G$7</f>
        <v>-7.4952147137150463E-3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-6.4617147655004568E-3</v>
      </c>
      <c r="D14" s="136">
        <f>FSA!D14/FSA!D$7</f>
        <v>-4.3493776363908096E-3</v>
      </c>
      <c r="E14" s="136">
        <f>FSA!E14/FSA!E$7</f>
        <v>-1.4572228182814194E-2</v>
      </c>
      <c r="F14" s="136">
        <f>FSA!F14/FSA!F$7</f>
        <v>-2.1693862485044423E-2</v>
      </c>
      <c r="G14" s="136">
        <f>FSA!G14/FSA!G$7</f>
        <v>-5.4710906291611183E-2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2.5529162813654131E-4</v>
      </c>
      <c r="D15" s="136">
        <f>FSA!D15/FSA!D$7</f>
        <v>3.050054443471816E-5</v>
      </c>
      <c r="E15" s="136">
        <f>FSA!E15/FSA!E$7</f>
        <v>1.2488859369766742E-4</v>
      </c>
      <c r="F15" s="136">
        <f>FSA!F15/FSA!F$7</f>
        <v>-3.4880228088486114E-2</v>
      </c>
      <c r="G15" s="136">
        <f>FSA!G15/FSA!G$7</f>
        <v>9.3625166444740349E-4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0.54702755447639684</v>
      </c>
      <c r="D16" s="142">
        <f>FSA!D16/FSA!D$7</f>
        <v>0.35966241997419651</v>
      </c>
      <c r="E16" s="142">
        <f>FSA!E16/FSA!E$7</f>
        <v>0.33040980488995614</v>
      </c>
      <c r="F16" s="142">
        <f>FSA!F16/FSA!F$7</f>
        <v>0.24454344118320903</v>
      </c>
      <c r="G16" s="142">
        <f>FSA!G16/FSA!G$7</f>
        <v>0.37682048934753659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-0.11042781203728393</v>
      </c>
      <c r="D17" s="136">
        <f>FSA!D17/FSA!D$7</f>
        <v>-7.6422164135629828E-2</v>
      </c>
      <c r="E17" s="136">
        <f>FSA!E17/FSA!E$7</f>
        <v>-5.7125178108164879E-2</v>
      </c>
      <c r="F17" s="136">
        <f>FSA!F17/FSA!F$7</f>
        <v>-4.2751317363745128E-2</v>
      </c>
      <c r="G17" s="136">
        <f>FSA!G17/FSA!G$7</f>
        <v>-7.8803782456724369E-2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0.43659974243911293</v>
      </c>
      <c r="D18" s="142">
        <f>FSA!D18/FSA!D$7</f>
        <v>0.28324025583856671</v>
      </c>
      <c r="E18" s="142">
        <f>FSA!E18/FSA!E$7</f>
        <v>0.27328462678179122</v>
      </c>
      <c r="F18" s="142">
        <f>FSA!F18/FSA!F$7</f>
        <v>0.2017921238194639</v>
      </c>
      <c r="G18" s="142">
        <f>FSA!G18/FSA!G$7</f>
        <v>0.29801670689081228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6.3085397886185317E-3</v>
      </c>
      <c r="D21" s="136">
        <f>FSA!D21/FSA!D$7</f>
        <v>4.4622296507992668E-3</v>
      </c>
      <c r="E21" s="136">
        <f>FSA!E21/FSA!E$7</f>
        <v>1.0910721685768945E-2</v>
      </c>
      <c r="F21" s="136">
        <f>FSA!F21/FSA!F$7</f>
        <v>0</v>
      </c>
      <c r="G21" s="136">
        <f>FSA!G21/FSA!G$7</f>
        <v>5.497877829560586E-3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>
        <f>FSA!G22/FSA!G$7</f>
        <v>0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>
        <f>FSA!G23/FSA!G$7</f>
        <v>0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>
        <f>FSA!G24/FSA!G$7</f>
        <v>0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0.2312147910296195</v>
      </c>
      <c r="D25" s="136">
        <f>FSA!D25/FSA!D$7</f>
        <v>0.36213906418229563</v>
      </c>
      <c r="E25" s="136">
        <f>FSA!E25/FSA!E$7</f>
        <v>0.36846676544219076</v>
      </c>
      <c r="F25" s="136">
        <f>FSA!F25/FSA!F$7</f>
        <v>0.33563118906397171</v>
      </c>
      <c r="G25" s="136">
        <f>FSA!G25/FSA!G$7</f>
        <v>0.44358823651797602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0.2312147910296195</v>
      </c>
      <c r="D26" s="136">
        <f>FSA!D26/FSA!D$7</f>
        <v>0.36213906418229563</v>
      </c>
      <c r="E26" s="136">
        <f>FSA!E26/FSA!E$7</f>
        <v>0.36846676544219076</v>
      </c>
      <c r="F26" s="136">
        <f>FSA!F26/FSA!F$7</f>
        <v>0.33563118906397171</v>
      </c>
      <c r="G26" s="136">
        <f>FSA!G26/FSA!G$7</f>
        <v>0.44358823651797602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1.8362727081842188E-2</v>
      </c>
      <c r="D29" s="136">
        <f>FSA!D29/FSA!D$38</f>
        <v>5.1952609624670715E-3</v>
      </c>
      <c r="E29" s="136">
        <f>FSA!E29/FSA!E$38</f>
        <v>2.2164888429571622E-2</v>
      </c>
      <c r="F29" s="136">
        <f>FSA!F29/FSA!F$38</f>
        <v>1.0982366962918528E-2</v>
      </c>
      <c r="G29" s="136">
        <f>FSA!G29/FSA!G$38</f>
        <v>3.7713807646993357E-2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0.12966559023270285</v>
      </c>
      <c r="D30" s="136">
        <f>FSA!D30/FSA!D$38</f>
        <v>2.1924934143015162E-2</v>
      </c>
      <c r="E30" s="136">
        <f>FSA!E30/FSA!E$38</f>
        <v>5.6185499483268071E-2</v>
      </c>
      <c r="F30" s="136">
        <f>FSA!F30/FSA!F$38</f>
        <v>1.5672407533111277E-2</v>
      </c>
      <c r="G30" s="136">
        <f>FSA!G30/FSA!G$38</f>
        <v>3.6509538593791378E-2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0.41432541002325035</v>
      </c>
      <c r="D31" s="136">
        <f>FSA!D31/FSA!D$38</f>
        <v>0.40952605182378315</v>
      </c>
      <c r="E31" s="136">
        <f>FSA!E31/FSA!E$38</f>
        <v>0.24047684895416369</v>
      </c>
      <c r="F31" s="136">
        <f>FSA!F31/FSA!F$38</f>
        <v>0.14284180782041769</v>
      </c>
      <c r="G31" s="136">
        <f>FSA!G31/FSA!G$38</f>
        <v>0.28467109025110043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0.26998772344178906</v>
      </c>
      <c r="D32" s="136">
        <f>FSA!D32/FSA!D$38</f>
        <v>5.8009675312848445E-2</v>
      </c>
      <c r="E32" s="136">
        <f>FSA!E32/FSA!E$38</f>
        <v>0.19697493486266576</v>
      </c>
      <c r="F32" s="136">
        <f>FSA!F32/FSA!F$38</f>
        <v>0.10823874848059103</v>
      </c>
      <c r="G32" s="136">
        <f>FSA!G32/FSA!G$38</f>
        <v>0.17710737490069961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5.2462745013893506E-3</v>
      </c>
      <c r="D33" s="136">
        <f>FSA!D33/FSA!D$38</f>
        <v>1.9190703170464086E-3</v>
      </c>
      <c r="E33" s="136">
        <f>FSA!E33/FSA!E$38</f>
        <v>2.3289326210681068E-3</v>
      </c>
      <c r="F33" s="136">
        <f>FSA!F33/FSA!F$38</f>
        <v>4.9883972405954501E-4</v>
      </c>
      <c r="G33" s="136">
        <f>FSA!G33/FSA!G$38</f>
        <v>1.2510889462837669E-4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0.10202417608354804</v>
      </c>
      <c r="D34" s="136">
        <f>FSA!D34/FSA!D$38</f>
        <v>0.21109551372890467</v>
      </c>
      <c r="E34" s="136">
        <f>FSA!E34/FSA!E$38</f>
        <v>0.23866282877978487</v>
      </c>
      <c r="F34" s="136">
        <f>FSA!F34/FSA!F$38</f>
        <v>0.54500765624260028</v>
      </c>
      <c r="G34" s="136">
        <f>FSA!G34/FSA!G$38</f>
        <v>0.3764173571321664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</v>
      </c>
      <c r="D35" s="136">
        <f>FSA!D35/FSA!D$38</f>
        <v>0</v>
      </c>
      <c r="E35" s="136">
        <f>FSA!E35/FSA!E$38</f>
        <v>0.10063900088790556</v>
      </c>
      <c r="F35" s="136">
        <f>FSA!F35/FSA!F$38</f>
        <v>9.5387311159170915E-2</v>
      </c>
      <c r="G35" s="136">
        <f>FSA!G35/FSA!G$38</f>
        <v>4.6245006197879288E-2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2.1588963665372597E-2</v>
      </c>
      <c r="D36" s="136">
        <f>FSA!D36/FSA!D$38</f>
        <v>0.14156919536757748</v>
      </c>
      <c r="E36" s="136">
        <f>FSA!E36/FSA!E$38</f>
        <v>9.6506964964119882E-2</v>
      </c>
      <c r="F36" s="136">
        <f>FSA!F36/FSA!F$38</f>
        <v>8.1370862077130721E-2</v>
      </c>
      <c r="G36" s="136">
        <f>FSA!G36/FSA!G$38</f>
        <v>4.1210716382741111E-2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3.8799134970105585E-2</v>
      </c>
      <c r="D37" s="136">
        <f>FSA!D37/FSA!D$38</f>
        <v>0.15076029834435761</v>
      </c>
      <c r="E37" s="136">
        <f>FSA!E37/FSA!E$38</f>
        <v>4.6060101017452441E-2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0.29928639522301681</v>
      </c>
      <c r="D40" s="136">
        <f>FSA!D40/FSA!D$55</f>
        <v>1.8413342899090883E-3</v>
      </c>
      <c r="E40" s="136">
        <f>FSA!E40/FSA!E$55</f>
        <v>2.0348773603483358E-3</v>
      </c>
      <c r="F40" s="136">
        <f>FSA!F40/FSA!F$55</f>
        <v>7.4036888998339299E-3</v>
      </c>
      <c r="G40" s="136">
        <f>FSA!G40/FSA!G$55</f>
        <v>6.9001935738397468E-4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1.5098197289650585E-2</v>
      </c>
      <c r="D41" s="136">
        <f>FSA!D41/FSA!D$55</f>
        <v>1.9390649397956986E-3</v>
      </c>
      <c r="E41" s="136">
        <f>FSA!E41/FSA!E$55</f>
        <v>5.0744298331984045E-3</v>
      </c>
      <c r="F41" s="136">
        <f>FSA!F41/FSA!F$55</f>
        <v>1.2044807314655201E-3</v>
      </c>
      <c r="G41" s="136">
        <f>FSA!G41/FSA!G$55</f>
        <v>1.2748855980142179E-3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0.25567465998019806</v>
      </c>
      <c r="D42" s="136">
        <f>FSA!D42/FSA!D$55</f>
        <v>5.99710806122381E-3</v>
      </c>
      <c r="E42" s="136">
        <f>FSA!E42/FSA!E$55</f>
        <v>1.1758892559934068E-2</v>
      </c>
      <c r="F42" s="136">
        <f>FSA!F42/FSA!F$55</f>
        <v>2.636281548554939E-4</v>
      </c>
      <c r="G42" s="136">
        <f>FSA!G42/FSA!G$55</f>
        <v>7.083098593711383E-2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3.2820602586263481E-5</v>
      </c>
      <c r="F43" s="136">
        <f>FSA!F43/FSA!F$55</f>
        <v>1.4033858063864314E-3</v>
      </c>
      <c r="G43" s="136">
        <f>FSA!G43/FSA!G$55</f>
        <v>6.8234394740195048E-4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5.3719603593772513E-3</v>
      </c>
      <c r="D44" s="136">
        <f>FSA!D44/FSA!D$55</f>
        <v>0.22779015452548437</v>
      </c>
      <c r="E44" s="136">
        <f>FSA!E44/FSA!E$55</f>
        <v>0.18744210810377146</v>
      </c>
      <c r="F44" s="136">
        <f>FSA!F44/FSA!F$55</f>
        <v>0.15415774751052935</v>
      </c>
      <c r="G44" s="136">
        <f>FSA!G44/FSA!G$55</f>
        <v>7.5549827994062305E-2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3.0151947546370517E-2</v>
      </c>
      <c r="D45" s="136">
        <f>FSA!D45/FSA!D$55</f>
        <v>5.1761706021762839E-2</v>
      </c>
      <c r="E45" s="136">
        <f>FSA!E45/FSA!E$55</f>
        <v>6.3307295655281565E-2</v>
      </c>
      <c r="F45" s="136">
        <f>FSA!F45/FSA!F$55</f>
        <v>6.876116867781798E-2</v>
      </c>
      <c r="G45" s="136">
        <f>FSA!G45/FSA!G$55</f>
        <v>3.0447583857691758E-2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4.6865564584604162E-2</v>
      </c>
      <c r="D46" s="136">
        <f>FSA!D46/FSA!D$55</f>
        <v>1.7902478138319966E-3</v>
      </c>
      <c r="E46" s="136">
        <f>FSA!E46/FSA!E$55</f>
        <v>6.3724846654851244E-2</v>
      </c>
      <c r="F46" s="136">
        <f>FSA!F46/FSA!F$55</f>
        <v>0.12712244343834259</v>
      </c>
      <c r="G46" s="136">
        <f>FSA!G46/FSA!G$55</f>
        <v>0.18389821792331038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2.0292369517305223E-3</v>
      </c>
      <c r="D47" s="136">
        <f>FSA!D47/FSA!D$55</f>
        <v>1.6569787458048009E-3</v>
      </c>
      <c r="E47" s="136">
        <f>FSA!E47/FSA!E$55</f>
        <v>4.1572763275933745E-4</v>
      </c>
      <c r="F47" s="136">
        <f>FSA!F47/FSA!F$55</f>
        <v>0</v>
      </c>
      <c r="G47" s="136">
        <f>FSA!G47/FSA!G$55</f>
        <v>8.2204408448477276E-2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4.889480153633468E-2</v>
      </c>
      <c r="D48" s="136">
        <f>FSA!D48/FSA!D$55</f>
        <v>3.4472265596367973E-3</v>
      </c>
      <c r="E48" s="136">
        <f>FSA!E48/FSA!E$55</f>
        <v>6.4140574287610594E-2</v>
      </c>
      <c r="F48" s="136">
        <f>FSA!F48/FSA!F$55</f>
        <v>0.12712244343834259</v>
      </c>
      <c r="G48" s="136">
        <f>FSA!G48/FSA!G$55</f>
        <v>0.26610262637178766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0.65447796193494789</v>
      </c>
      <c r="D49" s="136">
        <f>FSA!D49/FSA!D$55</f>
        <v>0.29277659439781262</v>
      </c>
      <c r="E49" s="136">
        <f>FSA!E49/FSA!E$55</f>
        <v>0.33379099840273069</v>
      </c>
      <c r="F49" s="136">
        <f>FSA!F49/FSA!F$55</f>
        <v>0.36031654321923129</v>
      </c>
      <c r="G49" s="136">
        <f>FSA!G49/FSA!G$55</f>
        <v>0.44557827306345571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0.19924532003396367</v>
      </c>
      <c r="D51" s="136">
        <f>FSA!D51/FSA!D$55</f>
        <v>0.2887496473922575</v>
      </c>
      <c r="E51" s="136">
        <f>FSA!E51/FSA!E$55</f>
        <v>0.37926029655237803</v>
      </c>
      <c r="F51" s="136">
        <f>FSA!F51/FSA!F$55</f>
        <v>0.42685502661539337</v>
      </c>
      <c r="G51" s="136">
        <f>FSA!G51/FSA!G$55</f>
        <v>0.39411541667498168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0.14518086877090161</v>
      </c>
      <c r="D52" s="136">
        <f>FSA!D52/FSA!D$55</f>
        <v>0.41546409842364906</v>
      </c>
      <c r="E52" s="136">
        <f>FSA!E52/FSA!E$55</f>
        <v>0.28694870504489128</v>
      </c>
      <c r="F52" s="136">
        <f>FSA!F52/FSA!F$55</f>
        <v>0.21267056899480322</v>
      </c>
      <c r="G52" s="136">
        <f>FSA!G52/FSA!G$55</f>
        <v>0.16022955616174239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1.0958492601868001E-3</v>
      </c>
      <c r="D53" s="136">
        <f>FSA!D53/FSA!D$55</f>
        <v>3.0096597862808378E-3</v>
      </c>
      <c r="E53" s="136">
        <f>FSA!E53/FSA!E$55</f>
        <v>0</v>
      </c>
      <c r="F53" s="136">
        <f>FSA!F53/FSA!F$55</f>
        <v>1.5786117057215202E-4</v>
      </c>
      <c r="G53" s="136">
        <f>FSA!G53/FSA!G$55</f>
        <v>7.6754099820241893E-5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0.34552203806505205</v>
      </c>
      <c r="D54" s="136">
        <f>FSA!D54/FSA!D$55</f>
        <v>0.70722340560218744</v>
      </c>
      <c r="E54" s="136">
        <f>FSA!E54/FSA!E$55</f>
        <v>0.66620900159726937</v>
      </c>
      <c r="F54" s="136">
        <f>FSA!F54/FSA!F$55</f>
        <v>0.63968345678076877</v>
      </c>
      <c r="G54" s="136">
        <f>FSA!G54/FSA!G$55</f>
        <v>0.55442172693654435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607900</v>
      </c>
      <c r="F4" s="299">
        <v>315762</v>
      </c>
      <c r="G4" s="299">
        <v>414884</v>
      </c>
      <c r="H4" s="299">
        <v>505875</v>
      </c>
      <c r="I4" s="299">
        <v>1173873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11981</v>
      </c>
      <c r="F5" s="301">
        <v>2339</v>
      </c>
      <c r="G5" s="301">
        <v>12182</v>
      </c>
      <c r="H5" s="301">
        <v>6957</v>
      </c>
      <c r="I5" s="301">
        <v>49136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11981</v>
      </c>
      <c r="F6" s="264">
        <v>2339</v>
      </c>
      <c r="G6" s="264">
        <v>12182</v>
      </c>
      <c r="H6" s="264">
        <v>6957</v>
      </c>
      <c r="I6" s="264">
        <v>49136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/>
      <c r="F7" s="264"/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/>
      <c r="F8" s="301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/>
      <c r="F9" s="264"/>
      <c r="G9" s="264"/>
      <c r="H9" s="264"/>
      <c r="I9" s="264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296801</v>
      </c>
      <c r="F12" s="301">
        <v>118678</v>
      </c>
      <c r="G12" s="301">
        <v>265389</v>
      </c>
      <c r="H12" s="301">
        <v>405470</v>
      </c>
      <c r="I12" s="301">
        <v>751048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84602</v>
      </c>
      <c r="F13" s="264">
        <v>9871</v>
      </c>
      <c r="G13" s="264">
        <v>30880</v>
      </c>
      <c r="H13" s="264">
        <v>9928</v>
      </c>
      <c r="I13" s="264">
        <v>47567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176157</v>
      </c>
      <c r="F14" s="264">
        <v>26117</v>
      </c>
      <c r="G14" s="264">
        <v>108259</v>
      </c>
      <c r="H14" s="264">
        <v>68566</v>
      </c>
      <c r="I14" s="264">
        <v>230747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>
        <v>130000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38575</v>
      </c>
      <c r="F18" s="264">
        <v>87722</v>
      </c>
      <c r="G18" s="264">
        <v>140867</v>
      </c>
      <c r="H18" s="264">
        <v>341592</v>
      </c>
      <c r="I18" s="264">
        <v>362350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-2532</v>
      </c>
      <c r="F19" s="264">
        <v>-5032</v>
      </c>
      <c r="G19" s="264">
        <v>-14616</v>
      </c>
      <c r="H19" s="264">
        <v>-14616</v>
      </c>
      <c r="I19" s="264">
        <v>-19616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270332</v>
      </c>
      <c r="F21" s="301">
        <v>184376</v>
      </c>
      <c r="G21" s="301">
        <v>132168</v>
      </c>
      <c r="H21" s="301">
        <v>90486</v>
      </c>
      <c r="I21" s="301">
        <v>370888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270332</v>
      </c>
      <c r="F22" s="264">
        <v>184376</v>
      </c>
      <c r="G22" s="264">
        <v>132168</v>
      </c>
      <c r="H22" s="264">
        <v>90486</v>
      </c>
      <c r="I22" s="264">
        <v>370888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28786</v>
      </c>
      <c r="F24" s="301">
        <v>10369</v>
      </c>
      <c r="G24" s="301">
        <v>5144</v>
      </c>
      <c r="H24" s="301">
        <v>2963</v>
      </c>
      <c r="I24" s="301">
        <v>2802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>
        <v>3423</v>
      </c>
      <c r="F25" s="264">
        <v>864</v>
      </c>
      <c r="G25" s="264">
        <v>1280</v>
      </c>
      <c r="H25" s="264">
        <v>316</v>
      </c>
      <c r="I25" s="264">
        <v>163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20453</v>
      </c>
      <c r="F26" s="264">
        <v>9504</v>
      </c>
      <c r="G26" s="264">
        <v>3843</v>
      </c>
      <c r="H26" s="264">
        <v>2647</v>
      </c>
      <c r="I26" s="264">
        <v>2639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>
        <v>4909</v>
      </c>
      <c r="F27" s="264">
        <v>2</v>
      </c>
      <c r="G27" s="264">
        <v>21</v>
      </c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44563</v>
      </c>
      <c r="F30" s="301">
        <v>134455</v>
      </c>
      <c r="G30" s="301">
        <v>134724</v>
      </c>
      <c r="H30" s="301">
        <v>127594</v>
      </c>
      <c r="I30" s="301">
        <v>128991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1396</v>
      </c>
      <c r="F31" s="301">
        <v>915</v>
      </c>
      <c r="G31" s="301">
        <v>100</v>
      </c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1396</v>
      </c>
      <c r="F37" s="264">
        <v>915</v>
      </c>
      <c r="G37" s="264">
        <v>100</v>
      </c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30112</v>
      </c>
      <c r="F39" s="301">
        <v>82489</v>
      </c>
      <c r="G39" s="301">
        <v>29060</v>
      </c>
      <c r="H39" s="301">
        <v>2203</v>
      </c>
      <c r="I39" s="301">
        <v>2865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4797</v>
      </c>
      <c r="F40" s="264">
        <v>14614</v>
      </c>
      <c r="G40" s="264">
        <v>3745</v>
      </c>
      <c r="H40" s="264">
        <v>2203</v>
      </c>
      <c r="I40" s="264">
        <v>2865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25315</v>
      </c>
      <c r="F41" s="264">
        <v>67875</v>
      </c>
      <c r="G41" s="264">
        <v>25315</v>
      </c>
      <c r="H41" s="264"/>
      <c r="I41" s="264"/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>
        <v>25315</v>
      </c>
      <c r="F46" s="264">
        <v>67875</v>
      </c>
      <c r="G46" s="264">
        <v>25315</v>
      </c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/>
      <c r="F49" s="301"/>
      <c r="G49" s="301">
        <v>55312</v>
      </c>
      <c r="H49" s="301">
        <v>58625</v>
      </c>
      <c r="I49" s="301">
        <v>58451</v>
      </c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/>
      <c r="F50" s="264"/>
      <c r="G50" s="264">
        <v>55640</v>
      </c>
      <c r="H50" s="264">
        <v>59419</v>
      </c>
      <c r="I50" s="264">
        <v>59839</v>
      </c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>
        <v>-328</v>
      </c>
      <c r="H51" s="264">
        <v>-794</v>
      </c>
      <c r="I51" s="264">
        <v>-1389</v>
      </c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9289</v>
      </c>
      <c r="F52" s="301">
        <v>49123</v>
      </c>
      <c r="G52" s="301">
        <v>49296</v>
      </c>
      <c r="H52" s="301">
        <v>49343</v>
      </c>
      <c r="I52" s="301">
        <v>50827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9289</v>
      </c>
      <c r="F54" s="264">
        <v>49123</v>
      </c>
      <c r="G54" s="264">
        <v>49296</v>
      </c>
      <c r="H54" s="264">
        <v>49343</v>
      </c>
      <c r="I54" s="264">
        <v>50827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/>
      <c r="F55" s="301"/>
      <c r="G55" s="301"/>
      <c r="H55" s="301">
        <v>1800</v>
      </c>
      <c r="I55" s="301">
        <v>1800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/>
      <c r="F58" s="264"/>
      <c r="G58" s="264"/>
      <c r="H58" s="264">
        <v>1800</v>
      </c>
      <c r="I58" s="264">
        <v>1800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3766</v>
      </c>
      <c r="F61" s="301">
        <v>1928</v>
      </c>
      <c r="G61" s="301">
        <v>956</v>
      </c>
      <c r="H61" s="301">
        <v>15623</v>
      </c>
      <c r="I61" s="301">
        <v>15048</v>
      </c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3754</v>
      </c>
      <c r="F62" s="264">
        <v>1917</v>
      </c>
      <c r="G62" s="264">
        <v>956</v>
      </c>
      <c r="H62" s="264">
        <v>15623</v>
      </c>
      <c r="I62" s="264">
        <v>15048</v>
      </c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>
        <v>12</v>
      </c>
      <c r="F63" s="264">
        <v>11</v>
      </c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652463</v>
      </c>
      <c r="F67" s="301">
        <v>450217</v>
      </c>
      <c r="G67" s="301">
        <v>549608</v>
      </c>
      <c r="H67" s="301">
        <v>633469</v>
      </c>
      <c r="I67" s="301">
        <v>1302864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427023</v>
      </c>
      <c r="F68" s="301">
        <v>131812</v>
      </c>
      <c r="G68" s="301">
        <v>183062</v>
      </c>
      <c r="H68" s="301">
        <v>228250</v>
      </c>
      <c r="I68" s="301">
        <v>580527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425699</v>
      </c>
      <c r="F69" s="301">
        <v>131066</v>
      </c>
      <c r="G69" s="301">
        <v>182588</v>
      </c>
      <c r="H69" s="301">
        <v>218099</v>
      </c>
      <c r="I69" s="301">
        <v>464203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195273</v>
      </c>
      <c r="F70" s="264">
        <v>829</v>
      </c>
      <c r="G70" s="264">
        <v>1116</v>
      </c>
      <c r="H70" s="264">
        <v>4690</v>
      </c>
      <c r="I70" s="264">
        <v>899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166818</v>
      </c>
      <c r="F71" s="264">
        <v>2700</v>
      </c>
      <c r="G71" s="264">
        <v>6449</v>
      </c>
      <c r="H71" s="264">
        <v>167</v>
      </c>
      <c r="I71" s="264">
        <v>92283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19673</v>
      </c>
      <c r="F72" s="264">
        <v>23304</v>
      </c>
      <c r="G72" s="264">
        <v>34720</v>
      </c>
      <c r="H72" s="264">
        <v>43558</v>
      </c>
      <c r="I72" s="264">
        <v>39669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>
        <v>408</v>
      </c>
      <c r="F73" s="264">
        <v>756</v>
      </c>
      <c r="G73" s="264">
        <v>561</v>
      </c>
      <c r="H73" s="264">
        <v>401</v>
      </c>
      <c r="I73" s="264">
        <v>656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9443</v>
      </c>
      <c r="F74" s="264">
        <v>117</v>
      </c>
      <c r="G74" s="264">
        <v>2222</v>
      </c>
      <c r="H74" s="264">
        <v>362</v>
      </c>
      <c r="I74" s="264">
        <v>1005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>
        <v>18</v>
      </c>
      <c r="H77" s="264">
        <v>889</v>
      </c>
      <c r="I77" s="264">
        <v>889</v>
      </c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3505</v>
      </c>
      <c r="F78" s="264">
        <v>102555</v>
      </c>
      <c r="G78" s="264">
        <v>102554</v>
      </c>
      <c r="H78" s="264">
        <v>87503</v>
      </c>
      <c r="I78" s="264">
        <v>89208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>
        <v>30578</v>
      </c>
      <c r="F79" s="264">
        <v>806</v>
      </c>
      <c r="G79" s="264">
        <v>34949</v>
      </c>
      <c r="H79" s="264">
        <v>80528</v>
      </c>
      <c r="I79" s="264">
        <v>239594</v>
      </c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>
        <v>1324</v>
      </c>
      <c r="F84" s="301">
        <v>746</v>
      </c>
      <c r="G84" s="301">
        <v>475</v>
      </c>
      <c r="H84" s="301">
        <v>10151</v>
      </c>
      <c r="I84" s="301">
        <v>116324</v>
      </c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>
        <v>9999</v>
      </c>
      <c r="I90" s="264">
        <v>9140</v>
      </c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/>
      <c r="F91" s="264"/>
      <c r="G91" s="264">
        <v>246</v>
      </c>
      <c r="H91" s="264">
        <v>152</v>
      </c>
      <c r="I91" s="264">
        <v>83</v>
      </c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>
        <v>1324</v>
      </c>
      <c r="F92" s="264">
        <v>746</v>
      </c>
      <c r="G92" s="264">
        <v>228</v>
      </c>
      <c r="H92" s="264"/>
      <c r="I92" s="264">
        <v>107101</v>
      </c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225440</v>
      </c>
      <c r="F98" s="301">
        <v>318405</v>
      </c>
      <c r="G98" s="301">
        <v>365373</v>
      </c>
      <c r="H98" s="301">
        <v>405219</v>
      </c>
      <c r="I98" s="301">
        <v>722336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225440</v>
      </c>
      <c r="F99" s="301">
        <v>318405</v>
      </c>
      <c r="G99" s="301">
        <v>365373</v>
      </c>
      <c r="H99" s="301">
        <v>405219</v>
      </c>
      <c r="I99" s="301">
        <v>722336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130000</v>
      </c>
      <c r="F100" s="264">
        <v>130000</v>
      </c>
      <c r="G100" s="264">
        <v>208000</v>
      </c>
      <c r="H100" s="264">
        <v>270399</v>
      </c>
      <c r="I100" s="264">
        <v>446150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130000</v>
      </c>
      <c r="F101" s="264">
        <v>130000</v>
      </c>
      <c r="G101" s="264">
        <v>208000</v>
      </c>
      <c r="H101" s="264">
        <v>270399</v>
      </c>
      <c r="I101" s="264">
        <v>446150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/>
      <c r="F103" s="264"/>
      <c r="G103" s="264"/>
      <c r="H103" s="264"/>
      <c r="I103" s="264">
        <v>67328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94725</v>
      </c>
      <c r="F112" s="264">
        <v>187049</v>
      </c>
      <c r="G112" s="264">
        <v>157373</v>
      </c>
      <c r="H112" s="264">
        <v>134720</v>
      </c>
      <c r="I112" s="264">
        <v>208757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17784</v>
      </c>
      <c r="F113" s="264">
        <v>94725</v>
      </c>
      <c r="G113" s="264">
        <v>109049</v>
      </c>
      <c r="H113" s="264">
        <v>94975</v>
      </c>
      <c r="I113" s="264">
        <v>94167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76941</v>
      </c>
      <c r="F114" s="264">
        <v>92324</v>
      </c>
      <c r="G114" s="264">
        <v>48324</v>
      </c>
      <c r="H114" s="264">
        <v>39745</v>
      </c>
      <c r="I114" s="264">
        <v>114590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>
        <v>715</v>
      </c>
      <c r="F115" s="264">
        <v>1355</v>
      </c>
      <c r="G115" s="264"/>
      <c r="H115" s="264">
        <v>100</v>
      </c>
      <c r="I115" s="264">
        <v>100</v>
      </c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652463</v>
      </c>
      <c r="F119" s="301">
        <v>450217</v>
      </c>
      <c r="G119" s="301">
        <v>549608</v>
      </c>
      <c r="H119" s="301">
        <v>633469</v>
      </c>
      <c r="I119" s="301">
        <v>1302864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176269</v>
      </c>
      <c r="F3" s="264">
        <v>327863</v>
      </c>
      <c r="G3" s="264">
        <v>176157</v>
      </c>
      <c r="H3" s="264">
        <v>196415</v>
      </c>
      <c r="I3" s="264">
        <v>384512</v>
      </c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176269</v>
      </c>
      <c r="F5" s="301">
        <v>327863</v>
      </c>
      <c r="G5" s="301">
        <v>176157</v>
      </c>
      <c r="H5" s="301">
        <v>196415</v>
      </c>
      <c r="I5" s="301">
        <v>384512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86067</v>
      </c>
      <c r="F6" s="264">
        <v>171303</v>
      </c>
      <c r="G6" s="264">
        <v>61245</v>
      </c>
      <c r="H6" s="264">
        <v>74125</v>
      </c>
      <c r="I6" s="264">
        <v>129329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90203</v>
      </c>
      <c r="F7" s="301">
        <v>156560</v>
      </c>
      <c r="G7" s="301">
        <v>114913</v>
      </c>
      <c r="H7" s="301">
        <v>122289</v>
      </c>
      <c r="I7" s="301">
        <v>255183</v>
      </c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44</v>
      </c>
      <c r="F8" s="264">
        <v>9</v>
      </c>
      <c r="G8" s="264">
        <v>20</v>
      </c>
      <c r="H8" s="264">
        <v>10</v>
      </c>
      <c r="I8" s="264">
        <v>367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1139</v>
      </c>
      <c r="F9" s="264">
        <v>1426</v>
      </c>
      <c r="G9" s="264">
        <v>2567</v>
      </c>
      <c r="H9" s="264">
        <v>11121</v>
      </c>
      <c r="I9" s="264">
        <v>21044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1139</v>
      </c>
      <c r="F10" s="264">
        <v>1426</v>
      </c>
      <c r="G10" s="264">
        <v>2567</v>
      </c>
      <c r="H10" s="264">
        <v>4261</v>
      </c>
      <c r="I10" s="264">
        <v>21037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>
        <v>29274</v>
      </c>
      <c r="F12" s="264">
        <v>8393</v>
      </c>
      <c r="G12" s="264">
        <v>20328</v>
      </c>
      <c r="H12" s="264">
        <v>37204</v>
      </c>
      <c r="I12" s="264">
        <v>58223</v>
      </c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21284</v>
      </c>
      <c r="F13" s="264">
        <v>30898</v>
      </c>
      <c r="G13" s="264">
        <v>31598</v>
      </c>
      <c r="H13" s="264">
        <v>19163</v>
      </c>
      <c r="I13" s="264">
        <v>28509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38549</v>
      </c>
      <c r="F14" s="301">
        <v>115853</v>
      </c>
      <c r="G14" s="301">
        <v>60440</v>
      </c>
      <c r="H14" s="301">
        <v>54811</v>
      </c>
      <c r="I14" s="301">
        <v>147774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>
        <v>60350</v>
      </c>
      <c r="F15" s="264">
        <v>7821</v>
      </c>
      <c r="G15" s="264">
        <v>1259</v>
      </c>
      <c r="H15" s="264">
        <v>1000</v>
      </c>
      <c r="I15" s="264">
        <v>0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2476</v>
      </c>
      <c r="F16" s="264">
        <v>5754</v>
      </c>
      <c r="G16" s="264">
        <v>3496</v>
      </c>
      <c r="H16" s="264">
        <v>7779</v>
      </c>
      <c r="I16" s="264">
        <v>2882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57874</v>
      </c>
      <c r="F17" s="301">
        <v>2067</v>
      </c>
      <c r="G17" s="301">
        <v>-2237</v>
      </c>
      <c r="H17" s="301">
        <v>-6779</v>
      </c>
      <c r="I17" s="301">
        <v>-2882</v>
      </c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96424</v>
      </c>
      <c r="F18" s="301">
        <v>117920</v>
      </c>
      <c r="G18" s="301">
        <v>58204</v>
      </c>
      <c r="H18" s="301">
        <v>48032</v>
      </c>
      <c r="I18" s="301">
        <v>144892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19477</v>
      </c>
      <c r="F19" s="264">
        <v>25055</v>
      </c>
      <c r="G19" s="264">
        <v>10052</v>
      </c>
      <c r="H19" s="264">
        <v>8397</v>
      </c>
      <c r="I19" s="264">
        <v>30301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>
        <v>-12</v>
      </c>
      <c r="F20" s="264">
        <v>1</v>
      </c>
      <c r="G20" s="264">
        <v>11</v>
      </c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76959</v>
      </c>
      <c r="F21" s="301">
        <v>92865</v>
      </c>
      <c r="G21" s="301">
        <v>48141</v>
      </c>
      <c r="H21" s="301">
        <v>39635</v>
      </c>
      <c r="I21" s="301">
        <v>114591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76941</v>
      </c>
      <c r="F22" s="264">
        <v>92324</v>
      </c>
      <c r="G22" s="264">
        <v>48324</v>
      </c>
      <c r="H22" s="264">
        <v>39745</v>
      </c>
      <c r="I22" s="264">
        <v>114590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>
        <v>17</v>
      </c>
      <c r="F23" s="264">
        <v>540</v>
      </c>
      <c r="G23" s="264">
        <v>-183</v>
      </c>
      <c r="H23" s="264">
        <v>-110</v>
      </c>
      <c r="I23" s="264">
        <v>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5919</v>
      </c>
      <c r="F24" s="264">
        <v>7102</v>
      </c>
      <c r="G24" s="264">
        <v>2323</v>
      </c>
      <c r="H24" s="264">
        <v>1470</v>
      </c>
      <c r="I24" s="264">
        <v>2617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>
        <v>5919</v>
      </c>
      <c r="F25" s="264">
        <v>7102</v>
      </c>
      <c r="G25" s="264">
        <v>2323</v>
      </c>
      <c r="H25" s="264">
        <v>1470</v>
      </c>
      <c r="I25" s="264">
        <v>2617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