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H27" i="2" s="1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C28" i="2" s="1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H5" i="8"/>
  <c r="G5" i="8"/>
  <c r="G4" i="8" s="1"/>
  <c r="F5" i="8"/>
  <c r="E5" i="8"/>
  <c r="E4" i="8" s="1"/>
  <c r="D5" i="8"/>
  <c r="D4" i="8" s="1"/>
  <c r="C5" i="8"/>
  <c r="I4" i="8"/>
  <c r="H4" i="8"/>
  <c r="F4" i="8"/>
  <c r="C4" i="8"/>
  <c r="F3" i="8"/>
  <c r="G3" i="8" s="1"/>
  <c r="H3" i="8" s="1"/>
  <c r="I3" i="8" s="1"/>
  <c r="J3" i="8" s="1"/>
  <c r="K3" i="8" s="1"/>
  <c r="L3" i="8" s="1"/>
  <c r="M3" i="8" s="1"/>
  <c r="N3" i="8" s="1"/>
  <c r="E3" i="8"/>
  <c r="D3" i="8"/>
  <c r="J78" i="6"/>
  <c r="N74" i="6"/>
  <c r="M74" i="6"/>
  <c r="M69" i="6" s="1"/>
  <c r="M68" i="6" s="1"/>
  <c r="M78" i="6" s="1"/>
  <c r="L74" i="6"/>
  <c r="L69" i="6" s="1"/>
  <c r="L68" i="6" s="1"/>
  <c r="L78" i="6" s="1"/>
  <c r="K74" i="6"/>
  <c r="J74" i="6"/>
  <c r="J69" i="6" s="1"/>
  <c r="J68" i="6" s="1"/>
  <c r="I74" i="6"/>
  <c r="H74" i="6"/>
  <c r="G74" i="6"/>
  <c r="G69" i="6" s="1"/>
  <c r="G68" i="6" s="1"/>
  <c r="F74" i="6"/>
  <c r="F69" i="6" s="1"/>
  <c r="F68" i="6" s="1"/>
  <c r="F78" i="6" s="1"/>
  <c r="E74" i="6"/>
  <c r="D74" i="6"/>
  <c r="D69" i="6" s="1"/>
  <c r="D68" i="6" s="1"/>
  <c r="D78" i="6" s="1"/>
  <c r="C74" i="6"/>
  <c r="C69" i="6" s="1"/>
  <c r="C68" i="6" s="1"/>
  <c r="N69" i="6"/>
  <c r="N68" i="6" s="1"/>
  <c r="N78" i="6" s="1"/>
  <c r="K69" i="6"/>
  <c r="I69" i="6"/>
  <c r="H69" i="6"/>
  <c r="E69" i="6"/>
  <c r="K68" i="6"/>
  <c r="K78" i="6" s="1"/>
  <c r="I68" i="6"/>
  <c r="I78" i="6" s="1"/>
  <c r="H68" i="6"/>
  <c r="E68" i="6"/>
  <c r="E78" i="6" s="1"/>
  <c r="W63" i="6"/>
  <c r="W70" i="6" s="1"/>
  <c r="W72" i="6" s="1"/>
  <c r="W73" i="6" s="1"/>
  <c r="Y73" i="6" s="1"/>
  <c r="N62" i="6"/>
  <c r="M62" i="6"/>
  <c r="L62" i="6"/>
  <c r="L50" i="6" s="1"/>
  <c r="K62" i="6"/>
  <c r="K50" i="6" s="1"/>
  <c r="J62" i="6"/>
  <c r="J50" i="6" s="1"/>
  <c r="I62" i="6"/>
  <c r="H62" i="6"/>
  <c r="G62" i="6"/>
  <c r="G50" i="6" s="1"/>
  <c r="F62" i="6"/>
  <c r="F50" i="6" s="1"/>
  <c r="E62" i="6"/>
  <c r="D62" i="6"/>
  <c r="C62" i="6"/>
  <c r="C50" i="6" s="1"/>
  <c r="W55" i="6"/>
  <c r="W57" i="6" s="1"/>
  <c r="W59" i="6" s="1"/>
  <c r="W61" i="6" s="1"/>
  <c r="W54" i="6"/>
  <c r="N51" i="6"/>
  <c r="M51" i="6"/>
  <c r="L51" i="6"/>
  <c r="K51" i="6"/>
  <c r="J51" i="6"/>
  <c r="I51" i="6"/>
  <c r="H51" i="6"/>
  <c r="H50" i="6" s="1"/>
  <c r="G51" i="6"/>
  <c r="F51" i="6"/>
  <c r="E51" i="6"/>
  <c r="D51" i="6"/>
  <c r="C51" i="6"/>
  <c r="N50" i="6"/>
  <c r="M50" i="6"/>
  <c r="I50" i="6"/>
  <c r="E50" i="6"/>
  <c r="D50" i="6"/>
  <c r="H48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D24" i="6" s="1"/>
  <c r="C38" i="6"/>
  <c r="K35" i="6"/>
  <c r="J35" i="6"/>
  <c r="I35" i="6"/>
  <c r="H35" i="6"/>
  <c r="G35" i="6"/>
  <c r="N32" i="6"/>
  <c r="M32" i="6"/>
  <c r="L32" i="6"/>
  <c r="K32" i="6"/>
  <c r="K31" i="6" s="1"/>
  <c r="J32" i="6"/>
  <c r="J31" i="6" s="1"/>
  <c r="I32" i="6"/>
  <c r="H32" i="6"/>
  <c r="G32" i="6"/>
  <c r="N31" i="6"/>
  <c r="M31" i="6"/>
  <c r="M24" i="6" s="1"/>
  <c r="M48" i="6" s="1"/>
  <c r="L31" i="6"/>
  <c r="L24" i="6" s="1"/>
  <c r="I31" i="6"/>
  <c r="H31" i="6"/>
  <c r="H24" i="6" s="1"/>
  <c r="G31" i="6"/>
  <c r="F31" i="6"/>
  <c r="E31" i="6"/>
  <c r="E24" i="6" s="1"/>
  <c r="E48" i="6" s="1"/>
  <c r="D31" i="6"/>
  <c r="C31" i="6"/>
  <c r="C24" i="6" s="1"/>
  <c r="C48" i="6" s="1"/>
  <c r="W29" i="6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25" i="6"/>
  <c r="M25" i="6"/>
  <c r="L25" i="6"/>
  <c r="K25" i="6"/>
  <c r="J25" i="6"/>
  <c r="I25" i="6"/>
  <c r="I24" i="6" s="1"/>
  <c r="H25" i="6"/>
  <c r="G25" i="6"/>
  <c r="K24" i="6"/>
  <c r="G24" i="6"/>
  <c r="G48" i="6" s="1"/>
  <c r="F24" i="6"/>
  <c r="F48" i="6" s="1"/>
  <c r="K23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K2" i="6"/>
  <c r="L2" i="6" s="1"/>
  <c r="M2" i="6" s="1"/>
  <c r="N2" i="6" s="1"/>
  <c r="D2" i="6"/>
  <c r="E2" i="6" s="1"/>
  <c r="F2" i="6" s="1"/>
  <c r="G2" i="6" s="1"/>
  <c r="H2" i="6" s="1"/>
  <c r="I2" i="6" s="1"/>
  <c r="J2" i="6" s="1"/>
  <c r="H18" i="4"/>
  <c r="H19" i="4" s="1"/>
  <c r="G13" i="4"/>
  <c r="G12" i="4"/>
  <c r="H12" i="4" s="1"/>
  <c r="H9" i="4"/>
  <c r="I9" i="4" s="1"/>
  <c r="I18" i="4" s="1"/>
  <c r="I19" i="4" s="1"/>
  <c r="G9" i="4"/>
  <c r="G18" i="4" s="1"/>
  <c r="G19" i="4" s="1"/>
  <c r="H6" i="4"/>
  <c r="I6" i="4" s="1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F64" i="2"/>
  <c r="K63" i="2"/>
  <c r="D63" i="2"/>
  <c r="J61" i="2"/>
  <c r="J63" i="2" s="1"/>
  <c r="I61" i="2"/>
  <c r="H61" i="2"/>
  <c r="G61" i="2"/>
  <c r="G63" i="2" s="1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V59" i="2"/>
  <c r="K59" i="2"/>
  <c r="L59" i="2" s="1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H55" i="2"/>
  <c r="W50" i="2" s="1"/>
  <c r="G55" i="2"/>
  <c r="F55" i="2"/>
  <c r="E55" i="2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J53" i="2"/>
  <c r="I53" i="2"/>
  <c r="I64" i="2" s="1"/>
  <c r="I68" i="2" s="1"/>
  <c r="H53" i="2"/>
  <c r="G53" i="2"/>
  <c r="V49" i="2" s="1"/>
  <c r="F53" i="2"/>
  <c r="E53" i="2"/>
  <c r="D53" i="2"/>
  <c r="D64" i="2" s="1"/>
  <c r="C53" i="2"/>
  <c r="W51" i="2"/>
  <c r="J50" i="2"/>
  <c r="I50" i="2"/>
  <c r="H50" i="2"/>
  <c r="G50" i="2"/>
  <c r="F50" i="2"/>
  <c r="E50" i="2"/>
  <c r="D50" i="2"/>
  <c r="C50" i="2"/>
  <c r="J49" i="2"/>
  <c r="I49" i="2"/>
  <c r="X53" i="2" s="1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X52" i="2" s="1"/>
  <c r="H45" i="2"/>
  <c r="G45" i="2"/>
  <c r="F45" i="2"/>
  <c r="E45" i="2"/>
  <c r="D45" i="2"/>
  <c r="D51" i="2" s="1"/>
  <c r="C45" i="2"/>
  <c r="J44" i="2"/>
  <c r="I44" i="2"/>
  <c r="X48" i="2" s="1"/>
  <c r="H44" i="2"/>
  <c r="W48" i="2" s="1"/>
  <c r="G44" i="2"/>
  <c r="V48" i="2" s="1"/>
  <c r="F44" i="2"/>
  <c r="E44" i="2"/>
  <c r="T48" i="2" s="1"/>
  <c r="D44" i="2"/>
  <c r="C44" i="2"/>
  <c r="J43" i="2"/>
  <c r="I43" i="2"/>
  <c r="X47" i="2" s="1"/>
  <c r="H43" i="2"/>
  <c r="G43" i="2"/>
  <c r="F43" i="2"/>
  <c r="U52" i="2" s="1"/>
  <c r="E43" i="2"/>
  <c r="T52" i="2" s="1"/>
  <c r="D43" i="2"/>
  <c r="C43" i="2"/>
  <c r="J42" i="2"/>
  <c r="J51" i="2" s="1"/>
  <c r="I42" i="2"/>
  <c r="H42" i="2"/>
  <c r="H51" i="2" s="1"/>
  <c r="G42" i="2"/>
  <c r="G51" i="2" s="1"/>
  <c r="F42" i="2"/>
  <c r="F51" i="2" s="1"/>
  <c r="E42" i="2"/>
  <c r="D42" i="2"/>
  <c r="C42" i="2"/>
  <c r="C51" i="2" s="1"/>
  <c r="Y40" i="2"/>
  <c r="M40" i="2"/>
  <c r="L40" i="2"/>
  <c r="K40" i="2"/>
  <c r="J40" i="2"/>
  <c r="I40" i="2"/>
  <c r="X18" i="2" s="1"/>
  <c r="X40" i="2" s="1"/>
  <c r="H40" i="2"/>
  <c r="W18" i="2" s="1"/>
  <c r="W40" i="2" s="1"/>
  <c r="G40" i="2"/>
  <c r="V18" i="2" s="1"/>
  <c r="V40" i="2" s="1"/>
  <c r="F40" i="2"/>
  <c r="U18" i="2" s="1"/>
  <c r="U40" i="2" s="1"/>
  <c r="E40" i="2"/>
  <c r="T18" i="2" s="1"/>
  <c r="T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Y27" i="2"/>
  <c r="X27" i="2"/>
  <c r="W27" i="2"/>
  <c r="V27" i="2"/>
  <c r="V54" i="2" s="1"/>
  <c r="U27" i="2"/>
  <c r="T27" i="2"/>
  <c r="S27" i="2"/>
  <c r="R27" i="2"/>
  <c r="J27" i="2"/>
  <c r="I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H25" i="2" s="1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I22" i="2"/>
  <c r="H22" i="2"/>
  <c r="G22" i="2"/>
  <c r="F22" i="2"/>
  <c r="AB21" i="2"/>
  <c r="AA21" i="2"/>
  <c r="Z21" i="2"/>
  <c r="Y21" i="2"/>
  <c r="X21" i="2"/>
  <c r="W21" i="2"/>
  <c r="V21" i="2"/>
  <c r="U21" i="2"/>
  <c r="T21" i="2"/>
  <c r="S21" i="2"/>
  <c r="R21" i="2"/>
  <c r="K21" i="2"/>
  <c r="Z51" i="2" s="1"/>
  <c r="I21" i="2"/>
  <c r="X49" i="2" s="1"/>
  <c r="H21" i="2"/>
  <c r="W49" i="2" s="1"/>
  <c r="G21" i="2"/>
  <c r="F21" i="2"/>
  <c r="E21" i="2"/>
  <c r="T51" i="2" s="1"/>
  <c r="D21" i="2"/>
  <c r="C21" i="2"/>
  <c r="R48" i="2" s="1"/>
  <c r="M20" i="2"/>
  <c r="L20" i="2"/>
  <c r="AA47" i="2" s="1"/>
  <c r="K20" i="2"/>
  <c r="Z43" i="2" s="1"/>
  <c r="J20" i="2"/>
  <c r="Y43" i="2" s="1"/>
  <c r="I20" i="2"/>
  <c r="X43" i="2" s="1"/>
  <c r="H20" i="2"/>
  <c r="G20" i="2"/>
  <c r="F20" i="2"/>
  <c r="E20" i="2"/>
  <c r="D20" i="2"/>
  <c r="D22" i="2" s="1"/>
  <c r="C20" i="2"/>
  <c r="AB18" i="2"/>
  <c r="AB40" i="2" s="1"/>
  <c r="AA18" i="2"/>
  <c r="AA40" i="2" s="1"/>
  <c r="Z18" i="2"/>
  <c r="Z40" i="2" s="1"/>
  <c r="Y18" i="2"/>
  <c r="D18" i="2"/>
  <c r="D40" i="2" s="1"/>
  <c r="S18" i="2" s="1"/>
  <c r="S40" i="2" s="1"/>
  <c r="C18" i="2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D54" i="1" s="1"/>
  <c r="C51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I49" i="1" s="1"/>
  <c r="H40" i="1"/>
  <c r="G40" i="1"/>
  <c r="F40" i="1"/>
  <c r="E40" i="1"/>
  <c r="D40" i="1"/>
  <c r="C40" i="1"/>
  <c r="U38" i="1"/>
  <c r="T38" i="1"/>
  <c r="D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S38" i="1" s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J38" i="1" s="1"/>
  <c r="I29" i="1"/>
  <c r="I38" i="1" s="1"/>
  <c r="H29" i="1"/>
  <c r="G29" i="1"/>
  <c r="F29" i="1"/>
  <c r="F38" i="1" s="1"/>
  <c r="E29" i="1"/>
  <c r="E38" i="1" s="1"/>
  <c r="D29" i="1"/>
  <c r="C29" i="1"/>
  <c r="H27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F22" i="3" s="1"/>
  <c r="E22" i="1"/>
  <c r="D22" i="1"/>
  <c r="C22" i="1"/>
  <c r="J21" i="1"/>
  <c r="I21" i="1"/>
  <c r="H21" i="1"/>
  <c r="G21" i="1"/>
  <c r="F21" i="1"/>
  <c r="F21" i="3" s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F18" i="1"/>
  <c r="F18" i="3" s="1"/>
  <c r="E18" i="1"/>
  <c r="E18" i="3" s="1"/>
  <c r="D18" i="1"/>
  <c r="U17" i="1"/>
  <c r="T17" i="1"/>
  <c r="S17" i="1"/>
  <c r="R17" i="1"/>
  <c r="Q17" i="1"/>
  <c r="P17" i="1"/>
  <c r="O17" i="1"/>
  <c r="N17" i="1"/>
  <c r="J17" i="1"/>
  <c r="I17" i="1"/>
  <c r="I17" i="3" s="1"/>
  <c r="H17" i="1"/>
  <c r="G17" i="1"/>
  <c r="F17" i="1"/>
  <c r="E17" i="1"/>
  <c r="D17" i="1"/>
  <c r="C17" i="1"/>
  <c r="U16" i="1"/>
  <c r="T16" i="1"/>
  <c r="S16" i="1"/>
  <c r="R16" i="1"/>
  <c r="Q16" i="1"/>
  <c r="P16" i="1"/>
  <c r="O16" i="1"/>
  <c r="N16" i="1"/>
  <c r="J16" i="1"/>
  <c r="I16" i="1"/>
  <c r="H16" i="1"/>
  <c r="G16" i="1"/>
  <c r="G18" i="1" s="1"/>
  <c r="G18" i="3" s="1"/>
  <c r="F16" i="1"/>
  <c r="E16" i="1"/>
  <c r="D16" i="1"/>
  <c r="C16" i="1"/>
  <c r="U14" i="1"/>
  <c r="T14" i="1"/>
  <c r="S14" i="1"/>
  <c r="S41" i="1" s="1"/>
  <c r="R14" i="1"/>
  <c r="R41" i="1" s="1"/>
  <c r="Q14" i="1"/>
  <c r="P14" i="1"/>
  <c r="O14" i="1"/>
  <c r="O41" i="1" s="1"/>
  <c r="N14" i="1"/>
  <c r="N41" i="1" s="1"/>
  <c r="J14" i="1"/>
  <c r="I14" i="1"/>
  <c r="H14" i="1"/>
  <c r="G14" i="1"/>
  <c r="F14" i="1"/>
  <c r="F14" i="3" s="1"/>
  <c r="E14" i="1"/>
  <c r="D14" i="1"/>
  <c r="C14" i="1"/>
  <c r="J13" i="1"/>
  <c r="I13" i="1"/>
  <c r="H13" i="1"/>
  <c r="G13" i="1"/>
  <c r="F13" i="1"/>
  <c r="E13" i="1"/>
  <c r="D13" i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E9" i="1"/>
  <c r="E12" i="1" s="1"/>
  <c r="J8" i="1"/>
  <c r="I8" i="1"/>
  <c r="H8" i="1"/>
  <c r="G8" i="1"/>
  <c r="F8" i="1"/>
  <c r="E8" i="1"/>
  <c r="D8" i="1"/>
  <c r="O36" i="1" s="1"/>
  <c r="C8" i="1"/>
  <c r="C8" i="3" s="1"/>
  <c r="U7" i="1"/>
  <c r="T7" i="1"/>
  <c r="S7" i="1"/>
  <c r="R7" i="1"/>
  <c r="Q7" i="1"/>
  <c r="P7" i="1"/>
  <c r="O7" i="1"/>
  <c r="N7" i="1"/>
  <c r="J7" i="1"/>
  <c r="U40" i="1" s="1"/>
  <c r="I7" i="1"/>
  <c r="H7" i="1"/>
  <c r="S35" i="1" s="1"/>
  <c r="G7" i="1"/>
  <c r="G9" i="1" s="1"/>
  <c r="F7" i="1"/>
  <c r="E7" i="1"/>
  <c r="D7" i="1"/>
  <c r="C7" i="1"/>
  <c r="Q5" i="1"/>
  <c r="P5" i="1"/>
  <c r="O5" i="1"/>
  <c r="N5" i="1"/>
  <c r="J5" i="1"/>
  <c r="J5" i="3" s="1"/>
  <c r="I5" i="1"/>
  <c r="I5" i="3" s="1"/>
  <c r="H5" i="1"/>
  <c r="H5" i="3" s="1"/>
  <c r="G5" i="1"/>
  <c r="G5" i="3" s="1"/>
  <c r="F5" i="1"/>
  <c r="F5" i="3" s="1"/>
  <c r="E5" i="1"/>
  <c r="E5" i="3" s="1"/>
  <c r="D5" i="1"/>
  <c r="C5" i="1"/>
  <c r="E38" i="3" l="1"/>
  <c r="E12" i="3"/>
  <c r="P64" i="1"/>
  <c r="E25" i="1"/>
  <c r="E15" i="1"/>
  <c r="E15" i="3" s="1"/>
  <c r="F38" i="3"/>
  <c r="G9" i="3"/>
  <c r="R74" i="1"/>
  <c r="G12" i="1"/>
  <c r="R31" i="1"/>
  <c r="C23" i="3"/>
  <c r="C24" i="3"/>
  <c r="C7" i="3"/>
  <c r="C11" i="3"/>
  <c r="S5" i="1"/>
  <c r="D10" i="3"/>
  <c r="T5" i="1"/>
  <c r="E10" i="3"/>
  <c r="U5" i="1"/>
  <c r="F23" i="3"/>
  <c r="F24" i="3"/>
  <c r="F7" i="3"/>
  <c r="F11" i="3"/>
  <c r="Q40" i="1"/>
  <c r="Q30" i="1"/>
  <c r="J9" i="1"/>
  <c r="F10" i="3"/>
  <c r="E14" i="3"/>
  <c r="T42" i="1"/>
  <c r="T41" i="1"/>
  <c r="H17" i="3"/>
  <c r="D18" i="3"/>
  <c r="G27" i="1"/>
  <c r="U30" i="1"/>
  <c r="E34" i="3"/>
  <c r="H36" i="3"/>
  <c r="H49" i="1"/>
  <c r="Q41" i="1"/>
  <c r="O42" i="1"/>
  <c r="I38" i="3"/>
  <c r="F34" i="3"/>
  <c r="D38" i="3"/>
  <c r="U42" i="1"/>
  <c r="U41" i="1"/>
  <c r="G14" i="3"/>
  <c r="J17" i="3"/>
  <c r="I27" i="1"/>
  <c r="J38" i="3"/>
  <c r="D31" i="3"/>
  <c r="J36" i="3"/>
  <c r="W74" i="2"/>
  <c r="H29" i="2"/>
  <c r="H31" i="2" s="1"/>
  <c r="H38" i="2"/>
  <c r="H10" i="3"/>
  <c r="H13" i="3"/>
  <c r="I24" i="3"/>
  <c r="I7" i="3"/>
  <c r="I11" i="3"/>
  <c r="I23" i="3"/>
  <c r="T30" i="1"/>
  <c r="T35" i="1"/>
  <c r="T40" i="1"/>
  <c r="E8" i="3"/>
  <c r="P37" i="1"/>
  <c r="I10" i="3"/>
  <c r="I13" i="3"/>
  <c r="H14" i="3"/>
  <c r="C16" i="3"/>
  <c r="C21" i="3"/>
  <c r="C22" i="3"/>
  <c r="J27" i="1"/>
  <c r="N38" i="1"/>
  <c r="E31" i="3"/>
  <c r="D32" i="3"/>
  <c r="R53" i="2"/>
  <c r="C22" i="2"/>
  <c r="R50" i="2"/>
  <c r="R47" i="2"/>
  <c r="C82" i="2"/>
  <c r="C81" i="2"/>
  <c r="G13" i="3"/>
  <c r="D8" i="3"/>
  <c r="O37" i="1"/>
  <c r="J24" i="3"/>
  <c r="J7" i="3"/>
  <c r="J11" i="3"/>
  <c r="J23" i="3"/>
  <c r="U35" i="1"/>
  <c r="F8" i="3"/>
  <c r="Q37" i="1"/>
  <c r="Q36" i="1"/>
  <c r="J10" i="3"/>
  <c r="J13" i="3"/>
  <c r="I14" i="3"/>
  <c r="D22" i="3"/>
  <c r="O38" i="1"/>
  <c r="F31" i="3"/>
  <c r="Q35" i="1"/>
  <c r="P36" i="1"/>
  <c r="S44" i="2"/>
  <c r="D25" i="2"/>
  <c r="D82" i="2"/>
  <c r="J14" i="3"/>
  <c r="E21" i="3"/>
  <c r="E22" i="3"/>
  <c r="E30" i="3"/>
  <c r="P38" i="1"/>
  <c r="P39" i="1" s="1"/>
  <c r="R35" i="1"/>
  <c r="T39" i="1"/>
  <c r="H27" i="3"/>
  <c r="S27" i="1"/>
  <c r="F30" i="3"/>
  <c r="Q38" i="1"/>
  <c r="G33" i="3"/>
  <c r="U39" i="1"/>
  <c r="D9" i="1"/>
  <c r="G16" i="3"/>
  <c r="C17" i="3"/>
  <c r="G21" i="3"/>
  <c r="G22" i="3"/>
  <c r="C38" i="1"/>
  <c r="C30" i="3" s="1"/>
  <c r="R38" i="1"/>
  <c r="R39" i="1" s="1"/>
  <c r="C49" i="1"/>
  <c r="R54" i="2"/>
  <c r="R55" i="2"/>
  <c r="G82" i="2"/>
  <c r="G10" i="3"/>
  <c r="J8" i="3"/>
  <c r="U37" i="1"/>
  <c r="U36" i="1"/>
  <c r="F9" i="1"/>
  <c r="P42" i="1"/>
  <c r="H16" i="3"/>
  <c r="H18" i="1"/>
  <c r="H18" i="3" s="1"/>
  <c r="D17" i="3"/>
  <c r="H21" i="3"/>
  <c r="D29" i="3"/>
  <c r="H38" i="1"/>
  <c r="H33" i="3" s="1"/>
  <c r="H30" i="3"/>
  <c r="I33" i="3"/>
  <c r="C35" i="3"/>
  <c r="G48" i="1"/>
  <c r="S48" i="2"/>
  <c r="G8" i="3"/>
  <c r="R37" i="1"/>
  <c r="R36" i="1"/>
  <c r="C9" i="1"/>
  <c r="I8" i="3"/>
  <c r="T37" i="1"/>
  <c r="T36" i="1"/>
  <c r="C5" i="3"/>
  <c r="C27" i="1"/>
  <c r="R5" i="1"/>
  <c r="C10" i="3"/>
  <c r="C13" i="3"/>
  <c r="Q42" i="1"/>
  <c r="I16" i="3"/>
  <c r="I18" i="1"/>
  <c r="I18" i="3" s="1"/>
  <c r="E17" i="3"/>
  <c r="I21" i="3"/>
  <c r="E29" i="3"/>
  <c r="I30" i="3"/>
  <c r="J32" i="3"/>
  <c r="J33" i="3"/>
  <c r="D35" i="3"/>
  <c r="G37" i="3"/>
  <c r="E49" i="1"/>
  <c r="U44" i="2"/>
  <c r="F25" i="2"/>
  <c r="G24" i="3"/>
  <c r="G7" i="3"/>
  <c r="G11" i="3"/>
  <c r="G23" i="3"/>
  <c r="R40" i="1"/>
  <c r="R30" i="1"/>
  <c r="H24" i="3"/>
  <c r="H7" i="3"/>
  <c r="H11" i="3"/>
  <c r="S40" i="1"/>
  <c r="S30" i="1"/>
  <c r="H23" i="3"/>
  <c r="H8" i="3"/>
  <c r="S37" i="1"/>
  <c r="S36" i="1"/>
  <c r="D5" i="3"/>
  <c r="D27" i="1"/>
  <c r="C14" i="3"/>
  <c r="R42" i="1"/>
  <c r="J16" i="3"/>
  <c r="J18" i="1"/>
  <c r="J18" i="3" s="1"/>
  <c r="F17" i="3"/>
  <c r="J21" i="3"/>
  <c r="E27" i="1"/>
  <c r="F29" i="3"/>
  <c r="J30" i="3"/>
  <c r="H37" i="3"/>
  <c r="F49" i="1"/>
  <c r="J49" i="1"/>
  <c r="N55" i="1"/>
  <c r="E9" i="3"/>
  <c r="P74" i="1"/>
  <c r="P75" i="1" s="1"/>
  <c r="P31" i="1"/>
  <c r="D23" i="3"/>
  <c r="D24" i="3"/>
  <c r="D7" i="3"/>
  <c r="O35" i="1"/>
  <c r="O40" i="1"/>
  <c r="D11" i="3"/>
  <c r="H9" i="1"/>
  <c r="E23" i="3"/>
  <c r="E24" i="3"/>
  <c r="E7" i="3"/>
  <c r="E11" i="3"/>
  <c r="P40" i="1"/>
  <c r="P30" i="1"/>
  <c r="P76" i="1"/>
  <c r="P35" i="1"/>
  <c r="I9" i="1"/>
  <c r="E13" i="3"/>
  <c r="D14" i="3"/>
  <c r="S42" i="1"/>
  <c r="G17" i="3"/>
  <c r="C18" i="1"/>
  <c r="C18" i="3" s="1"/>
  <c r="F27" i="1"/>
  <c r="G29" i="3"/>
  <c r="G38" i="1"/>
  <c r="G31" i="3" s="1"/>
  <c r="O30" i="1"/>
  <c r="D34" i="3"/>
  <c r="I37" i="3"/>
  <c r="G49" i="1"/>
  <c r="N42" i="1"/>
  <c r="O55" i="1"/>
  <c r="O53" i="1"/>
  <c r="O45" i="1"/>
  <c r="I36" i="3"/>
  <c r="F37" i="3"/>
  <c r="P41" i="1"/>
  <c r="I54" i="1"/>
  <c r="AB47" i="2"/>
  <c r="AB52" i="2"/>
  <c r="AB55" i="2"/>
  <c r="AB53" i="2"/>
  <c r="W47" i="2"/>
  <c r="W52" i="2"/>
  <c r="U49" i="2"/>
  <c r="Y67" i="2"/>
  <c r="Y59" i="2"/>
  <c r="W60" i="2"/>
  <c r="C78" i="6"/>
  <c r="J54" i="1"/>
  <c r="M65" i="2"/>
  <c r="L65" i="2"/>
  <c r="K65" i="2"/>
  <c r="E22" i="2"/>
  <c r="Z34" i="2"/>
  <c r="H82" i="2"/>
  <c r="H69" i="2"/>
  <c r="R51" i="2"/>
  <c r="N24" i="6"/>
  <c r="N48" i="6" s="1"/>
  <c r="I51" i="2"/>
  <c r="I80" i="2" s="1"/>
  <c r="Y52" i="2"/>
  <c r="U48" i="2"/>
  <c r="S51" i="2"/>
  <c r="H64" i="2"/>
  <c r="H68" i="2" s="1"/>
  <c r="AA55" i="2"/>
  <c r="S59" i="2"/>
  <c r="S67" i="2"/>
  <c r="S53" i="2"/>
  <c r="V44" i="2"/>
  <c r="S54" i="2"/>
  <c r="S55" i="2"/>
  <c r="J80" i="2"/>
  <c r="J81" i="2"/>
  <c r="J82" i="2"/>
  <c r="S43" i="2"/>
  <c r="L63" i="2"/>
  <c r="M59" i="2"/>
  <c r="L57" i="2"/>
  <c r="L64" i="2" s="1"/>
  <c r="V60" i="2"/>
  <c r="H78" i="6"/>
  <c r="C32" i="3"/>
  <c r="G34" i="3"/>
  <c r="J37" i="3"/>
  <c r="E48" i="1"/>
  <c r="T53" i="2"/>
  <c r="W83" i="2"/>
  <c r="W84" i="2" s="1"/>
  <c r="W85" i="2" s="1"/>
  <c r="G25" i="2"/>
  <c r="T54" i="2"/>
  <c r="T55" i="2"/>
  <c r="T43" i="2"/>
  <c r="Z49" i="2"/>
  <c r="J64" i="2"/>
  <c r="X60" i="2"/>
  <c r="D48" i="6"/>
  <c r="H79" i="6"/>
  <c r="G78" i="6"/>
  <c r="G79" i="6" s="1"/>
  <c r="H34" i="3"/>
  <c r="E35" i="3"/>
  <c r="F48" i="1"/>
  <c r="R34" i="1" s="1"/>
  <c r="U53" i="2"/>
  <c r="U55" i="2"/>
  <c r="U54" i="2"/>
  <c r="U43" i="2"/>
  <c r="S52" i="2"/>
  <c r="C80" i="2"/>
  <c r="U60" i="2"/>
  <c r="F68" i="2"/>
  <c r="F69" i="2" s="1"/>
  <c r="K48" i="6"/>
  <c r="K79" i="6" s="1"/>
  <c r="D13" i="3"/>
  <c r="D16" i="3"/>
  <c r="H22" i="3"/>
  <c r="H29" i="3"/>
  <c r="I31" i="3"/>
  <c r="E32" i="3"/>
  <c r="I34" i="3"/>
  <c r="F35" i="3"/>
  <c r="C54" i="1"/>
  <c r="V53" i="2"/>
  <c r="V50" i="2"/>
  <c r="I25" i="2"/>
  <c r="V55" i="2"/>
  <c r="V43" i="2"/>
  <c r="Z48" i="2"/>
  <c r="U51" i="2"/>
  <c r="D80" i="2"/>
  <c r="E16" i="3"/>
  <c r="I22" i="3"/>
  <c r="I29" i="3"/>
  <c r="J31" i="3"/>
  <c r="F32" i="3"/>
  <c r="J34" i="3"/>
  <c r="G35" i="3"/>
  <c r="D36" i="3"/>
  <c r="H48" i="1"/>
  <c r="D49" i="1"/>
  <c r="W43" i="2"/>
  <c r="W53" i="2"/>
  <c r="K22" i="2"/>
  <c r="W55" i="2"/>
  <c r="W54" i="2"/>
  <c r="R52" i="2"/>
  <c r="V51" i="2"/>
  <c r="S50" i="2"/>
  <c r="F13" i="3"/>
  <c r="F16" i="3"/>
  <c r="J22" i="3"/>
  <c r="J29" i="3"/>
  <c r="G32" i="3"/>
  <c r="C33" i="3"/>
  <c r="O34" i="1"/>
  <c r="H35" i="3"/>
  <c r="E36" i="3"/>
  <c r="I48" i="1"/>
  <c r="U34" i="1" s="1"/>
  <c r="E54" i="1"/>
  <c r="P34" i="1" s="1"/>
  <c r="J21" i="2"/>
  <c r="J22" i="2" s="1"/>
  <c r="L22" i="2"/>
  <c r="X55" i="2"/>
  <c r="X54" i="2"/>
  <c r="S47" i="2"/>
  <c r="Y47" i="2"/>
  <c r="U50" i="2"/>
  <c r="T50" i="2"/>
  <c r="F80" i="2"/>
  <c r="I48" i="6"/>
  <c r="I79" i="6" s="1"/>
  <c r="H32" i="3"/>
  <c r="D33" i="3"/>
  <c r="I35" i="3"/>
  <c r="F36" i="3"/>
  <c r="C37" i="3"/>
  <c r="J48" i="1"/>
  <c r="F54" i="1"/>
  <c r="Y53" i="2"/>
  <c r="M22" i="2"/>
  <c r="Y55" i="2"/>
  <c r="Y54" i="2"/>
  <c r="T47" i="2"/>
  <c r="X51" i="2"/>
  <c r="Z47" i="2"/>
  <c r="AB50" i="2"/>
  <c r="C64" i="2"/>
  <c r="C68" i="2" s="1"/>
  <c r="C69" i="2" s="1"/>
  <c r="X50" i="2"/>
  <c r="G80" i="2"/>
  <c r="V67" i="2"/>
  <c r="H13" i="4"/>
  <c r="I12" i="4"/>
  <c r="I13" i="4" s="1"/>
  <c r="J24" i="6"/>
  <c r="J48" i="6" s="1"/>
  <c r="J79" i="6" s="1"/>
  <c r="D21" i="3"/>
  <c r="D30" i="3"/>
  <c r="I32" i="3"/>
  <c r="E33" i="3"/>
  <c r="J35" i="3"/>
  <c r="G36" i="3"/>
  <c r="D37" i="3"/>
  <c r="G54" i="1"/>
  <c r="S34" i="1" s="1"/>
  <c r="Z53" i="2"/>
  <c r="Z50" i="2"/>
  <c r="Z52" i="2"/>
  <c r="Z55" i="2"/>
  <c r="L21" i="2"/>
  <c r="E51" i="2"/>
  <c r="E80" i="2" s="1"/>
  <c r="U47" i="2"/>
  <c r="AB43" i="2"/>
  <c r="W44" i="2"/>
  <c r="S60" i="2"/>
  <c r="D68" i="2"/>
  <c r="D69" i="2" s="1"/>
  <c r="Y50" i="2"/>
  <c r="H80" i="2"/>
  <c r="H81" i="2"/>
  <c r="H63" i="2"/>
  <c r="L48" i="6"/>
  <c r="C21" i="10"/>
  <c r="C32" i="10" s="1"/>
  <c r="F33" i="3"/>
  <c r="E37" i="3"/>
  <c r="H54" i="1"/>
  <c r="AA53" i="2"/>
  <c r="AA50" i="2"/>
  <c r="AA52" i="2"/>
  <c r="AA43" i="2"/>
  <c r="M21" i="2"/>
  <c r="F82" i="2"/>
  <c r="V52" i="2"/>
  <c r="X44" i="2"/>
  <c r="T49" i="2"/>
  <c r="E64" i="2"/>
  <c r="C63" i="2"/>
  <c r="E63" i="2"/>
  <c r="G64" i="2"/>
  <c r="G68" i="2" s="1"/>
  <c r="G69" i="2" s="1"/>
  <c r="D81" i="2"/>
  <c r="R49" i="2"/>
  <c r="F63" i="2"/>
  <c r="E81" i="2"/>
  <c r="S49" i="2"/>
  <c r="F81" i="2"/>
  <c r="V47" i="2"/>
  <c r="G81" i="2"/>
  <c r="I63" i="2"/>
  <c r="K57" i="2"/>
  <c r="K64" i="2" s="1"/>
  <c r="J25" i="2" l="1"/>
  <c r="Y44" i="2"/>
  <c r="Q34" i="1"/>
  <c r="R60" i="2"/>
  <c r="D49" i="3"/>
  <c r="O46" i="1"/>
  <c r="C55" i="1"/>
  <c r="C49" i="3" s="1"/>
  <c r="N46" i="1"/>
  <c r="C34" i="3"/>
  <c r="W75" i="2"/>
  <c r="W19" i="2"/>
  <c r="W23" i="2" s="1"/>
  <c r="H39" i="2"/>
  <c r="W45" i="2"/>
  <c r="T59" i="2"/>
  <c r="T67" i="2"/>
  <c r="F27" i="3"/>
  <c r="Q27" i="1"/>
  <c r="I81" i="2"/>
  <c r="Y48" i="2"/>
  <c r="S55" i="1"/>
  <c r="S53" i="1"/>
  <c r="S45" i="1"/>
  <c r="N45" i="1"/>
  <c r="D55" i="1"/>
  <c r="O39" i="1"/>
  <c r="M63" i="2"/>
  <c r="M57" i="2"/>
  <c r="M64" i="2" s="1"/>
  <c r="G55" i="1"/>
  <c r="G48" i="3" s="1"/>
  <c r="R46" i="1"/>
  <c r="AB51" i="2"/>
  <c r="AB48" i="2"/>
  <c r="AB49" i="2"/>
  <c r="Y51" i="2"/>
  <c r="F55" i="1"/>
  <c r="Q46" i="1"/>
  <c r="H12" i="1"/>
  <c r="H9" i="3"/>
  <c r="S31" i="1"/>
  <c r="S74" i="1"/>
  <c r="G27" i="3"/>
  <c r="R27" i="1"/>
  <c r="U67" i="2"/>
  <c r="U68" i="2"/>
  <c r="U59" i="2"/>
  <c r="AB44" i="2"/>
  <c r="M25" i="2"/>
  <c r="L25" i="2"/>
  <c r="AA44" i="2"/>
  <c r="V74" i="2"/>
  <c r="G29" i="2"/>
  <c r="G38" i="2"/>
  <c r="N53" i="1"/>
  <c r="E27" i="3"/>
  <c r="P27" i="1"/>
  <c r="R55" i="1"/>
  <c r="R53" i="1"/>
  <c r="R45" i="1"/>
  <c r="R48" i="1"/>
  <c r="D9" i="3"/>
  <c r="O74" i="1"/>
  <c r="O75" i="1" s="1"/>
  <c r="O76" i="1" s="1"/>
  <c r="O31" i="1"/>
  <c r="D12" i="1"/>
  <c r="S74" i="2"/>
  <c r="D29" i="2"/>
  <c r="D38" i="2"/>
  <c r="S39" i="1"/>
  <c r="E25" i="3"/>
  <c r="P65" i="1"/>
  <c r="E26" i="1"/>
  <c r="E26" i="3" s="1"/>
  <c r="P6" i="1"/>
  <c r="P32" i="1"/>
  <c r="G49" i="3"/>
  <c r="C27" i="3"/>
  <c r="N27" i="1"/>
  <c r="F9" i="3"/>
  <c r="Q74" i="1"/>
  <c r="F12" i="1"/>
  <c r="Q31" i="1"/>
  <c r="C31" i="3"/>
  <c r="Y49" i="2"/>
  <c r="J48" i="3"/>
  <c r="U55" i="1"/>
  <c r="U53" i="1"/>
  <c r="U45" i="1"/>
  <c r="I54" i="3"/>
  <c r="I55" i="1"/>
  <c r="T46" i="1"/>
  <c r="I9" i="3"/>
  <c r="T74" i="1"/>
  <c r="T75" i="1" s="1"/>
  <c r="T76" i="1" s="1"/>
  <c r="T31" i="1"/>
  <c r="I12" i="1"/>
  <c r="J27" i="3"/>
  <c r="U27" i="1"/>
  <c r="E55" i="1"/>
  <c r="P46" i="1"/>
  <c r="G12" i="3"/>
  <c r="R64" i="1"/>
  <c r="G25" i="1"/>
  <c r="G15" i="1"/>
  <c r="G15" i="3" s="1"/>
  <c r="E82" i="2"/>
  <c r="T44" i="2"/>
  <c r="E25" i="2"/>
  <c r="U74" i="2"/>
  <c r="F29" i="2"/>
  <c r="F38" i="2"/>
  <c r="AA51" i="2"/>
  <c r="AA48" i="2"/>
  <c r="AA49" i="2"/>
  <c r="K25" i="2"/>
  <c r="Z44" i="2"/>
  <c r="Q24" i="6"/>
  <c r="J49" i="3"/>
  <c r="H38" i="3"/>
  <c r="H56" i="1"/>
  <c r="G30" i="3"/>
  <c r="I27" i="3"/>
  <c r="T27" i="1"/>
  <c r="R75" i="1"/>
  <c r="R76" i="1" s="1"/>
  <c r="T60" i="2"/>
  <c r="E68" i="2"/>
  <c r="E69" i="2" s="1"/>
  <c r="W67" i="2"/>
  <c r="W61" i="2"/>
  <c r="W68" i="2"/>
  <c r="W69" i="2"/>
  <c r="W59" i="2"/>
  <c r="F48" i="3"/>
  <c r="Q55" i="1"/>
  <c r="Q53" i="1"/>
  <c r="Q45" i="1"/>
  <c r="H54" i="3"/>
  <c r="H55" i="1"/>
  <c r="H48" i="3" s="1"/>
  <c r="S46" i="1"/>
  <c r="X74" i="2"/>
  <c r="I29" i="2"/>
  <c r="I38" i="2"/>
  <c r="C38" i="3"/>
  <c r="C56" i="1"/>
  <c r="I48" i="3"/>
  <c r="T55" i="1"/>
  <c r="T53" i="1"/>
  <c r="T45" i="1"/>
  <c r="C36" i="3"/>
  <c r="J68" i="2"/>
  <c r="J69" i="2" s="1"/>
  <c r="Y60" i="2"/>
  <c r="E48" i="3"/>
  <c r="P47" i="1"/>
  <c r="P56" i="1"/>
  <c r="P57" i="1"/>
  <c r="P55" i="1"/>
  <c r="P53" i="1"/>
  <c r="P48" i="1"/>
  <c r="P45" i="1"/>
  <c r="G38" i="3"/>
  <c r="F49" i="3"/>
  <c r="C9" i="3"/>
  <c r="N74" i="1"/>
  <c r="N31" i="1"/>
  <c r="C12" i="1"/>
  <c r="C29" i="3"/>
  <c r="H31" i="3"/>
  <c r="J9" i="3"/>
  <c r="J12" i="1"/>
  <c r="U74" i="1"/>
  <c r="U75" i="1" s="1"/>
  <c r="U76" i="1" s="1"/>
  <c r="U31" i="1"/>
  <c r="T34" i="1"/>
  <c r="X67" i="2"/>
  <c r="X59" i="2"/>
  <c r="J54" i="3"/>
  <c r="J55" i="1"/>
  <c r="U46" i="1"/>
  <c r="Q39" i="1"/>
  <c r="H49" i="3"/>
  <c r="R59" i="2"/>
  <c r="R67" i="2"/>
  <c r="I82" i="2"/>
  <c r="I69" i="2"/>
  <c r="D27" i="3"/>
  <c r="O27" i="1"/>
  <c r="E49" i="3"/>
  <c r="R44" i="2"/>
  <c r="C25" i="2"/>
  <c r="G56" i="1" l="1"/>
  <c r="G25" i="3"/>
  <c r="R32" i="1"/>
  <c r="G26" i="1"/>
  <c r="R6" i="1"/>
  <c r="R65" i="1"/>
  <c r="G31" i="2"/>
  <c r="V83" i="2"/>
  <c r="V84" i="2" s="1"/>
  <c r="V85" i="2" s="1"/>
  <c r="R74" i="2"/>
  <c r="C29" i="2"/>
  <c r="C38" i="2"/>
  <c r="I58" i="3"/>
  <c r="I50" i="3"/>
  <c r="I55" i="3"/>
  <c r="I44" i="3"/>
  <c r="I46" i="3"/>
  <c r="I52" i="3"/>
  <c r="I51" i="3"/>
  <c r="I53" i="3"/>
  <c r="I56" i="1"/>
  <c r="I47" i="3"/>
  <c r="I41" i="3"/>
  <c r="I40" i="3"/>
  <c r="I45" i="3"/>
  <c r="I49" i="3"/>
  <c r="I42" i="3"/>
  <c r="I43" i="3"/>
  <c r="AA74" i="2"/>
  <c r="L38" i="2"/>
  <c r="L29" i="2"/>
  <c r="S75" i="1"/>
  <c r="S76" i="1" s="1"/>
  <c r="J12" i="3"/>
  <c r="U64" i="1"/>
  <c r="J25" i="1"/>
  <c r="J15" i="1"/>
  <c r="J15" i="3" s="1"/>
  <c r="X75" i="2"/>
  <c r="X19" i="2"/>
  <c r="X23" i="2" s="1"/>
  <c r="I39" i="2"/>
  <c r="X45" i="2"/>
  <c r="U45" i="2"/>
  <c r="U75" i="2"/>
  <c r="U19" i="2"/>
  <c r="U23" i="2" s="1"/>
  <c r="F39" i="2"/>
  <c r="F12" i="3"/>
  <c r="Q64" i="1"/>
  <c r="F25" i="1"/>
  <c r="F15" i="1"/>
  <c r="F15" i="3" s="1"/>
  <c r="S75" i="2"/>
  <c r="S19" i="2"/>
  <c r="S23" i="2" s="1"/>
  <c r="D39" i="2"/>
  <c r="S45" i="2"/>
  <c r="S68" i="2"/>
  <c r="R56" i="1"/>
  <c r="AB74" i="2"/>
  <c r="M38" i="2"/>
  <c r="M29" i="2"/>
  <c r="G54" i="3"/>
  <c r="P8" i="1"/>
  <c r="P11" i="1" s="1"/>
  <c r="I31" i="2"/>
  <c r="X83" i="2"/>
  <c r="X84" i="2" s="1"/>
  <c r="X85" i="2" s="1"/>
  <c r="Q75" i="1"/>
  <c r="Q76" i="1" s="1"/>
  <c r="D31" i="2"/>
  <c r="S83" i="2"/>
  <c r="S84" i="2" s="1"/>
  <c r="S85" i="2" s="1"/>
  <c r="S64" i="1"/>
  <c r="H12" i="3"/>
  <c r="H25" i="1"/>
  <c r="H15" i="1"/>
  <c r="H15" i="3" s="1"/>
  <c r="W62" i="2"/>
  <c r="W70" i="2"/>
  <c r="W46" i="2"/>
  <c r="W25" i="2"/>
  <c r="F31" i="2"/>
  <c r="U83" i="2"/>
  <c r="U84" i="2" s="1"/>
  <c r="U85" i="2" s="1"/>
  <c r="E55" i="3"/>
  <c r="E58" i="3"/>
  <c r="E50" i="3"/>
  <c r="E46" i="3"/>
  <c r="E47" i="3"/>
  <c r="E51" i="3"/>
  <c r="E53" i="3"/>
  <c r="E52" i="3"/>
  <c r="E56" i="1"/>
  <c r="E43" i="3"/>
  <c r="E41" i="3"/>
  <c r="E42" i="3"/>
  <c r="E45" i="3"/>
  <c r="E40" i="3"/>
  <c r="E44" i="3"/>
  <c r="J58" i="3"/>
  <c r="J50" i="3"/>
  <c r="J55" i="3"/>
  <c r="J41" i="3"/>
  <c r="J47" i="3"/>
  <c r="J42" i="3"/>
  <c r="J40" i="3"/>
  <c r="J52" i="3"/>
  <c r="J45" i="3"/>
  <c r="J44" i="3"/>
  <c r="J56" i="1"/>
  <c r="J53" i="3"/>
  <c r="J46" i="3"/>
  <c r="J43" i="3"/>
  <c r="J51" i="3"/>
  <c r="E54" i="3"/>
  <c r="Z74" i="2"/>
  <c r="K38" i="2"/>
  <c r="K29" i="2"/>
  <c r="G58" i="3"/>
  <c r="G50" i="3"/>
  <c r="G55" i="3"/>
  <c r="G42" i="3"/>
  <c r="G41" i="3"/>
  <c r="G44" i="3"/>
  <c r="G40" i="3"/>
  <c r="G46" i="3"/>
  <c r="G45" i="3"/>
  <c r="G47" i="3"/>
  <c r="G43" i="3"/>
  <c r="G51" i="3"/>
  <c r="G52" i="3"/>
  <c r="G53" i="3"/>
  <c r="T74" i="2"/>
  <c r="E29" i="2"/>
  <c r="E38" i="2"/>
  <c r="D12" i="3"/>
  <c r="D25" i="1"/>
  <c r="O64" i="1"/>
  <c r="D15" i="1"/>
  <c r="D15" i="3" s="1"/>
  <c r="F55" i="3"/>
  <c r="F58" i="3"/>
  <c r="F50" i="3"/>
  <c r="F40" i="3"/>
  <c r="F42" i="3"/>
  <c r="F44" i="3"/>
  <c r="F43" i="3"/>
  <c r="F53" i="3"/>
  <c r="F46" i="3"/>
  <c r="F51" i="3"/>
  <c r="F45" i="3"/>
  <c r="F47" i="3"/>
  <c r="F56" i="1"/>
  <c r="F41" i="3"/>
  <c r="F52" i="3"/>
  <c r="C12" i="3"/>
  <c r="C25" i="1"/>
  <c r="N64" i="1"/>
  <c r="C15" i="1"/>
  <c r="C15" i="3" s="1"/>
  <c r="H58" i="3"/>
  <c r="H50" i="3"/>
  <c r="H55" i="3"/>
  <c r="H51" i="3"/>
  <c r="H46" i="3"/>
  <c r="H52" i="3"/>
  <c r="H43" i="3"/>
  <c r="H41" i="3"/>
  <c r="H47" i="3"/>
  <c r="H45" i="3"/>
  <c r="H40" i="3"/>
  <c r="H42" i="3"/>
  <c r="H53" i="3"/>
  <c r="H44" i="3"/>
  <c r="F54" i="3"/>
  <c r="D55" i="3"/>
  <c r="D58" i="3"/>
  <c r="D50" i="3"/>
  <c r="D51" i="3"/>
  <c r="D52" i="3"/>
  <c r="D42" i="3"/>
  <c r="D45" i="3"/>
  <c r="D44" i="3"/>
  <c r="D41" i="3"/>
  <c r="D47" i="3"/>
  <c r="D56" i="1"/>
  <c r="D54" i="3"/>
  <c r="D40" i="3"/>
  <c r="D46" i="3"/>
  <c r="D48" i="3"/>
  <c r="D43" i="3"/>
  <c r="D53" i="3"/>
  <c r="I12" i="3"/>
  <c r="T64" i="1"/>
  <c r="I25" i="1"/>
  <c r="I15" i="1"/>
  <c r="I15" i="3" s="1"/>
  <c r="C55" i="3"/>
  <c r="C58" i="3"/>
  <c r="C50" i="3"/>
  <c r="C47" i="3"/>
  <c r="C41" i="3"/>
  <c r="C53" i="3"/>
  <c r="C43" i="3"/>
  <c r="C42" i="3"/>
  <c r="C48" i="3"/>
  <c r="C44" i="3"/>
  <c r="C46" i="3"/>
  <c r="C40" i="3"/>
  <c r="C45" i="3"/>
  <c r="C51" i="3"/>
  <c r="C52" i="3"/>
  <c r="J38" i="2"/>
  <c r="Y74" i="2"/>
  <c r="J29" i="2"/>
  <c r="X68" i="2"/>
  <c r="N75" i="1"/>
  <c r="N76" i="1" s="1"/>
  <c r="V75" i="2"/>
  <c r="V45" i="2"/>
  <c r="V19" i="2"/>
  <c r="V23" i="2" s="1"/>
  <c r="G39" i="2"/>
  <c r="V68" i="2"/>
  <c r="C54" i="3"/>
  <c r="P66" i="1" l="1"/>
  <c r="P58" i="1"/>
  <c r="P33" i="1"/>
  <c r="P49" i="1"/>
  <c r="P13" i="1"/>
  <c r="Y45" i="2"/>
  <c r="Y75" i="2"/>
  <c r="Y19" i="2"/>
  <c r="Y23" i="2" s="1"/>
  <c r="J39" i="2"/>
  <c r="Y68" i="2"/>
  <c r="T75" i="2"/>
  <c r="T19" i="2"/>
  <c r="T23" i="2" s="1"/>
  <c r="E39" i="2"/>
  <c r="T45" i="2"/>
  <c r="T68" i="2"/>
  <c r="R75" i="2"/>
  <c r="R45" i="2"/>
  <c r="R19" i="2"/>
  <c r="R23" i="2" s="1"/>
  <c r="C39" i="2"/>
  <c r="R68" i="2"/>
  <c r="V69" i="2"/>
  <c r="V61" i="2"/>
  <c r="E31" i="2"/>
  <c r="T83" i="2"/>
  <c r="T84" i="2" s="1"/>
  <c r="T85" i="2" s="1"/>
  <c r="F25" i="3"/>
  <c r="Q65" i="1"/>
  <c r="F26" i="1"/>
  <c r="Q6" i="1"/>
  <c r="Q32" i="1"/>
  <c r="Q56" i="1"/>
  <c r="Q48" i="1"/>
  <c r="J25" i="3"/>
  <c r="J26" i="1"/>
  <c r="U32" i="1"/>
  <c r="U65" i="1"/>
  <c r="U6" i="1"/>
  <c r="U56" i="1"/>
  <c r="U48" i="1"/>
  <c r="C31" i="2"/>
  <c r="R83" i="2"/>
  <c r="R84" i="2" s="1"/>
  <c r="R85" i="2" s="1"/>
  <c r="V46" i="2"/>
  <c r="V62" i="2"/>
  <c r="V70" i="2"/>
  <c r="V25" i="2"/>
  <c r="I25" i="3"/>
  <c r="I26" i="1"/>
  <c r="T32" i="1"/>
  <c r="T65" i="1"/>
  <c r="T6" i="1"/>
  <c r="T56" i="1"/>
  <c r="T48" i="1"/>
  <c r="M30" i="2"/>
  <c r="AB22" i="2" s="1"/>
  <c r="AB83" i="2"/>
  <c r="AB84" i="2" s="1"/>
  <c r="AB85" i="2" s="1"/>
  <c r="H25" i="3"/>
  <c r="H26" i="1"/>
  <c r="S32" i="1"/>
  <c r="S65" i="1"/>
  <c r="S6" i="1"/>
  <c r="S48" i="1"/>
  <c r="S56" i="1"/>
  <c r="AB75" i="2"/>
  <c r="M39" i="2"/>
  <c r="AB61" i="2" s="1"/>
  <c r="AB45" i="2"/>
  <c r="AB19" i="2"/>
  <c r="U61" i="2"/>
  <c r="U69" i="2"/>
  <c r="K30" i="2"/>
  <c r="Z22" i="2" s="1"/>
  <c r="Z83" i="2"/>
  <c r="Z84" i="2" s="1"/>
  <c r="Z85" i="2" s="1"/>
  <c r="U62" i="2"/>
  <c r="U70" i="2"/>
  <c r="U46" i="2"/>
  <c r="U25" i="2"/>
  <c r="L30" i="2"/>
  <c r="AA22" i="2" s="1"/>
  <c r="L31" i="2"/>
  <c r="F9" i="2" s="1"/>
  <c r="L66" i="2" s="1"/>
  <c r="AA83" i="2"/>
  <c r="AA84" i="2" s="1"/>
  <c r="AA85" i="2" s="1"/>
  <c r="Z19" i="2"/>
  <c r="K39" i="2"/>
  <c r="Z61" i="2" s="1"/>
  <c r="Z45" i="2"/>
  <c r="Z75" i="2"/>
  <c r="AA45" i="2"/>
  <c r="AA75" i="2"/>
  <c r="L39" i="2"/>
  <c r="AA61" i="2" s="1"/>
  <c r="AA19" i="2"/>
  <c r="AA23" i="2" s="1"/>
  <c r="R8" i="1"/>
  <c r="R11" i="1"/>
  <c r="J31" i="2"/>
  <c r="D9" i="2" s="1"/>
  <c r="Y83" i="2"/>
  <c r="Y84" i="2" s="1"/>
  <c r="Y85" i="2" s="1"/>
  <c r="G26" i="3"/>
  <c r="R47" i="1"/>
  <c r="R57" i="1"/>
  <c r="S69" i="2"/>
  <c r="S61" i="2"/>
  <c r="C25" i="3"/>
  <c r="N65" i="1"/>
  <c r="N6" i="1"/>
  <c r="N32" i="1"/>
  <c r="C26" i="1"/>
  <c r="N56" i="1"/>
  <c r="N48" i="1"/>
  <c r="X69" i="2"/>
  <c r="X61" i="2"/>
  <c r="O65" i="1"/>
  <c r="D25" i="3"/>
  <c r="O32" i="1"/>
  <c r="O6" i="1"/>
  <c r="D26" i="1"/>
  <c r="O48" i="1"/>
  <c r="O56" i="1"/>
  <c r="W76" i="2"/>
  <c r="W63" i="2"/>
  <c r="W64" i="2"/>
  <c r="W72" i="2"/>
  <c r="W31" i="2"/>
  <c r="W35" i="2" s="1"/>
  <c r="W71" i="2"/>
  <c r="S70" i="2"/>
  <c r="S62" i="2"/>
  <c r="S46" i="2"/>
  <c r="S25" i="2"/>
  <c r="X62" i="2"/>
  <c r="X70" i="2"/>
  <c r="X46" i="2"/>
  <c r="X25" i="2"/>
  <c r="S64" i="2" l="1"/>
  <c r="S71" i="2"/>
  <c r="S72" i="2"/>
  <c r="S76" i="2"/>
  <c r="S63" i="2"/>
  <c r="S31" i="2"/>
  <c r="S35" i="2" s="1"/>
  <c r="U8" i="1"/>
  <c r="U11" i="1" s="1"/>
  <c r="T70" i="2"/>
  <c r="T46" i="2"/>
  <c r="T62" i="2"/>
  <c r="T25" i="2"/>
  <c r="O8" i="1"/>
  <c r="O11" i="1" s="1"/>
  <c r="S8" i="1"/>
  <c r="S11" i="1" s="1"/>
  <c r="L68" i="2"/>
  <c r="AA59" i="2"/>
  <c r="AA60" i="2"/>
  <c r="I26" i="3"/>
  <c r="T57" i="1"/>
  <c r="T47" i="1"/>
  <c r="D26" i="3"/>
  <c r="O47" i="1"/>
  <c r="O57" i="1"/>
  <c r="K31" i="2"/>
  <c r="E9" i="2" s="1"/>
  <c r="K66" i="2" s="1"/>
  <c r="J26" i="3"/>
  <c r="U57" i="1"/>
  <c r="U47" i="1"/>
  <c r="Y61" i="2"/>
  <c r="Y69" i="2"/>
  <c r="H26" i="3"/>
  <c r="S47" i="1"/>
  <c r="S57" i="1"/>
  <c r="V72" i="2"/>
  <c r="V76" i="2"/>
  <c r="V63" i="2"/>
  <c r="V71" i="2"/>
  <c r="V31" i="2"/>
  <c r="V35" i="2" s="1"/>
  <c r="V64" i="2"/>
  <c r="Y62" i="2"/>
  <c r="Y70" i="2"/>
  <c r="Y46" i="2"/>
  <c r="Y25" i="2"/>
  <c r="R61" i="2"/>
  <c r="R69" i="2"/>
  <c r="Z23" i="2"/>
  <c r="R70" i="2"/>
  <c r="R46" i="2"/>
  <c r="R25" i="2"/>
  <c r="R62" i="2"/>
  <c r="AB23" i="2"/>
  <c r="M31" i="2"/>
  <c r="G9" i="2" s="1"/>
  <c r="M66" i="2" s="1"/>
  <c r="P59" i="1"/>
  <c r="P67" i="1"/>
  <c r="P50" i="1"/>
  <c r="P15" i="1"/>
  <c r="F26" i="3"/>
  <c r="Q47" i="1"/>
  <c r="Q57" i="1"/>
  <c r="X76" i="2"/>
  <c r="X63" i="2"/>
  <c r="X64" i="2"/>
  <c r="X71" i="2"/>
  <c r="X72" i="2"/>
  <c r="X31" i="2"/>
  <c r="X35" i="2" s="1"/>
  <c r="Q8" i="1"/>
  <c r="Q11" i="1" s="1"/>
  <c r="C26" i="3"/>
  <c r="N57" i="1"/>
  <c r="N47" i="1"/>
  <c r="R66" i="1"/>
  <c r="R58" i="1"/>
  <c r="R33" i="1"/>
  <c r="R49" i="1"/>
  <c r="R13" i="1"/>
  <c r="U71" i="2"/>
  <c r="U72" i="2"/>
  <c r="U76" i="2"/>
  <c r="U63" i="2"/>
  <c r="U64" i="2"/>
  <c r="U31" i="2"/>
  <c r="U35" i="2" s="1"/>
  <c r="N8" i="1"/>
  <c r="N11" i="1" s="1"/>
  <c r="AA62" i="2"/>
  <c r="AA46" i="2"/>
  <c r="AA25" i="2"/>
  <c r="T8" i="1"/>
  <c r="T11" i="1" s="1"/>
  <c r="T69" i="2"/>
  <c r="T61" i="2"/>
  <c r="T33" i="1" l="1"/>
  <c r="T49" i="1"/>
  <c r="T13" i="1"/>
  <c r="T66" i="1"/>
  <c r="T58" i="1"/>
  <c r="S66" i="1"/>
  <c r="S58" i="1"/>
  <c r="S33" i="1"/>
  <c r="S49" i="1"/>
  <c r="S13" i="1"/>
  <c r="U33" i="1"/>
  <c r="U49" i="1"/>
  <c r="U13" i="1"/>
  <c r="U66" i="1"/>
  <c r="U58" i="1"/>
  <c r="O66" i="1"/>
  <c r="O58" i="1"/>
  <c r="O33" i="1"/>
  <c r="O13" i="1"/>
  <c r="O49" i="1"/>
  <c r="N66" i="1"/>
  <c r="N58" i="1"/>
  <c r="N33" i="1"/>
  <c r="N13" i="1"/>
  <c r="N49" i="1"/>
  <c r="Q66" i="1"/>
  <c r="Q58" i="1"/>
  <c r="Q33" i="1"/>
  <c r="Q49" i="1"/>
  <c r="Q13" i="1"/>
  <c r="T64" i="2"/>
  <c r="T71" i="2"/>
  <c r="T72" i="2"/>
  <c r="T76" i="2"/>
  <c r="T31" i="2"/>
  <c r="T35" i="2" s="1"/>
  <c r="T63" i="2"/>
  <c r="Z46" i="2"/>
  <c r="Z62" i="2"/>
  <c r="Z25" i="2"/>
  <c r="Y76" i="2"/>
  <c r="Y63" i="2"/>
  <c r="Y64" i="2"/>
  <c r="Y71" i="2"/>
  <c r="Y72" i="2"/>
  <c r="Y31" i="2"/>
  <c r="Y35" i="2" s="1"/>
  <c r="AB60" i="2"/>
  <c r="AB59" i="2"/>
  <c r="M68" i="2"/>
  <c r="R63" i="2"/>
  <c r="R64" i="2"/>
  <c r="R71" i="2"/>
  <c r="R72" i="2"/>
  <c r="R31" i="2"/>
  <c r="R35" i="2" s="1"/>
  <c r="R59" i="1"/>
  <c r="R67" i="1"/>
  <c r="R15" i="1"/>
  <c r="R50" i="1"/>
  <c r="AB62" i="2"/>
  <c r="AB25" i="2"/>
  <c r="AB46" i="2"/>
  <c r="Z59" i="2"/>
  <c r="Z60" i="2"/>
  <c r="K68" i="2"/>
  <c r="P51" i="1"/>
  <c r="P60" i="1"/>
  <c r="P18" i="1"/>
  <c r="AA63" i="2"/>
  <c r="AA64" i="2"/>
  <c r="AA76" i="2"/>
  <c r="AA31" i="2"/>
  <c r="AA35" i="2" s="1"/>
  <c r="U59" i="1" l="1"/>
  <c r="U67" i="1"/>
  <c r="U50" i="1"/>
  <c r="U15" i="1"/>
  <c r="N50" i="1"/>
  <c r="N15" i="1"/>
  <c r="N59" i="1"/>
  <c r="S59" i="1"/>
  <c r="S67" i="1"/>
  <c r="S50" i="1"/>
  <c r="S15" i="1"/>
  <c r="R51" i="1"/>
  <c r="R18" i="1"/>
  <c r="R60" i="1"/>
  <c r="P61" i="1"/>
  <c r="P52" i="1"/>
  <c r="P21" i="1"/>
  <c r="P24" i="1" s="1"/>
  <c r="P25" i="1" s="1"/>
  <c r="O50" i="1"/>
  <c r="O59" i="1"/>
  <c r="O15" i="1"/>
  <c r="O67" i="1"/>
  <c r="Q59" i="1"/>
  <c r="Q67" i="1"/>
  <c r="Q50" i="1"/>
  <c r="Q15" i="1"/>
  <c r="Z76" i="2"/>
  <c r="Z63" i="2"/>
  <c r="Z64" i="2"/>
  <c r="Z31" i="2"/>
  <c r="Z35" i="2" s="1"/>
  <c r="K42" i="2" s="1"/>
  <c r="Z72" i="2" s="1"/>
  <c r="T59" i="1"/>
  <c r="T67" i="1"/>
  <c r="T50" i="1"/>
  <c r="T15" i="1"/>
  <c r="AB63" i="2"/>
  <c r="AB64" i="2"/>
  <c r="AB76" i="2"/>
  <c r="AB31" i="2"/>
  <c r="AB35" i="2" s="1"/>
  <c r="T51" i="1" l="1"/>
  <c r="T60" i="1"/>
  <c r="T18" i="1"/>
  <c r="S51" i="1"/>
  <c r="S60" i="1"/>
  <c r="S18" i="1"/>
  <c r="N60" i="1"/>
  <c r="N18" i="1"/>
  <c r="N51" i="1"/>
  <c r="O60" i="1"/>
  <c r="O18" i="1"/>
  <c r="O51" i="1"/>
  <c r="Z71" i="2"/>
  <c r="U51" i="1"/>
  <c r="U60" i="1"/>
  <c r="U18" i="1"/>
  <c r="K51" i="2"/>
  <c r="L42" i="2"/>
  <c r="Z67" i="2"/>
  <c r="Z69" i="2"/>
  <c r="Z68" i="2"/>
  <c r="Z70" i="2"/>
  <c r="Q51" i="1"/>
  <c r="Q60" i="1"/>
  <c r="Q18" i="1"/>
  <c r="R61" i="1"/>
  <c r="R52" i="1"/>
  <c r="R21" i="1"/>
  <c r="R24" i="1" s="1"/>
  <c r="R25" i="1" s="1"/>
  <c r="O61" i="1" l="1"/>
  <c r="O52" i="1"/>
  <c r="O21" i="1"/>
  <c r="O24" i="1" s="1"/>
  <c r="O25" i="1" s="1"/>
  <c r="N61" i="1"/>
  <c r="N52" i="1"/>
  <c r="N21" i="1"/>
  <c r="N24" i="1" s="1"/>
  <c r="N25" i="1" s="1"/>
  <c r="K82" i="2"/>
  <c r="K69" i="2"/>
  <c r="K80" i="2"/>
  <c r="K81" i="2"/>
  <c r="U61" i="1"/>
  <c r="U52" i="1"/>
  <c r="U21" i="1"/>
  <c r="U24" i="1" s="1"/>
  <c r="U25" i="1" s="1"/>
  <c r="L51" i="2"/>
  <c r="M42" i="2"/>
  <c r="AA67" i="2"/>
  <c r="AA68" i="2"/>
  <c r="AA69" i="2"/>
  <c r="AA70" i="2"/>
  <c r="AA72" i="2"/>
  <c r="AA71" i="2"/>
  <c r="T61" i="1"/>
  <c r="T52" i="1"/>
  <c r="T21" i="1"/>
  <c r="T24" i="1" s="1"/>
  <c r="T25" i="1" s="1"/>
  <c r="S61" i="1"/>
  <c r="S52" i="1"/>
  <c r="S21" i="1"/>
  <c r="S24" i="1" s="1"/>
  <c r="S25" i="1" s="1"/>
  <c r="Q61" i="1"/>
  <c r="Q52" i="1"/>
  <c r="Q21" i="1"/>
  <c r="Q24" i="1" s="1"/>
  <c r="Q25" i="1" s="1"/>
  <c r="L82" i="2" l="1"/>
  <c r="L69" i="2"/>
  <c r="L80" i="2"/>
  <c r="L81" i="2"/>
  <c r="M51" i="2"/>
  <c r="AB67" i="2"/>
  <c r="AB68" i="2"/>
  <c r="AB69" i="2"/>
  <c r="AB70" i="2"/>
  <c r="AB71" i="2"/>
  <c r="AB72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<sst xmlns="http://schemas.openxmlformats.org/spreadsheetml/2006/main" count="963" uniqueCount="624">
  <si>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</si>
  <si>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HAR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</si>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</sst>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32865</v>
      </c>
      <c r="O6" s="187">
        <f t="shared" si="1"/>
        <v>40686</v>
      </c>
      <c r="P6" s="187">
        <f t="shared" si="1"/>
        <v>27879</v>
      </c>
      <c r="Q6" s="187">
        <f t="shared" si="1"/>
        <v>33604</v>
      </c>
      <c r="R6" s="187">
        <f t="shared" si="1"/>
        <v>17327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186834</v>
      </c>
      <c r="D7" s="123">
        <f>SUMIF(PL.data!$D$3:$D$25, FSA!$A7, PL.data!F$3:F$25)</f>
        <v>163228</v>
      </c>
      <c r="E7" s="123">
        <f>SUMIF(PL.data!$D$3:$D$25, FSA!$A7, PL.data!G$3:G$25)</f>
        <v>159409</v>
      </c>
      <c r="F7" s="123">
        <f>SUMIF(PL.data!$D$3:$D$25, FSA!$A7, PL.data!H$3:H$25)</f>
        <v>42697</v>
      </c>
      <c r="G7" s="123">
        <f>SUMIF(PL.data!$D$3:$D$25, FSA!$A7, PL.data!I$3:I$25)</f>
        <v>144961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-152115</v>
      </c>
      <c r="D8" s="123">
        <f>-SUMIF(PL.data!$D$3:$D$25, FSA!$A8, PL.data!F$3:F$25)</f>
        <v>-126717</v>
      </c>
      <c r="E8" s="123">
        <f>-SUMIF(PL.data!$D$3:$D$25, FSA!$A8, PL.data!G$3:G$25)</f>
        <v>-137175</v>
      </c>
      <c r="F8" s="123">
        <f>-SUMIF(PL.data!$D$3:$D$25, FSA!$A8, PL.data!H$3:H$25)</f>
        <v>-14753</v>
      </c>
      <c r="G8" s="123">
        <f>-SUMIF(PL.data!$D$3:$D$25, FSA!$A8, PL.data!I$3:I$25)</f>
        <v>-131114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7169</v>
      </c>
      <c r="O8" s="190">
        <f>CF.data!F12-FSA!O7-FSA!O6</f>
        <v>172</v>
      </c>
      <c r="P8" s="190">
        <f>CF.data!G12-FSA!P7-FSA!P6</f>
        <v>-65</v>
      </c>
      <c r="Q8" s="190">
        <f>CF.data!H12-FSA!Q7-FSA!Q6</f>
        <v>-1960</v>
      </c>
      <c r="R8" s="190">
        <f>CF.data!I12-FSA!R7-FSA!R6</f>
        <v>8539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34719</v>
      </c>
      <c r="D9" s="187">
        <f t="shared" si="3"/>
        <v>36511</v>
      </c>
      <c r="E9" s="187">
        <f t="shared" si="3"/>
        <v>22234</v>
      </c>
      <c r="F9" s="187">
        <f t="shared" si="3"/>
        <v>27944</v>
      </c>
      <c r="G9" s="187">
        <f t="shared" si="3"/>
        <v>13847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-12223</v>
      </c>
      <c r="O9" s="190">
        <f>SUMIF(CF.data!$D$4:$D$43, $L9, CF.data!F$4:F$43)</f>
        <v>-10936</v>
      </c>
      <c r="P9" s="190">
        <f>SUMIF(CF.data!$D$4:$D$43, $L9, CF.data!G$4:G$43)</f>
        <v>-7523</v>
      </c>
      <c r="Q9" s="190">
        <f>SUMIF(CF.data!$D$4:$D$43, $L9, CF.data!H$4:H$43)</f>
        <v>-23023</v>
      </c>
      <c r="R9" s="190">
        <f>SUMIF(CF.data!$D$4:$D$43, $L9, CF.data!I$4:I$43)</f>
        <v>-21618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-20286</v>
      </c>
      <c r="D10" s="123">
        <f>-SUMIF(PL.data!$D$3:$D$25, FSA!$A10, PL.data!F$3:F$25)</f>
        <v>-13141</v>
      </c>
      <c r="E10" s="123">
        <f>-SUMIF(PL.data!$D$3:$D$25, FSA!$A10, PL.data!G$3:G$25)</f>
        <v>-12021</v>
      </c>
      <c r="F10" s="123">
        <f>-SUMIF(PL.data!$D$3:$D$25, FSA!$A10, PL.data!H$3:H$25)</f>
        <v>-11121</v>
      </c>
      <c r="G10" s="123">
        <f>-SUMIF(PL.data!$D$3:$D$25, FSA!$A10, PL.data!I$3:I$25)</f>
        <v>-4585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-6201</v>
      </c>
      <c r="O10" s="190">
        <f>SUMIF(CF.data!$D$4:$D$43, $L10, CF.data!F$4:F$43)</f>
        <v>-3390</v>
      </c>
      <c r="P10" s="190">
        <f>SUMIF(CF.data!$D$4:$D$43, $L10, CF.data!G$4:G$43)</f>
        <v>-4018</v>
      </c>
      <c r="Q10" s="190">
        <f>SUMIF(CF.data!$D$4:$D$43, $L10, CF.data!H$4:H$43)</f>
        <v>-441</v>
      </c>
      <c r="R10" s="190">
        <f>SUMIF(CF.data!$D$4:$D$43, $L10, CF.data!I$4:I$43)</f>
        <v>-867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21610</v>
      </c>
      <c r="O11" s="187">
        <f t="shared" si="4"/>
        <v>26532</v>
      </c>
      <c r="P11" s="187">
        <f t="shared" si="4"/>
        <v>16273</v>
      </c>
      <c r="Q11" s="187">
        <f t="shared" si="4"/>
        <v>8180</v>
      </c>
      <c r="R11" s="187">
        <f t="shared" si="4"/>
        <v>3381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14433</v>
      </c>
      <c r="D12" s="187">
        <f t="shared" si="5"/>
        <v>23370</v>
      </c>
      <c r="E12" s="187">
        <f t="shared" si="5"/>
        <v>10213</v>
      </c>
      <c r="F12" s="187">
        <f t="shared" si="5"/>
        <v>16823</v>
      </c>
      <c r="G12" s="187">
        <f t="shared" si="5"/>
        <v>9262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75924</v>
      </c>
      <c r="O12" s="190">
        <f>SUMIF(CF.data!$D$4:$D$43, $L12, CF.data!F$4:F$43)</f>
        <v>19274</v>
      </c>
      <c r="P12" s="190">
        <f>SUMIF(CF.data!$D$4:$D$43, $L12, CF.data!G$4:G$43)</f>
        <v>47293</v>
      </c>
      <c r="Q12" s="190">
        <f>SUMIF(CF.data!$D$4:$D$43, $L12, CF.data!H$4:H$43)</f>
        <v>-14542</v>
      </c>
      <c r="R12" s="190">
        <f>SUMIF(CF.data!$D$4:$D$43, $L12, CF.data!I$4:I$43)</f>
        <v>3875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8026</v>
      </c>
      <c r="D13" s="123">
        <f>SUMIF(PL.data!$D$3:$D$25, FSA!$A13, PL.data!F$3:F$25)</f>
        <v>-764</v>
      </c>
      <c r="E13" s="123">
        <f>SUMIF(PL.data!$D$3:$D$25, FSA!$A13, PL.data!G$3:G$25)</f>
        <v>13</v>
      </c>
      <c r="F13" s="123">
        <f>SUMIF(PL.data!$D$3:$D$25, FSA!$A13, PL.data!H$3:H$25)</f>
        <v>1808</v>
      </c>
      <c r="G13" s="123">
        <f>SUMIF(PL.data!$D$3:$D$25, FSA!$A13, PL.data!I$3:I$25)</f>
        <v>1659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97534</v>
      </c>
      <c r="O13" s="187">
        <f t="shared" si="6"/>
        <v>45806</v>
      </c>
      <c r="P13" s="187">
        <f t="shared" si="6"/>
        <v>63566</v>
      </c>
      <c r="Q13" s="187">
        <f t="shared" si="6"/>
        <v>-6362</v>
      </c>
      <c r="R13" s="187">
        <f t="shared" si="6"/>
        <v>7256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-11717</v>
      </c>
      <c r="D14" s="123">
        <f>-SUMIF(PL.data!$D$3:$D$25, FSA!$A14, PL.data!F$3:F$25)</f>
        <v>-10326</v>
      </c>
      <c r="E14" s="123">
        <f>-SUMIF(PL.data!$D$3:$D$25, FSA!$A14, PL.data!G$3:G$25)</f>
        <v>-14298</v>
      </c>
      <c r="F14" s="123">
        <f>-SUMIF(PL.data!$D$3:$D$25, FSA!$A14, PL.data!H$3:H$25)</f>
        <v>-22373</v>
      </c>
      <c r="G14" s="123">
        <f>-SUMIF(PL.data!$D$3:$D$25, FSA!$A14, PL.data!I$3:I$25)</f>
        <v>-18066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-22965</v>
      </c>
      <c r="O14" s="190">
        <f>SUMIF(CF.data!$D$4:$D$43, $L14, CF.data!F$4:F$43)</f>
        <v>-15718</v>
      </c>
      <c r="P14" s="190">
        <f>SUMIF(CF.data!$D$4:$D$43, $L14, CF.data!G$4:G$43)</f>
        <v>0</v>
      </c>
      <c r="Q14" s="190">
        <f>SUMIF(CF.data!$D$4:$D$43, $L14, CF.data!H$4:H$43)</f>
        <v>0</v>
      </c>
      <c r="R14" s="190">
        <f>SUMIF(CF.data!$D$4:$D$43, $L14, CF.data!I$4:I$43)</f>
        <v>107151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4425</v>
      </c>
      <c r="D15" s="123">
        <f t="shared" si="7"/>
        <v>-2336</v>
      </c>
      <c r="E15" s="123">
        <f t="shared" si="7"/>
        <v>6939</v>
      </c>
      <c r="F15" s="123">
        <f t="shared" si="7"/>
        <v>40127</v>
      </c>
      <c r="G15" s="123">
        <f t="shared" si="7"/>
        <v>-36647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74569</v>
      </c>
      <c r="O15" s="187">
        <f t="shared" si="8"/>
        <v>30088</v>
      </c>
      <c r="P15" s="187">
        <f t="shared" si="8"/>
        <v>63566</v>
      </c>
      <c r="Q15" s="187">
        <f t="shared" si="8"/>
        <v>-6362</v>
      </c>
      <c r="R15" s="187">
        <f t="shared" si="8"/>
        <v>114407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15167</v>
      </c>
      <c r="D16" s="175">
        <f>SUMIF(PL.data!$D$3:$D$25, FSA!$A16, PL.data!F$3:F$25)</f>
        <v>9944</v>
      </c>
      <c r="E16" s="175">
        <f>SUMIF(PL.data!$D$3:$D$25, FSA!$A16, PL.data!G$3:G$25)</f>
        <v>2867</v>
      </c>
      <c r="F16" s="175">
        <f>SUMIF(PL.data!$D$3:$D$25, FSA!$A16, PL.data!H$3:H$25)</f>
        <v>36385</v>
      </c>
      <c r="G16" s="175">
        <f>SUMIF(PL.data!$D$3:$D$25, FSA!$A16, PL.data!I$3:I$25)</f>
        <v>-43792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7878</v>
      </c>
      <c r="O16" s="190">
        <f>SUMIF(CF.data!$D$4:$D$43, $L16, CF.data!F$4:F$43)</f>
        <v>751</v>
      </c>
      <c r="P16" s="190">
        <f>SUMIF(CF.data!$D$4:$D$43, $L16, CF.data!G$4:G$43)</f>
        <v>19</v>
      </c>
      <c r="Q16" s="190">
        <f>SUMIF(CF.data!$D$4:$D$43, $L16, CF.data!H$4:H$43)</f>
        <v>37462</v>
      </c>
      <c r="R16" s="190">
        <f>SUMIF(CF.data!$D$4:$D$43, $L16, CF.data!I$4:I$43)</f>
        <v>6424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-3851</v>
      </c>
      <c r="D17" s="123">
        <f>-SUMIF(PL.data!$D$3:$D$25, FSA!$A17, PL.data!F$3:F$25)</f>
        <v>-3259</v>
      </c>
      <c r="E17" s="123">
        <f>-SUMIF(PL.data!$D$3:$D$25, FSA!$A17, PL.data!G$3:G$25)</f>
        <v>-883</v>
      </c>
      <c r="F17" s="123">
        <f>-SUMIF(PL.data!$D$3:$D$25, FSA!$A17, PL.data!H$3:H$25)</f>
        <v>-809</v>
      </c>
      <c r="G17" s="123">
        <f>-SUMIF(PL.data!$D$3:$D$25, FSA!$A17, PL.data!I$3:I$25)</f>
        <v>0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-7110</v>
      </c>
      <c r="O17" s="190">
        <f>SUMIF(CF.data!$D$4:$D$43, $L17, CF.data!F$4:F$43)</f>
        <v>0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11316</v>
      </c>
      <c r="D18" s="187">
        <f t="shared" si="9"/>
        <v>6685</v>
      </c>
      <c r="E18" s="187">
        <f t="shared" si="9"/>
        <v>1984</v>
      </c>
      <c r="F18" s="187">
        <f t="shared" si="9"/>
        <v>35576</v>
      </c>
      <c r="G18" s="187">
        <f t="shared" si="9"/>
        <v>-43792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75337</v>
      </c>
      <c r="O18" s="194">
        <f t="shared" si="10"/>
        <v>30839</v>
      </c>
      <c r="P18" s="194">
        <f t="shared" si="10"/>
        <v>63585</v>
      </c>
      <c r="Q18" s="194">
        <f t="shared" si="10"/>
        <v>31100</v>
      </c>
      <c r="R18" s="194">
        <f t="shared" si="10"/>
        <v>120831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-45177</v>
      </c>
      <c r="O20" s="190">
        <f>SUMIF(CF.data!$D$4:$D$43, $L20, CF.data!F$4:F$43)</f>
        <v>7711</v>
      </c>
      <c r="P20" s="190">
        <f>SUMIF(CF.data!$D$4:$D$43, $L20, CF.data!G$4:G$43)</f>
        <v>-167937</v>
      </c>
      <c r="Q20" s="190">
        <f>SUMIF(CF.data!$D$4:$D$43, $L20, CF.data!H$4:H$43)</f>
        <v>9684</v>
      </c>
      <c r="R20" s="190">
        <f>SUMIF(CF.data!$D$4:$D$43, $L20, CF.data!I$4:I$43)</f>
        <v>-18095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18432</v>
      </c>
      <c r="D21" s="196">
        <f>SUMIF(CF.data!$D$4:$D$43, FSA!$A21, CF.data!F$4:F$43)</f>
        <v>17316</v>
      </c>
      <c r="E21" s="196">
        <f>SUMIF(CF.data!$D$4:$D$43, FSA!$A21, CF.data!G$4:G$43)</f>
        <v>17666</v>
      </c>
      <c r="F21" s="196">
        <f>SUMIF(CF.data!$D$4:$D$43, FSA!$A21, CF.data!H$4:H$43)</f>
        <v>16781</v>
      </c>
      <c r="G21" s="196">
        <f>SUMIF(CF.data!$D$4:$D$43, FSA!$A21, CF.data!I$4:I$43)</f>
        <v>8065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30160</v>
      </c>
      <c r="O21" s="198">
        <f t="shared" si="11"/>
        <v>38550</v>
      </c>
      <c r="P21" s="198">
        <f t="shared" si="11"/>
        <v>-104352</v>
      </c>
      <c r="Q21" s="198">
        <f t="shared" si="11"/>
        <v>40784</v>
      </c>
      <c r="R21" s="198">
        <f t="shared" si="11"/>
        <v>102736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-30868</v>
      </c>
      <c r="O22" s="190">
        <f>SUMIF(CF.data!$D$4:$D$43, $L22, CF.data!F$4:F$43)</f>
        <v>-35554</v>
      </c>
      <c r="P22" s="190">
        <f>SUMIF(CF.data!$D$4:$D$43, $L22, CF.data!G$4:G$43)</f>
        <v>134634</v>
      </c>
      <c r="Q22" s="190">
        <f>SUMIF(CF.data!$D$4:$D$43, $L22, CF.data!H$4:H$43)</f>
        <v>-42500</v>
      </c>
      <c r="R22" s="190">
        <f>SUMIF(CF.data!$D$4:$D$43, $L22, CF.data!I$4:I$43)</f>
        <v>-87539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-7119</v>
      </c>
      <c r="P23" s="190">
        <f>SUMIF(CF.data!$D$4:$D$43, $L23, CF.data!G$4:G$43)</f>
        <v>-16569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-708</v>
      </c>
      <c r="O24" s="199">
        <f t="shared" si="12"/>
        <v>-4123</v>
      </c>
      <c r="P24" s="199">
        <f t="shared" si="12"/>
        <v>13713</v>
      </c>
      <c r="Q24" s="199">
        <f t="shared" si="12"/>
        <v>-1716</v>
      </c>
      <c r="R24" s="199">
        <f t="shared" si="12"/>
        <v>15197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32865</v>
      </c>
      <c r="D25" s="196">
        <f t="shared" si="13"/>
        <v>40686</v>
      </c>
      <c r="E25" s="196">
        <f t="shared" si="13"/>
        <v>27879</v>
      </c>
      <c r="F25" s="196">
        <f t="shared" si="13"/>
        <v>33604</v>
      </c>
      <c r="G25" s="196">
        <f t="shared" si="13"/>
        <v>17327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-1</v>
      </c>
      <c r="O25" s="200">
        <f>O24-CF.data!F40</f>
        <v>1</v>
      </c>
      <c r="P25" s="200">
        <f>P24-CF.data!G40</f>
        <v>0</v>
      </c>
      <c r="Q25" s="200">
        <f>Q24-CF.data!H40</f>
        <v>0</v>
      </c>
      <c r="R25" s="200">
        <f>R24-CF.data!I40</f>
        <v>1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32865</v>
      </c>
      <c r="D26" s="196">
        <f t="shared" si="14"/>
        <v>40686</v>
      </c>
      <c r="E26" s="196">
        <f t="shared" si="14"/>
        <v>27879</v>
      </c>
      <c r="F26" s="196">
        <f t="shared" si="14"/>
        <v>33604</v>
      </c>
      <c r="G26" s="196">
        <f t="shared" si="14"/>
        <v>17327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23943</v>
      </c>
      <c r="D29" s="202">
        <f>SUMIF(BS.data!$D$5:$D$116,FSA!$A29,BS.data!F$5:F$116)</f>
        <v>19820</v>
      </c>
      <c r="E29" s="202">
        <f>SUMIF(BS.data!$D$5:$D$116,FSA!$A29,BS.data!G$5:G$116)</f>
        <v>33532</v>
      </c>
      <c r="F29" s="202">
        <f>SUMIF(BS.data!$D$5:$D$116,FSA!$A29,BS.data!H$5:H$116)</f>
        <v>31816</v>
      </c>
      <c r="G29" s="202">
        <f>SUMIF(BS.data!$D$5:$D$116,FSA!$A29,BS.data!I$5:I$116)</f>
        <v>33472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28973</v>
      </c>
      <c r="D30" s="202">
        <f>SUMIF(BS.data!$D$5:$D$116,FSA!$A30,BS.data!F$5:F$116)</f>
        <v>107520</v>
      </c>
      <c r="E30" s="202">
        <f>SUMIF(BS.data!$D$5:$D$116,FSA!$A30,BS.data!G$5:G$116)</f>
        <v>1880</v>
      </c>
      <c r="F30" s="202">
        <f>SUMIF(BS.data!$D$5:$D$116,FSA!$A30,BS.data!H$5:H$116)</f>
        <v>20300</v>
      </c>
      <c r="G30" s="202">
        <f>SUMIF(BS.data!$D$5:$D$116,FSA!$A30,BS.data!I$5:I$116)</f>
        <v>16333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-0.12634745281908</v>
      </c>
      <c r="P30" s="204">
        <f t="shared" si="17"/>
        <v>-2.3396721150782951E-2</v>
      </c>
      <c r="Q30" s="204">
        <f t="shared" si="17"/>
        <v>-0.7321543952976306</v>
      </c>
      <c r="R30" s="204">
        <f t="shared" si="17"/>
        <v>2.3951097266786894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0</v>
      </c>
      <c r="D31" s="202">
        <f>SUMIF(BS.data!$D$5:$D$116,FSA!$A31,BS.data!F$5:F$116)</f>
        <v>0</v>
      </c>
      <c r="E31" s="202">
        <f>SUMIF(BS.data!$D$5:$D$116,FSA!$A31,BS.data!G$5:G$116)</f>
        <v>0</v>
      </c>
      <c r="F31" s="202">
        <f>SUMIF(BS.data!$D$5:$D$116,FSA!$A31,BS.data!H$5:H$116)</f>
        <v>0</v>
      </c>
      <c r="G31" s="202">
        <f>SUMIF(BS.data!$D$5:$D$116,FSA!$A31,BS.data!I$5:I$116)</f>
        <v>0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0.18582806127364399</v>
      </c>
      <c r="O31" s="205">
        <f t="shared" si="18"/>
        <v>0.22368098610532508</v>
      </c>
      <c r="P31" s="205">
        <f t="shared" si="18"/>
        <v>0.13947769573863458</v>
      </c>
      <c r="Q31" s="205">
        <f t="shared" si="18"/>
        <v>0.65447221116237675</v>
      </c>
      <c r="R31" s="205">
        <f t="shared" si="18"/>
        <v>9.5522243913880284E-2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14762</v>
      </c>
      <c r="D32" s="202">
        <f>SUMIF(BS.data!$D$5:$D$116,FSA!$A32,BS.data!F$5:F$116)</f>
        <v>8785</v>
      </c>
      <c r="E32" s="202">
        <f>SUMIF(BS.data!$D$5:$D$116,FSA!$A32,BS.data!G$5:G$116)</f>
        <v>850</v>
      </c>
      <c r="F32" s="202">
        <f>SUMIF(BS.data!$D$5:$D$116,FSA!$A32,BS.data!H$5:H$116)</f>
        <v>548</v>
      </c>
      <c r="G32" s="202">
        <f>SUMIF(BS.data!$D$5:$D$116,FSA!$A32,BS.data!I$5:I$116)</f>
        <v>99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0.17590481389896914</v>
      </c>
      <c r="O32" s="206">
        <f t="shared" si="19"/>
        <v>0.24925870561423286</v>
      </c>
      <c r="P32" s="206">
        <f t="shared" si="19"/>
        <v>0.17488974901040719</v>
      </c>
      <c r="Q32" s="206">
        <f t="shared" si="19"/>
        <v>0.78703421786073968</v>
      </c>
      <c r="R32" s="206">
        <f t="shared" si="19"/>
        <v>0.11952870082297998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10</v>
      </c>
      <c r="D33" s="202">
        <f>SUMIF(BS.data!$D$5:$D$116,FSA!$A33,BS.data!F$5:F$116)</f>
        <v>25</v>
      </c>
      <c r="E33" s="202">
        <f>SUMIF(BS.data!$D$5:$D$116,FSA!$A33,BS.data!G$5:G$116)</f>
        <v>15</v>
      </c>
      <c r="F33" s="202">
        <f>SUMIF(BS.data!$D$5:$D$116,FSA!$A33,BS.data!H$5:H$116)</f>
        <v>0</v>
      </c>
      <c r="G33" s="202">
        <f>SUMIF(BS.data!$D$5:$D$116,FSA!$A33,BS.data!I$5:I$116)</f>
        <v>3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0.11566417247396084</v>
      </c>
      <c r="O33" s="205">
        <f t="shared" si="20"/>
        <v>0.16254564167912369</v>
      </c>
      <c r="P33" s="205">
        <f t="shared" si="20"/>
        <v>0.10208332026422598</v>
      </c>
      <c r="Q33" s="205">
        <f t="shared" si="20"/>
        <v>0.19158254678314635</v>
      </c>
      <c r="R33" s="205">
        <f t="shared" si="20"/>
        <v>2.332351460047875E-2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90961</v>
      </c>
      <c r="D34" s="202">
        <f>SUMIF(BS.data!$D$5:$D$116,FSA!$A34,BS.data!F$5:F$116)</f>
        <v>70903</v>
      </c>
      <c r="E34" s="202">
        <f>SUMIF(BS.data!$D$5:$D$116,FSA!$A34,BS.data!G$5:G$116)</f>
        <v>192302</v>
      </c>
      <c r="F34" s="202">
        <f>SUMIF(BS.data!$D$5:$D$116,FSA!$A34,BS.data!H$5:H$116)</f>
        <v>175310</v>
      </c>
      <c r="G34" s="202">
        <f>SUMIF(BS.data!$D$5:$D$116,FSA!$A34,BS.data!I$5:I$116)</f>
        <v>296082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1.8623163006882854E-2</v>
      </c>
      <c r="P34" s="207">
        <f t="shared" si="21"/>
        <v>1.4471956947508909E-2</v>
      </c>
      <c r="Q34" s="207">
        <f t="shared" si="21"/>
        <v>4.7283804624973794E-2</v>
      </c>
      <c r="R34" s="207">
        <f t="shared" si="21"/>
        <v>-2.1869862163591262E-2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565964</v>
      </c>
      <c r="D35" s="202">
        <f>SUMIF(BS.data!$D$5:$D$116,FSA!$A35,BS.data!F$5:F$116)</f>
        <v>721664</v>
      </c>
      <c r="E35" s="202">
        <f>SUMIF(BS.data!$D$5:$D$116,FSA!$A35,BS.data!G$5:G$116)</f>
        <v>828701</v>
      </c>
      <c r="F35" s="202">
        <f>SUMIF(BS.data!$D$5:$D$116,FSA!$A35,BS.data!H$5:H$116)</f>
        <v>827481</v>
      </c>
      <c r="G35" s="202">
        <f>SUMIF(BS.data!$D$5:$D$116,FSA!$A35,BS.data!I$5:I$116)</f>
        <v>690823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152.60845259391772</v>
      </c>
      <c r="P35" s="131">
        <f t="shared" si="22"/>
        <v>125.24700612888857</v>
      </c>
      <c r="Q35" s="131">
        <f t="shared" si="22"/>
        <v>94.804084596107458</v>
      </c>
      <c r="R35" s="131">
        <f t="shared" si="22"/>
        <v>46.119456267547825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228824</v>
      </c>
      <c r="D36" s="202">
        <f>SUMIF(BS.data!$D$5:$D$116,FSA!$A36,BS.data!F$5:F$116)</f>
        <v>75475</v>
      </c>
      <c r="E36" s="202">
        <f>SUMIF(BS.data!$D$5:$D$116,FSA!$A36,BS.data!G$5:G$116)</f>
        <v>74796</v>
      </c>
      <c r="F36" s="202">
        <f>SUMIF(BS.data!$D$5:$D$116,FSA!$A36,BS.data!H$5:H$116)</f>
        <v>74118</v>
      </c>
      <c r="G36" s="202">
        <f>SUMIF(BS.data!$D$5:$D$116,FSA!$A36,BS.data!I$5:I$116)</f>
        <v>4994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0</v>
      </c>
      <c r="P36" s="131">
        <f t="shared" si="23"/>
        <v>0</v>
      </c>
      <c r="Q36" s="131">
        <f t="shared" si="23"/>
        <v>0</v>
      </c>
      <c r="R36" s="131">
        <f t="shared" si="23"/>
        <v>0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226690</v>
      </c>
      <c r="D37" s="202">
        <f>SUMIF(BS.data!$D$5:$D$116,FSA!$A37,BS.data!F$5:F$116)</f>
        <v>132574</v>
      </c>
      <c r="E37" s="202">
        <f>SUMIF(BS.data!$D$5:$D$116,FSA!$A37,BS.data!G$5:G$116)</f>
        <v>128468</v>
      </c>
      <c r="F37" s="202">
        <f>SUMIF(BS.data!$D$5:$D$116,FSA!$A37,BS.data!H$5:H$116)</f>
        <v>124361</v>
      </c>
      <c r="G37" s="202">
        <f>SUMIF(BS.data!$D$5:$D$116,FSA!$A37,BS.data!I$5:I$116)</f>
        <v>78826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7.7354064569079126</v>
      </c>
      <c r="P37" s="131">
        <f t="shared" si="24"/>
        <v>6.5243666848915609</v>
      </c>
      <c r="Q37" s="131">
        <f t="shared" si="24"/>
        <v>67.270046770148454</v>
      </c>
      <c r="R37" s="131">
        <f t="shared" si="24"/>
        <v>5.4410093506414263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1180127</v>
      </c>
      <c r="D38" s="208">
        <f t="shared" si="25"/>
        <v>1136766</v>
      </c>
      <c r="E38" s="208">
        <f t="shared" si="25"/>
        <v>1260544</v>
      </c>
      <c r="F38" s="208">
        <f t="shared" si="25"/>
        <v>1253934</v>
      </c>
      <c r="G38" s="208">
        <f t="shared" si="25"/>
        <v>1120632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38041</v>
      </c>
      <c r="O38" s="209">
        <f t="shared" si="26"/>
        <v>111830</v>
      </c>
      <c r="P38" s="209">
        <f t="shared" si="26"/>
        <v>-8523</v>
      </c>
      <c r="Q38" s="209">
        <f t="shared" si="26"/>
        <v>10178</v>
      </c>
      <c r="R38" s="209">
        <f t="shared" si="26"/>
        <v>11217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0.45908483838557113</v>
      </c>
      <c r="P39" s="133">
        <f t="shared" si="27"/>
        <v>0.32403126548689221</v>
      </c>
      <c r="Q39" s="133">
        <f t="shared" si="27"/>
        <v>1.9380752746094573E-2</v>
      </c>
      <c r="R39" s="133">
        <f t="shared" si="27"/>
        <v>7.3795710570429288E-2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3030</v>
      </c>
      <c r="D40" s="202">
        <f>SUMIF(BS.data!$D$5:$D$116,FSA!$A40,BS.data!F$5:F$116)</f>
        <v>2341</v>
      </c>
      <c r="E40" s="202">
        <f>SUMIF(BS.data!$D$5:$D$116,FSA!$A40,BS.data!G$5:G$116)</f>
        <v>2563</v>
      </c>
      <c r="F40" s="202">
        <f>SUMIF(BS.data!$D$5:$D$116,FSA!$A40,BS.data!H$5:H$116)</f>
        <v>2875</v>
      </c>
      <c r="G40" s="202">
        <f>SUMIF(BS.data!$D$5:$D$116,FSA!$A40,BS.data!I$5:I$116)</f>
        <v>1034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1.0728132527546919</v>
      </c>
      <c r="P40" s="210">
        <f t="shared" si="28"/>
        <v>2.1216202727073088</v>
      </c>
      <c r="Q40" s="210">
        <f t="shared" si="28"/>
        <v>0.57344507568126568</v>
      </c>
      <c r="R40" s="210">
        <f t="shared" si="28"/>
        <v>3.6647032055819597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2431</v>
      </c>
      <c r="D41" s="202">
        <f>SUMIF(BS.data!$D$5:$D$116,FSA!$A41,BS.data!F$5:F$116)</f>
        <v>1727</v>
      </c>
      <c r="E41" s="202">
        <f>SUMIF(BS.data!$D$5:$D$116,FSA!$A41,BS.data!G$5:G$116)</f>
        <v>8503</v>
      </c>
      <c r="F41" s="202">
        <f>SUMIF(BS.data!$D$5:$D$116,FSA!$A41,BS.data!H$5:H$116)</f>
        <v>7737</v>
      </c>
      <c r="G41" s="202">
        <f>SUMIF(BS.data!$D$5:$D$116,FSA!$A41,BS.data!I$5:I$116)</f>
        <v>4141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1.2459309895833333</v>
      </c>
      <c r="O41" s="137">
        <f t="shared" si="29"/>
        <v>0.90771540771540771</v>
      </c>
      <c r="P41" s="137">
        <f t="shared" si="29"/>
        <v>0</v>
      </c>
      <c r="Q41" s="137">
        <f t="shared" si="29"/>
        <v>0</v>
      </c>
      <c r="R41" s="137">
        <f t="shared" si="29"/>
        <v>-13.285926844389337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92</v>
      </c>
      <c r="D42" s="202">
        <f>SUMIF(BS.data!$D$5:$D$116,FSA!$A42,BS.data!F$5:F$116)</f>
        <v>432</v>
      </c>
      <c r="E42" s="202">
        <f>SUMIF(BS.data!$D$5:$D$116,FSA!$A42,BS.data!G$5:G$116)</f>
        <v>202</v>
      </c>
      <c r="F42" s="202">
        <f>SUMIF(BS.data!$D$5:$D$116,FSA!$A42,BS.data!H$5:H$116)</f>
        <v>58</v>
      </c>
      <c r="G42" s="202">
        <f>SUMIF(BS.data!$D$5:$D$116,FSA!$A42,BS.data!I$5:I$116)</f>
        <v>43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0.12291659976235589</v>
      </c>
      <c r="O42" s="138">
        <f t="shared" si="30"/>
        <v>9.6294753351140738E-2</v>
      </c>
      <c r="P42" s="138">
        <f t="shared" si="30"/>
        <v>0</v>
      </c>
      <c r="Q42" s="138">
        <f t="shared" si="30"/>
        <v>0</v>
      </c>
      <c r="R42" s="138">
        <f t="shared" si="30"/>
        <v>-0.73917122536406343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151</v>
      </c>
      <c r="D43" s="202">
        <f>SUMIF(BS.data!$D$5:$D$116,FSA!$A43,BS.data!F$5:F$116)</f>
        <v>0</v>
      </c>
      <c r="E43" s="202">
        <f>SUMIF(BS.data!$D$5:$D$116,FSA!$A43,BS.data!G$5:G$116)</f>
        <v>0</v>
      </c>
      <c r="F43" s="202">
        <f>SUMIF(BS.data!$D$5:$D$116,FSA!$A43,BS.data!H$5:H$116)</f>
        <v>0</v>
      </c>
      <c r="G43" s="202">
        <f>SUMIF(BS.data!$D$5:$D$116,FSA!$A43,BS.data!I$5:I$116)</f>
        <v>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119772</v>
      </c>
      <c r="D44" s="202">
        <f>SUMIF(BS.data!$D$5:$D$116,FSA!$A44,BS.data!F$5:F$116)</f>
        <v>2332</v>
      </c>
      <c r="E44" s="202">
        <f>SUMIF(BS.data!$D$5:$D$116,FSA!$A44,BS.data!G$5:G$116)</f>
        <v>2236</v>
      </c>
      <c r="F44" s="202">
        <f>SUMIF(BS.data!$D$5:$D$116,FSA!$A44,BS.data!H$5:H$116)</f>
        <v>2995</v>
      </c>
      <c r="G44" s="202">
        <f>SUMIF(BS.data!$D$5:$D$116,FSA!$A44,BS.data!I$5:I$116)</f>
        <v>1400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3717</v>
      </c>
      <c r="D45" s="202">
        <f>SUMIF(BS.data!$D$5:$D$116,FSA!$A45,BS.data!F$5:F$116)</f>
        <v>4009</v>
      </c>
      <c r="E45" s="202">
        <f>SUMIF(BS.data!$D$5:$D$116,FSA!$A45,BS.data!G$5:G$116)</f>
        <v>791</v>
      </c>
      <c r="F45" s="202">
        <f>SUMIF(BS.data!$D$5:$D$116,FSA!$A45,BS.data!H$5:H$116)</f>
        <v>1189</v>
      </c>
      <c r="G45" s="202">
        <f>SUMIF(BS.data!$D$5:$D$116,FSA!$A45,BS.data!I$5:I$116)</f>
        <v>456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8.2661470802787638E-4</v>
      </c>
      <c r="O45" s="136">
        <f t="shared" si="31"/>
        <v>7.285105815316302E-2</v>
      </c>
      <c r="P45" s="136">
        <f t="shared" si="31"/>
        <v>0.20436131351591644</v>
      </c>
      <c r="Q45" s="136">
        <f t="shared" si="31"/>
        <v>0.15841542504606704</v>
      </c>
      <c r="R45" s="136">
        <f t="shared" si="31"/>
        <v>7.9764452404200922E-2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868</v>
      </c>
      <c r="D46" s="202">
        <f>SUMIF(BS.data!$D$5:$D$116,FSA!$A46,BS.data!F$5:F$116)</f>
        <v>516</v>
      </c>
      <c r="E46" s="202">
        <f>SUMIF(BS.data!$D$5:$D$116,FSA!$A46,BS.data!G$5:G$116)</f>
        <v>42245</v>
      </c>
      <c r="F46" s="202">
        <f>SUMIF(BS.data!$D$5:$D$116,FSA!$A46,BS.data!H$5:H$116)</f>
        <v>20000</v>
      </c>
      <c r="G46" s="202">
        <f>SUMIF(BS.data!$D$5:$D$116,FSA!$A46,BS.data!I$5:I$116)</f>
        <v>80722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8.0736423678120275</v>
      </c>
      <c r="O46" s="137">
        <f t="shared" si="32"/>
        <v>12.021971224340176</v>
      </c>
      <c r="P46" s="137">
        <f t="shared" si="32"/>
        <v>4.5834588331177688</v>
      </c>
      <c r="Q46" s="137">
        <f t="shared" si="32"/>
        <v>5.8037503865958406</v>
      </c>
      <c r="R46" s="137">
        <f t="shared" si="32"/>
        <v>11.54417641461913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0</v>
      </c>
      <c r="D47" s="202">
        <f>SUMIF(BS.data!$D$5:$D$116,FSA!$A47,BS.data!F$5:F$116)</f>
        <v>75939</v>
      </c>
      <c r="E47" s="202">
        <f>SUMIF(BS.data!$D$5:$D$116,FSA!$A47,BS.data!G$5:G$116)</f>
        <v>169224</v>
      </c>
      <c r="F47" s="202">
        <f>SUMIF(BS.data!$D$5:$D$116,FSA!$A47,BS.data!H$5:H$116)</f>
        <v>149447</v>
      </c>
      <c r="G47" s="202">
        <f>SUMIF(BS.data!$D$5:$D$116,FSA!$A47,BS.data!I$5:I$116)</f>
        <v>1539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2.6411075612353566E-2</v>
      </c>
      <c r="O47" s="211">
        <f t="shared" si="33"/>
        <v>1.8791476183453768</v>
      </c>
      <c r="P47" s="211">
        <f t="shared" si="33"/>
        <v>7.5852433731482476</v>
      </c>
      <c r="Q47" s="211">
        <f t="shared" si="33"/>
        <v>5.0424651827163434</v>
      </c>
      <c r="R47" s="211">
        <f t="shared" si="33"/>
        <v>4.7475616090494608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868</v>
      </c>
      <c r="D48" s="208">
        <f t="shared" si="34"/>
        <v>76455</v>
      </c>
      <c r="E48" s="208">
        <f t="shared" si="34"/>
        <v>211469</v>
      </c>
      <c r="F48" s="208">
        <f t="shared" si="34"/>
        <v>169447</v>
      </c>
      <c r="G48" s="208">
        <f t="shared" si="34"/>
        <v>82261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2.6411075612353566E-2</v>
      </c>
      <c r="O48" s="174">
        <f t="shared" si="35"/>
        <v>1.8791476183453768</v>
      </c>
      <c r="P48" s="174">
        <f t="shared" si="35"/>
        <v>7.5852433731482476</v>
      </c>
      <c r="Q48" s="174">
        <f t="shared" si="35"/>
        <v>5.0424651827163434</v>
      </c>
      <c r="R48" s="174">
        <f t="shared" si="35"/>
        <v>4.7475616090494608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130061</v>
      </c>
      <c r="D49" s="208">
        <f t="shared" si="36"/>
        <v>87296</v>
      </c>
      <c r="E49" s="208">
        <f t="shared" si="36"/>
        <v>225764</v>
      </c>
      <c r="F49" s="208">
        <f t="shared" si="36"/>
        <v>184301</v>
      </c>
      <c r="G49" s="208">
        <f t="shared" si="36"/>
        <v>89335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24.896313364055299</v>
      </c>
      <c r="O49" s="136">
        <f t="shared" si="37"/>
        <v>0.34702766333137142</v>
      </c>
      <c r="P49" s="136">
        <f t="shared" si="37"/>
        <v>7.6952177387702214E-2</v>
      </c>
      <c r="Q49" s="136">
        <f t="shared" si="37"/>
        <v>4.8274681758898062E-2</v>
      </c>
      <c r="R49" s="136">
        <f t="shared" si="37"/>
        <v>4.1100886203668807E-2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>
        <f t="shared" ref="N50:U50" si="38">N13/C48</f>
        <v>112.36635944700461</v>
      </c>
      <c r="O50" s="136">
        <f t="shared" si="38"/>
        <v>0.59912366751683999</v>
      </c>
      <c r="P50" s="136">
        <f t="shared" si="38"/>
        <v>0.30059252183535173</v>
      </c>
      <c r="Q50" s="136">
        <f t="shared" si="38"/>
        <v>-3.7545663245734655E-2</v>
      </c>
      <c r="R50" s="136">
        <f t="shared" si="38"/>
        <v>8.8207048297492124E-2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1015396</v>
      </c>
      <c r="D51" s="202">
        <f>SUMIF(BS.data!$D$5:$D$116,FSA!$A51,BS.data!F$5:F$116)</f>
        <v>1008277</v>
      </c>
      <c r="E51" s="202">
        <f>SUMIF(BS.data!$D$5:$D$116,FSA!$A51,BS.data!G$5:G$116)</f>
        <v>991588</v>
      </c>
      <c r="F51" s="202">
        <f>SUMIF(BS.data!$D$5:$D$116,FSA!$A51,BS.data!H$5:H$116)</f>
        <v>991588</v>
      </c>
      <c r="G51" s="202">
        <f>SUMIF(BS.data!$D$5:$D$116,FSA!$A51,BS.data!I$5:I$116)</f>
        <v>989224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85.908986175115203</v>
      </c>
      <c r="O51" s="136">
        <f t="shared" si="39"/>
        <v>0.39353868288535743</v>
      </c>
      <c r="P51" s="136">
        <f t="shared" si="39"/>
        <v>0.30059252183535173</v>
      </c>
      <c r="Q51" s="136">
        <f t="shared" si="39"/>
        <v>-3.7545663245734655E-2</v>
      </c>
      <c r="R51" s="136">
        <f t="shared" si="39"/>
        <v>1.3907805643014308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34080</v>
      </c>
      <c r="D52" s="202">
        <f>SUMIF(BS.data!$D$5:$D$116,FSA!$A52,BS.data!F$5:F$116)</f>
        <v>40601</v>
      </c>
      <c r="E52" s="202">
        <f>SUMIF(BS.data!$D$5:$D$116,FSA!$A52,BS.data!G$5:G$116)</f>
        <v>42484</v>
      </c>
      <c r="F52" s="202">
        <f>SUMIF(BS.data!$D$5:$D$116,FSA!$A52,BS.data!H$5:H$116)</f>
        <v>77337</v>
      </c>
      <c r="G52" s="202">
        <f>SUMIF(BS.data!$D$5:$D$116,FSA!$A52,BS.data!I$5:I$116)</f>
        <v>42075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86.793778801843317</v>
      </c>
      <c r="O52" s="136">
        <f t="shared" si="40"/>
        <v>0.40336145445033028</v>
      </c>
      <c r="P52" s="136">
        <f t="shared" si="40"/>
        <v>0.30068236951988236</v>
      </c>
      <c r="Q52" s="136">
        <f t="shared" si="40"/>
        <v>0.18353821548920901</v>
      </c>
      <c r="R52" s="136">
        <f t="shared" si="40"/>
        <v>1.4688734637312943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590</v>
      </c>
      <c r="D53" s="202">
        <f>SUMIF(BS.data!$D$5:$D$116,FSA!$A53,BS.data!F$5:F$116)</f>
        <v>592</v>
      </c>
      <c r="E53" s="202">
        <f>SUMIF(BS.data!$D$5:$D$116,FSA!$A53,BS.data!G$5:G$116)</f>
        <v>708</v>
      </c>
      <c r="F53" s="202">
        <f>SUMIF(BS.data!$D$5:$D$116,FSA!$A53,BS.data!H$5:H$116)</f>
        <v>712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8.2593198050496034E-4</v>
      </c>
      <c r="O53" s="172">
        <f t="shared" si="41"/>
        <v>6.7904167684348427E-2</v>
      </c>
      <c r="P53" s="172">
        <f t="shared" si="41"/>
        <v>0.16968438891425389</v>
      </c>
      <c r="Q53" s="172">
        <f t="shared" si="41"/>
        <v>0.13675182634914179</v>
      </c>
      <c r="R53" s="172">
        <f t="shared" si="41"/>
        <v>7.3872085922626535E-2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1050066</v>
      </c>
      <c r="D54" s="212">
        <f t="shared" si="42"/>
        <v>1049470</v>
      </c>
      <c r="E54" s="212">
        <f t="shared" si="42"/>
        <v>1034780</v>
      </c>
      <c r="F54" s="212">
        <f t="shared" si="42"/>
        <v>1069637</v>
      </c>
      <c r="G54" s="212">
        <f t="shared" si="42"/>
        <v>1031299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1180127</v>
      </c>
      <c r="D55" s="208">
        <f t="shared" si="43"/>
        <v>1136766</v>
      </c>
      <c r="E55" s="208">
        <f t="shared" si="43"/>
        <v>1260544</v>
      </c>
      <c r="F55" s="208">
        <f t="shared" si="43"/>
        <v>1253938</v>
      </c>
      <c r="G55" s="208">
        <f t="shared" si="43"/>
        <v>1120634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-2.1974809202469178E-2</v>
      </c>
      <c r="O55" s="137">
        <f t="shared" si="44"/>
        <v>5.3965334883322058E-2</v>
      </c>
      <c r="P55" s="137">
        <f t="shared" si="44"/>
        <v>0.1719563578731711</v>
      </c>
      <c r="Q55" s="137">
        <f t="shared" si="44"/>
        <v>0.1286707546578886</v>
      </c>
      <c r="R55" s="137">
        <f t="shared" si="44"/>
        <v>4.730829759361737E-2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0</v>
      </c>
      <c r="D56" s="191">
        <f t="shared" si="45"/>
        <v>0</v>
      </c>
      <c r="E56" s="191">
        <f t="shared" si="45"/>
        <v>0</v>
      </c>
      <c r="F56" s="191">
        <f t="shared" si="45"/>
        <v>-4</v>
      </c>
      <c r="G56" s="191">
        <f t="shared" si="45"/>
        <v>-2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-0.70211471169937623</v>
      </c>
      <c r="O56" s="211">
        <f t="shared" si="46"/>
        <v>1.3920021629061594</v>
      </c>
      <c r="P56" s="211">
        <f t="shared" si="46"/>
        <v>6.3824742637827754</v>
      </c>
      <c r="Q56" s="211">
        <f t="shared" si="46"/>
        <v>4.0956731341506964</v>
      </c>
      <c r="R56" s="211">
        <f t="shared" si="46"/>
        <v>2.8157788422692906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-0.70211471169937623</v>
      </c>
      <c r="O57" s="211">
        <f t="shared" si="47"/>
        <v>1.3920021629061594</v>
      </c>
      <c r="P57" s="211">
        <f t="shared" si="47"/>
        <v>6.3824742637827754</v>
      </c>
      <c r="Q57" s="211">
        <f t="shared" si="47"/>
        <v>4.0956731341506964</v>
      </c>
      <c r="R57" s="211">
        <f t="shared" si="47"/>
        <v>2.8157788422692906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-0.93651137594799572</v>
      </c>
      <c r="O58" s="136">
        <f t="shared" si="48"/>
        <v>0.468473558753421</v>
      </c>
      <c r="P58" s="136">
        <f t="shared" si="48"/>
        <v>9.1453716764922421E-2</v>
      </c>
      <c r="Q58" s="136">
        <f t="shared" si="48"/>
        <v>5.9434284427200265E-2</v>
      </c>
      <c r="R58" s="136">
        <f t="shared" si="48"/>
        <v>6.929840742790383E-2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-4.2268255687974001</v>
      </c>
      <c r="O59" s="136">
        <f t="shared" si="49"/>
        <v>0.80879314911273947</v>
      </c>
      <c r="P59" s="136">
        <f t="shared" si="49"/>
        <v>0.35723879800153985</v>
      </c>
      <c r="Q59" s="136">
        <f t="shared" si="49"/>
        <v>-4.6225051042279718E-2</v>
      </c>
      <c r="R59" s="136">
        <f t="shared" si="49"/>
        <v>0.14872204800262354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-3.2315926327193933</v>
      </c>
      <c r="O60" s="136">
        <f t="shared" si="50"/>
        <v>0.53126158735764106</v>
      </c>
      <c r="P60" s="136">
        <f t="shared" si="50"/>
        <v>0.35723879800153985</v>
      </c>
      <c r="Q60" s="136">
        <f t="shared" si="50"/>
        <v>-4.6225051042279718E-2</v>
      </c>
      <c r="R60" s="136">
        <f t="shared" si="50"/>
        <v>2.3449343089630861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-3.2648754062838572</v>
      </c>
      <c r="O61" s="136">
        <f t="shared" si="51"/>
        <v>0.54452193873046706</v>
      </c>
      <c r="P61" s="136">
        <f t="shared" si="51"/>
        <v>0.35734557736727046</v>
      </c>
      <c r="Q61" s="136">
        <f t="shared" si="51"/>
        <v>0.22596653370243622</v>
      </c>
      <c r="R61" s="136">
        <f t="shared" si="51"/>
        <v>2.4766033327184407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1.231799948792353</v>
      </c>
      <c r="O64" s="211">
        <f t="shared" si="52"/>
        <v>2.2632190586868099</v>
      </c>
      <c r="P64" s="211">
        <f t="shared" si="52"/>
        <v>0.71429570569310397</v>
      </c>
      <c r="Q64" s="211">
        <f t="shared" si="52"/>
        <v>0.75193313368792736</v>
      </c>
      <c r="R64" s="211">
        <f t="shared" si="52"/>
        <v>0.51267574449241671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>
        <f t="shared" ref="N65:U65" si="53">C25/-C14</f>
        <v>2.804898864897158</v>
      </c>
      <c r="O65" s="216">
        <f t="shared" si="53"/>
        <v>3.9401510749564208</v>
      </c>
      <c r="P65" s="216">
        <f t="shared" si="53"/>
        <v>1.9498531263113723</v>
      </c>
      <c r="Q65" s="216">
        <f t="shared" si="53"/>
        <v>1.5019890046037634</v>
      </c>
      <c r="R65" s="216">
        <f t="shared" si="53"/>
        <v>0.95909443152883866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>
        <f t="shared" ref="N66:U66" si="54">(N11-N9)/-N9</f>
        <v>2.7679784013744579</v>
      </c>
      <c r="O66" s="140">
        <f t="shared" si="54"/>
        <v>3.426115581565472</v>
      </c>
      <c r="P66" s="140">
        <f t="shared" si="54"/>
        <v>3.1630998271965969</v>
      </c>
      <c r="Q66" s="140">
        <f t="shared" si="54"/>
        <v>1.3552968770360074</v>
      </c>
      <c r="R66" s="140">
        <f t="shared" si="54"/>
        <v>1.1563974465723008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5.1885515727871248</v>
      </c>
      <c r="P67" s="211">
        <f t="shared" si="55"/>
        <v>9.4495546989233024</v>
      </c>
      <c r="Q67" s="211">
        <f t="shared" si="55"/>
        <v>0.723667636711115</v>
      </c>
      <c r="R67" s="211">
        <f t="shared" si="55"/>
        <v>1.3356462207419744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19552</v>
      </c>
      <c r="O74" s="218">
        <f t="shared" si="56"/>
        <v>26567</v>
      </c>
      <c r="P74" s="218">
        <f t="shared" si="56"/>
        <v>19367</v>
      </c>
      <c r="Q74" s="218">
        <f t="shared" si="56"/>
        <v>-8441</v>
      </c>
      <c r="R74" s="218">
        <f t="shared" si="56"/>
        <v>57639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105215.54100060486</v>
      </c>
      <c r="O75" s="219">
        <f t="shared" si="57"/>
        <v>118771.82974993836</v>
      </c>
      <c r="P75" s="219">
        <f t="shared" si="57"/>
        <v>138853.74215165962</v>
      </c>
      <c r="Q75" s="219">
        <f t="shared" si="57"/>
        <v>-12897.415438018896</v>
      </c>
      <c r="R75" s="219">
        <f t="shared" si="57"/>
        <v>603409.19181050046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0.43685013969296349</v>
      </c>
      <c r="O76" s="138">
        <f t="shared" si="58"/>
        <v>0.2723562761907371</v>
      </c>
      <c r="P76" s="138">
        <f t="shared" si="58"/>
        <v>0.12894665827111629</v>
      </c>
      <c r="Q76" s="138">
        <f t="shared" si="58"/>
        <v>1.3020684225594046</v>
      </c>
      <c r="R76" s="138">
        <f t="shared" si="58"/>
        <v>-3.1625622878601862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15167</v>
      </c>
      <c r="F4" s="264">
        <v>9944</v>
      </c>
      <c r="G4" s="264">
        <v>2867</v>
      </c>
      <c r="H4" s="264">
        <v>36385</v>
      </c>
      <c r="I4" s="264">
        <v>-43792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18432</v>
      </c>
      <c r="F6" s="264">
        <v>17316</v>
      </c>
      <c r="G6" s="264">
        <v>17666</v>
      </c>
      <c r="H6" s="264">
        <v>16781</v>
      </c>
      <c r="I6" s="264">
        <v>8065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2482</v>
      </c>
      <c r="F7" s="264">
        <v>2298</v>
      </c>
      <c r="G7" s="264">
        <v>401</v>
      </c>
      <c r="H7" s="264">
        <v>-5982</v>
      </c>
      <c r="I7" s="264">
        <v>1298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-8070</v>
      </c>
      <c r="F9" s="264">
        <v>667</v>
      </c>
      <c r="G9" s="264">
        <v>-7799</v>
      </c>
      <c r="H9" s="264">
        <v>-38391</v>
      </c>
      <c r="I9" s="264">
        <v>41876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12023</v>
      </c>
      <c r="F10" s="264">
        <v>10632</v>
      </c>
      <c r="G10" s="264">
        <v>14678</v>
      </c>
      <c r="H10" s="264">
        <v>22851</v>
      </c>
      <c r="I10" s="264">
        <v>18419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40034</v>
      </c>
      <c r="F12" s="301">
        <v>40858</v>
      </c>
      <c r="G12" s="301">
        <v>27814</v>
      </c>
      <c r="H12" s="301">
        <v>31644</v>
      </c>
      <c r="I12" s="301">
        <v>25866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48307</v>
      </c>
      <c r="F13" s="264">
        <v>20753</v>
      </c>
      <c r="G13" s="264">
        <v>47447</v>
      </c>
      <c r="H13" s="264">
        <v>-14676</v>
      </c>
      <c r="I13" s="264">
        <v>6093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-57</v>
      </c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28024</v>
      </c>
      <c r="F15" s="264">
        <v>-1433</v>
      </c>
      <c r="G15" s="264">
        <v>-291</v>
      </c>
      <c r="H15" s="264">
        <v>119</v>
      </c>
      <c r="I15" s="264">
        <v>-2112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-350</v>
      </c>
      <c r="F16" s="264">
        <v>-46</v>
      </c>
      <c r="G16" s="264">
        <v>137</v>
      </c>
      <c r="H16" s="264">
        <v>15</v>
      </c>
      <c r="I16" s="264">
        <v>-106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>
        <v>2660</v>
      </c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-12223</v>
      </c>
      <c r="F18" s="264">
        <v>-10936</v>
      </c>
      <c r="G18" s="264">
        <v>-7523</v>
      </c>
      <c r="H18" s="264">
        <v>-23023</v>
      </c>
      <c r="I18" s="264">
        <v>-21618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-6201</v>
      </c>
      <c r="F19" s="264">
        <v>-3390</v>
      </c>
      <c r="G19" s="264">
        <v>-4018</v>
      </c>
      <c r="H19" s="264">
        <v>-441</v>
      </c>
      <c r="I19" s="264">
        <v>-867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100194</v>
      </c>
      <c r="F22" s="301">
        <v>45806</v>
      </c>
      <c r="G22" s="301">
        <v>63565</v>
      </c>
      <c r="H22" s="301">
        <v>-6362</v>
      </c>
      <c r="I22" s="301">
        <v>7255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-51375</v>
      </c>
      <c r="F24" s="264">
        <v>-17082</v>
      </c>
      <c r="G24" s="264"/>
      <c r="H24" s="264"/>
      <c r="I24" s="264">
        <v>-3700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28410</v>
      </c>
      <c r="F25" s="264">
        <v>1364</v>
      </c>
      <c r="G25" s="264"/>
      <c r="H25" s="264"/>
      <c r="I25" s="264">
        <v>110851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-34500</v>
      </c>
      <c r="F26" s="264">
        <v>-24000</v>
      </c>
      <c r="G26" s="264">
        <v>-45000</v>
      </c>
      <c r="H26" s="264"/>
      <c r="I26" s="264">
        <v>-143800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55500</v>
      </c>
      <c r="F27" s="264">
        <v>36500</v>
      </c>
      <c r="G27" s="264"/>
      <c r="H27" s="264">
        <v>9684</v>
      </c>
      <c r="I27" s="264">
        <v>43616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-124127</v>
      </c>
      <c r="F28" s="264">
        <v>-42134</v>
      </c>
      <c r="G28" s="264">
        <v>-150012</v>
      </c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55290</v>
      </c>
      <c r="F29" s="264">
        <v>37345</v>
      </c>
      <c r="G29" s="264">
        <v>27075</v>
      </c>
      <c r="H29" s="264"/>
      <c r="I29" s="264">
        <v>82089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7878</v>
      </c>
      <c r="F30" s="264">
        <v>751</v>
      </c>
      <c r="G30" s="264">
        <v>19</v>
      </c>
      <c r="H30" s="264">
        <v>37462</v>
      </c>
      <c r="I30" s="264">
        <v>6424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-62923</v>
      </c>
      <c r="F31" s="301">
        <v>-7256</v>
      </c>
      <c r="G31" s="301">
        <v>-167918</v>
      </c>
      <c r="H31" s="301">
        <v>47146</v>
      </c>
      <c r="I31" s="301">
        <v>95480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/>
      <c r="F33" s="264"/>
      <c r="G33" s="264">
        <v>120</v>
      </c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>
        <v>-7119</v>
      </c>
      <c r="G34" s="264">
        <v>-16689</v>
      </c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27430</v>
      </c>
      <c r="F35" s="264"/>
      <c r="G35" s="264">
        <v>170000</v>
      </c>
      <c r="H35" s="264"/>
      <c r="I35" s="264">
        <v>2768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-58298</v>
      </c>
      <c r="F36" s="264">
        <v>-35554</v>
      </c>
      <c r="G36" s="264">
        <v>-35366</v>
      </c>
      <c r="H36" s="264">
        <v>-42500</v>
      </c>
      <c r="I36" s="264">
        <v>-90307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-7110</v>
      </c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-37978</v>
      </c>
      <c r="F39" s="301">
        <v>-42674</v>
      </c>
      <c r="G39" s="301">
        <v>118065</v>
      </c>
      <c r="H39" s="301">
        <v>-42500</v>
      </c>
      <c r="I39" s="301">
        <v>-87539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-707</v>
      </c>
      <c r="F40" s="301">
        <v>-4124</v>
      </c>
      <c r="G40" s="301">
        <v>13713</v>
      </c>
      <c r="H40" s="301">
        <v>-1716</v>
      </c>
      <c r="I40" s="301">
        <v>15196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24650</v>
      </c>
      <c r="F41" s="301">
        <v>23943</v>
      </c>
      <c r="G41" s="301">
        <v>19820</v>
      </c>
      <c r="H41" s="301">
        <v>33532</v>
      </c>
      <c r="I41" s="301">
        <v>18276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23943</v>
      </c>
      <c r="F43" s="301">
        <v>19820</v>
      </c>
      <c r="G43" s="301">
        <v>33532</v>
      </c>
      <c r="H43" s="301">
        <v>31816</v>
      </c>
      <c r="I43" s="301">
        <v>33472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-0.81417193872635607</v>
      </c>
      <c r="D8" s="136">
        <f>FSA!D8/FSA!D$7</f>
        <v>-0.77631901389467495</v>
      </c>
      <c r="E8" s="136">
        <f>FSA!E8/FSA!E$7</f>
        <v>-0.86052230426136544</v>
      </c>
      <c r="F8" s="136">
        <f>FSA!F8/FSA!F$7</f>
        <v>-0.34552778883762325</v>
      </c>
      <c r="G8" s="136">
        <f>FSA!G8/FSA!G$7</f>
        <v>-0.90447775608611969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0.18582806127364399</v>
      </c>
      <c r="D9" s="142">
        <f>FSA!D9/FSA!D$7</f>
        <v>0.22368098610532508</v>
      </c>
      <c r="E9" s="142">
        <f>FSA!E9/FSA!E$7</f>
        <v>0.13947769573863458</v>
      </c>
      <c r="F9" s="142">
        <f>FSA!F9/FSA!F$7</f>
        <v>0.65447221116237675</v>
      </c>
      <c r="G9" s="142">
        <f>FSA!G9/FSA!G$7</f>
        <v>9.5522243913880284E-2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-0.10857766787629661</v>
      </c>
      <c r="D10" s="136">
        <f>FSA!D10/FSA!D$7</f>
        <v>-8.0507020854265199E-2</v>
      </c>
      <c r="E10" s="136">
        <f>FSA!E10/FSA!E$7</f>
        <v>-7.5409794930022769E-2</v>
      </c>
      <c r="F10" s="136">
        <f>FSA!F10/FSA!F$7</f>
        <v>-0.26046326439796708</v>
      </c>
      <c r="G10" s="136">
        <f>FSA!G10/FSA!G$7</f>
        <v>-3.1629196818454622E-2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7.7250393397347378E-2</v>
      </c>
      <c r="D12" s="142">
        <f>FSA!D12/FSA!D$7</f>
        <v>0.14317396525105985</v>
      </c>
      <c r="E12" s="142">
        <f>FSA!E12/FSA!E$7</f>
        <v>6.4067900808611813E-2</v>
      </c>
      <c r="F12" s="142">
        <f>FSA!F12/FSA!F$7</f>
        <v>0.39400894676440967</v>
      </c>
      <c r="G12" s="142">
        <f>FSA!G12/FSA!G$7</f>
        <v>6.3893047095425662E-2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4.2957919864692724E-2</v>
      </c>
      <c r="D13" s="136">
        <f>FSA!D13/FSA!D$7</f>
        <v>-4.680569510133065E-3</v>
      </c>
      <c r="E13" s="136">
        <f>FSA!E13/FSA!E$7</f>
        <v>8.1551229855277938E-5</v>
      </c>
      <c r="F13" s="136">
        <f>FSA!F13/FSA!F$7</f>
        <v>4.2344895425908143E-2</v>
      </c>
      <c r="G13" s="136">
        <f>FSA!G13/FSA!G$7</f>
        <v>1.1444457474769076E-2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-6.2713424751383584E-2</v>
      </c>
      <c r="D14" s="136">
        <f>FSA!D14/FSA!D$7</f>
        <v>-6.3261205185384861E-2</v>
      </c>
      <c r="E14" s="136">
        <f>FSA!E14/FSA!E$7</f>
        <v>-8.9693806497751064E-2</v>
      </c>
      <c r="F14" s="136">
        <f>FSA!F14/FSA!F$7</f>
        <v>-0.5239946600463733</v>
      </c>
      <c r="G14" s="136">
        <f>FSA!G14/FSA!G$7</f>
        <v>-0.12462662371258476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2.3684126015607439E-2</v>
      </c>
      <c r="D15" s="136">
        <f>FSA!D15/FSA!D$7</f>
        <v>-1.4311270125223614E-2</v>
      </c>
      <c r="E15" s="136">
        <f>FSA!E15/FSA!E$7</f>
        <v>4.3529537228136427E-2</v>
      </c>
      <c r="F15" s="136">
        <f>FSA!F15/FSA!F$7</f>
        <v>0.93980841745321686</v>
      </c>
      <c r="G15" s="136">
        <f>FSA!G15/FSA!G$7</f>
        <v>-0.25280592711142996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8.1179014526263957E-2</v>
      </c>
      <c r="D16" s="142">
        <f>FSA!D16/FSA!D$7</f>
        <v>6.0920920430318326E-2</v>
      </c>
      <c r="E16" s="142">
        <f>FSA!E16/FSA!E$7</f>
        <v>1.7985182768852449E-2</v>
      </c>
      <c r="F16" s="142">
        <f>FSA!F16/FSA!F$7</f>
        <v>0.85216759959716137</v>
      </c>
      <c r="G16" s="142">
        <f>FSA!G16/FSA!G$7</f>
        <v>-0.30209504625382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-2.0611880064656325E-2</v>
      </c>
      <c r="D17" s="136">
        <f>FSA!D17/FSA!D$7</f>
        <v>-1.9965937216654007E-2</v>
      </c>
      <c r="E17" s="136">
        <f>FSA!E17/FSA!E$7</f>
        <v>-5.5392104586315704E-3</v>
      </c>
      <c r="F17" s="136">
        <f>FSA!F17/FSA!F$7</f>
        <v>-1.8947467035154694E-2</v>
      </c>
      <c r="G17" s="136">
        <f>FSA!G17/FSA!G$7</f>
        <v>0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6.0567134461607629E-2</v>
      </c>
      <c r="D18" s="142">
        <f>FSA!D18/FSA!D$7</f>
        <v>4.0954983213664323E-2</v>
      </c>
      <c r="E18" s="142">
        <f>FSA!E18/FSA!E$7</f>
        <v>1.2445972310220878E-2</v>
      </c>
      <c r="F18" s="142">
        <f>FSA!F18/FSA!F$7</f>
        <v>0.83322013256200667</v>
      </c>
      <c r="G18" s="142">
        <f>FSA!G18/FSA!G$7</f>
        <v>-0.30209504625382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9.8654420501621765E-2</v>
      </c>
      <c r="D21" s="136">
        <f>FSA!D21/FSA!D$7</f>
        <v>0.10608474036317299</v>
      </c>
      <c r="E21" s="136">
        <f>FSA!E21/FSA!E$7</f>
        <v>0.11082184820179539</v>
      </c>
      <c r="F21" s="136">
        <f>FSA!F21/FSA!F$7</f>
        <v>0.39302527109632995</v>
      </c>
      <c r="G21" s="136">
        <f>FSA!G21/FSA!G$7</f>
        <v>5.5635653727554309E-2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0.17590481389896914</v>
      </c>
      <c r="D25" s="136">
        <f>FSA!D25/FSA!D$7</f>
        <v>0.24925870561423286</v>
      </c>
      <c r="E25" s="136">
        <f>FSA!E25/FSA!E$7</f>
        <v>0.17488974901040719</v>
      </c>
      <c r="F25" s="136">
        <f>FSA!F25/FSA!F$7</f>
        <v>0.78703421786073968</v>
      </c>
      <c r="G25" s="136">
        <f>FSA!G25/FSA!G$7</f>
        <v>0.11952870082297998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0.17590481389896914</v>
      </c>
      <c r="D26" s="136">
        <f>FSA!D26/FSA!D$7</f>
        <v>0.24925870561423286</v>
      </c>
      <c r="E26" s="136">
        <f>FSA!E26/FSA!E$7</f>
        <v>0.17488974901040719</v>
      </c>
      <c r="F26" s="136">
        <f>FSA!F26/FSA!F$7</f>
        <v>0.78703421786073968</v>
      </c>
      <c r="G26" s="136">
        <f>FSA!G26/FSA!G$7</f>
        <v>0.11952870082297998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2.0288494373910605E-2</v>
      </c>
      <c r="D29" s="136">
        <f>FSA!D29/FSA!D$38</f>
        <v>1.7435426464197556E-2</v>
      </c>
      <c r="E29" s="136">
        <f>FSA!E29/FSA!E$38</f>
        <v>2.6601213444354184E-2</v>
      </c>
      <c r="F29" s="136">
        <f>FSA!F29/FSA!F$38</f>
        <v>2.5372946263519453E-2</v>
      </c>
      <c r="G29" s="136">
        <f>FSA!G29/FSA!G$38</f>
        <v>2.9868859714875177E-2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2.4550747504294028E-2</v>
      </c>
      <c r="D30" s="136">
        <f>FSA!D30/FSA!D$38</f>
        <v>9.458410965845214E-2</v>
      </c>
      <c r="E30" s="136">
        <f>FSA!E30/FSA!E$38</f>
        <v>1.491419577579204E-3</v>
      </c>
      <c r="F30" s="136">
        <f>FSA!F30/FSA!F$38</f>
        <v>1.6189049822398945E-2</v>
      </c>
      <c r="G30" s="136">
        <f>FSA!G30/FSA!G$38</f>
        <v>1.4574811356448862E-2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0</v>
      </c>
      <c r="D31" s="136">
        <f>FSA!D31/FSA!D$38</f>
        <v>0</v>
      </c>
      <c r="E31" s="136">
        <f>FSA!E31/FSA!E$38</f>
        <v>0</v>
      </c>
      <c r="F31" s="136">
        <f>FSA!F31/FSA!F$38</f>
        <v>0</v>
      </c>
      <c r="G31" s="136">
        <f>FSA!G31/FSA!G$38</f>
        <v>0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1.2508823202926464E-2</v>
      </c>
      <c r="D32" s="136">
        <f>FSA!D32/FSA!D$38</f>
        <v>7.7280636472237913E-3</v>
      </c>
      <c r="E32" s="136">
        <f>FSA!E32/FSA!E$38</f>
        <v>6.7431204305442726E-4</v>
      </c>
      <c r="F32" s="136">
        <f>FSA!F32/FSA!F$38</f>
        <v>4.370245961908681E-4</v>
      </c>
      <c r="G32" s="136">
        <f>FSA!G32/FSA!G$38</f>
        <v>8.834300644636241E-5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8.4736642751161519E-6</v>
      </c>
      <c r="D33" s="136">
        <f>FSA!D33/FSA!D$38</f>
        <v>2.1992212997221944E-5</v>
      </c>
      <c r="E33" s="136">
        <f>FSA!E33/FSA!E$38</f>
        <v>1.1899624289195775E-5</v>
      </c>
      <c r="F33" s="136">
        <f>FSA!F33/FSA!F$38</f>
        <v>0</v>
      </c>
      <c r="G33" s="136">
        <f>FSA!G33/FSA!G$38</f>
        <v>2.6770608014049213E-6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7.7077297612884038E-2</v>
      </c>
      <c r="D34" s="136">
        <f>FSA!D34/FSA!D$38</f>
        <v>6.2372555125681101E-2</v>
      </c>
      <c r="E34" s="136">
        <f>FSA!E34/FSA!E$38</f>
        <v>0.15255477000406173</v>
      </c>
      <c r="F34" s="136">
        <f>FSA!F34/FSA!F$38</f>
        <v>0.13980799627412607</v>
      </c>
      <c r="G34" s="136">
        <f>FSA!G34/FSA!G$38</f>
        <v>0.26420983873385734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0.47957889278018384</v>
      </c>
      <c r="D35" s="136">
        <f>FSA!D35/FSA!D$38</f>
        <v>0.63483953601708709</v>
      </c>
      <c r="E35" s="136">
        <f>FSA!E35/FSA!E$38</f>
        <v>0.65741536987205529</v>
      </c>
      <c r="F35" s="136">
        <f>FSA!F35/FSA!F$38</f>
        <v>0.65990793773834988</v>
      </c>
      <c r="G35" s="136">
        <f>FSA!G35/FSA!G$38</f>
        <v>0.61645839133631741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0.19389777540891787</v>
      </c>
      <c r="D36" s="136">
        <f>FSA!D36/FSA!D$38</f>
        <v>6.6394491038613043E-2</v>
      </c>
      <c r="E36" s="136">
        <f>FSA!E36/FSA!E$38</f>
        <v>5.9336286555645816E-2</v>
      </c>
      <c r="F36" s="136">
        <f>FSA!F36/FSA!F$38</f>
        <v>5.9108374124953948E-2</v>
      </c>
      <c r="G36" s="136">
        <f>FSA!G36/FSA!G$38</f>
        <v>4.4564138807387261E-3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0.19208949545260806</v>
      </c>
      <c r="D37" s="136">
        <f>FSA!D37/FSA!D$38</f>
        <v>0.11662382583574808</v>
      </c>
      <c r="E37" s="136">
        <f>FSA!E37/FSA!E$38</f>
        <v>0.10191472887896019</v>
      </c>
      <c r="F37" s="136">
        <f>FSA!F37/FSA!F$38</f>
        <v>9.9176671180460849E-2</v>
      </c>
      <c r="G37" s="136">
        <f>FSA!G37/FSA!G$38</f>
        <v>7.0340664910514786E-2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2.5675202753601945E-3</v>
      </c>
      <c r="D40" s="136">
        <f>FSA!D40/FSA!D$55</f>
        <v>2.0593508250598626E-3</v>
      </c>
      <c r="E40" s="136">
        <f>FSA!E40/FSA!E$55</f>
        <v>2.033249136880585E-3</v>
      </c>
      <c r="F40" s="136">
        <f>FSA!F40/FSA!F$55</f>
        <v>2.2927768358563185E-3</v>
      </c>
      <c r="G40" s="136">
        <f>FSA!G40/FSA!G$55</f>
        <v>9.226919761492155E-4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2.0599477852807366E-3</v>
      </c>
      <c r="D41" s="136">
        <f>FSA!D41/FSA!D$55</f>
        <v>1.5192220738480919E-3</v>
      </c>
      <c r="E41" s="136">
        <f>FSA!E41/FSA!E$55</f>
        <v>6.745500355402112E-3</v>
      </c>
      <c r="F41" s="136">
        <f>FSA!F41/FSA!F$55</f>
        <v>6.1701615231375077E-3</v>
      </c>
      <c r="G41" s="136">
        <f>FSA!G41/FSA!G$55</f>
        <v>3.6952296646362683E-3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7.7957711331068605E-5</v>
      </c>
      <c r="D42" s="136">
        <f>FSA!D42/FSA!D$55</f>
        <v>3.8002544059199516E-4</v>
      </c>
      <c r="E42" s="136">
        <f>FSA!E42/FSA!E$55</f>
        <v>1.6024827376116978E-4</v>
      </c>
      <c r="F42" s="136">
        <f>FSA!F42/FSA!F$55</f>
        <v>4.6254280514666598E-5</v>
      </c>
      <c r="G42" s="136">
        <f>FSA!G42/FSA!G$55</f>
        <v>3.8371136338893879E-5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1.2795233055425392E-4</v>
      </c>
      <c r="D43" s="136">
        <f>FSA!D43/FSA!D$55</f>
        <v>0</v>
      </c>
      <c r="E43" s="136">
        <f>FSA!E43/FSA!E$55</f>
        <v>0</v>
      </c>
      <c r="F43" s="136">
        <f>FSA!F43/FSA!F$55</f>
        <v>0</v>
      </c>
      <c r="G43" s="136">
        <f>FSA!G43/FSA!G$55</f>
        <v>0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0.10149077175592118</v>
      </c>
      <c r="D44" s="136">
        <f>FSA!D44/FSA!D$55</f>
        <v>2.051433628380863E-3</v>
      </c>
      <c r="E44" s="136">
        <f>FSA!E44/FSA!E$55</f>
        <v>1.773837327376117E-3</v>
      </c>
      <c r="F44" s="136">
        <f>FSA!F44/FSA!F$55</f>
        <v>2.3884753472659731E-3</v>
      </c>
      <c r="G44" s="136">
        <f>FSA!G44/FSA!G$55</f>
        <v>1.2492928110337542E-3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3.1496610110606739E-3</v>
      </c>
      <c r="D45" s="136">
        <f>FSA!D45/FSA!D$55</f>
        <v>3.5266712762345108E-3</v>
      </c>
      <c r="E45" s="136">
        <f>FSA!E45/FSA!E$55</f>
        <v>6.2750685418359062E-4</v>
      </c>
      <c r="F45" s="136">
        <f>FSA!F45/FSA!F$55</f>
        <v>9.4821275055066516E-4</v>
      </c>
      <c r="G45" s="136">
        <f>FSA!G45/FSA!G$55</f>
        <v>4.0691251559385136E-4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7.3551405908008202E-4</v>
      </c>
      <c r="D46" s="136">
        <f>FSA!D46/FSA!D$55</f>
        <v>4.5391927626266092E-4</v>
      </c>
      <c r="E46" s="136">
        <f>FSA!E46/FSA!E$55</f>
        <v>3.351330853980504E-2</v>
      </c>
      <c r="F46" s="136">
        <f>FSA!F46/FSA!F$55</f>
        <v>1.5949751901609171E-2</v>
      </c>
      <c r="G46" s="136">
        <f>FSA!G46/FSA!G$55</f>
        <v>7.20324387801905E-2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0</v>
      </c>
      <c r="D47" s="136">
        <f>FSA!D47/FSA!D$55</f>
        <v>6.6802666511841483E-2</v>
      </c>
      <c r="E47" s="136">
        <f>FSA!E47/FSA!E$55</f>
        <v>0.13424680138099107</v>
      </c>
      <c r="F47" s="136">
        <f>FSA!F47/FSA!F$55</f>
        <v>0.11918212862198929</v>
      </c>
      <c r="G47" s="136">
        <f>FSA!G47/FSA!G$55</f>
        <v>1.3733297401292482E-3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7.3551405908008202E-4</v>
      </c>
      <c r="D48" s="136">
        <f>FSA!D48/FSA!D$55</f>
        <v>6.7256585788104145E-2</v>
      </c>
      <c r="E48" s="136">
        <f>FSA!E48/FSA!E$55</f>
        <v>0.1677601099207961</v>
      </c>
      <c r="F48" s="136">
        <f>FSA!F48/FSA!F$55</f>
        <v>0.13513188052359845</v>
      </c>
      <c r="G48" s="136">
        <f>FSA!G48/FSA!G$55</f>
        <v>7.3405768520319742E-2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0.11020932492858819</v>
      </c>
      <c r="D49" s="136">
        <f>FSA!D49/FSA!D$55</f>
        <v>7.6793289032219478E-2</v>
      </c>
      <c r="E49" s="136">
        <f>FSA!E49/FSA!E$55</f>
        <v>0.17910045186839968</v>
      </c>
      <c r="F49" s="136">
        <f>FSA!F49/FSA!F$55</f>
        <v>0.14697776126092357</v>
      </c>
      <c r="G49" s="136">
        <f>FSA!G49/FSA!G$55</f>
        <v>7.9718266624071735E-2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0.86041248102958412</v>
      </c>
      <c r="D51" s="136">
        <f>FSA!D51/FSA!D$55</f>
        <v>0.88696970176799794</v>
      </c>
      <c r="E51" s="136">
        <f>FSA!E51/FSA!E$55</f>
        <v>0.78663497664500404</v>
      </c>
      <c r="F51" s="136">
        <f>FSA!F51/FSA!F$55</f>
        <v>0.79077912943064166</v>
      </c>
      <c r="G51" s="136">
        <f>FSA!G51/FSA!G$55</f>
        <v>0.8827360226443246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2.8878247849595848E-2</v>
      </c>
      <c r="D52" s="136">
        <f>FSA!D52/FSA!D$55</f>
        <v>3.5716233596008326E-2</v>
      </c>
      <c r="E52" s="136">
        <f>FSA!E52/FSA!E$55</f>
        <v>3.3702909220146224E-2</v>
      </c>
      <c r="F52" s="136">
        <f>FSA!F52/FSA!F$55</f>
        <v>6.1675298140737418E-2</v>
      </c>
      <c r="G52" s="136">
        <f>FSA!G52/FSA!G$55</f>
        <v>3.7545710731603718E-2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4.9994619223185297E-4</v>
      </c>
      <c r="D53" s="136">
        <f>FSA!D53/FSA!D$55</f>
        <v>5.2077560377421564E-4</v>
      </c>
      <c r="E53" s="136">
        <f>FSA!E53/FSA!E$55</f>
        <v>5.6166226645004062E-4</v>
      </c>
      <c r="F53" s="136">
        <f>FSA!F53/FSA!F$55</f>
        <v>5.6781116769728649E-4</v>
      </c>
      <c r="G53" s="136">
        <f>FSA!G53/FSA!G$55</f>
        <v>0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0.88979067507141185</v>
      </c>
      <c r="D54" s="136">
        <f>FSA!D54/FSA!D$55</f>
        <v>0.92320671096778051</v>
      </c>
      <c r="E54" s="136">
        <f>FSA!E54/FSA!E$55</f>
        <v>0.82089954813160038</v>
      </c>
      <c r="F54" s="136">
        <f>FSA!F54/FSA!F$55</f>
        <v>0.85302223873907645</v>
      </c>
      <c r="G54" s="136">
        <f>FSA!G54/FSA!G$55</f>
        <v>0.92028173337592822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111635</v>
      </c>
      <c r="F4" s="299">
        <v>146454</v>
      </c>
      <c r="G4" s="299">
        <v>88184</v>
      </c>
      <c r="H4" s="299">
        <v>90655</v>
      </c>
      <c r="I4" s="299">
        <v>262885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23943</v>
      </c>
      <c r="F5" s="301">
        <v>19820</v>
      </c>
      <c r="G5" s="301">
        <v>33532</v>
      </c>
      <c r="H5" s="301">
        <v>31816</v>
      </c>
      <c r="I5" s="301">
        <v>33472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23943</v>
      </c>
      <c r="F6" s="264">
        <v>19820</v>
      </c>
      <c r="G6" s="264">
        <v>33532</v>
      </c>
      <c r="H6" s="264">
        <v>31816</v>
      </c>
      <c r="I6" s="264">
        <v>33472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/>
      <c r="F8" s="301"/>
      <c r="G8" s="301"/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74746</v>
      </c>
      <c r="F12" s="301">
        <v>116874</v>
      </c>
      <c r="G12" s="301">
        <v>50124</v>
      </c>
      <c r="H12" s="301">
        <v>57766</v>
      </c>
      <c r="I12" s="301">
        <v>229116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28973</v>
      </c>
      <c r="F13" s="264">
        <v>107520</v>
      </c>
      <c r="G13" s="264">
        <v>1880</v>
      </c>
      <c r="H13" s="264">
        <v>20300</v>
      </c>
      <c r="I13" s="264">
        <v>16333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14762</v>
      </c>
      <c r="F14" s="264">
        <v>8785</v>
      </c>
      <c r="G14" s="264">
        <v>850</v>
      </c>
      <c r="H14" s="264">
        <v>548</v>
      </c>
      <c r="I14" s="264">
        <v>99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12500</v>
      </c>
      <c r="F17" s="264"/>
      <c r="G17" s="264">
        <v>45000</v>
      </c>
      <c r="H17" s="264">
        <v>35316</v>
      </c>
      <c r="I17" s="264">
        <v>115500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18512</v>
      </c>
      <c r="F18" s="264">
        <v>568</v>
      </c>
      <c r="G18" s="264">
        <v>2394</v>
      </c>
      <c r="H18" s="264">
        <v>1602</v>
      </c>
      <c r="I18" s="264">
        <v>98112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/>
      <c r="F19" s="264"/>
      <c r="G19" s="264"/>
      <c r="H19" s="264"/>
      <c r="I19" s="264">
        <v>-928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/>
      <c r="F22" s="264"/>
      <c r="G22" s="264"/>
      <c r="H22" s="264"/>
      <c r="I22" s="264"/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12945</v>
      </c>
      <c r="F24" s="301">
        <v>9761</v>
      </c>
      <c r="G24" s="301">
        <v>4527</v>
      </c>
      <c r="H24" s="301">
        <v>1073</v>
      </c>
      <c r="I24" s="301">
        <v>297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10</v>
      </c>
      <c r="F25" s="264">
        <v>25</v>
      </c>
      <c r="G25" s="264">
        <v>15</v>
      </c>
      <c r="H25" s="264"/>
      <c r="I25" s="264">
        <v>3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12718</v>
      </c>
      <c r="F26" s="264">
        <v>9520</v>
      </c>
      <c r="G26" s="264">
        <v>4296</v>
      </c>
      <c r="H26" s="264">
        <v>857</v>
      </c>
      <c r="I26" s="264"/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217</v>
      </c>
      <c r="F27" s="264">
        <v>216</v>
      </c>
      <c r="G27" s="264">
        <v>216</v>
      </c>
      <c r="H27" s="264">
        <v>216</v>
      </c>
      <c r="I27" s="264">
        <v>294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1068491</v>
      </c>
      <c r="F30" s="301">
        <v>990312</v>
      </c>
      <c r="G30" s="301">
        <v>1172360</v>
      </c>
      <c r="H30" s="301">
        <v>1163280</v>
      </c>
      <c r="I30" s="301">
        <v>857748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20000</v>
      </c>
      <c r="F31" s="301">
        <v>36630</v>
      </c>
      <c r="G31" s="301">
        <v>119630</v>
      </c>
      <c r="H31" s="301">
        <v>119630</v>
      </c>
      <c r="I31" s="301">
        <v>83000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/>
      <c r="F33" s="264"/>
      <c r="G33" s="264">
        <v>83000</v>
      </c>
      <c r="H33" s="264">
        <v>83000</v>
      </c>
      <c r="I33" s="264">
        <v>83000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20000</v>
      </c>
      <c r="F37" s="264">
        <v>36630</v>
      </c>
      <c r="G37" s="264">
        <v>36630</v>
      </c>
      <c r="H37" s="264">
        <v>36630</v>
      </c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230822</v>
      </c>
      <c r="F39" s="301">
        <v>135538</v>
      </c>
      <c r="G39" s="301">
        <v>130751</v>
      </c>
      <c r="H39" s="301">
        <v>125967</v>
      </c>
      <c r="I39" s="301">
        <v>82875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4132</v>
      </c>
      <c r="F40" s="264">
        <v>2963</v>
      </c>
      <c r="G40" s="264">
        <v>2284</v>
      </c>
      <c r="H40" s="264">
        <v>1606</v>
      </c>
      <c r="I40" s="264">
        <v>4049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240756</v>
      </c>
      <c r="F41" s="264">
        <v>150747</v>
      </c>
      <c r="G41" s="264">
        <v>150747</v>
      </c>
      <c r="H41" s="264">
        <v>150747</v>
      </c>
      <c r="I41" s="264">
        <v>78826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-14066</v>
      </c>
      <c r="F42" s="264">
        <v>-18173</v>
      </c>
      <c r="G42" s="264">
        <v>-22279</v>
      </c>
      <c r="H42" s="264">
        <v>-26386</v>
      </c>
      <c r="I42" s="264"/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226690</v>
      </c>
      <c r="F46" s="264">
        <v>132574</v>
      </c>
      <c r="G46" s="264">
        <v>128468</v>
      </c>
      <c r="H46" s="264">
        <v>124361</v>
      </c>
      <c r="I46" s="264">
        <v>78826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275819</v>
      </c>
      <c r="F49" s="301">
        <v>434659</v>
      </c>
      <c r="G49" s="301">
        <v>413204</v>
      </c>
      <c r="H49" s="301">
        <v>404284</v>
      </c>
      <c r="I49" s="301">
        <v>276928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292667</v>
      </c>
      <c r="F50" s="264">
        <v>460846</v>
      </c>
      <c r="G50" s="264">
        <v>446383</v>
      </c>
      <c r="H50" s="264">
        <v>446383</v>
      </c>
      <c r="I50" s="264">
        <v>298551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-16848</v>
      </c>
      <c r="F51" s="264">
        <v>-26187</v>
      </c>
      <c r="G51" s="264">
        <v>-33179</v>
      </c>
      <c r="H51" s="264">
        <v>-42099</v>
      </c>
      <c r="I51" s="264">
        <v>-21623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224692</v>
      </c>
      <c r="F52" s="301">
        <v>72512</v>
      </c>
      <c r="G52" s="301">
        <v>72512</v>
      </c>
      <c r="H52" s="301">
        <v>72512</v>
      </c>
      <c r="I52" s="301">
        <v>945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224692</v>
      </c>
      <c r="F54" s="264">
        <v>72512</v>
      </c>
      <c r="G54" s="264">
        <v>72512</v>
      </c>
      <c r="H54" s="264">
        <v>72512</v>
      </c>
      <c r="I54" s="264">
        <v>945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290145</v>
      </c>
      <c r="F55" s="301">
        <v>287005</v>
      </c>
      <c r="G55" s="301">
        <v>415497</v>
      </c>
      <c r="H55" s="301">
        <v>423197</v>
      </c>
      <c r="I55" s="301">
        <v>413895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264927</v>
      </c>
      <c r="F57" s="264">
        <v>264086</v>
      </c>
      <c r="G57" s="264">
        <v>392979</v>
      </c>
      <c r="H57" s="264">
        <v>394697</v>
      </c>
      <c r="I57" s="264">
        <v>393049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28500</v>
      </c>
      <c r="F58" s="264">
        <v>28500</v>
      </c>
      <c r="G58" s="264">
        <v>28500</v>
      </c>
      <c r="H58" s="264">
        <v>28500</v>
      </c>
      <c r="I58" s="264">
        <v>24029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-3283</v>
      </c>
      <c r="F59" s="264">
        <v>-5581</v>
      </c>
      <c r="G59" s="264">
        <v>-5982</v>
      </c>
      <c r="H59" s="264"/>
      <c r="I59" s="264">
        <v>-3183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95</v>
      </c>
      <c r="F61" s="301">
        <v>127</v>
      </c>
      <c r="G61" s="301"/>
      <c r="H61" s="301"/>
      <c r="I61" s="301">
        <v>104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95</v>
      </c>
      <c r="F62" s="264">
        <v>127</v>
      </c>
      <c r="G62" s="264"/>
      <c r="H62" s="264"/>
      <c r="I62" s="264">
        <v>104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26919</v>
      </c>
      <c r="F66" s="264">
        <v>23842</v>
      </c>
      <c r="G66" s="264">
        <v>20766</v>
      </c>
      <c r="H66" s="264">
        <v>17689</v>
      </c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1180127</v>
      </c>
      <c r="F67" s="301">
        <v>1136767</v>
      </c>
      <c r="G67" s="301">
        <v>1260544</v>
      </c>
      <c r="H67" s="301">
        <v>1253935</v>
      </c>
      <c r="I67" s="301">
        <v>1120633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130061</v>
      </c>
      <c r="F68" s="301">
        <v>87297</v>
      </c>
      <c r="G68" s="301">
        <v>225765</v>
      </c>
      <c r="H68" s="301">
        <v>184299</v>
      </c>
      <c r="I68" s="301">
        <v>89335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18134</v>
      </c>
      <c r="F69" s="301">
        <v>10319</v>
      </c>
      <c r="G69" s="301">
        <v>55601</v>
      </c>
      <c r="H69" s="301">
        <v>33812</v>
      </c>
      <c r="I69" s="301">
        <v>87795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3030</v>
      </c>
      <c r="F70" s="264">
        <v>2341</v>
      </c>
      <c r="G70" s="264">
        <v>2563</v>
      </c>
      <c r="H70" s="264">
        <v>2875</v>
      </c>
      <c r="I70" s="264">
        <v>1034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92</v>
      </c>
      <c r="F71" s="264">
        <v>432</v>
      </c>
      <c r="G71" s="264">
        <v>202</v>
      </c>
      <c r="H71" s="264">
        <v>58</v>
      </c>
      <c r="I71" s="264">
        <v>43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3717</v>
      </c>
      <c r="F72" s="264">
        <v>3447</v>
      </c>
      <c r="G72" s="264">
        <v>329</v>
      </c>
      <c r="H72" s="264">
        <v>626</v>
      </c>
      <c r="I72" s="264">
        <v>456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419</v>
      </c>
      <c r="F73" s="264">
        <v>353</v>
      </c>
      <c r="G73" s="264">
        <v>354</v>
      </c>
      <c r="H73" s="264">
        <v>237</v>
      </c>
      <c r="I73" s="264">
        <v>193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2012</v>
      </c>
      <c r="F74" s="264">
        <v>1374</v>
      </c>
      <c r="G74" s="264">
        <v>8149</v>
      </c>
      <c r="H74" s="264">
        <v>7500</v>
      </c>
      <c r="I74" s="264">
        <v>3948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151</v>
      </c>
      <c r="F77" s="264"/>
      <c r="G77" s="264"/>
      <c r="H77" s="264"/>
      <c r="I77" s="264"/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7845</v>
      </c>
      <c r="F78" s="264">
        <v>1855</v>
      </c>
      <c r="G78" s="264">
        <v>1759</v>
      </c>
      <c r="H78" s="264">
        <v>2518</v>
      </c>
      <c r="I78" s="264">
        <v>1400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868</v>
      </c>
      <c r="F79" s="264">
        <v>516</v>
      </c>
      <c r="G79" s="264">
        <v>42245</v>
      </c>
      <c r="H79" s="264">
        <v>20000</v>
      </c>
      <c r="I79" s="264">
        <v>80722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/>
      <c r="F81" s="264"/>
      <c r="G81" s="264"/>
      <c r="H81" s="264"/>
      <c r="I81" s="264"/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111927</v>
      </c>
      <c r="F84" s="301">
        <v>76978</v>
      </c>
      <c r="G84" s="301">
        <v>170163</v>
      </c>
      <c r="H84" s="301">
        <v>150487</v>
      </c>
      <c r="I84" s="301">
        <v>1539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619</v>
      </c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110835</v>
      </c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473</v>
      </c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/>
      <c r="F91" s="264">
        <v>477</v>
      </c>
      <c r="G91" s="264">
        <v>477</v>
      </c>
      <c r="H91" s="264">
        <v>477</v>
      </c>
      <c r="I91" s="264"/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/>
      <c r="F92" s="264">
        <v>75939</v>
      </c>
      <c r="G92" s="264">
        <v>169224</v>
      </c>
      <c r="H92" s="264">
        <v>149447</v>
      </c>
      <c r="I92" s="264">
        <v>1539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/>
      <c r="F95" s="264">
        <v>562</v>
      </c>
      <c r="G95" s="264">
        <v>462</v>
      </c>
      <c r="H95" s="264">
        <v>563</v>
      </c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1050066</v>
      </c>
      <c r="F98" s="301">
        <v>1049470</v>
      </c>
      <c r="G98" s="301">
        <v>1034780</v>
      </c>
      <c r="H98" s="301">
        <v>1069636</v>
      </c>
      <c r="I98" s="301">
        <v>1031298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1050066</v>
      </c>
      <c r="F99" s="301">
        <v>1049470</v>
      </c>
      <c r="G99" s="301">
        <v>1034780</v>
      </c>
      <c r="H99" s="301">
        <v>1069636</v>
      </c>
      <c r="I99" s="301">
        <v>1031298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1013501</v>
      </c>
      <c r="F100" s="264">
        <v>1013501</v>
      </c>
      <c r="G100" s="264">
        <v>1013501</v>
      </c>
      <c r="H100" s="264">
        <v>1013501</v>
      </c>
      <c r="I100" s="264">
        <v>1013501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1013501</v>
      </c>
      <c r="F101" s="264">
        <v>1013501</v>
      </c>
      <c r="G101" s="264">
        <v>1013501</v>
      </c>
      <c r="H101" s="264">
        <v>1013501</v>
      </c>
      <c r="I101" s="264">
        <v>1013501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>
        <v>1013501</v>
      </c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-469</v>
      </c>
      <c r="F103" s="264">
        <v>-469</v>
      </c>
      <c r="G103" s="264">
        <v>-469</v>
      </c>
      <c r="H103" s="264">
        <v>-469</v>
      </c>
      <c r="I103" s="264">
        <v>-469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2364</v>
      </c>
      <c r="F105" s="264">
        <v>2364</v>
      </c>
      <c r="G105" s="264">
        <v>2364</v>
      </c>
      <c r="H105" s="264">
        <v>2364</v>
      </c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/>
      <c r="F106" s="264">
        <v>-7119</v>
      </c>
      <c r="G106" s="264">
        <v>-23808</v>
      </c>
      <c r="H106" s="264">
        <v>-23808</v>
      </c>
      <c r="I106" s="264">
        <v>-23808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/>
      <c r="F109" s="264"/>
      <c r="G109" s="264"/>
      <c r="H109" s="264"/>
      <c r="I109" s="264"/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34080</v>
      </c>
      <c r="F112" s="264">
        <v>40601</v>
      </c>
      <c r="G112" s="264">
        <v>42484</v>
      </c>
      <c r="H112" s="264">
        <v>77337</v>
      </c>
      <c r="I112" s="264">
        <v>42075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20879</v>
      </c>
      <c r="F113" s="264">
        <v>34113</v>
      </c>
      <c r="G113" s="264">
        <v>40604</v>
      </c>
      <c r="H113" s="264">
        <v>42484</v>
      </c>
      <c r="I113" s="264">
        <v>85866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13201</v>
      </c>
      <c r="F114" s="264">
        <v>6488</v>
      </c>
      <c r="G114" s="264">
        <v>1880</v>
      </c>
      <c r="H114" s="264">
        <v>34853</v>
      </c>
      <c r="I114" s="264">
        <v>-43792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590</v>
      </c>
      <c r="F115" s="264">
        <v>592</v>
      </c>
      <c r="G115" s="264">
        <v>708</v>
      </c>
      <c r="H115" s="264">
        <v>712</v>
      </c>
      <c r="I115" s="264"/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1180127</v>
      </c>
      <c r="F119" s="301">
        <v>1136767</v>
      </c>
      <c r="G119" s="301">
        <v>1260544</v>
      </c>
      <c r="H119" s="301">
        <v>1253935</v>
      </c>
      <c r="I119" s="301">
        <v>1120633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186843</v>
      </c>
      <c r="F3" s="264">
        <v>163236</v>
      </c>
      <c r="G3" s="264">
        <v>159409</v>
      </c>
      <c r="H3" s="264">
        <v>42697</v>
      </c>
      <c r="I3" s="264">
        <v>144961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9</v>
      </c>
      <c r="F4" s="264">
        <v>8</v>
      </c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186834</v>
      </c>
      <c r="F5" s="301">
        <v>163228</v>
      </c>
      <c r="G5" s="301">
        <v>159409</v>
      </c>
      <c r="H5" s="301">
        <v>42697</v>
      </c>
      <c r="I5" s="301">
        <v>144961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152115</v>
      </c>
      <c r="F6" s="264">
        <v>126717</v>
      </c>
      <c r="G6" s="264">
        <v>137175</v>
      </c>
      <c r="H6" s="264">
        <v>14753</v>
      </c>
      <c r="I6" s="264">
        <v>131114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34719</v>
      </c>
      <c r="F7" s="301">
        <v>36511</v>
      </c>
      <c r="G7" s="301">
        <v>22234</v>
      </c>
      <c r="H7" s="301">
        <v>27945</v>
      </c>
      <c r="I7" s="301">
        <v>13847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7244</v>
      </c>
      <c r="F8" s="264">
        <v>268</v>
      </c>
      <c r="G8" s="264">
        <v>7721</v>
      </c>
      <c r="H8" s="264">
        <v>36673</v>
      </c>
      <c r="I8" s="264">
        <v>8142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14536</v>
      </c>
      <c r="F9" s="264">
        <v>12931</v>
      </c>
      <c r="G9" s="264">
        <v>15079</v>
      </c>
      <c r="H9" s="264">
        <v>18919</v>
      </c>
      <c r="I9" s="264">
        <v>62854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11717</v>
      </c>
      <c r="F10" s="264">
        <v>10326</v>
      </c>
      <c r="G10" s="264">
        <v>14298</v>
      </c>
      <c r="H10" s="264">
        <v>22373</v>
      </c>
      <c r="I10" s="264">
        <v>18066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683</v>
      </c>
      <c r="F11" s="264">
        <v>-842</v>
      </c>
      <c r="G11" s="264">
        <v>79</v>
      </c>
      <c r="H11" s="264">
        <v>1718</v>
      </c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452</v>
      </c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19834</v>
      </c>
      <c r="F13" s="264">
        <v>13141</v>
      </c>
      <c r="G13" s="264">
        <v>12021</v>
      </c>
      <c r="H13" s="264">
        <v>11121</v>
      </c>
      <c r="I13" s="264">
        <v>4585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7824</v>
      </c>
      <c r="F14" s="301">
        <v>9867</v>
      </c>
      <c r="G14" s="301">
        <v>2934</v>
      </c>
      <c r="H14" s="301">
        <v>36295</v>
      </c>
      <c r="I14" s="301">
        <v>-45450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7729</v>
      </c>
      <c r="F15" s="264">
        <v>385</v>
      </c>
      <c r="G15" s="264">
        <v>37</v>
      </c>
      <c r="H15" s="264">
        <v>101</v>
      </c>
      <c r="I15" s="264">
        <v>1791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386</v>
      </c>
      <c r="F16" s="264">
        <v>307</v>
      </c>
      <c r="G16" s="264">
        <v>103</v>
      </c>
      <c r="H16" s="264">
        <v>11</v>
      </c>
      <c r="I16" s="264">
        <v>132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7343</v>
      </c>
      <c r="F17" s="301">
        <v>78</v>
      </c>
      <c r="G17" s="301">
        <v>-66</v>
      </c>
      <c r="H17" s="301">
        <v>90</v>
      </c>
      <c r="I17" s="301">
        <v>1659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15167</v>
      </c>
      <c r="F18" s="301">
        <v>9944</v>
      </c>
      <c r="G18" s="301">
        <v>2867</v>
      </c>
      <c r="H18" s="301">
        <v>36385</v>
      </c>
      <c r="I18" s="301">
        <v>-43792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3378</v>
      </c>
      <c r="F19" s="264">
        <v>3170</v>
      </c>
      <c r="G19" s="264">
        <v>983</v>
      </c>
      <c r="H19" s="264">
        <v>708</v>
      </c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473</v>
      </c>
      <c r="F20" s="264">
        <v>89</v>
      </c>
      <c r="G20" s="264">
        <v>-100</v>
      </c>
      <c r="H20" s="264">
        <v>101</v>
      </c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11315</v>
      </c>
      <c r="F21" s="301">
        <v>6686</v>
      </c>
      <c r="G21" s="301">
        <v>1984</v>
      </c>
      <c r="H21" s="301">
        <v>35576</v>
      </c>
      <c r="I21" s="301">
        <v>-43792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11381</v>
      </c>
      <c r="F22" s="264">
        <v>6684</v>
      </c>
      <c r="G22" s="264">
        <v>1985</v>
      </c>
      <c r="H22" s="264">
        <v>35573</v>
      </c>
      <c r="I22" s="264">
        <v>-43792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-65</v>
      </c>
      <c r="F23" s="264">
        <v>2</v>
      </c>
      <c r="G23" s="264">
        <v>-1</v>
      </c>
      <c r="H23" s="264">
        <v>4</v>
      </c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112</v>
      </c>
      <c r="F24" s="264">
        <v>66</v>
      </c>
      <c r="G24" s="264">
        <v>20</v>
      </c>
      <c r="H24" s="264">
        <v>372</v>
      </c>
      <c r="I24" s="264"/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