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J78" i="6" s="1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I69" i="6"/>
  <c r="H69" i="6"/>
  <c r="G69" i="6"/>
  <c r="N68" i="6"/>
  <c r="N78" i="6" s="1"/>
  <c r="K68" i="6"/>
  <c r="K78" i="6" s="1"/>
  <c r="I68" i="6"/>
  <c r="I78" i="6" s="1"/>
  <c r="H68" i="6"/>
  <c r="H78" i="6" s="1"/>
  <c r="G68" i="6"/>
  <c r="G78" i="6" s="1"/>
  <c r="N62" i="6"/>
  <c r="M62" i="6"/>
  <c r="L62" i="6"/>
  <c r="L50" i="6" s="1"/>
  <c r="K62" i="6"/>
  <c r="J62" i="6"/>
  <c r="J50" i="6" s="1"/>
  <c r="I62" i="6"/>
  <c r="I50" i="6" s="1"/>
  <c r="H62" i="6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K50" i="6"/>
  <c r="H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M24" i="6" s="1"/>
  <c r="M48" i="6" s="1"/>
  <c r="L38" i="6"/>
  <c r="K38" i="6"/>
  <c r="J38" i="6"/>
  <c r="I38" i="6"/>
  <c r="H38" i="6"/>
  <c r="G38" i="6"/>
  <c r="F38" i="6"/>
  <c r="E38" i="6"/>
  <c r="D38" i="6"/>
  <c r="D24" i="6" s="1"/>
  <c r="D48" i="6" s="1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W31" i="6"/>
  <c r="N31" i="6"/>
  <c r="M31" i="6"/>
  <c r="L31" i="6"/>
  <c r="L24" i="6" s="1"/>
  <c r="G31" i="6"/>
  <c r="F31" i="6"/>
  <c r="E31" i="6"/>
  <c r="D31" i="6"/>
  <c r="C31" i="6"/>
  <c r="C24" i="6" s="1"/>
  <c r="W30" i="6"/>
  <c r="W29" i="6"/>
  <c r="N25" i="6"/>
  <c r="N24" i="6" s="1"/>
  <c r="N48" i="6" s="1"/>
  <c r="M25" i="6"/>
  <c r="L25" i="6"/>
  <c r="K25" i="6"/>
  <c r="J25" i="6"/>
  <c r="I25" i="6"/>
  <c r="H25" i="6"/>
  <c r="H24" i="6" s="1"/>
  <c r="H48" i="6" s="1"/>
  <c r="H79" i="6" s="1"/>
  <c r="G25" i="6"/>
  <c r="G24" i="6" s="1"/>
  <c r="G48" i="6" s="1"/>
  <c r="G79" i="6" s="1"/>
  <c r="F24" i="6"/>
  <c r="E24" i="6"/>
  <c r="E48" i="6" s="1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13" i="4" s="1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I63" i="2"/>
  <c r="J61" i="2"/>
  <c r="J63" i="2" s="1"/>
  <c r="I61" i="2"/>
  <c r="H61" i="2"/>
  <c r="G61" i="2"/>
  <c r="F61" i="2"/>
  <c r="E61" i="2"/>
  <c r="D61" i="2"/>
  <c r="D63" i="2" s="1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M57" i="2" s="1"/>
  <c r="M64" i="2" s="1"/>
  <c r="L59" i="2"/>
  <c r="K59" i="2"/>
  <c r="J58" i="2"/>
  <c r="I58" i="2"/>
  <c r="H58" i="2"/>
  <c r="G58" i="2"/>
  <c r="F58" i="2"/>
  <c r="E58" i="2"/>
  <c r="D58" i="2"/>
  <c r="C58" i="2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G53" i="2"/>
  <c r="G64" i="2" s="1"/>
  <c r="G68" i="2" s="1"/>
  <c r="F53" i="2"/>
  <c r="E53" i="2"/>
  <c r="D53" i="2"/>
  <c r="C53" i="2"/>
  <c r="R51" i="2"/>
  <c r="AB50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R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T48" i="2" s="1"/>
  <c r="C44" i="2"/>
  <c r="J43" i="2"/>
  <c r="Y52" i="2" s="1"/>
  <c r="I43" i="2"/>
  <c r="H43" i="2"/>
  <c r="G43" i="2"/>
  <c r="W47" i="2" s="1"/>
  <c r="F43" i="2"/>
  <c r="E43" i="2"/>
  <c r="D43" i="2"/>
  <c r="S52" i="2" s="1"/>
  <c r="C43" i="2"/>
  <c r="R47" i="2" s="1"/>
  <c r="J42" i="2"/>
  <c r="I42" i="2"/>
  <c r="H42" i="2"/>
  <c r="G42" i="2"/>
  <c r="F42" i="2"/>
  <c r="F51" i="2" s="1"/>
  <c r="E42" i="2"/>
  <c r="D42" i="2"/>
  <c r="D51" i="2" s="1"/>
  <c r="C42" i="2"/>
  <c r="C51" i="2" s="1"/>
  <c r="W40" i="2"/>
  <c r="M40" i="2"/>
  <c r="L40" i="2"/>
  <c r="AA18" i="2" s="1"/>
  <c r="AA40" i="2" s="1"/>
  <c r="K40" i="2"/>
  <c r="Z18" i="2" s="1"/>
  <c r="Z40" i="2" s="1"/>
  <c r="J40" i="2"/>
  <c r="I40" i="2"/>
  <c r="X18" i="2" s="1"/>
  <c r="X40" i="2" s="1"/>
  <c r="H40" i="2"/>
  <c r="G40" i="2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V54" i="2" s="1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AB44" i="2" s="1"/>
  <c r="K22" i="2"/>
  <c r="Z44" i="2" s="1"/>
  <c r="F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K21" i="2"/>
  <c r="Z51" i="2" s="1"/>
  <c r="J21" i="2"/>
  <c r="I21" i="2"/>
  <c r="X49" i="2" s="1"/>
  <c r="H21" i="2"/>
  <c r="W51" i="2" s="1"/>
  <c r="G21" i="2"/>
  <c r="V49" i="2" s="1"/>
  <c r="F21" i="2"/>
  <c r="U49" i="2" s="1"/>
  <c r="E21" i="2"/>
  <c r="T51" i="2" s="1"/>
  <c r="D21" i="2"/>
  <c r="D22" i="2" s="1"/>
  <c r="C21" i="2"/>
  <c r="M20" i="2"/>
  <c r="L20" i="2"/>
  <c r="L21" i="2" s="1"/>
  <c r="K20" i="2"/>
  <c r="Z50" i="2" s="1"/>
  <c r="J20" i="2"/>
  <c r="J22" i="2" s="1"/>
  <c r="I20" i="2"/>
  <c r="I22" i="2" s="1"/>
  <c r="H20" i="2"/>
  <c r="H22" i="2" s="1"/>
  <c r="G20" i="2"/>
  <c r="G22" i="2" s="1"/>
  <c r="F20" i="2"/>
  <c r="E20" i="2"/>
  <c r="E22" i="2" s="1"/>
  <c r="D20" i="2"/>
  <c r="C20" i="2"/>
  <c r="AB18" i="2"/>
  <c r="AB40" i="2" s="1"/>
  <c r="Y18" i="2"/>
  <c r="Y40" i="2" s="1"/>
  <c r="W18" i="2"/>
  <c r="V18" i="2"/>
  <c r="V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I48" i="1"/>
  <c r="H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F48" i="1" s="1"/>
  <c r="E46" i="1"/>
  <c r="E48" i="1" s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H40" i="1"/>
  <c r="G40" i="1"/>
  <c r="F40" i="1"/>
  <c r="E40" i="1"/>
  <c r="D40" i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T38" i="1" s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H30" i="1"/>
  <c r="G30" i="1"/>
  <c r="F30" i="1"/>
  <c r="Q38" i="1" s="1"/>
  <c r="E30" i="1"/>
  <c r="P38" i="1" s="1"/>
  <c r="D30" i="1"/>
  <c r="C30" i="1"/>
  <c r="J29" i="1"/>
  <c r="I29" i="1"/>
  <c r="H29" i="1"/>
  <c r="G29" i="1"/>
  <c r="G38" i="1" s="1"/>
  <c r="F29" i="1"/>
  <c r="F38" i="1" s="1"/>
  <c r="E29" i="1"/>
  <c r="D29" i="1"/>
  <c r="C29" i="1"/>
  <c r="H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H21" i="3" s="1"/>
  <c r="G21" i="1"/>
  <c r="F21" i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D18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F16" i="1"/>
  <c r="E16" i="1"/>
  <c r="D16" i="1"/>
  <c r="C16" i="1"/>
  <c r="U14" i="1"/>
  <c r="T14" i="1"/>
  <c r="S14" i="1"/>
  <c r="R14" i="1"/>
  <c r="Q14" i="1"/>
  <c r="P14" i="1"/>
  <c r="O14" i="1"/>
  <c r="O41" i="1" s="1"/>
  <c r="N14" i="1"/>
  <c r="N41" i="1" s="1"/>
  <c r="J14" i="1"/>
  <c r="I14" i="1"/>
  <c r="H14" i="1"/>
  <c r="H14" i="3" s="1"/>
  <c r="G14" i="1"/>
  <c r="F14" i="1"/>
  <c r="E14" i="1"/>
  <c r="E14" i="3" s="1"/>
  <c r="D14" i="1"/>
  <c r="C14" i="1"/>
  <c r="J13" i="1"/>
  <c r="I13" i="1"/>
  <c r="H13" i="1"/>
  <c r="H13" i="3" s="1"/>
  <c r="G13" i="1"/>
  <c r="G13" i="3" s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G10" i="3" s="1"/>
  <c r="F10" i="1"/>
  <c r="F10" i="3" s="1"/>
  <c r="E10" i="1"/>
  <c r="D10" i="1"/>
  <c r="C10" i="1"/>
  <c r="U9" i="1"/>
  <c r="T9" i="1"/>
  <c r="S9" i="1"/>
  <c r="R9" i="1"/>
  <c r="Q9" i="1"/>
  <c r="P9" i="1"/>
  <c r="O9" i="1"/>
  <c r="N9" i="1"/>
  <c r="J9" i="1"/>
  <c r="J12" i="1" s="1"/>
  <c r="E9" i="1"/>
  <c r="J8" i="1"/>
  <c r="I8" i="1"/>
  <c r="H8" i="1"/>
  <c r="G8" i="1"/>
  <c r="F8" i="1"/>
  <c r="E8" i="1"/>
  <c r="D8" i="1"/>
  <c r="O37" i="1" s="1"/>
  <c r="C8" i="1"/>
  <c r="U7" i="1"/>
  <c r="T7" i="1"/>
  <c r="S7" i="1"/>
  <c r="R7" i="1"/>
  <c r="Q7" i="1"/>
  <c r="P7" i="1"/>
  <c r="O7" i="1"/>
  <c r="N7" i="1"/>
  <c r="J7" i="1"/>
  <c r="I7" i="1"/>
  <c r="H7" i="1"/>
  <c r="S35" i="1" s="1"/>
  <c r="G7" i="1"/>
  <c r="S30" i="1" s="1"/>
  <c r="F7" i="1"/>
  <c r="Q30" i="1" s="1"/>
  <c r="E7" i="1"/>
  <c r="D7" i="1"/>
  <c r="C7" i="1"/>
  <c r="S5" i="1"/>
  <c r="Q5" i="1"/>
  <c r="P5" i="1"/>
  <c r="N5" i="1"/>
  <c r="J5" i="1"/>
  <c r="I5" i="1"/>
  <c r="H5" i="1"/>
  <c r="H5" i="3" s="1"/>
  <c r="G5" i="1"/>
  <c r="R5" i="1" s="1"/>
  <c r="F5" i="1"/>
  <c r="E5" i="1"/>
  <c r="E5" i="3" s="1"/>
  <c r="D5" i="1"/>
  <c r="O5" i="1" s="1"/>
  <c r="C5" i="1"/>
  <c r="C5" i="3" s="1"/>
  <c r="J12" i="3" l="1"/>
  <c r="U64" i="1"/>
  <c r="J25" i="1"/>
  <c r="J15" i="1"/>
  <c r="J15" i="3" s="1"/>
  <c r="G8" i="3"/>
  <c r="R37" i="1"/>
  <c r="R36" i="1"/>
  <c r="J5" i="3"/>
  <c r="J27" i="1"/>
  <c r="H8" i="3"/>
  <c r="S37" i="1"/>
  <c r="S36" i="1"/>
  <c r="F9" i="1"/>
  <c r="C10" i="3"/>
  <c r="Q42" i="1"/>
  <c r="Q41" i="1"/>
  <c r="C18" i="1"/>
  <c r="C18" i="3" s="1"/>
  <c r="J22" i="3"/>
  <c r="F38" i="3"/>
  <c r="U39" i="1"/>
  <c r="AA51" i="2"/>
  <c r="AA48" i="2"/>
  <c r="AA49" i="2"/>
  <c r="L22" i="2"/>
  <c r="I5" i="3"/>
  <c r="I27" i="1"/>
  <c r="T5" i="1"/>
  <c r="I8" i="3"/>
  <c r="T37" i="1"/>
  <c r="T36" i="1"/>
  <c r="D10" i="3"/>
  <c r="C13" i="3"/>
  <c r="C14" i="3"/>
  <c r="R42" i="1"/>
  <c r="R41" i="1"/>
  <c r="G38" i="3"/>
  <c r="O45" i="1"/>
  <c r="C23" i="3"/>
  <c r="C24" i="3"/>
  <c r="C7" i="3"/>
  <c r="C11" i="3"/>
  <c r="G9" i="1"/>
  <c r="J8" i="3"/>
  <c r="U37" i="1"/>
  <c r="U36" i="1"/>
  <c r="H9" i="1"/>
  <c r="D14" i="3"/>
  <c r="S42" i="1"/>
  <c r="S41" i="1"/>
  <c r="E16" i="3"/>
  <c r="E18" i="1"/>
  <c r="E18" i="3" s="1"/>
  <c r="H38" i="1"/>
  <c r="T42" i="1"/>
  <c r="T41" i="1"/>
  <c r="F16" i="3"/>
  <c r="F18" i="1"/>
  <c r="F18" i="3" s="1"/>
  <c r="I38" i="1"/>
  <c r="I33" i="3" s="1"/>
  <c r="S44" i="2"/>
  <c r="D25" i="2"/>
  <c r="D23" i="3"/>
  <c r="D24" i="3"/>
  <c r="D7" i="3"/>
  <c r="D11" i="3"/>
  <c r="O35" i="1"/>
  <c r="O40" i="1"/>
  <c r="O30" i="1"/>
  <c r="F13" i="3"/>
  <c r="U42" i="1"/>
  <c r="G16" i="3"/>
  <c r="G18" i="1"/>
  <c r="G18" i="3" s="1"/>
  <c r="C17" i="3"/>
  <c r="C27" i="1"/>
  <c r="R55" i="1"/>
  <c r="D82" i="2"/>
  <c r="H27" i="3"/>
  <c r="S27" i="1"/>
  <c r="N38" i="1"/>
  <c r="H32" i="3"/>
  <c r="T44" i="2"/>
  <c r="E25" i="2"/>
  <c r="J9" i="3"/>
  <c r="U74" i="1"/>
  <c r="U31" i="1"/>
  <c r="C21" i="3"/>
  <c r="D22" i="3"/>
  <c r="U5" i="1"/>
  <c r="G24" i="3"/>
  <c r="G7" i="3"/>
  <c r="G11" i="3"/>
  <c r="G23" i="3"/>
  <c r="R40" i="1"/>
  <c r="R30" i="1"/>
  <c r="R35" i="1"/>
  <c r="C8" i="3"/>
  <c r="J10" i="3"/>
  <c r="I13" i="3"/>
  <c r="P39" i="1"/>
  <c r="V44" i="2"/>
  <c r="G25" i="2"/>
  <c r="I16" i="3"/>
  <c r="F5" i="3"/>
  <c r="F27" i="1"/>
  <c r="D18" i="3"/>
  <c r="Q39" i="1"/>
  <c r="H25" i="2"/>
  <c r="W44" i="2"/>
  <c r="F23" i="3"/>
  <c r="F24" i="3"/>
  <c r="F7" i="3"/>
  <c r="F11" i="3"/>
  <c r="Q40" i="1"/>
  <c r="Q35" i="1"/>
  <c r="I24" i="3"/>
  <c r="I7" i="3"/>
  <c r="I11" i="3"/>
  <c r="I23" i="3"/>
  <c r="T40" i="1"/>
  <c r="T30" i="1"/>
  <c r="T35" i="1"/>
  <c r="I9" i="1"/>
  <c r="E8" i="3"/>
  <c r="P37" i="1"/>
  <c r="P36" i="1"/>
  <c r="C9" i="1"/>
  <c r="I18" i="1"/>
  <c r="I18" i="3" s="1"/>
  <c r="D33" i="3"/>
  <c r="I25" i="2"/>
  <c r="X44" i="2"/>
  <c r="D5" i="3"/>
  <c r="D27" i="1"/>
  <c r="G5" i="3"/>
  <c r="G27" i="1"/>
  <c r="J24" i="3"/>
  <c r="J7" i="3"/>
  <c r="J11" i="3"/>
  <c r="J23" i="3"/>
  <c r="U30" i="1"/>
  <c r="U35" i="1"/>
  <c r="U40" i="1"/>
  <c r="F8" i="3"/>
  <c r="Q37" i="1"/>
  <c r="Q36" i="1"/>
  <c r="D9" i="1"/>
  <c r="J18" i="3"/>
  <c r="D29" i="3"/>
  <c r="D38" i="1"/>
  <c r="H30" i="3"/>
  <c r="S38" i="1"/>
  <c r="J25" i="2"/>
  <c r="Y44" i="2"/>
  <c r="E9" i="3"/>
  <c r="P74" i="1"/>
  <c r="P31" i="1"/>
  <c r="E12" i="1"/>
  <c r="P41" i="1"/>
  <c r="P42" i="1"/>
  <c r="I22" i="3"/>
  <c r="G14" i="3"/>
  <c r="G17" i="3"/>
  <c r="G21" i="3"/>
  <c r="C22" i="3"/>
  <c r="C29" i="3"/>
  <c r="G30" i="3"/>
  <c r="D31" i="3"/>
  <c r="H33" i="3"/>
  <c r="D34" i="3"/>
  <c r="G37" i="3"/>
  <c r="J54" i="1"/>
  <c r="M65" i="2"/>
  <c r="L65" i="2"/>
  <c r="K65" i="2"/>
  <c r="Z34" i="2"/>
  <c r="H51" i="2"/>
  <c r="H81" i="2" s="1"/>
  <c r="X51" i="2"/>
  <c r="F64" i="2"/>
  <c r="V50" i="2"/>
  <c r="O36" i="1"/>
  <c r="H37" i="3"/>
  <c r="E38" i="1"/>
  <c r="E36" i="3" s="1"/>
  <c r="N42" i="1"/>
  <c r="R53" i="2"/>
  <c r="R54" i="2"/>
  <c r="R55" i="2"/>
  <c r="X67" i="2"/>
  <c r="I51" i="2"/>
  <c r="Y51" i="2"/>
  <c r="X47" i="2"/>
  <c r="W50" i="2"/>
  <c r="X50" i="2"/>
  <c r="C80" i="2"/>
  <c r="C81" i="2"/>
  <c r="C63" i="2"/>
  <c r="E23" i="3"/>
  <c r="E24" i="3"/>
  <c r="E7" i="3"/>
  <c r="E11" i="3"/>
  <c r="E10" i="3"/>
  <c r="I14" i="3"/>
  <c r="I17" i="3"/>
  <c r="I21" i="3"/>
  <c r="E22" i="3"/>
  <c r="E29" i="3"/>
  <c r="I30" i="3"/>
  <c r="F31" i="3"/>
  <c r="J33" i="3"/>
  <c r="F34" i="3"/>
  <c r="O42" i="1"/>
  <c r="S53" i="2"/>
  <c r="F25" i="2"/>
  <c r="S54" i="2"/>
  <c r="S55" i="2"/>
  <c r="J51" i="2"/>
  <c r="J80" i="2" s="1"/>
  <c r="S43" i="2"/>
  <c r="Y47" i="2"/>
  <c r="S48" i="2"/>
  <c r="H64" i="2"/>
  <c r="H68" i="2" s="1"/>
  <c r="D80" i="2"/>
  <c r="S59" i="2"/>
  <c r="S67" i="2"/>
  <c r="I24" i="6"/>
  <c r="I48" i="6" s="1"/>
  <c r="I79" i="6" s="1"/>
  <c r="J14" i="3"/>
  <c r="J17" i="3"/>
  <c r="J21" i="3"/>
  <c r="F22" i="3"/>
  <c r="F29" i="3"/>
  <c r="G31" i="3"/>
  <c r="G34" i="3"/>
  <c r="D35" i="3"/>
  <c r="T53" i="2"/>
  <c r="T54" i="2"/>
  <c r="T43" i="2"/>
  <c r="U48" i="2"/>
  <c r="Z47" i="2"/>
  <c r="I68" i="2"/>
  <c r="X60" i="2"/>
  <c r="Y50" i="2"/>
  <c r="R60" i="2"/>
  <c r="J24" i="6"/>
  <c r="J48" i="6" s="1"/>
  <c r="J79" i="6" s="1"/>
  <c r="L48" i="6"/>
  <c r="C16" i="3"/>
  <c r="G22" i="3"/>
  <c r="G29" i="3"/>
  <c r="H31" i="3"/>
  <c r="D32" i="3"/>
  <c r="H34" i="3"/>
  <c r="U41" i="1"/>
  <c r="U45" i="1"/>
  <c r="U48" i="1"/>
  <c r="U53" i="1"/>
  <c r="U55" i="1"/>
  <c r="U53" i="2"/>
  <c r="U55" i="2"/>
  <c r="U54" i="2"/>
  <c r="U43" i="2"/>
  <c r="V48" i="2"/>
  <c r="AA47" i="2"/>
  <c r="W48" i="2"/>
  <c r="AB51" i="2"/>
  <c r="Z49" i="2"/>
  <c r="J64" i="2"/>
  <c r="T55" i="2"/>
  <c r="F80" i="2"/>
  <c r="H24" i="3"/>
  <c r="H7" i="3"/>
  <c r="H11" i="3"/>
  <c r="H23" i="3"/>
  <c r="D8" i="3"/>
  <c r="H10" i="3"/>
  <c r="D13" i="3"/>
  <c r="D16" i="3"/>
  <c r="H18" i="1"/>
  <c r="H18" i="3" s="1"/>
  <c r="H22" i="3"/>
  <c r="H29" i="3"/>
  <c r="P30" i="1"/>
  <c r="I31" i="3"/>
  <c r="I34" i="3"/>
  <c r="F35" i="3"/>
  <c r="C36" i="3"/>
  <c r="C54" i="1"/>
  <c r="O34" i="1" s="1"/>
  <c r="V43" i="2"/>
  <c r="AB48" i="2"/>
  <c r="U50" i="2"/>
  <c r="R52" i="2"/>
  <c r="V53" i="2"/>
  <c r="F32" i="3"/>
  <c r="J34" i="3"/>
  <c r="G35" i="3"/>
  <c r="D36" i="3"/>
  <c r="J38" i="1"/>
  <c r="J32" i="3" s="1"/>
  <c r="D49" i="1"/>
  <c r="D54" i="1"/>
  <c r="P34" i="1" s="1"/>
  <c r="W55" i="2"/>
  <c r="W54" i="2"/>
  <c r="W43" i="2"/>
  <c r="X48" i="2"/>
  <c r="Y49" i="2"/>
  <c r="W53" i="2"/>
  <c r="AA55" i="2"/>
  <c r="H80" i="2"/>
  <c r="F78" i="6"/>
  <c r="G32" i="3"/>
  <c r="H35" i="3"/>
  <c r="P40" i="1"/>
  <c r="E49" i="1"/>
  <c r="E54" i="1"/>
  <c r="P55" i="1" s="1"/>
  <c r="K25" i="2"/>
  <c r="X55" i="2"/>
  <c r="X54" i="2"/>
  <c r="C82" i="2"/>
  <c r="S47" i="2"/>
  <c r="X43" i="2"/>
  <c r="Z48" i="2"/>
  <c r="Y48" i="2"/>
  <c r="S51" i="2"/>
  <c r="AA50" i="2"/>
  <c r="U52" i="2"/>
  <c r="X53" i="2"/>
  <c r="I35" i="3"/>
  <c r="F36" i="3"/>
  <c r="O38" i="1"/>
  <c r="O39" i="1" s="1"/>
  <c r="F49" i="1"/>
  <c r="F54" i="1"/>
  <c r="U56" i="1"/>
  <c r="Y53" i="2"/>
  <c r="Y55" i="2"/>
  <c r="Y54" i="2"/>
  <c r="T52" i="2"/>
  <c r="T47" i="2"/>
  <c r="Y43" i="2"/>
  <c r="X52" i="2"/>
  <c r="Y67" i="2"/>
  <c r="Y59" i="2"/>
  <c r="W60" i="2"/>
  <c r="D17" i="3"/>
  <c r="D21" i="3"/>
  <c r="D30" i="3"/>
  <c r="I32" i="3"/>
  <c r="G36" i="3"/>
  <c r="D37" i="3"/>
  <c r="N45" i="1"/>
  <c r="G49" i="1"/>
  <c r="N53" i="1"/>
  <c r="G54" i="1"/>
  <c r="Z53" i="2"/>
  <c r="Z52" i="2"/>
  <c r="Z55" i="2"/>
  <c r="M25" i="2"/>
  <c r="E51" i="2"/>
  <c r="U47" i="2"/>
  <c r="Z43" i="2"/>
  <c r="U51" i="2"/>
  <c r="C64" i="2"/>
  <c r="C68" i="2" s="1"/>
  <c r="C69" i="2" s="1"/>
  <c r="R49" i="2"/>
  <c r="S50" i="2"/>
  <c r="T60" i="2"/>
  <c r="E27" i="1"/>
  <c r="E30" i="3"/>
  <c r="F33" i="3"/>
  <c r="H36" i="3"/>
  <c r="E37" i="3"/>
  <c r="S40" i="1"/>
  <c r="H49" i="1"/>
  <c r="H54" i="1"/>
  <c r="S53" i="1" s="1"/>
  <c r="AA53" i="2"/>
  <c r="AA52" i="2"/>
  <c r="C22" i="2"/>
  <c r="F82" i="2"/>
  <c r="V52" i="2"/>
  <c r="V47" i="2"/>
  <c r="AA43" i="2"/>
  <c r="V51" i="2"/>
  <c r="G51" i="2"/>
  <c r="G81" i="2" s="1"/>
  <c r="D64" i="2"/>
  <c r="S49" i="2"/>
  <c r="T50" i="2"/>
  <c r="C48" i="6"/>
  <c r="J13" i="3"/>
  <c r="F14" i="3"/>
  <c r="J16" i="3"/>
  <c r="F17" i="3"/>
  <c r="F21" i="3"/>
  <c r="F30" i="3"/>
  <c r="G33" i="3"/>
  <c r="P35" i="1"/>
  <c r="I36" i="3"/>
  <c r="F37" i="3"/>
  <c r="C38" i="1"/>
  <c r="C31" i="3" s="1"/>
  <c r="R38" i="1"/>
  <c r="R39" i="1" s="1"/>
  <c r="I49" i="1"/>
  <c r="I54" i="1"/>
  <c r="T45" i="1" s="1"/>
  <c r="AB47" i="2"/>
  <c r="AB52" i="2"/>
  <c r="AB55" i="2"/>
  <c r="AB53" i="2"/>
  <c r="W52" i="2"/>
  <c r="AB43" i="2"/>
  <c r="U44" i="2"/>
  <c r="T49" i="2"/>
  <c r="E64" i="2"/>
  <c r="E68" i="2" s="1"/>
  <c r="V60" i="2"/>
  <c r="F48" i="6"/>
  <c r="Q24" i="6"/>
  <c r="K48" i="6"/>
  <c r="K79" i="6" s="1"/>
  <c r="E63" i="2"/>
  <c r="D81" i="2"/>
  <c r="X59" i="2"/>
  <c r="F63" i="2"/>
  <c r="G63" i="2"/>
  <c r="F81" i="2"/>
  <c r="H63" i="2"/>
  <c r="H12" i="4"/>
  <c r="L63" i="2"/>
  <c r="M63" i="2"/>
  <c r="T53" i="1" l="1"/>
  <c r="T59" i="2"/>
  <c r="T67" i="2"/>
  <c r="C34" i="3"/>
  <c r="G55" i="1"/>
  <c r="G49" i="3" s="1"/>
  <c r="R46" i="1"/>
  <c r="C37" i="3"/>
  <c r="J55" i="1"/>
  <c r="U46" i="1"/>
  <c r="U34" i="1"/>
  <c r="H38" i="3"/>
  <c r="O53" i="1"/>
  <c r="F55" i="1"/>
  <c r="F54" i="3" s="1"/>
  <c r="Q46" i="1"/>
  <c r="E35" i="3"/>
  <c r="J30" i="3"/>
  <c r="S55" i="1"/>
  <c r="I37" i="3"/>
  <c r="I80" i="2"/>
  <c r="I81" i="2"/>
  <c r="I82" i="2"/>
  <c r="I69" i="2"/>
  <c r="E12" i="3"/>
  <c r="E25" i="1"/>
  <c r="P64" i="1"/>
  <c r="F27" i="3"/>
  <c r="Q27" i="1"/>
  <c r="C30" i="3"/>
  <c r="Q53" i="1"/>
  <c r="E15" i="1"/>
  <c r="E15" i="3" s="1"/>
  <c r="G9" i="3"/>
  <c r="R31" i="1"/>
  <c r="R74" i="1"/>
  <c r="G12" i="1"/>
  <c r="O55" i="1"/>
  <c r="D68" i="2"/>
  <c r="D69" i="2" s="1"/>
  <c r="S60" i="2"/>
  <c r="J68" i="2"/>
  <c r="J69" i="2" s="1"/>
  <c r="Y60" i="2"/>
  <c r="C35" i="3"/>
  <c r="D9" i="3"/>
  <c r="O74" i="1"/>
  <c r="O31" i="1"/>
  <c r="D12" i="1"/>
  <c r="G27" i="3"/>
  <c r="R27" i="1"/>
  <c r="Q55" i="1"/>
  <c r="C25" i="2"/>
  <c r="R44" i="2"/>
  <c r="H13" i="4"/>
  <c r="I12" i="4"/>
  <c r="I13" i="4" s="1"/>
  <c r="H55" i="1"/>
  <c r="H54" i="3" s="1"/>
  <c r="S46" i="1"/>
  <c r="J35" i="3"/>
  <c r="G80" i="2"/>
  <c r="G82" i="2"/>
  <c r="G69" i="2"/>
  <c r="E33" i="3"/>
  <c r="Z74" i="2"/>
  <c r="K38" i="2"/>
  <c r="K29" i="2"/>
  <c r="P75" i="1"/>
  <c r="P76" i="1" s="1"/>
  <c r="I9" i="3"/>
  <c r="T74" i="1"/>
  <c r="T75" i="1" s="1"/>
  <c r="T76" i="1" s="1"/>
  <c r="T31" i="1"/>
  <c r="I12" i="1"/>
  <c r="T34" i="1"/>
  <c r="U75" i="1"/>
  <c r="U76" i="1" s="1"/>
  <c r="J29" i="3"/>
  <c r="I27" i="3"/>
  <c r="T27" i="1"/>
  <c r="D27" i="3"/>
  <c r="O27" i="1"/>
  <c r="C27" i="3"/>
  <c r="N27" i="1"/>
  <c r="E82" i="2"/>
  <c r="E69" i="2"/>
  <c r="AB74" i="2"/>
  <c r="M38" i="2"/>
  <c r="M29" i="2"/>
  <c r="U60" i="2"/>
  <c r="F68" i="2"/>
  <c r="F69" i="2" s="1"/>
  <c r="V74" i="2"/>
  <c r="G29" i="2"/>
  <c r="G38" i="2"/>
  <c r="P45" i="1"/>
  <c r="L25" i="2"/>
  <c r="AA44" i="2"/>
  <c r="J25" i="3"/>
  <c r="U32" i="1"/>
  <c r="U65" i="1"/>
  <c r="J26" i="1"/>
  <c r="U6" i="1"/>
  <c r="W67" i="2"/>
  <c r="W59" i="2"/>
  <c r="J81" i="2"/>
  <c r="J82" i="2"/>
  <c r="R59" i="2"/>
  <c r="R67" i="2"/>
  <c r="E38" i="3"/>
  <c r="E56" i="1"/>
  <c r="Y74" i="2"/>
  <c r="J29" i="2"/>
  <c r="J38" i="2"/>
  <c r="T74" i="2"/>
  <c r="E29" i="2"/>
  <c r="E38" i="2"/>
  <c r="T68" i="2" s="1"/>
  <c r="F9" i="3"/>
  <c r="Q74" i="1"/>
  <c r="Q31" i="1"/>
  <c r="F12" i="1"/>
  <c r="E27" i="3"/>
  <c r="P27" i="1"/>
  <c r="J38" i="3"/>
  <c r="J56" i="1"/>
  <c r="X74" i="2"/>
  <c r="I29" i="2"/>
  <c r="I38" i="2"/>
  <c r="R45" i="1"/>
  <c r="I38" i="3"/>
  <c r="I56" i="1"/>
  <c r="P53" i="1"/>
  <c r="S45" i="1"/>
  <c r="H82" i="2"/>
  <c r="H69" i="2"/>
  <c r="E81" i="2"/>
  <c r="C54" i="3"/>
  <c r="C55" i="1"/>
  <c r="N46" i="1"/>
  <c r="J37" i="3"/>
  <c r="J31" i="3"/>
  <c r="W74" i="2"/>
  <c r="H29" i="2"/>
  <c r="H38" i="2"/>
  <c r="R34" i="1"/>
  <c r="S74" i="2"/>
  <c r="D29" i="2"/>
  <c r="D38" i="2"/>
  <c r="I29" i="3"/>
  <c r="E54" i="3"/>
  <c r="E55" i="1"/>
  <c r="P46" i="1"/>
  <c r="V67" i="2"/>
  <c r="V68" i="2"/>
  <c r="V59" i="2"/>
  <c r="I54" i="3"/>
  <c r="I55" i="1"/>
  <c r="I49" i="3" s="1"/>
  <c r="T46" i="1"/>
  <c r="C38" i="3"/>
  <c r="C56" i="1"/>
  <c r="C33" i="3"/>
  <c r="U67" i="2"/>
  <c r="U68" i="2"/>
  <c r="U59" i="2"/>
  <c r="E49" i="3"/>
  <c r="D54" i="3"/>
  <c r="D55" i="1"/>
  <c r="O46" i="1"/>
  <c r="E32" i="3"/>
  <c r="T55" i="1"/>
  <c r="U74" i="2"/>
  <c r="F29" i="2"/>
  <c r="F38" i="2"/>
  <c r="E34" i="3"/>
  <c r="S39" i="1"/>
  <c r="R53" i="1"/>
  <c r="H9" i="3"/>
  <c r="H12" i="1"/>
  <c r="S74" i="1"/>
  <c r="S31" i="1"/>
  <c r="J27" i="3"/>
  <c r="U27" i="1"/>
  <c r="S34" i="1"/>
  <c r="N55" i="1"/>
  <c r="E80" i="2"/>
  <c r="C32" i="3"/>
  <c r="J36" i="3"/>
  <c r="D38" i="3"/>
  <c r="D56" i="1"/>
  <c r="C9" i="3"/>
  <c r="N74" i="1"/>
  <c r="N75" i="1" s="1"/>
  <c r="N76" i="1" s="1"/>
  <c r="N31" i="1"/>
  <c r="C12" i="1"/>
  <c r="E31" i="3"/>
  <c r="Q45" i="1"/>
  <c r="Q34" i="1"/>
  <c r="T39" i="1"/>
  <c r="U8" i="1" l="1"/>
  <c r="U11" i="1" s="1"/>
  <c r="J26" i="3"/>
  <c r="U57" i="1"/>
  <c r="U47" i="1"/>
  <c r="F49" i="3"/>
  <c r="C55" i="3"/>
  <c r="C58" i="3"/>
  <c r="C50" i="3"/>
  <c r="C48" i="3"/>
  <c r="C51" i="3"/>
  <c r="C43" i="3"/>
  <c r="C49" i="3"/>
  <c r="C53" i="3"/>
  <c r="C47" i="3"/>
  <c r="C41" i="3"/>
  <c r="C42" i="3"/>
  <c r="C44" i="3"/>
  <c r="C52" i="3"/>
  <c r="C45" i="3"/>
  <c r="C40" i="3"/>
  <c r="C46" i="3"/>
  <c r="Y75" i="2"/>
  <c r="Y19" i="2"/>
  <c r="Y23" i="2" s="1"/>
  <c r="Y45" i="2"/>
  <c r="J39" i="2"/>
  <c r="Y68" i="2"/>
  <c r="AA74" i="2"/>
  <c r="L38" i="2"/>
  <c r="L29" i="2"/>
  <c r="D12" i="3"/>
  <c r="D25" i="1"/>
  <c r="O64" i="1"/>
  <c r="D15" i="1"/>
  <c r="D15" i="3" s="1"/>
  <c r="W75" i="2"/>
  <c r="W19" i="2"/>
  <c r="W23" i="2" s="1"/>
  <c r="W45" i="2"/>
  <c r="H39" i="2"/>
  <c r="R74" i="2"/>
  <c r="C29" i="2"/>
  <c r="C38" i="2"/>
  <c r="H31" i="2"/>
  <c r="W83" i="2"/>
  <c r="W84" i="2" s="1"/>
  <c r="W85" i="2" s="1"/>
  <c r="G58" i="3"/>
  <c r="G50" i="3"/>
  <c r="G55" i="3"/>
  <c r="G42" i="3"/>
  <c r="G52" i="3"/>
  <c r="G53" i="3"/>
  <c r="G44" i="3"/>
  <c r="G46" i="3"/>
  <c r="G56" i="1"/>
  <c r="G41" i="3"/>
  <c r="G51" i="3"/>
  <c r="G48" i="3"/>
  <c r="G43" i="3"/>
  <c r="G45" i="3"/>
  <c r="G47" i="3"/>
  <c r="G40" i="3"/>
  <c r="S75" i="1"/>
  <c r="S76" i="1" s="1"/>
  <c r="S75" i="2"/>
  <c r="S45" i="2"/>
  <c r="S19" i="2"/>
  <c r="S23" i="2" s="1"/>
  <c r="D39" i="2"/>
  <c r="S68" i="2"/>
  <c r="O75" i="1"/>
  <c r="O76" i="1" s="1"/>
  <c r="G54" i="3"/>
  <c r="J31" i="2"/>
  <c r="D9" i="2" s="1"/>
  <c r="Y83" i="2"/>
  <c r="Y84" i="2" s="1"/>
  <c r="Y85" i="2" s="1"/>
  <c r="H58" i="3"/>
  <c r="H50" i="3"/>
  <c r="H55" i="3"/>
  <c r="H42" i="3"/>
  <c r="H43" i="3"/>
  <c r="H44" i="3"/>
  <c r="H46" i="3"/>
  <c r="H40" i="3"/>
  <c r="H41" i="3"/>
  <c r="H47" i="3"/>
  <c r="H52" i="3"/>
  <c r="H51" i="3"/>
  <c r="H45" i="3"/>
  <c r="H48" i="3"/>
  <c r="H53" i="3"/>
  <c r="H12" i="3"/>
  <c r="S64" i="1"/>
  <c r="H25" i="1"/>
  <c r="H15" i="1"/>
  <c r="H15" i="3" s="1"/>
  <c r="D55" i="3"/>
  <c r="D58" i="3"/>
  <c r="D50" i="3"/>
  <c r="D41" i="3"/>
  <c r="D51" i="3"/>
  <c r="D45" i="3"/>
  <c r="D47" i="3"/>
  <c r="D42" i="3"/>
  <c r="D40" i="3"/>
  <c r="D48" i="3"/>
  <c r="D53" i="3"/>
  <c r="D52" i="3"/>
  <c r="D46" i="3"/>
  <c r="D43" i="3"/>
  <c r="D44" i="3"/>
  <c r="I58" i="3"/>
  <c r="I50" i="3"/>
  <c r="I55" i="3"/>
  <c r="I51" i="3"/>
  <c r="I53" i="3"/>
  <c r="I43" i="3"/>
  <c r="I41" i="3"/>
  <c r="I44" i="3"/>
  <c r="I48" i="3"/>
  <c r="I47" i="3"/>
  <c r="I42" i="3"/>
  <c r="I46" i="3"/>
  <c r="I52" i="3"/>
  <c r="I40" i="3"/>
  <c r="I45" i="3"/>
  <c r="D31" i="2"/>
  <c r="S83" i="2"/>
  <c r="S84" i="2" s="1"/>
  <c r="S85" i="2" s="1"/>
  <c r="W68" i="2"/>
  <c r="V75" i="2"/>
  <c r="V45" i="2"/>
  <c r="V19" i="2"/>
  <c r="V23" i="2" s="1"/>
  <c r="G39" i="2"/>
  <c r="C12" i="3"/>
  <c r="N64" i="1"/>
  <c r="C25" i="1"/>
  <c r="C15" i="1"/>
  <c r="C15" i="3" s="1"/>
  <c r="G31" i="2"/>
  <c r="V83" i="2"/>
  <c r="V84" i="2" s="1"/>
  <c r="V85" i="2" s="1"/>
  <c r="K30" i="2"/>
  <c r="Z22" i="2" s="1"/>
  <c r="Z83" i="2"/>
  <c r="Z84" i="2" s="1"/>
  <c r="Z85" i="2" s="1"/>
  <c r="H56" i="1"/>
  <c r="F12" i="3"/>
  <c r="F25" i="1"/>
  <c r="Q64" i="1"/>
  <c r="F15" i="1"/>
  <c r="F15" i="3" s="1"/>
  <c r="Z45" i="2"/>
  <c r="Z75" i="2"/>
  <c r="Z19" i="2"/>
  <c r="K39" i="2"/>
  <c r="Z61" i="2" s="1"/>
  <c r="Q75" i="1"/>
  <c r="Q76" i="1" s="1"/>
  <c r="M30" i="2"/>
  <c r="AB22" i="2" s="1"/>
  <c r="M31" i="2"/>
  <c r="G9" i="2" s="1"/>
  <c r="M66" i="2" s="1"/>
  <c r="AB83" i="2"/>
  <c r="AB84" i="2" s="1"/>
  <c r="AB85" i="2" s="1"/>
  <c r="E25" i="3"/>
  <c r="P65" i="1"/>
  <c r="E26" i="1"/>
  <c r="P32" i="1"/>
  <c r="P6" i="1"/>
  <c r="P48" i="1"/>
  <c r="P56" i="1"/>
  <c r="J58" i="3"/>
  <c r="J50" i="3"/>
  <c r="J55" i="3"/>
  <c r="J49" i="3"/>
  <c r="J43" i="3"/>
  <c r="J42" i="3"/>
  <c r="J45" i="3"/>
  <c r="J44" i="3"/>
  <c r="J47" i="3"/>
  <c r="J46" i="3"/>
  <c r="J40" i="3"/>
  <c r="J48" i="3"/>
  <c r="J52" i="3"/>
  <c r="J41" i="3"/>
  <c r="J51" i="3"/>
  <c r="J53" i="3"/>
  <c r="U75" i="2"/>
  <c r="U45" i="2"/>
  <c r="U19" i="2"/>
  <c r="U23" i="2" s="1"/>
  <c r="F39" i="2"/>
  <c r="T75" i="2"/>
  <c r="T45" i="2"/>
  <c r="T19" i="2"/>
  <c r="T23" i="2" s="1"/>
  <c r="E39" i="2"/>
  <c r="AB75" i="2"/>
  <c r="M39" i="2"/>
  <c r="AB61" i="2" s="1"/>
  <c r="AB45" i="2"/>
  <c r="AB19" i="2"/>
  <c r="AB23" i="2" s="1"/>
  <c r="J54" i="3"/>
  <c r="F55" i="3"/>
  <c r="F58" i="3"/>
  <c r="F50" i="3"/>
  <c r="F56" i="1"/>
  <c r="F41" i="3"/>
  <c r="F42" i="3"/>
  <c r="F43" i="3"/>
  <c r="F46" i="3"/>
  <c r="F45" i="3"/>
  <c r="F44" i="3"/>
  <c r="F48" i="3"/>
  <c r="F40" i="3"/>
  <c r="F47" i="3"/>
  <c r="F53" i="3"/>
  <c r="F51" i="3"/>
  <c r="F52" i="3"/>
  <c r="F31" i="2"/>
  <c r="U83" i="2"/>
  <c r="U84" i="2" s="1"/>
  <c r="U85" i="2" s="1"/>
  <c r="G12" i="3"/>
  <c r="R64" i="1"/>
  <c r="G25" i="1"/>
  <c r="G15" i="1"/>
  <c r="G15" i="3" s="1"/>
  <c r="X75" i="2"/>
  <c r="X45" i="2"/>
  <c r="X19" i="2"/>
  <c r="X23" i="2" s="1"/>
  <c r="I39" i="2"/>
  <c r="X68" i="2"/>
  <c r="E31" i="2"/>
  <c r="T83" i="2"/>
  <c r="T84" i="2" s="1"/>
  <c r="T85" i="2" s="1"/>
  <c r="D49" i="3"/>
  <c r="E55" i="3"/>
  <c r="E58" i="3"/>
  <c r="E50" i="3"/>
  <c r="E53" i="3"/>
  <c r="E46" i="3"/>
  <c r="E48" i="3"/>
  <c r="E40" i="3"/>
  <c r="E52" i="3"/>
  <c r="E51" i="3"/>
  <c r="E41" i="3"/>
  <c r="E45" i="3"/>
  <c r="E43" i="3"/>
  <c r="E42" i="3"/>
  <c r="E44" i="3"/>
  <c r="E47" i="3"/>
  <c r="I31" i="2"/>
  <c r="X83" i="2"/>
  <c r="X84" i="2" s="1"/>
  <c r="X85" i="2" s="1"/>
  <c r="H49" i="3"/>
  <c r="I12" i="3"/>
  <c r="T64" i="1"/>
  <c r="I25" i="1"/>
  <c r="I15" i="1"/>
  <c r="I15" i="3" s="1"/>
  <c r="R75" i="1"/>
  <c r="R76" i="1" s="1"/>
  <c r="U33" i="1" l="1"/>
  <c r="U49" i="1"/>
  <c r="U66" i="1"/>
  <c r="U58" i="1"/>
  <c r="U13" i="1"/>
  <c r="L30" i="2"/>
  <c r="AA22" i="2" s="1"/>
  <c r="AA83" i="2"/>
  <c r="AA84" i="2" s="1"/>
  <c r="AA85" i="2" s="1"/>
  <c r="W62" i="2"/>
  <c r="W70" i="2"/>
  <c r="W46" i="2"/>
  <c r="W25" i="2"/>
  <c r="Y70" i="2"/>
  <c r="Y62" i="2"/>
  <c r="Y46" i="2"/>
  <c r="Y25" i="2"/>
  <c r="AB62" i="2"/>
  <c r="AB46" i="2"/>
  <c r="AB25" i="2"/>
  <c r="I25" i="3"/>
  <c r="T32" i="1"/>
  <c r="T65" i="1"/>
  <c r="I26" i="1"/>
  <c r="T6" i="1"/>
  <c r="T56" i="1"/>
  <c r="T48" i="1"/>
  <c r="U61" i="2"/>
  <c r="U69" i="2"/>
  <c r="G25" i="3"/>
  <c r="G26" i="1"/>
  <c r="R32" i="1"/>
  <c r="R65" i="1"/>
  <c r="R6" i="1"/>
  <c r="R48" i="1"/>
  <c r="R56" i="1"/>
  <c r="T61" i="2"/>
  <c r="T69" i="2"/>
  <c r="Z23" i="2"/>
  <c r="E26" i="3"/>
  <c r="P57" i="1"/>
  <c r="P47" i="1"/>
  <c r="T70" i="2"/>
  <c r="T46" i="2"/>
  <c r="T62" i="2"/>
  <c r="T25" i="2"/>
  <c r="P11" i="1"/>
  <c r="P8" i="1"/>
  <c r="C25" i="3"/>
  <c r="N32" i="1"/>
  <c r="N65" i="1"/>
  <c r="C26" i="1"/>
  <c r="N6" i="1"/>
  <c r="N56" i="1"/>
  <c r="N48" i="1"/>
  <c r="D25" i="3"/>
  <c r="O65" i="1"/>
  <c r="O6" i="1"/>
  <c r="O32" i="1"/>
  <c r="D26" i="1"/>
  <c r="O48" i="1"/>
  <c r="O56" i="1"/>
  <c r="F25" i="3"/>
  <c r="F26" i="1"/>
  <c r="Q32" i="1"/>
  <c r="Q65" i="1"/>
  <c r="Q6" i="1"/>
  <c r="Q56" i="1"/>
  <c r="Q48" i="1"/>
  <c r="R75" i="2"/>
  <c r="C39" i="2"/>
  <c r="R45" i="2"/>
  <c r="R19" i="2"/>
  <c r="R23" i="2" s="1"/>
  <c r="R68" i="2"/>
  <c r="X62" i="2"/>
  <c r="X70" i="2"/>
  <c r="X46" i="2"/>
  <c r="X25" i="2"/>
  <c r="V62" i="2"/>
  <c r="V70" i="2"/>
  <c r="V46" i="2"/>
  <c r="V25" i="2"/>
  <c r="S61" i="2"/>
  <c r="S69" i="2"/>
  <c r="C31" i="2"/>
  <c r="R83" i="2"/>
  <c r="R84" i="2" s="1"/>
  <c r="R85" i="2" s="1"/>
  <c r="X61" i="2"/>
  <c r="X69" i="2"/>
  <c r="V61" i="2"/>
  <c r="V69" i="2"/>
  <c r="AA45" i="2"/>
  <c r="AA75" i="2"/>
  <c r="AA19" i="2"/>
  <c r="L39" i="2"/>
  <c r="AA61" i="2" s="1"/>
  <c r="H25" i="3"/>
  <c r="H26" i="1"/>
  <c r="S32" i="1"/>
  <c r="S65" i="1"/>
  <c r="S6" i="1"/>
  <c r="S56" i="1"/>
  <c r="S48" i="1"/>
  <c r="S70" i="2"/>
  <c r="S46" i="2"/>
  <c r="S62" i="2"/>
  <c r="S25" i="2"/>
  <c r="U62" i="2"/>
  <c r="U70" i="2"/>
  <c r="U46" i="2"/>
  <c r="U25" i="2"/>
  <c r="AB60" i="2"/>
  <c r="M68" i="2"/>
  <c r="AB59" i="2"/>
  <c r="W61" i="2"/>
  <c r="W69" i="2"/>
  <c r="Y69" i="2"/>
  <c r="Y61" i="2"/>
  <c r="K31" i="2"/>
  <c r="E9" i="2" s="1"/>
  <c r="K66" i="2" s="1"/>
  <c r="N8" i="1" l="1"/>
  <c r="N11" i="1"/>
  <c r="S8" i="1"/>
  <c r="S11" i="1" s="1"/>
  <c r="H26" i="3"/>
  <c r="S57" i="1"/>
  <c r="S47" i="1"/>
  <c r="D26" i="3"/>
  <c r="O47" i="1"/>
  <c r="O57" i="1"/>
  <c r="I26" i="3"/>
  <c r="T57" i="1"/>
  <c r="T47" i="1"/>
  <c r="W76" i="2"/>
  <c r="W63" i="2"/>
  <c r="W64" i="2"/>
  <c r="W71" i="2"/>
  <c r="W72" i="2"/>
  <c r="W31" i="2"/>
  <c r="W35" i="2" s="1"/>
  <c r="R69" i="2"/>
  <c r="R61" i="2"/>
  <c r="P66" i="1"/>
  <c r="P58" i="1"/>
  <c r="P33" i="1"/>
  <c r="P49" i="1"/>
  <c r="P13" i="1"/>
  <c r="V72" i="2"/>
  <c r="V76" i="2"/>
  <c r="V63" i="2"/>
  <c r="V64" i="2"/>
  <c r="V71" i="2"/>
  <c r="V31" i="2"/>
  <c r="V35" i="2" s="1"/>
  <c r="O8" i="1"/>
  <c r="O11" i="1" s="1"/>
  <c r="T64" i="2"/>
  <c r="T71" i="2"/>
  <c r="T72" i="2"/>
  <c r="T76" i="2"/>
  <c r="T63" i="2"/>
  <c r="T31" i="2"/>
  <c r="T35" i="2" s="1"/>
  <c r="R8" i="1"/>
  <c r="R11" i="1" s="1"/>
  <c r="K68" i="2"/>
  <c r="Z59" i="2"/>
  <c r="Z60" i="2"/>
  <c r="S64" i="2"/>
  <c r="S71" i="2"/>
  <c r="S72" i="2"/>
  <c r="S76" i="2"/>
  <c r="S63" i="2"/>
  <c r="S31" i="2"/>
  <c r="S35" i="2" s="1"/>
  <c r="AA23" i="2"/>
  <c r="X76" i="2"/>
  <c r="X63" i="2"/>
  <c r="X64" i="2"/>
  <c r="X71" i="2"/>
  <c r="X72" i="2"/>
  <c r="X31" i="2"/>
  <c r="X35" i="2" s="1"/>
  <c r="AB63" i="2"/>
  <c r="AB64" i="2"/>
  <c r="AB76" i="2"/>
  <c r="AB31" i="2"/>
  <c r="AB35" i="2" s="1"/>
  <c r="Q8" i="1"/>
  <c r="Q11" i="1" s="1"/>
  <c r="G26" i="3"/>
  <c r="R57" i="1"/>
  <c r="R47" i="1"/>
  <c r="L31" i="2"/>
  <c r="F9" i="2" s="1"/>
  <c r="L66" i="2" s="1"/>
  <c r="U59" i="1"/>
  <c r="U67" i="1"/>
  <c r="U50" i="1"/>
  <c r="U15" i="1"/>
  <c r="F26" i="3"/>
  <c r="Q47" i="1"/>
  <c r="Q57" i="1"/>
  <c r="C26" i="3"/>
  <c r="N47" i="1"/>
  <c r="N57" i="1"/>
  <c r="Y76" i="2"/>
  <c r="Y63" i="2"/>
  <c r="Y64" i="2"/>
  <c r="Y71" i="2"/>
  <c r="Y72" i="2"/>
  <c r="Y31" i="2"/>
  <c r="Y35" i="2" s="1"/>
  <c r="Z46" i="2"/>
  <c r="Z62" i="2"/>
  <c r="Z25" i="2"/>
  <c r="U71" i="2"/>
  <c r="U72" i="2"/>
  <c r="U76" i="2"/>
  <c r="U63" i="2"/>
  <c r="U64" i="2"/>
  <c r="U31" i="2"/>
  <c r="U35" i="2" s="1"/>
  <c r="R70" i="2"/>
  <c r="R62" i="2"/>
  <c r="R25" i="2"/>
  <c r="R46" i="2"/>
  <c r="T11" i="1"/>
  <c r="T8" i="1"/>
  <c r="Q66" i="1" l="1"/>
  <c r="Q58" i="1"/>
  <c r="Q33" i="1"/>
  <c r="Q49" i="1"/>
  <c r="Q13" i="1"/>
  <c r="O66" i="1"/>
  <c r="O58" i="1"/>
  <c r="O33" i="1"/>
  <c r="O49" i="1"/>
  <c r="O13" i="1"/>
  <c r="R66" i="1"/>
  <c r="R58" i="1"/>
  <c r="R33" i="1"/>
  <c r="R49" i="1"/>
  <c r="R13" i="1"/>
  <c r="S66" i="1"/>
  <c r="S58" i="1"/>
  <c r="S33" i="1"/>
  <c r="S49" i="1"/>
  <c r="S13" i="1"/>
  <c r="T66" i="1"/>
  <c r="T58" i="1"/>
  <c r="T33" i="1"/>
  <c r="T49" i="1"/>
  <c r="T13" i="1"/>
  <c r="R63" i="2"/>
  <c r="R64" i="2"/>
  <c r="R71" i="2"/>
  <c r="R72" i="2"/>
  <c r="R31" i="2"/>
  <c r="R35" i="2" s="1"/>
  <c r="L68" i="2"/>
  <c r="AA59" i="2"/>
  <c r="AA60" i="2"/>
  <c r="Z76" i="2"/>
  <c r="Z63" i="2"/>
  <c r="Z64" i="2"/>
  <c r="Z31" i="2"/>
  <c r="Z35" i="2" s="1"/>
  <c r="K42" i="2" s="1"/>
  <c r="AA62" i="2"/>
  <c r="AA46" i="2"/>
  <c r="AA25" i="2"/>
  <c r="U51" i="1"/>
  <c r="U60" i="1"/>
  <c r="U18" i="1"/>
  <c r="P50" i="1"/>
  <c r="P59" i="1"/>
  <c r="P67" i="1"/>
  <c r="P15" i="1"/>
  <c r="N66" i="1"/>
  <c r="N58" i="1"/>
  <c r="N33" i="1"/>
  <c r="N49" i="1"/>
  <c r="N13" i="1"/>
  <c r="Q15" i="1" l="1"/>
  <c r="Q59" i="1"/>
  <c r="Q67" i="1"/>
  <c r="Q50" i="1"/>
  <c r="U21" i="1"/>
  <c r="U24" i="1" s="1"/>
  <c r="U25" i="1" s="1"/>
  <c r="U61" i="1"/>
  <c r="U52" i="1"/>
  <c r="O50" i="1"/>
  <c r="O59" i="1"/>
  <c r="O67" i="1"/>
  <c r="O15" i="1"/>
  <c r="S59" i="1"/>
  <c r="S67" i="1"/>
  <c r="S50" i="1"/>
  <c r="S15" i="1"/>
  <c r="N50" i="1"/>
  <c r="N59" i="1"/>
  <c r="N15" i="1"/>
  <c r="AA64" i="2"/>
  <c r="AA76" i="2"/>
  <c r="AA31" i="2"/>
  <c r="AA35" i="2" s="1"/>
  <c r="L42" i="2" s="1"/>
  <c r="AA63" i="2"/>
  <c r="K51" i="2"/>
  <c r="Z69" i="2"/>
  <c r="Z67" i="2"/>
  <c r="Z68" i="2"/>
  <c r="Z70" i="2"/>
  <c r="R59" i="1"/>
  <c r="R67" i="1"/>
  <c r="R50" i="1"/>
  <c r="R15" i="1"/>
  <c r="Z72" i="2"/>
  <c r="P60" i="1"/>
  <c r="P51" i="1"/>
  <c r="P18" i="1"/>
  <c r="Z71" i="2"/>
  <c r="T59" i="1"/>
  <c r="T67" i="1"/>
  <c r="T50" i="1"/>
  <c r="T15" i="1"/>
  <c r="L51" i="2" l="1"/>
  <c r="M42" i="2"/>
  <c r="AA68" i="2"/>
  <c r="AA69" i="2"/>
  <c r="AA67" i="2"/>
  <c r="AA70" i="2"/>
  <c r="AA71" i="2"/>
  <c r="AA72" i="2"/>
  <c r="R51" i="1"/>
  <c r="R60" i="1"/>
  <c r="R18" i="1"/>
  <c r="T51" i="1"/>
  <c r="T60" i="1"/>
  <c r="T18" i="1"/>
  <c r="O60" i="1"/>
  <c r="O18" i="1"/>
  <c r="O51" i="1"/>
  <c r="N60" i="1"/>
  <c r="N51" i="1"/>
  <c r="N18" i="1"/>
  <c r="S51" i="1"/>
  <c r="S60" i="1"/>
  <c r="S18" i="1"/>
  <c r="P61" i="1"/>
  <c r="P52" i="1"/>
  <c r="P21" i="1"/>
  <c r="P24" i="1" s="1"/>
  <c r="P25" i="1" s="1"/>
  <c r="K82" i="2"/>
  <c r="K69" i="2"/>
  <c r="K80" i="2"/>
  <c r="K81" i="2"/>
  <c r="Q18" i="1"/>
  <c r="Q51" i="1"/>
  <c r="Q60" i="1"/>
  <c r="R61" i="1" l="1"/>
  <c r="R52" i="1"/>
  <c r="R21" i="1"/>
  <c r="R24" i="1" s="1"/>
  <c r="R25" i="1" s="1"/>
  <c r="N61" i="1"/>
  <c r="N52" i="1"/>
  <c r="N21" i="1"/>
  <c r="N24" i="1" s="1"/>
  <c r="N25" i="1" s="1"/>
  <c r="Q61" i="1"/>
  <c r="Q52" i="1"/>
  <c r="Q21" i="1"/>
  <c r="Q24" i="1" s="1"/>
  <c r="Q25" i="1" s="1"/>
  <c r="S61" i="1"/>
  <c r="S52" i="1"/>
  <c r="S21" i="1"/>
  <c r="S24" i="1" s="1"/>
  <c r="S25" i="1" s="1"/>
  <c r="O61" i="1"/>
  <c r="O52" i="1"/>
  <c r="O21" i="1"/>
  <c r="O24" i="1" s="1"/>
  <c r="O25" i="1" s="1"/>
  <c r="T61" i="1"/>
  <c r="T52" i="1"/>
  <c r="T21" i="1"/>
  <c r="T24" i="1" s="1"/>
  <c r="T25" i="1" s="1"/>
  <c r="M51" i="2"/>
  <c r="AB68" i="2"/>
  <c r="AB67" i="2"/>
  <c r="AB69" i="2"/>
  <c r="AB70" i="2"/>
  <c r="AB71" i="2"/>
  <c r="AB72" i="2"/>
  <c r="L82" i="2"/>
  <c r="L69" i="2"/>
  <c r="L81" i="2"/>
  <c r="L80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<sst xmlns="http://schemas.openxmlformats.org/spreadsheetml/2006/main" count="963" uniqueCount="624">
  <si>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</si>
  <si>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HDG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</si>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</sst>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1106445</v>
      </c>
      <c r="O6" s="187">
        <f t="shared" si="1"/>
        <v>1750765</v>
      </c>
      <c r="P6" s="187">
        <f t="shared" si="1"/>
        <v>2104430</v>
      </c>
      <c r="Q6" s="187">
        <f t="shared" si="1"/>
        <v>2295451</v>
      </c>
      <c r="R6" s="187">
        <f t="shared" si="1"/>
        <v>2577052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3221442</v>
      </c>
      <c r="D7" s="123">
        <f>SUMIF(PL.data!$D$3:$D$25, FSA!$A7, PL.data!F$3:F$25)</f>
        <v>4342517</v>
      </c>
      <c r="E7" s="123">
        <f>SUMIF(PL.data!$D$3:$D$25, FSA!$A7, PL.data!G$3:G$25)</f>
        <v>4998578</v>
      </c>
      <c r="F7" s="123">
        <f>SUMIF(PL.data!$D$3:$D$25, FSA!$A7, PL.data!H$3:H$25)</f>
        <v>3777436</v>
      </c>
      <c r="G7" s="123">
        <f>SUMIF(PL.data!$D$3:$D$25, FSA!$A7, PL.data!I$3:I$25)</f>
        <v>3581191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-1978732</v>
      </c>
      <c r="D8" s="123">
        <f>-SUMIF(PL.data!$D$3:$D$25, FSA!$A8, PL.data!F$3:F$25)</f>
        <v>-2514952</v>
      </c>
      <c r="E8" s="123">
        <f>-SUMIF(PL.data!$D$3:$D$25, FSA!$A8, PL.data!G$3:G$25)</f>
        <v>-2922133</v>
      </c>
      <c r="F8" s="123">
        <f>-SUMIF(PL.data!$D$3:$D$25, FSA!$A8, PL.data!H$3:H$25)</f>
        <v>-1457342</v>
      </c>
      <c r="G8" s="123">
        <f>-SUMIF(PL.data!$D$3:$D$25, FSA!$A8, PL.data!I$3:I$25)</f>
        <v>-1368820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55</v>
      </c>
      <c r="O8" s="190">
        <f>CF.data!F12-FSA!O7-FSA!O6</f>
        <v>17490</v>
      </c>
      <c r="P8" s="190">
        <f>CF.data!G12-FSA!P7-FSA!P6</f>
        <v>2373</v>
      </c>
      <c r="Q8" s="190">
        <f>CF.data!H12-FSA!Q7-FSA!Q6</f>
        <v>104165</v>
      </c>
      <c r="R8" s="190">
        <f>CF.data!I12-FSA!R7-FSA!R6</f>
        <v>-4189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1242710</v>
      </c>
      <c r="D9" s="187">
        <f t="shared" si="3"/>
        <v>1827565</v>
      </c>
      <c r="E9" s="187">
        <f t="shared" si="3"/>
        <v>2076445</v>
      </c>
      <c r="F9" s="187">
        <f t="shared" si="3"/>
        <v>2320094</v>
      </c>
      <c r="G9" s="187">
        <f t="shared" si="3"/>
        <v>2212371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-45120</v>
      </c>
      <c r="O9" s="190">
        <f>SUMIF(CF.data!$D$4:$D$43, $L9, CF.data!F$4:F$43)</f>
        <v>-227762</v>
      </c>
      <c r="P9" s="190">
        <f>SUMIF(CF.data!$D$4:$D$43, $L9, CF.data!G$4:G$43)</f>
        <v>-335359</v>
      </c>
      <c r="Q9" s="190">
        <f>SUMIF(CF.data!$D$4:$D$43, $L9, CF.data!H$4:H$43)</f>
        <v>-414815</v>
      </c>
      <c r="R9" s="190">
        <f>SUMIF(CF.data!$D$4:$D$43, $L9, CF.data!I$4:I$43)</f>
        <v>-530709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-265111</v>
      </c>
      <c r="D10" s="123">
        <f>-SUMIF(PL.data!$D$3:$D$25, FSA!$A10, PL.data!F$3:F$25)</f>
        <v>-281865</v>
      </c>
      <c r="E10" s="123">
        <f>-SUMIF(PL.data!$D$3:$D$25, FSA!$A10, PL.data!G$3:G$25)</f>
        <v>-206017</v>
      </c>
      <c r="F10" s="123">
        <f>-SUMIF(PL.data!$D$3:$D$25, FSA!$A10, PL.data!H$3:H$25)</f>
        <v>-340420</v>
      </c>
      <c r="G10" s="123">
        <f>-SUMIF(PL.data!$D$3:$D$25, FSA!$A10, PL.data!I$3:I$25)</f>
        <v>-163752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-109694</v>
      </c>
      <c r="O10" s="190">
        <f>SUMIF(CF.data!$D$4:$D$43, $L10, CF.data!F$4:F$43)</f>
        <v>-279477</v>
      </c>
      <c r="P10" s="190">
        <f>SUMIF(CF.data!$D$4:$D$43, $L10, CF.data!G$4:G$43)</f>
        <v>-151537</v>
      </c>
      <c r="Q10" s="190">
        <f>SUMIF(CF.data!$D$4:$D$43, $L10, CF.data!H$4:H$43)</f>
        <v>-434044</v>
      </c>
      <c r="R10" s="190">
        <f>SUMIF(CF.data!$D$4:$D$43, $L10, CF.data!I$4:I$43)</f>
        <v>-253168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951686</v>
      </c>
      <c r="O11" s="187">
        <f t="shared" si="4"/>
        <v>1261016</v>
      </c>
      <c r="P11" s="187">
        <f t="shared" si="4"/>
        <v>1619907</v>
      </c>
      <c r="Q11" s="187">
        <f t="shared" si="4"/>
        <v>1550757</v>
      </c>
      <c r="R11" s="187">
        <f t="shared" si="4"/>
        <v>1788986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977599</v>
      </c>
      <c r="D12" s="187">
        <f t="shared" si="5"/>
        <v>1545700</v>
      </c>
      <c r="E12" s="187">
        <f t="shared" si="5"/>
        <v>1870428</v>
      </c>
      <c r="F12" s="187">
        <f t="shared" si="5"/>
        <v>1979674</v>
      </c>
      <c r="G12" s="187">
        <f t="shared" si="5"/>
        <v>2048619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-556005</v>
      </c>
      <c r="O12" s="190">
        <f>SUMIF(CF.data!$D$4:$D$43, $L12, CF.data!F$4:F$43)</f>
        <v>-295250</v>
      </c>
      <c r="P12" s="190">
        <f>SUMIF(CF.data!$D$4:$D$43, $L12, CF.data!G$4:G$43)</f>
        <v>-405081</v>
      </c>
      <c r="Q12" s="190">
        <f>SUMIF(CF.data!$D$4:$D$43, $L12, CF.data!H$4:H$43)</f>
        <v>-153634</v>
      </c>
      <c r="R12" s="190">
        <f>SUMIF(CF.data!$D$4:$D$43, $L12, CF.data!I$4:I$43)</f>
        <v>-187186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38475</v>
      </c>
      <c r="D13" s="123">
        <f>SUMIF(PL.data!$D$3:$D$25, FSA!$A13, PL.data!F$3:F$25)</f>
        <v>-7489</v>
      </c>
      <c r="E13" s="123">
        <f>SUMIF(PL.data!$D$3:$D$25, FSA!$A13, PL.data!G$3:G$25)</f>
        <v>-4818</v>
      </c>
      <c r="F13" s="123">
        <f>SUMIF(PL.data!$D$3:$D$25, FSA!$A13, PL.data!H$3:H$25)</f>
        <v>-7839</v>
      </c>
      <c r="G13" s="123">
        <f>SUMIF(PL.data!$D$3:$D$25, FSA!$A13, PL.data!I$3:I$25)</f>
        <v>-10225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395681</v>
      </c>
      <c r="O13" s="187">
        <f t="shared" si="6"/>
        <v>965766</v>
      </c>
      <c r="P13" s="187">
        <f t="shared" si="6"/>
        <v>1214826</v>
      </c>
      <c r="Q13" s="187">
        <f t="shared" si="6"/>
        <v>1397123</v>
      </c>
      <c r="R13" s="187">
        <f t="shared" si="6"/>
        <v>1601800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-103466</v>
      </c>
      <c r="D14" s="123">
        <f>-SUMIF(PL.data!$D$3:$D$25, FSA!$A14, PL.data!F$3:F$25)</f>
        <v>-228018</v>
      </c>
      <c r="E14" s="123">
        <f>-SUMIF(PL.data!$D$3:$D$25, FSA!$A14, PL.data!G$3:G$25)</f>
        <v>-362158</v>
      </c>
      <c r="F14" s="123">
        <f>-SUMIF(PL.data!$D$3:$D$25, FSA!$A14, PL.data!H$3:H$25)</f>
        <v>-386785</v>
      </c>
      <c r="G14" s="123">
        <f>-SUMIF(PL.data!$D$3:$D$25, FSA!$A14, PL.data!I$3:I$25)</f>
        <v>-500689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-952086</v>
      </c>
      <c r="O14" s="190">
        <f>SUMIF(CF.data!$D$4:$D$43, $L14, CF.data!F$4:F$43)</f>
        <v>-2179140</v>
      </c>
      <c r="P14" s="190">
        <f>SUMIF(CF.data!$D$4:$D$43, $L14, CF.data!G$4:G$43)</f>
        <v>-1834699</v>
      </c>
      <c r="Q14" s="190">
        <f>SUMIF(CF.data!$D$4:$D$43, $L14, CF.data!H$4:H$43)</f>
        <v>-1993198</v>
      </c>
      <c r="R14" s="190">
        <f>SUMIF(CF.data!$D$4:$D$43, $L14, CF.data!I$4:I$43)</f>
        <v>-428569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41880</v>
      </c>
      <c r="D15" s="123">
        <f t="shared" si="7"/>
        <v>79563</v>
      </c>
      <c r="E15" s="123">
        <f t="shared" si="7"/>
        <v>37008</v>
      </c>
      <c r="F15" s="123">
        <f t="shared" si="7"/>
        <v>57981</v>
      </c>
      <c r="G15" s="123">
        <f t="shared" si="7"/>
        <v>66716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-556405</v>
      </c>
      <c r="O15" s="187">
        <f t="shared" si="8"/>
        <v>-1213374</v>
      </c>
      <c r="P15" s="187">
        <f t="shared" si="8"/>
        <v>-619873</v>
      </c>
      <c r="Q15" s="187">
        <f t="shared" si="8"/>
        <v>-596075</v>
      </c>
      <c r="R15" s="187">
        <f t="shared" si="8"/>
        <v>1173231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954488</v>
      </c>
      <c r="D16" s="175">
        <f>SUMIF(PL.data!$D$3:$D$25, FSA!$A16, PL.data!F$3:F$25)</f>
        <v>1389756</v>
      </c>
      <c r="E16" s="175">
        <f>SUMIF(PL.data!$D$3:$D$25, FSA!$A16, PL.data!G$3:G$25)</f>
        <v>1540460</v>
      </c>
      <c r="F16" s="175">
        <f>SUMIF(PL.data!$D$3:$D$25, FSA!$A16, PL.data!H$3:H$25)</f>
        <v>1643031</v>
      </c>
      <c r="G16" s="175">
        <f>SUMIF(PL.data!$D$3:$D$25, FSA!$A16, PL.data!I$3:I$25)</f>
        <v>1604421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45705</v>
      </c>
      <c r="O16" s="190">
        <f>SUMIF(CF.data!$D$4:$D$43, $L16, CF.data!F$4:F$43)</f>
        <v>5619</v>
      </c>
      <c r="P16" s="190">
        <f>SUMIF(CF.data!$D$4:$D$43, $L16, CF.data!G$4:G$43)</f>
        <v>14600</v>
      </c>
      <c r="Q16" s="190">
        <f>SUMIF(CF.data!$D$4:$D$43, $L16, CF.data!H$4:H$43)</f>
        <v>28841</v>
      </c>
      <c r="R16" s="190">
        <f>SUMIF(CF.data!$D$4:$D$43, $L16, CF.data!I$4:I$43)</f>
        <v>46402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-166930</v>
      </c>
      <c r="D17" s="123">
        <f>-SUMIF(PL.data!$D$3:$D$25, FSA!$A17, PL.data!F$3:F$25)</f>
        <v>-272778</v>
      </c>
      <c r="E17" s="123">
        <f>-SUMIF(PL.data!$D$3:$D$25, FSA!$A17, PL.data!G$3:G$25)</f>
        <v>-286602</v>
      </c>
      <c r="F17" s="123">
        <f>-SUMIF(PL.data!$D$3:$D$25, FSA!$A17, PL.data!H$3:H$25)</f>
        <v>-299358</v>
      </c>
      <c r="G17" s="123">
        <f>-SUMIF(PL.data!$D$3:$D$25, FSA!$A17, PL.data!I$3:I$25)</f>
        <v>-242518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-122525</v>
      </c>
      <c r="O17" s="190">
        <f>SUMIF(CF.data!$D$4:$D$43, $L17, CF.data!F$4:F$43)</f>
        <v>-206798</v>
      </c>
      <c r="P17" s="190">
        <f>SUMIF(CF.data!$D$4:$D$43, $L17, CF.data!G$4:G$43)</f>
        <v>-122409</v>
      </c>
      <c r="Q17" s="190">
        <f>SUMIF(CF.data!$D$4:$D$43, $L17, CF.data!H$4:H$43)</f>
        <v>-303722</v>
      </c>
      <c r="R17" s="190">
        <f>SUMIF(CF.data!$D$4:$D$43, $L17, CF.data!I$4:I$43)</f>
        <v>-267150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787558</v>
      </c>
      <c r="D18" s="187">
        <f t="shared" si="9"/>
        <v>1116978</v>
      </c>
      <c r="E18" s="187">
        <f t="shared" si="9"/>
        <v>1253858</v>
      </c>
      <c r="F18" s="187">
        <f t="shared" si="9"/>
        <v>1343673</v>
      </c>
      <c r="G18" s="187">
        <f t="shared" si="9"/>
        <v>1361903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-633225</v>
      </c>
      <c r="O18" s="194">
        <f t="shared" si="10"/>
        <v>-1414553</v>
      </c>
      <c r="P18" s="194">
        <f t="shared" si="10"/>
        <v>-727682</v>
      </c>
      <c r="Q18" s="194">
        <f t="shared" si="10"/>
        <v>-870956</v>
      </c>
      <c r="R18" s="194">
        <f t="shared" si="10"/>
        <v>952483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-535797</v>
      </c>
      <c r="O20" s="190">
        <f>SUMIF(CF.data!$D$4:$D$43, $L20, CF.data!F$4:F$43)</f>
        <v>-648768</v>
      </c>
      <c r="P20" s="190">
        <f>SUMIF(CF.data!$D$4:$D$43, $L20, CF.data!G$4:G$43)</f>
        <v>-24194</v>
      </c>
      <c r="Q20" s="190">
        <f>SUMIF(CF.data!$D$4:$D$43, $L20, CF.data!H$4:H$43)</f>
        <v>-449766</v>
      </c>
      <c r="R20" s="190">
        <f>SUMIF(CF.data!$D$4:$D$43, $L20, CF.data!I$4:I$43)</f>
        <v>642725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128846</v>
      </c>
      <c r="D21" s="196">
        <f>SUMIF(CF.data!$D$4:$D$43, FSA!$A21, CF.data!F$4:F$43)</f>
        <v>205065</v>
      </c>
      <c r="E21" s="196">
        <f>SUMIF(CF.data!$D$4:$D$43, FSA!$A21, CF.data!G$4:G$43)</f>
        <v>234002</v>
      </c>
      <c r="F21" s="196">
        <f>SUMIF(CF.data!$D$4:$D$43, FSA!$A21, CF.data!H$4:H$43)</f>
        <v>315777</v>
      </c>
      <c r="G21" s="196">
        <f>SUMIF(CF.data!$D$4:$D$43, FSA!$A21, CF.data!I$4:I$43)</f>
        <v>528433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-1169022</v>
      </c>
      <c r="O21" s="198">
        <f t="shared" si="11"/>
        <v>-2063321</v>
      </c>
      <c r="P21" s="198">
        <f t="shared" si="11"/>
        <v>-751876</v>
      </c>
      <c r="Q21" s="198">
        <f t="shared" si="11"/>
        <v>-1320722</v>
      </c>
      <c r="R21" s="198">
        <f t="shared" si="11"/>
        <v>1595208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681207</v>
      </c>
      <c r="O22" s="190">
        <f>SUMIF(CF.data!$D$4:$D$43, $L22, CF.data!F$4:F$43)</f>
        <v>2088190</v>
      </c>
      <c r="P22" s="190">
        <f>SUMIF(CF.data!$D$4:$D$43, $L22, CF.data!G$4:G$43)</f>
        <v>806369</v>
      </c>
      <c r="Q22" s="190">
        <f>SUMIF(CF.data!$D$4:$D$43, $L22, CF.data!H$4:H$43)</f>
        <v>839191</v>
      </c>
      <c r="R22" s="190">
        <f>SUMIF(CF.data!$D$4:$D$43, $L22, CF.data!I$4:I$43)</f>
        <v>-1241532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172241</v>
      </c>
      <c r="O23" s="190">
        <f>SUMIF(CF.data!$D$4:$D$43, $L23, CF.data!F$4:F$43)</f>
        <v>6344</v>
      </c>
      <c r="P23" s="190">
        <f>SUMIF(CF.data!$D$4:$D$43, $L23, CF.data!G$4:G$43)</f>
        <v>4508</v>
      </c>
      <c r="Q23" s="190">
        <f>SUMIF(CF.data!$D$4:$D$43, $L23, CF.data!H$4:H$43)</f>
        <v>309567</v>
      </c>
      <c r="R23" s="190">
        <f>SUMIF(CF.data!$D$4:$D$43, $L23, CF.data!I$4:I$43)</f>
        <v>200013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-315574</v>
      </c>
      <c r="O24" s="199">
        <f t="shared" si="12"/>
        <v>31213</v>
      </c>
      <c r="P24" s="199">
        <f t="shared" si="12"/>
        <v>59001</v>
      </c>
      <c r="Q24" s="199">
        <f t="shared" si="12"/>
        <v>-171964</v>
      </c>
      <c r="R24" s="199">
        <f t="shared" si="12"/>
        <v>553689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1106445</v>
      </c>
      <c r="D25" s="196">
        <f t="shared" si="13"/>
        <v>1750765</v>
      </c>
      <c r="E25" s="196">
        <f t="shared" si="13"/>
        <v>2104430</v>
      </c>
      <c r="F25" s="196">
        <f t="shared" si="13"/>
        <v>2295451</v>
      </c>
      <c r="G25" s="196">
        <f t="shared" si="13"/>
        <v>2577052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-1</v>
      </c>
      <c r="P25" s="200">
        <f>P24-CF.data!G40</f>
        <v>-2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1106445</v>
      </c>
      <c r="D26" s="196">
        <f t="shared" si="14"/>
        <v>1750765</v>
      </c>
      <c r="E26" s="196">
        <f t="shared" si="14"/>
        <v>2104430</v>
      </c>
      <c r="F26" s="196">
        <f t="shared" si="14"/>
        <v>2295451</v>
      </c>
      <c r="G26" s="196">
        <f t="shared" si="14"/>
        <v>2577052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498965</v>
      </c>
      <c r="D29" s="202">
        <f>SUMIF(BS.data!$D$5:$D$116,FSA!$A29,BS.data!F$5:F$116)</f>
        <v>650384</v>
      </c>
      <c r="E29" s="202">
        <f>SUMIF(BS.data!$D$5:$D$116,FSA!$A29,BS.data!G$5:G$116)</f>
        <v>507882</v>
      </c>
      <c r="F29" s="202">
        <f>SUMIF(BS.data!$D$5:$D$116,FSA!$A29,BS.data!H$5:H$116)</f>
        <v>910334</v>
      </c>
      <c r="G29" s="202">
        <f>SUMIF(BS.data!$D$5:$D$116,FSA!$A29,BS.data!I$5:I$116)</f>
        <v>695672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903668</v>
      </c>
      <c r="D30" s="202">
        <f>SUMIF(BS.data!$D$5:$D$116,FSA!$A30,BS.data!F$5:F$116)</f>
        <v>579566</v>
      </c>
      <c r="E30" s="202">
        <f>SUMIF(BS.data!$D$5:$D$116,FSA!$A30,BS.data!G$5:G$116)</f>
        <v>824009</v>
      </c>
      <c r="F30" s="202">
        <f>SUMIF(BS.data!$D$5:$D$116,FSA!$A30,BS.data!H$5:H$116)</f>
        <v>1019825</v>
      </c>
      <c r="G30" s="202">
        <f>SUMIF(BS.data!$D$5:$D$116,FSA!$A30,BS.data!I$5:I$116)</f>
        <v>1097766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0.34800409257717502</v>
      </c>
      <c r="P30" s="204">
        <f t="shared" si="17"/>
        <v>0.15107851045833565</v>
      </c>
      <c r="Q30" s="204">
        <f t="shared" si="17"/>
        <v>-0.24429787831659322</v>
      </c>
      <c r="R30" s="204">
        <f t="shared" si="17"/>
        <v>-5.1951906001848847E-2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3834705</v>
      </c>
      <c r="D31" s="202">
        <f>SUMIF(BS.data!$D$5:$D$116,FSA!$A31,BS.data!F$5:F$116)</f>
        <v>3498007</v>
      </c>
      <c r="E31" s="202">
        <f>SUMIF(BS.data!$D$5:$D$116,FSA!$A31,BS.data!G$5:G$116)</f>
        <v>1756579</v>
      </c>
      <c r="F31" s="202">
        <f>SUMIF(BS.data!$D$5:$D$116,FSA!$A31,BS.data!H$5:H$116)</f>
        <v>1364648</v>
      </c>
      <c r="G31" s="202">
        <f>SUMIF(BS.data!$D$5:$D$116,FSA!$A31,BS.data!I$5:I$116)</f>
        <v>1381626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0.38576202830906159</v>
      </c>
      <c r="O31" s="205">
        <f t="shared" si="18"/>
        <v>0.42085385042821938</v>
      </c>
      <c r="P31" s="205">
        <f t="shared" si="18"/>
        <v>0.41540714179112542</v>
      </c>
      <c r="Q31" s="205">
        <f t="shared" si="18"/>
        <v>0.61419809627482769</v>
      </c>
      <c r="R31" s="205">
        <f t="shared" si="18"/>
        <v>0.61777520383581885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711893</v>
      </c>
      <c r="D32" s="202">
        <f>SUMIF(BS.data!$D$5:$D$116,FSA!$A32,BS.data!F$5:F$116)</f>
        <v>518504</v>
      </c>
      <c r="E32" s="202">
        <f>SUMIF(BS.data!$D$5:$D$116,FSA!$A32,BS.data!G$5:G$116)</f>
        <v>518436</v>
      </c>
      <c r="F32" s="202">
        <f>SUMIF(BS.data!$D$5:$D$116,FSA!$A32,BS.data!H$5:H$116)</f>
        <v>384339</v>
      </c>
      <c r="G32" s="202">
        <f>SUMIF(BS.data!$D$5:$D$116,FSA!$A32,BS.data!I$5:I$116)</f>
        <v>372503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0.34346264809361771</v>
      </c>
      <c r="O32" s="206">
        <f t="shared" si="19"/>
        <v>0.40316825472416112</v>
      </c>
      <c r="P32" s="206">
        <f t="shared" si="19"/>
        <v>0.42100573403075836</v>
      </c>
      <c r="Q32" s="206">
        <f t="shared" si="19"/>
        <v>0.60767435900965627</v>
      </c>
      <c r="R32" s="206">
        <f t="shared" si="19"/>
        <v>0.71960752721650423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2361</v>
      </c>
      <c r="D33" s="202">
        <f>SUMIF(BS.data!$D$5:$D$116,FSA!$A33,BS.data!F$5:F$116)</f>
        <v>1346</v>
      </c>
      <c r="E33" s="202">
        <f>SUMIF(BS.data!$D$5:$D$116,FSA!$A33,BS.data!G$5:G$116)</f>
        <v>1162</v>
      </c>
      <c r="F33" s="202">
        <f>SUMIF(BS.data!$D$5:$D$116,FSA!$A33,BS.data!H$5:H$116)</f>
        <v>1612</v>
      </c>
      <c r="G33" s="202">
        <f>SUMIF(BS.data!$D$5:$D$116,FSA!$A33,BS.data!I$5:I$116)</f>
        <v>4784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0.29542236054537069</v>
      </c>
      <c r="O33" s="205">
        <f t="shared" si="20"/>
        <v>0.29038827021287422</v>
      </c>
      <c r="P33" s="205">
        <f t="shared" si="20"/>
        <v>0.32407356652231895</v>
      </c>
      <c r="Q33" s="205">
        <f t="shared" si="20"/>
        <v>0.41053164103905398</v>
      </c>
      <c r="R33" s="205">
        <f t="shared" si="20"/>
        <v>0.49955056851198387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1141614</v>
      </c>
      <c r="D34" s="202">
        <f>SUMIF(BS.data!$D$5:$D$116,FSA!$A34,BS.data!F$5:F$116)</f>
        <v>979883</v>
      </c>
      <c r="E34" s="202">
        <f>SUMIF(BS.data!$D$5:$D$116,FSA!$A34,BS.data!G$5:G$116)</f>
        <v>741237</v>
      </c>
      <c r="F34" s="202">
        <f>SUMIF(BS.data!$D$5:$D$116,FSA!$A34,BS.data!H$5:H$116)</f>
        <v>594685</v>
      </c>
      <c r="G34" s="202">
        <f>SUMIF(BS.data!$D$5:$D$116,FSA!$A34,BS.data!I$5:I$116)</f>
        <v>443563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0.22407261077596327</v>
      </c>
      <c r="P34" s="207">
        <f t="shared" si="21"/>
        <v>0.1936882418423114</v>
      </c>
      <c r="Q34" s="207">
        <f t="shared" si="21"/>
        <v>0.17415259681413423</v>
      </c>
      <c r="R34" s="207">
        <f t="shared" si="21"/>
        <v>0.16554433993371181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1044548</v>
      </c>
      <c r="D35" s="202">
        <f>SUMIF(BS.data!$D$5:$D$116,FSA!$A35,BS.data!F$5:F$116)</f>
        <v>1424157</v>
      </c>
      <c r="E35" s="202">
        <f>SUMIF(BS.data!$D$5:$D$116,FSA!$A35,BS.data!G$5:G$116)</f>
        <v>848703</v>
      </c>
      <c r="F35" s="202">
        <f>SUMIF(BS.data!$D$5:$D$116,FSA!$A35,BS.data!H$5:H$116)</f>
        <v>831342</v>
      </c>
      <c r="G35" s="202">
        <f>SUMIF(BS.data!$D$5:$D$116,FSA!$A35,BS.data!I$5:I$116)</f>
        <v>796083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62.334863628628284</v>
      </c>
      <c r="P35" s="131">
        <f t="shared" si="22"/>
        <v>51.245061595517768</v>
      </c>
      <c r="Q35" s="131">
        <f t="shared" si="22"/>
        <v>89.081510580192486</v>
      </c>
      <c r="R35" s="131">
        <f t="shared" si="22"/>
        <v>107.91391955916342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2947906</v>
      </c>
      <c r="D36" s="202">
        <f>SUMIF(BS.data!$D$5:$D$116,FSA!$A36,BS.data!F$5:F$116)</f>
        <v>5961264</v>
      </c>
      <c r="E36" s="202">
        <f>SUMIF(BS.data!$D$5:$D$116,FSA!$A36,BS.data!G$5:G$116)</f>
        <v>8342701</v>
      </c>
      <c r="F36" s="202">
        <f>SUMIF(BS.data!$D$5:$D$116,FSA!$A36,BS.data!H$5:H$116)</f>
        <v>10382235</v>
      </c>
      <c r="G36" s="202">
        <f>SUMIF(BS.data!$D$5:$D$116,FSA!$A36,BS.data!I$5:I$116)</f>
        <v>9917713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532.10555907230037</v>
      </c>
      <c r="P36" s="131">
        <f t="shared" si="23"/>
        <v>328.17190216872399</v>
      </c>
      <c r="Q36" s="131">
        <f t="shared" si="23"/>
        <v>390.8649634059816</v>
      </c>
      <c r="R36" s="131">
        <f t="shared" si="23"/>
        <v>366.1511411288555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918</v>
      </c>
      <c r="D37" s="202">
        <f>SUMIF(BS.data!$D$5:$D$116,FSA!$A37,BS.data!F$5:F$116)</f>
        <v>253209</v>
      </c>
      <c r="E37" s="202">
        <f>SUMIF(BS.data!$D$5:$D$116,FSA!$A37,BS.data!G$5:G$116)</f>
        <v>337937</v>
      </c>
      <c r="F37" s="202">
        <f>SUMIF(BS.data!$D$5:$D$116,FSA!$A37,BS.data!H$5:H$116)</f>
        <v>402525</v>
      </c>
      <c r="G37" s="202">
        <f>SUMIF(BS.data!$D$5:$D$116,FSA!$A37,BS.data!I$5:I$116)</f>
        <v>395214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86.75707627819537</v>
      </c>
      <c r="P37" s="131">
        <f t="shared" si="24"/>
        <v>77.628793761269591</v>
      </c>
      <c r="Q37" s="131">
        <f t="shared" si="24"/>
        <v>103.97654428404589</v>
      </c>
      <c r="R37" s="131">
        <f t="shared" si="24"/>
        <v>63.807003477447722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11086578</v>
      </c>
      <c r="D38" s="208">
        <f t="shared" si="25"/>
        <v>13866320</v>
      </c>
      <c r="E38" s="208">
        <f t="shared" si="25"/>
        <v>13878646</v>
      </c>
      <c r="F38" s="208">
        <f t="shared" si="25"/>
        <v>15891545</v>
      </c>
      <c r="G38" s="208">
        <f t="shared" si="25"/>
        <v>15104924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2614884</v>
      </c>
      <c r="O38" s="209">
        <f t="shared" si="26"/>
        <v>377521</v>
      </c>
      <c r="P38" s="209">
        <f t="shared" si="26"/>
        <v>670687</v>
      </c>
      <c r="Q38" s="209">
        <f t="shared" si="26"/>
        <v>282743</v>
      </c>
      <c r="R38" s="209">
        <f t="shared" si="26"/>
        <v>1099553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0.34454729826043284</v>
      </c>
      <c r="P39" s="133">
        <f t="shared" si="27"/>
        <v>0.1048506195161904</v>
      </c>
      <c r="Q39" s="133">
        <f t="shared" si="27"/>
        <v>0.12620068215583269</v>
      </c>
      <c r="R39" s="133">
        <f t="shared" si="27"/>
        <v>0.19299389504776485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485242</v>
      </c>
      <c r="D40" s="202">
        <f>SUMIF(BS.data!$D$5:$D$116,FSA!$A40,BS.data!F$5:F$116)</f>
        <v>710319</v>
      </c>
      <c r="E40" s="202">
        <f>SUMIF(BS.data!$D$5:$D$116,FSA!$A40,BS.data!G$5:G$116)</f>
        <v>532649</v>
      </c>
      <c r="F40" s="202">
        <f>SUMIF(BS.data!$D$5:$D$116,FSA!$A40,BS.data!H$5:H$116)</f>
        <v>297649</v>
      </c>
      <c r="G40" s="202">
        <f>SUMIF(BS.data!$D$5:$D$116,FSA!$A40,BS.data!I$5:I$116)</f>
        <v>180928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0.97484210089155332</v>
      </c>
      <c r="P40" s="210">
        <f t="shared" si="28"/>
        <v>0.69890803004621449</v>
      </c>
      <c r="Q40" s="210">
        <f t="shared" si="28"/>
        <v>0.40346583828110283</v>
      </c>
      <c r="R40" s="210">
        <f t="shared" si="28"/>
        <v>0.35282760330223506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415679</v>
      </c>
      <c r="D41" s="202">
        <f>SUMIF(BS.data!$D$5:$D$116,FSA!$A41,BS.data!F$5:F$116)</f>
        <v>494465</v>
      </c>
      <c r="E41" s="202">
        <f>SUMIF(BS.data!$D$5:$D$116,FSA!$A41,BS.data!G$5:G$116)</f>
        <v>568617</v>
      </c>
      <c r="F41" s="202">
        <f>SUMIF(BS.data!$D$5:$D$116,FSA!$A41,BS.data!H$5:H$116)</f>
        <v>968614</v>
      </c>
      <c r="G41" s="202">
        <f>SUMIF(BS.data!$D$5:$D$116,FSA!$A41,BS.data!I$5:I$116)</f>
        <v>872890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7.3893330021886596</v>
      </c>
      <c r="O41" s="137">
        <f t="shared" si="29"/>
        <v>10.626581815521908</v>
      </c>
      <c r="P41" s="137">
        <f t="shared" si="29"/>
        <v>7.8405270040427002</v>
      </c>
      <c r="Q41" s="137">
        <f t="shared" si="29"/>
        <v>6.3120429923648649</v>
      </c>
      <c r="R41" s="137">
        <f t="shared" si="29"/>
        <v>0.81101861541576703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1934537</v>
      </c>
      <c r="D42" s="202">
        <f>SUMIF(BS.data!$D$5:$D$116,FSA!$A42,BS.data!F$5:F$116)</f>
        <v>3014342</v>
      </c>
      <c r="E42" s="202">
        <f>SUMIF(BS.data!$D$5:$D$116,FSA!$A42,BS.data!G$5:G$116)</f>
        <v>1301983</v>
      </c>
      <c r="F42" s="202">
        <f>SUMIF(BS.data!$D$5:$D$116,FSA!$A42,BS.data!H$5:H$116)</f>
        <v>1194263</v>
      </c>
      <c r="G42" s="202">
        <f>SUMIF(BS.data!$D$5:$D$116,FSA!$A42,BS.data!I$5:I$116)</f>
        <v>681968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0.29554652854218699</v>
      </c>
      <c r="O42" s="138">
        <f t="shared" si="30"/>
        <v>0.50181496123100955</v>
      </c>
      <c r="P42" s="138">
        <f t="shared" si="30"/>
        <v>0.36704418736688715</v>
      </c>
      <c r="Q42" s="138">
        <f t="shared" si="30"/>
        <v>0.52765897291178465</v>
      </c>
      <c r="R42" s="138">
        <f t="shared" si="30"/>
        <v>0.11967219843901093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2285</v>
      </c>
      <c r="D43" s="202">
        <f>SUMIF(BS.data!$D$5:$D$116,FSA!$A43,BS.data!F$5:F$116)</f>
        <v>776</v>
      </c>
      <c r="E43" s="202">
        <f>SUMIF(BS.data!$D$5:$D$116,FSA!$A43,BS.data!G$5:G$116)</f>
        <v>26250</v>
      </c>
      <c r="F43" s="202">
        <f>SUMIF(BS.data!$D$5:$D$116,FSA!$A43,BS.data!H$5:H$116)</f>
        <v>27155</v>
      </c>
      <c r="G43" s="202">
        <f>SUMIF(BS.data!$D$5:$D$116,FSA!$A43,BS.data!I$5:I$116)</f>
        <v>21340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2691124</v>
      </c>
      <c r="D44" s="202">
        <f>SUMIF(BS.data!$D$5:$D$116,FSA!$A44,BS.data!F$5:F$116)</f>
        <v>346742</v>
      </c>
      <c r="E44" s="202">
        <f>SUMIF(BS.data!$D$5:$D$116,FSA!$A44,BS.data!G$5:G$116)</f>
        <v>557640</v>
      </c>
      <c r="F44" s="202">
        <f>SUMIF(BS.data!$D$5:$D$116,FSA!$A44,BS.data!H$5:H$116)</f>
        <v>425809</v>
      </c>
      <c r="G44" s="202">
        <f>SUMIF(BS.data!$D$5:$D$116,FSA!$A44,BS.data!I$5:I$116)</f>
        <v>487041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218933</v>
      </c>
      <c r="D45" s="202">
        <f>SUMIF(BS.data!$D$5:$D$116,FSA!$A45,BS.data!F$5:F$116)</f>
        <v>198728</v>
      </c>
      <c r="E45" s="202">
        <f>SUMIF(BS.data!$D$5:$D$116,FSA!$A45,BS.data!G$5:G$116)</f>
        <v>346269</v>
      </c>
      <c r="F45" s="202">
        <f>SUMIF(BS.data!$D$5:$D$116,FSA!$A45,BS.data!H$5:H$116)</f>
        <v>212518</v>
      </c>
      <c r="G45" s="202">
        <f>SUMIF(BS.data!$D$5:$D$116,FSA!$A45,BS.data!I$5:I$116)</f>
        <v>193709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0.98417205439211741</v>
      </c>
      <c r="O45" s="136">
        <f t="shared" si="31"/>
        <v>1.7743669159271667</v>
      </c>
      <c r="P45" s="136">
        <f t="shared" si="31"/>
        <v>1.6512757890100143</v>
      </c>
      <c r="Q45" s="136">
        <f t="shared" si="31"/>
        <v>1.3682288468424011</v>
      </c>
      <c r="R45" s="136">
        <f t="shared" si="31"/>
        <v>0.93448744443351661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583035</v>
      </c>
      <c r="D46" s="202">
        <f>SUMIF(BS.data!$D$5:$D$116,FSA!$A46,BS.data!F$5:F$116)</f>
        <v>1183433</v>
      </c>
      <c r="E46" s="202">
        <f>SUMIF(BS.data!$D$5:$D$116,FSA!$A46,BS.data!G$5:G$116)</f>
        <v>849913</v>
      </c>
      <c r="F46" s="202">
        <f>SUMIF(BS.data!$D$5:$D$116,FSA!$A46,BS.data!H$5:H$116)</f>
        <v>1288989</v>
      </c>
      <c r="G46" s="202">
        <f>SUMIF(BS.data!$D$5:$D$116,FSA!$A46,BS.data!I$5:I$116)</f>
        <v>958856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0.32047609927516968</v>
      </c>
      <c r="O46" s="137">
        <f t="shared" si="32"/>
        <v>0.30987954602476941</v>
      </c>
      <c r="P46" s="137">
        <f t="shared" si="32"/>
        <v>0.40170990928700051</v>
      </c>
      <c r="Q46" s="137">
        <f t="shared" si="32"/>
        <v>0.51330546290223811</v>
      </c>
      <c r="R46" s="137">
        <f t="shared" si="32"/>
        <v>0.76523081752281874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2065061</v>
      </c>
      <c r="D47" s="202">
        <f>SUMIF(BS.data!$D$5:$D$116,FSA!$A47,BS.data!F$5:F$116)</f>
        <v>4637147</v>
      </c>
      <c r="E47" s="202">
        <f>SUMIF(BS.data!$D$5:$D$116,FSA!$A47,BS.data!G$5:G$116)</f>
        <v>5717906</v>
      </c>
      <c r="F47" s="202">
        <f>SUMIF(BS.data!$D$5:$D$116,FSA!$A47,BS.data!H$5:H$116)</f>
        <v>6086216</v>
      </c>
      <c r="G47" s="202">
        <f>SUMIF(BS.data!$D$5:$D$116,FSA!$A47,BS.data!I$5:I$116)</f>
        <v>5160179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2.3933372196539366</v>
      </c>
      <c r="O47" s="211">
        <f t="shared" si="33"/>
        <v>3.3245923924684351</v>
      </c>
      <c r="P47" s="211">
        <f t="shared" si="33"/>
        <v>3.1209491406224013</v>
      </c>
      <c r="Q47" s="211">
        <f t="shared" si="33"/>
        <v>3.2129655566596718</v>
      </c>
      <c r="R47" s="211">
        <f t="shared" si="33"/>
        <v>2.3744321030386657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2648096</v>
      </c>
      <c r="D48" s="208">
        <f t="shared" si="34"/>
        <v>5820580</v>
      </c>
      <c r="E48" s="208">
        <f t="shared" si="34"/>
        <v>6567819</v>
      </c>
      <c r="F48" s="208">
        <f t="shared" si="34"/>
        <v>7375205</v>
      </c>
      <c r="G48" s="208">
        <f t="shared" si="34"/>
        <v>6119035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2.3933372196539366</v>
      </c>
      <c r="O48" s="174">
        <f t="shared" si="35"/>
        <v>3.3245923924684351</v>
      </c>
      <c r="P48" s="174">
        <f t="shared" si="35"/>
        <v>3.1209491406224013</v>
      </c>
      <c r="Q48" s="174">
        <f t="shared" si="35"/>
        <v>3.2129655566596718</v>
      </c>
      <c r="R48" s="174">
        <f t="shared" si="35"/>
        <v>2.3744321030386657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8395896</v>
      </c>
      <c r="D49" s="208">
        <f t="shared" si="36"/>
        <v>10585952</v>
      </c>
      <c r="E49" s="208">
        <f t="shared" si="36"/>
        <v>9901227</v>
      </c>
      <c r="F49" s="208">
        <f t="shared" si="36"/>
        <v>10501213</v>
      </c>
      <c r="G49" s="208">
        <f t="shared" si="36"/>
        <v>8556911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0.35938500719007166</v>
      </c>
      <c r="O49" s="136">
        <f t="shared" si="37"/>
        <v>0.21664782547443726</v>
      </c>
      <c r="P49" s="136">
        <f t="shared" si="37"/>
        <v>0.24664306370196865</v>
      </c>
      <c r="Q49" s="136">
        <f t="shared" si="37"/>
        <v>0.21026629090310031</v>
      </c>
      <c r="R49" s="136">
        <f t="shared" si="37"/>
        <v>0.29236407374692253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0.14942094244317428</v>
      </c>
      <c r="O50" s="136">
        <f t="shared" si="38"/>
        <v>0.16592264001182014</v>
      </c>
      <c r="P50" s="136">
        <f t="shared" si="38"/>
        <v>0.18496642492736173</v>
      </c>
      <c r="Q50" s="136">
        <f t="shared" si="38"/>
        <v>0.18943514112489077</v>
      </c>
      <c r="R50" s="136">
        <f t="shared" si="38"/>
        <v>0.26177330248968994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1013099</v>
      </c>
      <c r="D51" s="202">
        <f>SUMIF(BS.data!$D$5:$D$116,FSA!$A51,BS.data!F$5:F$116)</f>
        <v>1325597</v>
      </c>
      <c r="E51" s="202">
        <f>SUMIF(BS.data!$D$5:$D$116,FSA!$A51,BS.data!G$5:G$116)</f>
        <v>1716101</v>
      </c>
      <c r="F51" s="202">
        <f>SUMIF(BS.data!$D$5:$D$116,FSA!$A51,BS.data!H$5:H$116)</f>
        <v>2400125</v>
      </c>
      <c r="G51" s="202">
        <f>SUMIF(BS.data!$D$5:$D$116,FSA!$A51,BS.data!I$5:I$116)</f>
        <v>2962593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-0.21011511667250735</v>
      </c>
      <c r="O51" s="136">
        <f t="shared" si="39"/>
        <v>-0.2084627305182645</v>
      </c>
      <c r="P51" s="136">
        <f t="shared" si="39"/>
        <v>-9.4380341480177821E-2</v>
      </c>
      <c r="Q51" s="136">
        <f t="shared" si="39"/>
        <v>-8.0821482250323887E-2</v>
      </c>
      <c r="R51" s="136">
        <f t="shared" si="39"/>
        <v>0.19173464443331342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820787</v>
      </c>
      <c r="D52" s="202">
        <f>SUMIF(BS.data!$D$5:$D$116,FSA!$A52,BS.data!F$5:F$116)</f>
        <v>1095722</v>
      </c>
      <c r="E52" s="202">
        <f>SUMIF(BS.data!$D$5:$D$116,FSA!$A52,BS.data!G$5:G$116)</f>
        <v>1300732</v>
      </c>
      <c r="F52" s="202">
        <f>SUMIF(BS.data!$D$5:$D$116,FSA!$A52,BS.data!H$5:H$116)</f>
        <v>1933558</v>
      </c>
      <c r="G52" s="202">
        <f>SUMIF(BS.data!$D$5:$D$116,FSA!$A52,BS.data!I$5:I$116)</f>
        <v>2340644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-0.23912463898589778</v>
      </c>
      <c r="O52" s="136">
        <f t="shared" si="40"/>
        <v>-0.2430261245442894</v>
      </c>
      <c r="P52" s="136">
        <f t="shared" si="40"/>
        <v>-0.11079507519924042</v>
      </c>
      <c r="Q52" s="136">
        <f t="shared" si="40"/>
        <v>-0.11809244624386712</v>
      </c>
      <c r="R52" s="136">
        <f t="shared" si="40"/>
        <v>0.15565902139798188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856798</v>
      </c>
      <c r="D53" s="202">
        <f>SUMIF(BS.data!$D$5:$D$116,FSA!$A53,BS.data!F$5:F$116)</f>
        <v>859051</v>
      </c>
      <c r="E53" s="202">
        <f>SUMIF(BS.data!$D$5:$D$116,FSA!$A53,BS.data!G$5:G$116)</f>
        <v>960588</v>
      </c>
      <c r="F53" s="202">
        <f>SUMIF(BS.data!$D$5:$D$116,FSA!$A53,BS.data!H$5:H$116)</f>
        <v>1056647</v>
      </c>
      <c r="G53" s="202">
        <f>SUMIF(BS.data!$D$5:$D$116,FSA!$A53,BS.data!I$5:I$116)</f>
        <v>1244775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0.49601144830841504</v>
      </c>
      <c r="O53" s="172">
        <f t="shared" si="41"/>
        <v>0.63955740884193413</v>
      </c>
      <c r="P53" s="172">
        <f t="shared" si="41"/>
        <v>0.62282309364224997</v>
      </c>
      <c r="Q53" s="172">
        <f t="shared" si="41"/>
        <v>0.57774351016232384</v>
      </c>
      <c r="R53" s="172">
        <f t="shared" si="41"/>
        <v>0.48306720579784695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2690684</v>
      </c>
      <c r="D54" s="212">
        <f t="shared" si="42"/>
        <v>3280370</v>
      </c>
      <c r="E54" s="212">
        <f t="shared" si="42"/>
        <v>3977421</v>
      </c>
      <c r="F54" s="212">
        <f t="shared" si="42"/>
        <v>5390330</v>
      </c>
      <c r="G54" s="212">
        <f t="shared" si="42"/>
        <v>6548012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11086580</v>
      </c>
      <c r="D55" s="208">
        <f t="shared" si="43"/>
        <v>13866322</v>
      </c>
      <c r="E55" s="208">
        <f t="shared" si="43"/>
        <v>13878648</v>
      </c>
      <c r="F55" s="208">
        <f t="shared" si="43"/>
        <v>15891543</v>
      </c>
      <c r="G55" s="208">
        <f t="shared" si="43"/>
        <v>15104923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0.79873036001254705</v>
      </c>
      <c r="O55" s="137">
        <f t="shared" si="44"/>
        <v>1.5761014763578498</v>
      </c>
      <c r="P55" s="137">
        <f t="shared" si="44"/>
        <v>1.5235845036268476</v>
      </c>
      <c r="Q55" s="137">
        <f t="shared" si="44"/>
        <v>1.199346051169409</v>
      </c>
      <c r="R55" s="137">
        <f t="shared" si="44"/>
        <v>0.8282457332087968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-2</v>
      </c>
      <c r="D56" s="191">
        <f t="shared" si="45"/>
        <v>-2</v>
      </c>
      <c r="E56" s="191">
        <f t="shared" si="45"/>
        <v>-2</v>
      </c>
      <c r="F56" s="191">
        <f t="shared" si="45"/>
        <v>2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1.9423749034068571</v>
      </c>
      <c r="O56" s="211">
        <f t="shared" si="46"/>
        <v>2.9531067847483814</v>
      </c>
      <c r="P56" s="211">
        <f t="shared" si="46"/>
        <v>2.87960968053107</v>
      </c>
      <c r="Q56" s="211">
        <f t="shared" si="46"/>
        <v>2.816383795602694</v>
      </c>
      <c r="R56" s="211">
        <f t="shared" si="46"/>
        <v>2.1044833398782794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1.9423749034068571</v>
      </c>
      <c r="O57" s="211">
        <f t="shared" si="47"/>
        <v>2.9531067847483814</v>
      </c>
      <c r="P57" s="211">
        <f t="shared" si="47"/>
        <v>2.87960968053107</v>
      </c>
      <c r="Q57" s="211">
        <f t="shared" si="47"/>
        <v>2.816383795602694</v>
      </c>
      <c r="R57" s="211">
        <f t="shared" si="47"/>
        <v>2.1044833398782794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0.44282363429683907</v>
      </c>
      <c r="O58" s="136">
        <f t="shared" si="48"/>
        <v>0.2439010049135468</v>
      </c>
      <c r="P58" s="136">
        <f t="shared" si="48"/>
        <v>0.26731416514726142</v>
      </c>
      <c r="Q58" s="136">
        <f t="shared" si="48"/>
        <v>0.2398743919252217</v>
      </c>
      <c r="R58" s="136">
        <f t="shared" si="48"/>
        <v>0.32986654221743961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0.18411208995635911</v>
      </c>
      <c r="O59" s="136">
        <f t="shared" si="49"/>
        <v>0.18679485265162094</v>
      </c>
      <c r="P59" s="136">
        <f t="shared" si="49"/>
        <v>0.20046842071130441</v>
      </c>
      <c r="Q59" s="136">
        <f t="shared" si="49"/>
        <v>0.21610995795585095</v>
      </c>
      <c r="R59" s="136">
        <f t="shared" si="49"/>
        <v>0.29535179555563584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-0.25889766607991788</v>
      </c>
      <c r="O60" s="136">
        <f t="shared" si="50"/>
        <v>-0.2346862672130805</v>
      </c>
      <c r="P60" s="136">
        <f t="shared" si="50"/>
        <v>-0.10229033734179084</v>
      </c>
      <c r="Q60" s="136">
        <f t="shared" si="50"/>
        <v>-9.2202149122542432E-2</v>
      </c>
      <c r="R60" s="136">
        <f t="shared" si="50"/>
        <v>0.2163290563438221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-0.29464234613897433</v>
      </c>
      <c r="O61" s="136">
        <f t="shared" si="51"/>
        <v>-0.27359755800360375</v>
      </c>
      <c r="P61" s="136">
        <f t="shared" si="51"/>
        <v>-0.12008078631840562</v>
      </c>
      <c r="Q61" s="136">
        <f t="shared" si="51"/>
        <v>-0.13472132699940959</v>
      </c>
      <c r="R61" s="136">
        <f t="shared" si="51"/>
        <v>0.17562589854302579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9.4485048228403539</v>
      </c>
      <c r="O64" s="211">
        <f t="shared" si="52"/>
        <v>6.7788507924812951</v>
      </c>
      <c r="P64" s="211">
        <f t="shared" si="52"/>
        <v>5.1646739820741221</v>
      </c>
      <c r="Q64" s="211">
        <f t="shared" si="52"/>
        <v>5.1182801814961802</v>
      </c>
      <c r="R64" s="211">
        <f t="shared" si="52"/>
        <v>4.0915997755093478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10.693802795121103</v>
      </c>
      <c r="O65" s="216">
        <f t="shared" si="53"/>
        <v>7.6781876869369965</v>
      </c>
      <c r="P65" s="216">
        <f t="shared" si="53"/>
        <v>5.8108063331474105</v>
      </c>
      <c r="Q65" s="216">
        <f t="shared" si="53"/>
        <v>5.934694985586308</v>
      </c>
      <c r="R65" s="216">
        <f t="shared" si="53"/>
        <v>5.1470114182656301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22.092331560283689</v>
      </c>
      <c r="O66" s="140">
        <f t="shared" si="54"/>
        <v>6.5365513123348054</v>
      </c>
      <c r="P66" s="140">
        <f t="shared" si="54"/>
        <v>5.8303668605882057</v>
      </c>
      <c r="Q66" s="140">
        <f t="shared" si="54"/>
        <v>4.738430384629293</v>
      </c>
      <c r="R66" s="140">
        <f t="shared" si="54"/>
        <v>4.3709358612723737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5.240242007007315</v>
      </c>
      <c r="P67" s="211">
        <f t="shared" si="55"/>
        <v>4.6224642845428336</v>
      </c>
      <c r="Q67" s="211">
        <f t="shared" si="55"/>
        <v>4.3680628714005039</v>
      </c>
      <c r="R67" s="211">
        <f t="shared" si="55"/>
        <v>4.0182265610720753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288222</v>
      </c>
      <c r="O74" s="218">
        <f t="shared" si="56"/>
        <v>437809</v>
      </c>
      <c r="P74" s="218">
        <f t="shared" si="56"/>
        <v>535985</v>
      </c>
      <c r="Q74" s="218">
        <f t="shared" si="56"/>
        <v>677063</v>
      </c>
      <c r="R74" s="218">
        <f t="shared" si="56"/>
        <v>607950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747149.74219568528</v>
      </c>
      <c r="O75" s="219">
        <f t="shared" si="57"/>
        <v>1040287.5001726341</v>
      </c>
      <c r="P75" s="219">
        <f t="shared" si="57"/>
        <v>1290264.2879199786</v>
      </c>
      <c r="Q75" s="219">
        <f t="shared" si="57"/>
        <v>1102352.8143549357</v>
      </c>
      <c r="R75" s="219">
        <f t="shared" si="57"/>
        <v>984095.82680752908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0.76806978297430606</v>
      </c>
      <c r="O76" s="138">
        <f t="shared" si="58"/>
        <v>0.76044135229116339</v>
      </c>
      <c r="P76" s="138">
        <f t="shared" si="58"/>
        <v>0.74187373130518752</v>
      </c>
      <c r="Q76" s="138">
        <f t="shared" si="58"/>
        <v>0.70817432397135627</v>
      </c>
      <c r="R76" s="138">
        <f t="shared" si="58"/>
        <v>0.72520431699746557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954488</v>
      </c>
      <c r="F4" s="264">
        <v>1389756</v>
      </c>
      <c r="G4" s="264">
        <v>1540460</v>
      </c>
      <c r="H4" s="264">
        <v>1643031</v>
      </c>
      <c r="I4" s="264">
        <v>1604421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128846</v>
      </c>
      <c r="F6" s="264">
        <v>205065</v>
      </c>
      <c r="G6" s="264">
        <v>234002</v>
      </c>
      <c r="H6" s="264">
        <v>315777</v>
      </c>
      <c r="I6" s="264">
        <v>528433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6143</v>
      </c>
      <c r="F7" s="264">
        <v>13521</v>
      </c>
      <c r="G7" s="264">
        <v>10671</v>
      </c>
      <c r="H7" s="264">
        <v>58288</v>
      </c>
      <c r="I7" s="264">
        <v>10511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>
        <v>-11792</v>
      </c>
      <c r="I8" s="264">
        <v>-21461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-86443</v>
      </c>
      <c r="F9" s="264">
        <v>-70109</v>
      </c>
      <c r="G9" s="264">
        <v>-46124</v>
      </c>
      <c r="H9" s="264">
        <v>297</v>
      </c>
      <c r="I9" s="264">
        <v>-56553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103466</v>
      </c>
      <c r="F10" s="264">
        <v>230022</v>
      </c>
      <c r="G10" s="264">
        <v>367794</v>
      </c>
      <c r="H10" s="264">
        <v>394015</v>
      </c>
      <c r="I10" s="264">
        <v>507511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1106500</v>
      </c>
      <c r="F12" s="301">
        <v>1768255</v>
      </c>
      <c r="G12" s="301">
        <v>2106803</v>
      </c>
      <c r="H12" s="301">
        <v>2399616</v>
      </c>
      <c r="I12" s="301">
        <v>2572863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-1035446</v>
      </c>
      <c r="F13" s="264">
        <v>895444</v>
      </c>
      <c r="G13" s="264">
        <v>-215517</v>
      </c>
      <c r="H13" s="264">
        <v>-484678</v>
      </c>
      <c r="I13" s="264">
        <v>60294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-646109</v>
      </c>
      <c r="F14" s="264">
        <v>270184</v>
      </c>
      <c r="G14" s="264">
        <v>1420255</v>
      </c>
      <c r="H14" s="264">
        <v>240267</v>
      </c>
      <c r="I14" s="264">
        <v>-27691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1133733</v>
      </c>
      <c r="F15" s="264">
        <v>-1462274</v>
      </c>
      <c r="G15" s="264">
        <v>-1600808</v>
      </c>
      <c r="H15" s="264">
        <v>87222</v>
      </c>
      <c r="I15" s="264">
        <v>-223370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-2104</v>
      </c>
      <c r="F16" s="264">
        <v>5326</v>
      </c>
      <c r="G16" s="264">
        <v>2710</v>
      </c>
      <c r="H16" s="264">
        <v>5917</v>
      </c>
      <c r="I16" s="264">
        <v>5192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>
        <v>-207589</v>
      </c>
      <c r="G17" s="264">
        <v>211011</v>
      </c>
      <c r="H17" s="264">
        <v>-340189</v>
      </c>
      <c r="I17" s="264">
        <v>340189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-45120</v>
      </c>
      <c r="F18" s="264">
        <v>-227762</v>
      </c>
      <c r="G18" s="264">
        <v>-335359</v>
      </c>
      <c r="H18" s="264">
        <v>-414815</v>
      </c>
      <c r="I18" s="264">
        <v>-530709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-109694</v>
      </c>
      <c r="F19" s="264">
        <v>-279477</v>
      </c>
      <c r="G19" s="264">
        <v>-151537</v>
      </c>
      <c r="H19" s="264">
        <v>-434044</v>
      </c>
      <c r="I19" s="264">
        <v>-253168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-6079</v>
      </c>
      <c r="F21" s="264">
        <v>-3930</v>
      </c>
      <c r="G21" s="264">
        <v>-11721</v>
      </c>
      <c r="H21" s="264">
        <v>-2362</v>
      </c>
      <c r="I21" s="264">
        <v>-1611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395681</v>
      </c>
      <c r="F22" s="301">
        <v>758177</v>
      </c>
      <c r="G22" s="301">
        <v>1425838</v>
      </c>
      <c r="H22" s="301">
        <v>1056934</v>
      </c>
      <c r="I22" s="301">
        <v>1941988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-952609</v>
      </c>
      <c r="F24" s="264">
        <v>-2179140</v>
      </c>
      <c r="G24" s="264">
        <v>-1834699</v>
      </c>
      <c r="H24" s="264">
        <v>-1993198</v>
      </c>
      <c r="I24" s="264">
        <v>-428569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523</v>
      </c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-267515</v>
      </c>
      <c r="F26" s="264">
        <v>-112726</v>
      </c>
      <c r="G26" s="264">
        <v>-98750</v>
      </c>
      <c r="H26" s="264">
        <v>-348370</v>
      </c>
      <c r="I26" s="264">
        <v>-1214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97594</v>
      </c>
      <c r="F27" s="264">
        <v>118195</v>
      </c>
      <c r="G27" s="264">
        <v>189339</v>
      </c>
      <c r="H27" s="264">
        <v>208175</v>
      </c>
      <c r="I27" s="264">
        <v>339750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-420352</v>
      </c>
      <c r="F28" s="264">
        <v>-446648</v>
      </c>
      <c r="G28" s="264">
        <v>-325456</v>
      </c>
      <c r="H28" s="264"/>
      <c r="I28" s="264">
        <v>-36000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54476</v>
      </c>
      <c r="F29" s="264"/>
      <c r="G29" s="264">
        <v>-338</v>
      </c>
      <c r="H29" s="264">
        <v>30618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45705</v>
      </c>
      <c r="F30" s="264">
        <v>5619</v>
      </c>
      <c r="G30" s="264">
        <v>14600</v>
      </c>
      <c r="H30" s="264">
        <v>28841</v>
      </c>
      <c r="I30" s="264">
        <v>46402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-1442178</v>
      </c>
      <c r="F31" s="301">
        <v>-2614699</v>
      </c>
      <c r="G31" s="301">
        <v>-2055303</v>
      </c>
      <c r="H31" s="301">
        <v>-2073935</v>
      </c>
      <c r="I31" s="301">
        <v>-79631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172255</v>
      </c>
      <c r="F33" s="264">
        <v>6344</v>
      </c>
      <c r="G33" s="264">
        <v>4508</v>
      </c>
      <c r="H33" s="264">
        <v>309567</v>
      </c>
      <c r="I33" s="264">
        <v>200013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-14</v>
      </c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1295416</v>
      </c>
      <c r="F35" s="264">
        <v>3307330</v>
      </c>
      <c r="G35" s="264">
        <v>2417004</v>
      </c>
      <c r="H35" s="264">
        <v>3298031</v>
      </c>
      <c r="I35" s="264">
        <v>1133831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-614209</v>
      </c>
      <c r="F36" s="264">
        <v>-1219140</v>
      </c>
      <c r="G36" s="264">
        <v>-1610635</v>
      </c>
      <c r="H36" s="264">
        <v>-2458840</v>
      </c>
      <c r="I36" s="264">
        <v>-2375363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-122525</v>
      </c>
      <c r="F38" s="264">
        <v>-206798</v>
      </c>
      <c r="G38" s="264">
        <v>-122409</v>
      </c>
      <c r="H38" s="264">
        <v>-303722</v>
      </c>
      <c r="I38" s="264">
        <v>-267150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730923</v>
      </c>
      <c r="F39" s="301">
        <v>1887736</v>
      </c>
      <c r="G39" s="301">
        <v>688468</v>
      </c>
      <c r="H39" s="301">
        <v>845037</v>
      </c>
      <c r="I39" s="301">
        <v>-1308669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-315575</v>
      </c>
      <c r="F40" s="301">
        <v>31214</v>
      </c>
      <c r="G40" s="301">
        <v>59003</v>
      </c>
      <c r="H40" s="301">
        <v>-171964</v>
      </c>
      <c r="I40" s="301">
        <v>553689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707324</v>
      </c>
      <c r="F41" s="301">
        <v>387721</v>
      </c>
      <c r="G41" s="301">
        <v>400931</v>
      </c>
      <c r="H41" s="301">
        <v>437922</v>
      </c>
      <c r="I41" s="301">
        <v>230395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-4028</v>
      </c>
      <c r="F42" s="301">
        <v>-18004</v>
      </c>
      <c r="G42" s="301">
        <v>-22012</v>
      </c>
      <c r="H42" s="301">
        <v>-35562</v>
      </c>
      <c r="I42" s="301">
        <v>-89626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387721</v>
      </c>
      <c r="F43" s="301">
        <v>400931</v>
      </c>
      <c r="G43" s="301">
        <v>437922</v>
      </c>
      <c r="H43" s="301">
        <v>230395</v>
      </c>
      <c r="I43" s="301">
        <v>694458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-0.61423797169093841</v>
      </c>
      <c r="D8" s="136">
        <f>FSA!D8/FSA!D$7</f>
        <v>-0.57914614957178057</v>
      </c>
      <c r="E8" s="136">
        <f>FSA!E8/FSA!E$7</f>
        <v>-0.58459285820887463</v>
      </c>
      <c r="F8" s="136">
        <f>FSA!F8/FSA!F$7</f>
        <v>-0.38580190372517231</v>
      </c>
      <c r="G8" s="136">
        <f>FSA!G8/FSA!G$7</f>
        <v>-0.38222479616418115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0.38576202830906159</v>
      </c>
      <c r="D9" s="142">
        <f>FSA!D9/FSA!D$7</f>
        <v>0.42085385042821938</v>
      </c>
      <c r="E9" s="142">
        <f>FSA!E9/FSA!E$7</f>
        <v>0.41540714179112542</v>
      </c>
      <c r="F9" s="142">
        <f>FSA!F9/FSA!F$7</f>
        <v>0.61419809627482769</v>
      </c>
      <c r="G9" s="142">
        <f>FSA!G9/FSA!G$7</f>
        <v>0.61777520383581885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-8.2295754509936855E-2</v>
      </c>
      <c r="D10" s="136">
        <f>FSA!D10/FSA!D$7</f>
        <v>-6.4908208764640415E-2</v>
      </c>
      <c r="E10" s="136">
        <f>FSA!E10/FSA!E$7</f>
        <v>-4.1215121580577517E-2</v>
      </c>
      <c r="F10" s="136">
        <f>FSA!F10/FSA!F$7</f>
        <v>-9.0119329619350264E-2</v>
      </c>
      <c r="G10" s="136">
        <f>FSA!G10/FSA!G$7</f>
        <v>-4.572557006872853E-2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0.30346627379912472</v>
      </c>
      <c r="D12" s="142">
        <f>FSA!D12/FSA!D$7</f>
        <v>0.355945641663579</v>
      </c>
      <c r="E12" s="142">
        <f>FSA!E12/FSA!E$7</f>
        <v>0.37419202021054787</v>
      </c>
      <c r="F12" s="142">
        <f>FSA!F12/FSA!F$7</f>
        <v>0.52407876665547737</v>
      </c>
      <c r="G12" s="142">
        <f>FSA!G12/FSA!G$7</f>
        <v>0.57204963376709028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1.1943409193770987E-2</v>
      </c>
      <c r="D13" s="136">
        <f>FSA!D13/FSA!D$7</f>
        <v>-1.7245758623397444E-3</v>
      </c>
      <c r="E13" s="136">
        <f>FSA!E13/FSA!E$7</f>
        <v>-9.6387412580137787E-4</v>
      </c>
      <c r="F13" s="136">
        <f>FSA!F13/FSA!F$7</f>
        <v>-2.0752171578816954E-3</v>
      </c>
      <c r="G13" s="136">
        <f>FSA!G13/FSA!G$7</f>
        <v>-2.8551953805312255E-3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-3.2117914896496659E-2</v>
      </c>
      <c r="D14" s="136">
        <f>FSA!D14/FSA!D$7</f>
        <v>-5.2508257307916126E-2</v>
      </c>
      <c r="E14" s="136">
        <f>FSA!E14/FSA!E$7</f>
        <v>-7.2452205407217807E-2</v>
      </c>
      <c r="F14" s="136">
        <f>FSA!F14/FSA!F$7</f>
        <v>-0.10239352830861992</v>
      </c>
      <c r="G14" s="136">
        <f>FSA!G14/FSA!G$7</f>
        <v>-0.13981075011078717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1.3000389266670019E-2</v>
      </c>
      <c r="D15" s="136">
        <f>FSA!D15/FSA!D$7</f>
        <v>1.8321862643255051E-2</v>
      </c>
      <c r="E15" s="136">
        <f>FSA!E15/FSA!E$7</f>
        <v>7.4037056138765867E-3</v>
      </c>
      <c r="F15" s="136">
        <f>FSA!F15/FSA!F$7</f>
        <v>1.5349300424944328E-2</v>
      </c>
      <c r="G15" s="136">
        <f>FSA!G15/FSA!G$7</f>
        <v>1.8629556479953176E-2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0.29629215736306908</v>
      </c>
      <c r="D16" s="142">
        <f>FSA!D16/FSA!D$7</f>
        <v>0.32003467113657819</v>
      </c>
      <c r="E16" s="142">
        <f>FSA!E16/FSA!E$7</f>
        <v>0.30817964629140526</v>
      </c>
      <c r="F16" s="142">
        <f>FSA!F16/FSA!F$7</f>
        <v>0.43495932161392015</v>
      </c>
      <c r="G16" s="142">
        <f>FSA!G16/FSA!G$7</f>
        <v>0.44801324475572513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-5.1818409271375987E-2</v>
      </c>
      <c r="D17" s="136">
        <f>FSA!D17/FSA!D$7</f>
        <v>-6.2815643554187589E-2</v>
      </c>
      <c r="E17" s="136">
        <f>FSA!E17/FSA!E$7</f>
        <v>-5.7336706559345481E-2</v>
      </c>
      <c r="F17" s="136">
        <f>FSA!F17/FSA!F$7</f>
        <v>-7.9248993232446566E-2</v>
      </c>
      <c r="G17" s="136">
        <f>FSA!G17/FSA!G$7</f>
        <v>-6.7719928928672055E-2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0.24447374809169309</v>
      </c>
      <c r="D18" s="142">
        <f>FSA!D18/FSA!D$7</f>
        <v>0.25721902758239057</v>
      </c>
      <c r="E18" s="142">
        <f>FSA!E18/FSA!E$7</f>
        <v>0.25084293973205979</v>
      </c>
      <c r="F18" s="142">
        <f>FSA!F18/FSA!F$7</f>
        <v>0.3557103283814736</v>
      </c>
      <c r="G18" s="142">
        <f>FSA!G18/FSA!G$7</f>
        <v>0.38029331582705306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3.9996374294492966E-2</v>
      </c>
      <c r="D21" s="136">
        <f>FSA!D21/FSA!D$7</f>
        <v>4.7222613060582147E-2</v>
      </c>
      <c r="E21" s="136">
        <f>FSA!E21/FSA!E$7</f>
        <v>4.6813713820210469E-2</v>
      </c>
      <c r="F21" s="136">
        <f>FSA!F21/FSA!F$7</f>
        <v>8.3595592354178863E-2</v>
      </c>
      <c r="G21" s="136">
        <f>FSA!G21/FSA!G$7</f>
        <v>0.14755789344941389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0.34346264809361771</v>
      </c>
      <c r="D25" s="136">
        <f>FSA!D25/FSA!D$7</f>
        <v>0.40316825472416112</v>
      </c>
      <c r="E25" s="136">
        <f>FSA!E25/FSA!E$7</f>
        <v>0.42100573403075836</v>
      </c>
      <c r="F25" s="136">
        <f>FSA!F25/FSA!F$7</f>
        <v>0.60767435900965627</v>
      </c>
      <c r="G25" s="136">
        <f>FSA!G25/FSA!G$7</f>
        <v>0.71960752721650423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0.34346264809361771</v>
      </c>
      <c r="D26" s="136">
        <f>FSA!D26/FSA!D$7</f>
        <v>0.40316825472416112</v>
      </c>
      <c r="E26" s="136">
        <f>FSA!E26/FSA!E$7</f>
        <v>0.42100573403075836</v>
      </c>
      <c r="F26" s="136">
        <f>FSA!F26/FSA!F$7</f>
        <v>0.60767435900965627</v>
      </c>
      <c r="G26" s="136">
        <f>FSA!G26/FSA!G$7</f>
        <v>0.71960752721650423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4.5006222839906053E-2</v>
      </c>
      <c r="D29" s="136">
        <f>FSA!D29/FSA!D$38</f>
        <v>4.6903864904314918E-2</v>
      </c>
      <c r="E29" s="136">
        <f>FSA!E29/FSA!E$38</f>
        <v>3.6594491998715145E-2</v>
      </c>
      <c r="F29" s="136">
        <f>FSA!F29/FSA!F$38</f>
        <v>5.7284172180867246E-2</v>
      </c>
      <c r="G29" s="136">
        <f>FSA!G29/FSA!G$38</f>
        <v>4.605597485958883E-2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8.1510092654379016E-2</v>
      </c>
      <c r="D30" s="136">
        <f>FSA!D30/FSA!D$38</f>
        <v>4.1796669916747915E-2</v>
      </c>
      <c r="E30" s="136">
        <f>FSA!E30/FSA!E$38</f>
        <v>5.9372434457943518E-2</v>
      </c>
      <c r="F30" s="136">
        <f>FSA!F30/FSA!F$38</f>
        <v>6.4174062370902257E-2</v>
      </c>
      <c r="G30" s="136">
        <f>FSA!G30/FSA!G$38</f>
        <v>7.2676035973434888E-2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0.34588716193581104</v>
      </c>
      <c r="D31" s="136">
        <f>FSA!D31/FSA!D$38</f>
        <v>0.25226642685297901</v>
      </c>
      <c r="E31" s="136">
        <f>FSA!E31/FSA!E$38</f>
        <v>0.12656702966557401</v>
      </c>
      <c r="F31" s="136">
        <f>FSA!F31/FSA!F$38</f>
        <v>8.5872581929573241E-2</v>
      </c>
      <c r="G31" s="136">
        <f>FSA!G31/FSA!G$38</f>
        <v>9.1468583357321095E-2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6.4212149141060479E-2</v>
      </c>
      <c r="D32" s="136">
        <f>FSA!D32/FSA!D$38</f>
        <v>3.7393050210870658E-2</v>
      </c>
      <c r="E32" s="136">
        <f>FSA!E32/FSA!E$38</f>
        <v>3.73549408205959E-2</v>
      </c>
      <c r="F32" s="136">
        <f>FSA!F32/FSA!F$38</f>
        <v>2.4185124857274733E-2</v>
      </c>
      <c r="G32" s="136">
        <f>FSA!G32/FSA!G$38</f>
        <v>2.4661031065101684E-2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2.1296021188864589E-4</v>
      </c>
      <c r="D33" s="136">
        <f>FSA!D33/FSA!D$38</f>
        <v>9.7069734435668587E-5</v>
      </c>
      <c r="E33" s="136">
        <f>FSA!E33/FSA!E$38</f>
        <v>8.3725746733506994E-5</v>
      </c>
      <c r="F33" s="136">
        <f>FSA!F33/FSA!F$38</f>
        <v>1.0143758835280018E-4</v>
      </c>
      <c r="G33" s="136">
        <f>FSA!G33/FSA!G$38</f>
        <v>3.1671791264888192E-4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0.10297262148879482</v>
      </c>
      <c r="D34" s="136">
        <f>FSA!D34/FSA!D$38</f>
        <v>7.0666406083229008E-2</v>
      </c>
      <c r="E34" s="136">
        <f>FSA!E34/FSA!E$38</f>
        <v>5.3408452092516809E-2</v>
      </c>
      <c r="F34" s="136">
        <f>FSA!F34/FSA!F$38</f>
        <v>3.7421471606442297E-2</v>
      </c>
      <c r="G34" s="136">
        <f>FSA!G34/FSA!G$38</f>
        <v>2.9365457250893814E-2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9.421735002450711E-2</v>
      </c>
      <c r="D35" s="136">
        <f>FSA!D35/FSA!D$38</f>
        <v>0.10270619746262888</v>
      </c>
      <c r="E35" s="136">
        <f>FSA!E35/FSA!E$38</f>
        <v>6.1151714655738029E-2</v>
      </c>
      <c r="F35" s="136">
        <f>FSA!F35/FSA!F$38</f>
        <v>5.2313478645405469E-2</v>
      </c>
      <c r="G35" s="136">
        <f>FSA!G35/FSA!G$38</f>
        <v>5.2703542235631243E-2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0.26589863887666693</v>
      </c>
      <c r="D36" s="136">
        <f>FSA!D36/FSA!D$38</f>
        <v>0.42990959389369349</v>
      </c>
      <c r="E36" s="136">
        <f>FSA!E36/FSA!E$38</f>
        <v>0.60111778915608916</v>
      </c>
      <c r="F36" s="136">
        <f>FSA!F36/FSA!F$38</f>
        <v>0.65331816384121244</v>
      </c>
      <c r="G36" s="136">
        <f>FSA!G36/FSA!G$38</f>
        <v>0.6565880768416974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8.2802826985928384E-5</v>
      </c>
      <c r="D37" s="136">
        <f>FSA!D37/FSA!D$38</f>
        <v>1.8260720941100452E-2</v>
      </c>
      <c r="E37" s="136">
        <f>FSA!E37/FSA!E$38</f>
        <v>2.4349421406093936E-2</v>
      </c>
      <c r="F37" s="136">
        <f>FSA!F37/FSA!F$38</f>
        <v>2.5329506979969538E-2</v>
      </c>
      <c r="G37" s="136">
        <f>FSA!G37/FSA!G$38</f>
        <v>2.616458050368211E-2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4.3768411899792359E-2</v>
      </c>
      <c r="D40" s="136">
        <f>FSA!D40/FSA!D$55</f>
        <v>5.1226201151249769E-2</v>
      </c>
      <c r="E40" s="136">
        <f>FSA!E40/FSA!E$55</f>
        <v>3.8379026544948756E-2</v>
      </c>
      <c r="F40" s="136">
        <f>FSA!F40/FSA!F$55</f>
        <v>1.8730025146079271E-2</v>
      </c>
      <c r="G40" s="136">
        <f>FSA!G40/FSA!G$55</f>
        <v>1.1978081583070632E-2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3.7493889008152197E-2</v>
      </c>
      <c r="D41" s="136">
        <f>FSA!D41/FSA!D$55</f>
        <v>3.5659419996160478E-2</v>
      </c>
      <c r="E41" s="136">
        <f>FSA!E41/FSA!E$55</f>
        <v>4.0970633450751109E-2</v>
      </c>
      <c r="F41" s="136">
        <f>FSA!F41/FSA!F$55</f>
        <v>6.09515388153309E-2</v>
      </c>
      <c r="G41" s="136">
        <f>FSA!G41/FSA!G$55</f>
        <v>5.7788444204581513E-2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0.17449357691912204</v>
      </c>
      <c r="D42" s="136">
        <f>FSA!D42/FSA!D$55</f>
        <v>0.21738583598448097</v>
      </c>
      <c r="E42" s="136">
        <f>FSA!E42/FSA!E$55</f>
        <v>9.3811947676747762E-2</v>
      </c>
      <c r="F42" s="136">
        <f>FSA!F42/FSA!F$55</f>
        <v>7.5150852248897421E-2</v>
      </c>
      <c r="G42" s="136">
        <f>FSA!G42/FSA!G$55</f>
        <v>4.5148724028583262E-2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2.0610503870445169E-4</v>
      </c>
      <c r="D43" s="136">
        <f>FSA!D43/FSA!D$55</f>
        <v>5.5962929463198678E-5</v>
      </c>
      <c r="E43" s="136">
        <f>FSA!E43/FSA!E$55</f>
        <v>1.8913946084661848E-3</v>
      </c>
      <c r="F43" s="136">
        <f>FSA!F43/FSA!F$55</f>
        <v>1.7087705076844961E-3</v>
      </c>
      <c r="G43" s="136">
        <f>FSA!G43/FSA!G$55</f>
        <v>1.4127844279643133E-3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0.24273707491399513</v>
      </c>
      <c r="D44" s="136">
        <f>FSA!D44/FSA!D$55</f>
        <v>2.500605423702118E-2</v>
      </c>
      <c r="E44" s="136">
        <f>FSA!E44/FSA!E$55</f>
        <v>4.0179706265336505E-2</v>
      </c>
      <c r="F44" s="136">
        <f>FSA!F44/FSA!F$55</f>
        <v>2.6794691994351964E-2</v>
      </c>
      <c r="G44" s="136">
        <f>FSA!G44/FSA!G$55</f>
        <v>3.2243858508911302E-2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1.974756868213642E-2</v>
      </c>
      <c r="D45" s="136">
        <f>FSA!D45/FSA!D$55</f>
        <v>1.4331702379333179E-2</v>
      </c>
      <c r="E45" s="136">
        <f>FSA!E45/FSA!E$55</f>
        <v>2.4949764559199138E-2</v>
      </c>
      <c r="F45" s="136">
        <f>FSA!F45/FSA!F$55</f>
        <v>1.3373024884997007E-2</v>
      </c>
      <c r="G45" s="136">
        <f>FSA!G45/FSA!G$55</f>
        <v>1.2824229557476063E-2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5.2589256560634567E-2</v>
      </c>
      <c r="D46" s="136">
        <f>FSA!D46/FSA!D$55</f>
        <v>8.5345847298223712E-2</v>
      </c>
      <c r="E46" s="136">
        <f>FSA!E46/FSA!E$55</f>
        <v>6.1238890128202689E-2</v>
      </c>
      <c r="F46" s="136">
        <f>FSA!F46/FSA!F$55</f>
        <v>8.1111632772223566E-2</v>
      </c>
      <c r="G46" s="136">
        <f>FSA!G46/FSA!G$55</f>
        <v>6.3479701286792395E-2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0.1862667296858003</v>
      </c>
      <c r="D47" s="136">
        <f>FSA!D47/FSA!D$55</f>
        <v>0.33441795163850946</v>
      </c>
      <c r="E47" s="136">
        <f>FSA!E47/FSA!E$55</f>
        <v>0.41199301257586474</v>
      </c>
      <c r="F47" s="136">
        <f>FSA!F47/FSA!F$55</f>
        <v>0.38298458494559023</v>
      </c>
      <c r="G47" s="136">
        <f>FSA!G47/FSA!G$55</f>
        <v>0.34162233067987174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0.23885598624643489</v>
      </c>
      <c r="D48" s="136">
        <f>FSA!D48/FSA!D$55</f>
        <v>0.41976379893673321</v>
      </c>
      <c r="E48" s="136">
        <f>FSA!E48/FSA!E$55</f>
        <v>0.47323190270406745</v>
      </c>
      <c r="F48" s="136">
        <f>FSA!F48/FSA!F$55</f>
        <v>0.46409621771781379</v>
      </c>
      <c r="G48" s="136">
        <f>FSA!G48/FSA!G$55</f>
        <v>0.40510203196666411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0.75730261270833743</v>
      </c>
      <c r="D49" s="136">
        <f>FSA!D49/FSA!D$55</f>
        <v>0.76342897561444201</v>
      </c>
      <c r="E49" s="136">
        <f>FSA!E49/FSA!E$55</f>
        <v>0.71341437580951694</v>
      </c>
      <c r="F49" s="136">
        <f>FSA!F49/FSA!F$55</f>
        <v>0.6608051213151549</v>
      </c>
      <c r="G49" s="136">
        <f>FSA!G49/FSA!G$55</f>
        <v>0.56649815427725125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9.1380660221637336E-2</v>
      </c>
      <c r="D51" s="136">
        <f>FSA!D51/FSA!D$55</f>
        <v>9.5598313669623416E-2</v>
      </c>
      <c r="E51" s="136">
        <f>FSA!E51/FSA!E$55</f>
        <v>0.12365044491365441</v>
      </c>
      <c r="F51" s="136">
        <f>FSA!F51/FSA!F$55</f>
        <v>0.15103158956937032</v>
      </c>
      <c r="G51" s="136">
        <f>FSA!G51/FSA!G$55</f>
        <v>0.1961342669538931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7.4034282889764019E-2</v>
      </c>
      <c r="D52" s="136">
        <f>FSA!D52/FSA!D$55</f>
        <v>7.9020377573807962E-2</v>
      </c>
      <c r="E52" s="136">
        <f>FSA!E52/FSA!E$55</f>
        <v>9.3721809213692858E-2</v>
      </c>
      <c r="F52" s="136">
        <f>FSA!F52/FSA!F$55</f>
        <v>0.12167213718642676</v>
      </c>
      <c r="G52" s="136">
        <f>FSA!G52/FSA!G$55</f>
        <v>0.15495901567985484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7.7282444180261187E-2</v>
      </c>
      <c r="D53" s="136">
        <f>FSA!D53/FSA!D$55</f>
        <v>6.1952333142126656E-2</v>
      </c>
      <c r="E53" s="136">
        <f>FSA!E53/FSA!E$55</f>
        <v>6.9213370063135826E-2</v>
      </c>
      <c r="F53" s="136">
        <f>FSA!F53/FSA!F$55</f>
        <v>6.6491151929048045E-2</v>
      </c>
      <c r="G53" s="136">
        <f>FSA!G53/FSA!G$55</f>
        <v>8.2408563089000852E-2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0.24269738729166254</v>
      </c>
      <c r="D54" s="136">
        <f>FSA!D54/FSA!D$55</f>
        <v>0.23657102438555805</v>
      </c>
      <c r="E54" s="136">
        <f>FSA!E54/FSA!E$55</f>
        <v>0.28658562419048311</v>
      </c>
      <c r="F54" s="136">
        <f>FSA!F54/FSA!F$55</f>
        <v>0.33919487868484516</v>
      </c>
      <c r="G54" s="136">
        <f>FSA!G54/FSA!G$55</f>
        <v>0.4335018457227488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6743179</v>
      </c>
      <c r="F4" s="299">
        <v>6063803</v>
      </c>
      <c r="G4" s="299">
        <v>4187241</v>
      </c>
      <c r="H4" s="299">
        <v>4116447</v>
      </c>
      <c r="I4" s="299">
        <v>3856214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387721</v>
      </c>
      <c r="F5" s="301">
        <v>400931</v>
      </c>
      <c r="G5" s="301">
        <v>437922</v>
      </c>
      <c r="H5" s="301">
        <v>230395</v>
      </c>
      <c r="I5" s="301">
        <v>694458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281375</v>
      </c>
      <c r="F6" s="264">
        <v>358431</v>
      </c>
      <c r="G6" s="264">
        <v>343802</v>
      </c>
      <c r="H6" s="264">
        <v>196895</v>
      </c>
      <c r="I6" s="264">
        <v>297335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106346</v>
      </c>
      <c r="F7" s="264">
        <v>42500</v>
      </c>
      <c r="G7" s="264">
        <v>94120</v>
      </c>
      <c r="H7" s="264">
        <v>33500</v>
      </c>
      <c r="I7" s="264">
        <v>397123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111244</v>
      </c>
      <c r="F8" s="301">
        <v>249453</v>
      </c>
      <c r="G8" s="301">
        <v>69960</v>
      </c>
      <c r="H8" s="301">
        <v>679939</v>
      </c>
      <c r="I8" s="301">
        <v>1214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3422</v>
      </c>
      <c r="F9" s="264">
        <v>211011</v>
      </c>
      <c r="G9" s="264"/>
      <c r="H9" s="264">
        <v>340189</v>
      </c>
      <c r="I9" s="264">
        <v>1214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-150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107971</v>
      </c>
      <c r="F11" s="264">
        <v>38442</v>
      </c>
      <c r="G11" s="264">
        <v>69960</v>
      </c>
      <c r="H11" s="264">
        <v>339750</v>
      </c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2299600</v>
      </c>
      <c r="F12" s="301">
        <v>1716004</v>
      </c>
      <c r="G12" s="301">
        <v>1779094</v>
      </c>
      <c r="H12" s="301">
        <v>1712708</v>
      </c>
      <c r="I12" s="301">
        <v>1710748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903668</v>
      </c>
      <c r="F13" s="264">
        <v>579566</v>
      </c>
      <c r="G13" s="264">
        <v>824009</v>
      </c>
      <c r="H13" s="264">
        <v>1019825</v>
      </c>
      <c r="I13" s="264">
        <v>1097766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711893</v>
      </c>
      <c r="F14" s="264">
        <v>518504</v>
      </c>
      <c r="G14" s="264">
        <v>518436</v>
      </c>
      <c r="H14" s="264">
        <v>384339</v>
      </c>
      <c r="I14" s="264">
        <v>372503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251758</v>
      </c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>
        <v>356413</v>
      </c>
      <c r="G17" s="264">
        <v>182894</v>
      </c>
      <c r="H17" s="264">
        <v>56300</v>
      </c>
      <c r="I17" s="264">
        <v>56300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445340</v>
      </c>
      <c r="F18" s="264">
        <v>281553</v>
      </c>
      <c r="G18" s="264">
        <v>295880</v>
      </c>
      <c r="H18" s="264">
        <v>350440</v>
      </c>
      <c r="I18" s="264">
        <v>283014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-13060</v>
      </c>
      <c r="F19" s="264">
        <v>-20032</v>
      </c>
      <c r="G19" s="264">
        <v>-42126</v>
      </c>
      <c r="H19" s="264">
        <v>-98195</v>
      </c>
      <c r="I19" s="264">
        <v>-98835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3834705</v>
      </c>
      <c r="F21" s="301">
        <v>3498007</v>
      </c>
      <c r="G21" s="301">
        <v>1756579</v>
      </c>
      <c r="H21" s="301">
        <v>1364648</v>
      </c>
      <c r="I21" s="301">
        <v>1381626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3834705</v>
      </c>
      <c r="F22" s="264">
        <v>3498007</v>
      </c>
      <c r="G22" s="264">
        <v>1756579</v>
      </c>
      <c r="H22" s="264">
        <v>1364648</v>
      </c>
      <c r="I22" s="264">
        <v>1391851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>
        <v>-10224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109909</v>
      </c>
      <c r="F24" s="301">
        <v>199407</v>
      </c>
      <c r="G24" s="301">
        <v>143686</v>
      </c>
      <c r="H24" s="301">
        <v>128757</v>
      </c>
      <c r="I24" s="301">
        <v>68168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2361</v>
      </c>
      <c r="F25" s="264">
        <v>1346</v>
      </c>
      <c r="G25" s="264">
        <v>1162</v>
      </c>
      <c r="H25" s="264">
        <v>1612</v>
      </c>
      <c r="I25" s="264">
        <v>4784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62108</v>
      </c>
      <c r="F26" s="264">
        <v>165370</v>
      </c>
      <c r="G26" s="264">
        <v>121986</v>
      </c>
      <c r="H26" s="264">
        <v>125228</v>
      </c>
      <c r="I26" s="264">
        <v>60700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45277</v>
      </c>
      <c r="F27" s="264">
        <v>32691</v>
      </c>
      <c r="G27" s="264">
        <v>20538</v>
      </c>
      <c r="H27" s="264">
        <v>1916</v>
      </c>
      <c r="I27" s="264">
        <v>2684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163</v>
      </c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4343401</v>
      </c>
      <c r="F30" s="301">
        <v>7802517</v>
      </c>
      <c r="G30" s="301">
        <v>9691406</v>
      </c>
      <c r="H30" s="301">
        <v>11775097</v>
      </c>
      <c r="I30" s="301">
        <v>11248710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221823</v>
      </c>
      <c r="F31" s="301">
        <v>8975</v>
      </c>
      <c r="G31" s="301">
        <v>5414</v>
      </c>
      <c r="H31" s="301">
        <v>62</v>
      </c>
      <c r="I31" s="301">
        <v>15173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217000</v>
      </c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4823</v>
      </c>
      <c r="F37" s="264">
        <v>8975</v>
      </c>
      <c r="G37" s="264">
        <v>5414</v>
      </c>
      <c r="H37" s="264">
        <v>62</v>
      </c>
      <c r="I37" s="264">
        <v>15173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2289859</v>
      </c>
      <c r="F39" s="301">
        <v>3358548</v>
      </c>
      <c r="G39" s="301">
        <v>4182496</v>
      </c>
      <c r="H39" s="301">
        <v>9868140</v>
      </c>
      <c r="I39" s="301">
        <v>9494867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2288941</v>
      </c>
      <c r="F40" s="264">
        <v>3105339</v>
      </c>
      <c r="G40" s="264">
        <v>3844559</v>
      </c>
      <c r="H40" s="264">
        <v>9465615</v>
      </c>
      <c r="I40" s="264">
        <v>9099653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1823</v>
      </c>
      <c r="F41" s="264">
        <v>260168</v>
      </c>
      <c r="G41" s="264">
        <v>341025</v>
      </c>
      <c r="H41" s="264">
        <v>410329</v>
      </c>
      <c r="I41" s="264">
        <v>420365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-905</v>
      </c>
      <c r="F42" s="264">
        <v>-6958</v>
      </c>
      <c r="G42" s="264">
        <v>-3088</v>
      </c>
      <c r="H42" s="264">
        <v>-7804</v>
      </c>
      <c r="I42" s="264">
        <v>-25151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918</v>
      </c>
      <c r="F46" s="264">
        <v>253209</v>
      </c>
      <c r="G46" s="264">
        <v>337937</v>
      </c>
      <c r="H46" s="264">
        <v>402525</v>
      </c>
      <c r="I46" s="264">
        <v>395214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707307</v>
      </c>
      <c r="F49" s="301">
        <v>1384717</v>
      </c>
      <c r="G49" s="301">
        <v>842573</v>
      </c>
      <c r="H49" s="301">
        <v>828212</v>
      </c>
      <c r="I49" s="301">
        <v>792953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807855</v>
      </c>
      <c r="F50" s="264">
        <v>1521918</v>
      </c>
      <c r="G50" s="264">
        <v>966290</v>
      </c>
      <c r="H50" s="264">
        <v>983708</v>
      </c>
      <c r="I50" s="264">
        <v>983708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-100548</v>
      </c>
      <c r="F51" s="264">
        <v>-137201</v>
      </c>
      <c r="G51" s="264">
        <v>-123717</v>
      </c>
      <c r="H51" s="264">
        <v>-155496</v>
      </c>
      <c r="I51" s="264">
        <v>-190755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658965</v>
      </c>
      <c r="F52" s="301">
        <v>2855925</v>
      </c>
      <c r="G52" s="301">
        <v>4498142</v>
      </c>
      <c r="H52" s="301">
        <v>916620</v>
      </c>
      <c r="I52" s="301">
        <v>818060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30529</v>
      </c>
      <c r="F53" s="264">
        <v>30959</v>
      </c>
      <c r="G53" s="264">
        <v>31426</v>
      </c>
      <c r="H53" s="264">
        <v>36422</v>
      </c>
      <c r="I53" s="264">
        <v>36911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628436</v>
      </c>
      <c r="F54" s="264">
        <v>2824966</v>
      </c>
      <c r="G54" s="264">
        <v>4466717</v>
      </c>
      <c r="H54" s="264">
        <v>880197</v>
      </c>
      <c r="I54" s="264">
        <v>781149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337241</v>
      </c>
      <c r="F55" s="301">
        <v>39440</v>
      </c>
      <c r="G55" s="301">
        <v>6130</v>
      </c>
      <c r="H55" s="301">
        <v>3130</v>
      </c>
      <c r="I55" s="301">
        <v>3130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299730</v>
      </c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>
        <v>130</v>
      </c>
      <c r="G57" s="264">
        <v>130</v>
      </c>
      <c r="H57" s="264">
        <v>130</v>
      </c>
      <c r="I57" s="264">
        <v>130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37510</v>
      </c>
      <c r="F60" s="264">
        <v>39310</v>
      </c>
      <c r="G60" s="264">
        <v>6000</v>
      </c>
      <c r="H60" s="264">
        <v>3000</v>
      </c>
      <c r="I60" s="264">
        <v>3000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119009</v>
      </c>
      <c r="F61" s="301">
        <v>91691</v>
      </c>
      <c r="G61" s="301">
        <v>100691</v>
      </c>
      <c r="H61" s="301">
        <v>110234</v>
      </c>
      <c r="I61" s="301">
        <v>83088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15930</v>
      </c>
      <c r="F62" s="264">
        <v>11903</v>
      </c>
      <c r="G62" s="264">
        <v>29237</v>
      </c>
      <c r="H62" s="264">
        <v>27044</v>
      </c>
      <c r="I62" s="264">
        <v>18680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103063</v>
      </c>
      <c r="F63" s="264">
        <v>79774</v>
      </c>
      <c r="G63" s="264">
        <v>71454</v>
      </c>
      <c r="H63" s="264">
        <v>83185</v>
      </c>
      <c r="I63" s="264">
        <v>64408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15</v>
      </c>
      <c r="F65" s="264">
        <v>15</v>
      </c>
      <c r="G65" s="264"/>
      <c r="H65" s="264">
        <v>5</v>
      </c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9197</v>
      </c>
      <c r="F66" s="264">
        <v>63221</v>
      </c>
      <c r="G66" s="264">
        <v>55960</v>
      </c>
      <c r="H66" s="264">
        <v>48700</v>
      </c>
      <c r="I66" s="264">
        <v>41439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11086580</v>
      </c>
      <c r="F67" s="301">
        <v>13866321</v>
      </c>
      <c r="G67" s="301">
        <v>13878648</v>
      </c>
      <c r="H67" s="301">
        <v>15891544</v>
      </c>
      <c r="I67" s="301">
        <v>15104924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8395895</v>
      </c>
      <c r="F68" s="301">
        <v>10585950</v>
      </c>
      <c r="G68" s="301">
        <v>9901227</v>
      </c>
      <c r="H68" s="301">
        <v>10501214</v>
      </c>
      <c r="I68" s="301">
        <v>8556913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3821462</v>
      </c>
      <c r="F69" s="301">
        <v>5876129</v>
      </c>
      <c r="G69" s="301">
        <v>4032304</v>
      </c>
      <c r="H69" s="301">
        <v>4293243</v>
      </c>
      <c r="I69" s="301">
        <v>3286820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485242</v>
      </c>
      <c r="F70" s="264">
        <v>710319</v>
      </c>
      <c r="G70" s="264">
        <v>532649</v>
      </c>
      <c r="H70" s="264">
        <v>297649</v>
      </c>
      <c r="I70" s="264">
        <v>180928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1934537</v>
      </c>
      <c r="F71" s="264">
        <v>3014342</v>
      </c>
      <c r="G71" s="264">
        <v>1301983</v>
      </c>
      <c r="H71" s="264">
        <v>1194263</v>
      </c>
      <c r="I71" s="264">
        <v>681968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218933</v>
      </c>
      <c r="F72" s="264">
        <v>148589</v>
      </c>
      <c r="G72" s="264">
        <v>272078</v>
      </c>
      <c r="H72" s="264">
        <v>135153</v>
      </c>
      <c r="I72" s="264">
        <v>123885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40944</v>
      </c>
      <c r="F73" s="264">
        <v>53048</v>
      </c>
      <c r="G73" s="264">
        <v>35360</v>
      </c>
      <c r="H73" s="264">
        <v>26868</v>
      </c>
      <c r="I73" s="264">
        <v>34263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374735</v>
      </c>
      <c r="F74" s="264">
        <v>441417</v>
      </c>
      <c r="G74" s="264">
        <v>533257</v>
      </c>
      <c r="H74" s="264">
        <v>941746</v>
      </c>
      <c r="I74" s="264">
        <v>838627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2285</v>
      </c>
      <c r="F77" s="264">
        <v>776</v>
      </c>
      <c r="G77" s="264">
        <v>26250</v>
      </c>
      <c r="H77" s="264">
        <v>27155</v>
      </c>
      <c r="I77" s="264">
        <v>21340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171762</v>
      </c>
      <c r="F78" s="264">
        <v>283901</v>
      </c>
      <c r="G78" s="264">
        <v>463082</v>
      </c>
      <c r="H78" s="264">
        <v>344202</v>
      </c>
      <c r="I78" s="264">
        <v>388118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583035</v>
      </c>
      <c r="F79" s="264">
        <v>1183433</v>
      </c>
      <c r="G79" s="264">
        <v>849913</v>
      </c>
      <c r="H79" s="264">
        <v>1288989</v>
      </c>
      <c r="I79" s="264">
        <v>958856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652</v>
      </c>
      <c r="F80" s="264">
        <v>10903</v>
      </c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9338</v>
      </c>
      <c r="F81" s="264">
        <v>29403</v>
      </c>
      <c r="G81" s="264">
        <v>17732</v>
      </c>
      <c r="H81" s="264">
        <v>37217</v>
      </c>
      <c r="I81" s="264">
        <v>58834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4574433</v>
      </c>
      <c r="F84" s="301">
        <v>4709821</v>
      </c>
      <c r="G84" s="301">
        <v>5868923</v>
      </c>
      <c r="H84" s="301">
        <v>6207971</v>
      </c>
      <c r="I84" s="301">
        <v>5270093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2475870</v>
      </c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>
        <v>28425</v>
      </c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>
        <v>20099</v>
      </c>
      <c r="H90" s="264">
        <v>8995</v>
      </c>
      <c r="I90" s="264">
        <v>6687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29234</v>
      </c>
      <c r="F91" s="264">
        <v>21820</v>
      </c>
      <c r="G91" s="264">
        <v>28057</v>
      </c>
      <c r="H91" s="264">
        <v>35158</v>
      </c>
      <c r="I91" s="264">
        <v>33299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2058922</v>
      </c>
      <c r="F92" s="264">
        <v>4637147</v>
      </c>
      <c r="G92" s="264">
        <v>5717906</v>
      </c>
      <c r="H92" s="264">
        <v>6086216</v>
      </c>
      <c r="I92" s="264">
        <v>5160179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6139</v>
      </c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>
        <v>50139</v>
      </c>
      <c r="G95" s="264">
        <v>74191</v>
      </c>
      <c r="H95" s="264">
        <v>77365</v>
      </c>
      <c r="I95" s="264">
        <v>69824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4268</v>
      </c>
      <c r="F96" s="264">
        <v>715</v>
      </c>
      <c r="G96" s="264">
        <v>245</v>
      </c>
      <c r="H96" s="264">
        <v>237</v>
      </c>
      <c r="I96" s="264">
        <v>103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2690685</v>
      </c>
      <c r="F98" s="301">
        <v>3280371</v>
      </c>
      <c r="G98" s="301">
        <v>3977421</v>
      </c>
      <c r="H98" s="301">
        <v>5390330</v>
      </c>
      <c r="I98" s="301">
        <v>6548012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2690685</v>
      </c>
      <c r="F99" s="301">
        <v>3280371</v>
      </c>
      <c r="G99" s="301">
        <v>3977421</v>
      </c>
      <c r="H99" s="301">
        <v>5390330</v>
      </c>
      <c r="I99" s="301">
        <v>6548012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949520</v>
      </c>
      <c r="F100" s="264">
        <v>1186813</v>
      </c>
      <c r="G100" s="264">
        <v>1542750</v>
      </c>
      <c r="H100" s="264">
        <v>1963574</v>
      </c>
      <c r="I100" s="264">
        <v>2446059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949520</v>
      </c>
      <c r="F101" s="264">
        <v>1186813</v>
      </c>
      <c r="G101" s="264">
        <v>1542750</v>
      </c>
      <c r="H101" s="264">
        <v>1963574</v>
      </c>
      <c r="I101" s="264">
        <v>2446059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-172</v>
      </c>
      <c r="F103" s="264">
        <v>-172</v>
      </c>
      <c r="G103" s="264">
        <v>388</v>
      </c>
      <c r="H103" s="264">
        <v>229107</v>
      </c>
      <c r="I103" s="264">
        <v>374868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38744</v>
      </c>
      <c r="F105" s="264">
        <v>105878</v>
      </c>
      <c r="G105" s="264">
        <v>161571</v>
      </c>
      <c r="H105" s="264">
        <v>230398</v>
      </c>
      <c r="I105" s="264">
        <v>287862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-326</v>
      </c>
      <c r="F106" s="264">
        <v>-326</v>
      </c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197</v>
      </c>
      <c r="F108" s="264">
        <v>-17807</v>
      </c>
      <c r="G108" s="264">
        <v>-39819</v>
      </c>
      <c r="H108" s="264">
        <v>-74165</v>
      </c>
      <c r="I108" s="264">
        <v>-163791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25136</v>
      </c>
      <c r="F109" s="264">
        <v>51211</v>
      </c>
      <c r="G109" s="264">
        <v>51211</v>
      </c>
      <c r="H109" s="264">
        <v>51211</v>
      </c>
      <c r="I109" s="264">
        <v>17595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820787</v>
      </c>
      <c r="F112" s="264">
        <v>1095722</v>
      </c>
      <c r="G112" s="264">
        <v>1300732</v>
      </c>
      <c r="H112" s="264">
        <v>1933558</v>
      </c>
      <c r="I112" s="264">
        <v>2340644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282274</v>
      </c>
      <c r="F113" s="264">
        <v>557420</v>
      </c>
      <c r="G113" s="264">
        <v>689805</v>
      </c>
      <c r="H113" s="264">
        <v>839697</v>
      </c>
      <c r="I113" s="264">
        <v>1391258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538513</v>
      </c>
      <c r="F114" s="264">
        <v>538303</v>
      </c>
      <c r="G114" s="264">
        <v>610926</v>
      </c>
      <c r="H114" s="264">
        <v>1093861</v>
      </c>
      <c r="I114" s="264">
        <v>949385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856798</v>
      </c>
      <c r="F115" s="264">
        <v>859051</v>
      </c>
      <c r="G115" s="264">
        <v>960588</v>
      </c>
      <c r="H115" s="264">
        <v>1056647</v>
      </c>
      <c r="I115" s="264">
        <v>1244775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11086580</v>
      </c>
      <c r="F119" s="301">
        <v>13866321</v>
      </c>
      <c r="G119" s="301">
        <v>13878648</v>
      </c>
      <c r="H119" s="301">
        <v>15891544</v>
      </c>
      <c r="I119" s="301">
        <v>15104924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3222455</v>
      </c>
      <c r="F3" s="264">
        <v>4342940</v>
      </c>
      <c r="G3" s="264">
        <v>4999230</v>
      </c>
      <c r="H3" s="264">
        <v>3778412</v>
      </c>
      <c r="I3" s="264">
        <v>3581191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1013</v>
      </c>
      <c r="F4" s="264">
        <v>424</v>
      </c>
      <c r="G4" s="264">
        <v>652</v>
      </c>
      <c r="H4" s="264">
        <v>976</v>
      </c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3221442</v>
      </c>
      <c r="F5" s="301">
        <v>4342517</v>
      </c>
      <c r="G5" s="301">
        <v>4998578</v>
      </c>
      <c r="H5" s="301">
        <v>3777436</v>
      </c>
      <c r="I5" s="301">
        <v>3581191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1978732</v>
      </c>
      <c r="F6" s="264">
        <v>2514952</v>
      </c>
      <c r="G6" s="264">
        <v>2922133</v>
      </c>
      <c r="H6" s="264">
        <v>1457342</v>
      </c>
      <c r="I6" s="264">
        <v>1368820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1242710</v>
      </c>
      <c r="F7" s="301">
        <v>1827565</v>
      </c>
      <c r="G7" s="301">
        <v>2076445</v>
      </c>
      <c r="H7" s="301">
        <v>2320094</v>
      </c>
      <c r="I7" s="301">
        <v>2212371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54807</v>
      </c>
      <c r="F8" s="264">
        <v>87417</v>
      </c>
      <c r="G8" s="264">
        <v>45021</v>
      </c>
      <c r="H8" s="264">
        <v>79606</v>
      </c>
      <c r="I8" s="264">
        <v>83291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116393</v>
      </c>
      <c r="F9" s="264">
        <v>235872</v>
      </c>
      <c r="G9" s="264">
        <v>370171</v>
      </c>
      <c r="H9" s="264">
        <v>408409</v>
      </c>
      <c r="I9" s="264">
        <v>517264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103466</v>
      </c>
      <c r="F10" s="264">
        <v>228018</v>
      </c>
      <c r="G10" s="264">
        <v>362158</v>
      </c>
      <c r="H10" s="264">
        <v>386785</v>
      </c>
      <c r="I10" s="264">
        <v>500689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266</v>
      </c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68364</v>
      </c>
      <c r="F12" s="264">
        <v>52471</v>
      </c>
      <c r="G12" s="264">
        <v>14171</v>
      </c>
      <c r="H12" s="264">
        <v>118551</v>
      </c>
      <c r="I12" s="264">
        <v>4604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196747</v>
      </c>
      <c r="F13" s="264">
        <v>229394</v>
      </c>
      <c r="G13" s="264">
        <v>191846</v>
      </c>
      <c r="H13" s="264">
        <v>221869</v>
      </c>
      <c r="I13" s="264">
        <v>159148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916279</v>
      </c>
      <c r="F14" s="301">
        <v>1397245</v>
      </c>
      <c r="G14" s="301">
        <v>1545277</v>
      </c>
      <c r="H14" s="301">
        <v>1650870</v>
      </c>
      <c r="I14" s="301">
        <v>1614646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47985</v>
      </c>
      <c r="F15" s="264">
        <v>15584</v>
      </c>
      <c r="G15" s="264">
        <v>5260</v>
      </c>
      <c r="H15" s="264">
        <v>24561</v>
      </c>
      <c r="I15" s="264">
        <v>18385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9776</v>
      </c>
      <c r="F16" s="264">
        <v>23072</v>
      </c>
      <c r="G16" s="264">
        <v>10077</v>
      </c>
      <c r="H16" s="264">
        <v>32400</v>
      </c>
      <c r="I16" s="264">
        <v>28609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38209</v>
      </c>
      <c r="F17" s="301">
        <v>-7489</v>
      </c>
      <c r="G17" s="301">
        <v>-4818</v>
      </c>
      <c r="H17" s="301">
        <v>-7839</v>
      </c>
      <c r="I17" s="301">
        <v>-10225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954488</v>
      </c>
      <c r="F18" s="301">
        <v>1389756</v>
      </c>
      <c r="G18" s="301">
        <v>1540460</v>
      </c>
      <c r="H18" s="301">
        <v>1643031</v>
      </c>
      <c r="I18" s="301">
        <v>1604421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190080</v>
      </c>
      <c r="F19" s="264">
        <v>249488</v>
      </c>
      <c r="G19" s="264">
        <v>286594</v>
      </c>
      <c r="H19" s="264">
        <v>307915</v>
      </c>
      <c r="I19" s="264">
        <v>231282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-23150</v>
      </c>
      <c r="F20" s="264">
        <v>23290</v>
      </c>
      <c r="G20" s="264">
        <v>8</v>
      </c>
      <c r="H20" s="264">
        <v>-8557</v>
      </c>
      <c r="I20" s="264">
        <v>11236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787558</v>
      </c>
      <c r="F21" s="301">
        <v>1116978</v>
      </c>
      <c r="G21" s="301">
        <v>1253858</v>
      </c>
      <c r="H21" s="301">
        <v>1343673</v>
      </c>
      <c r="I21" s="301">
        <v>1361903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633433</v>
      </c>
      <c r="F22" s="264">
        <v>931687</v>
      </c>
      <c r="G22" s="264">
        <v>979142</v>
      </c>
      <c r="H22" s="264">
        <v>1096498</v>
      </c>
      <c r="I22" s="264">
        <v>1095618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154125</v>
      </c>
      <c r="F23" s="264">
        <v>185291</v>
      </c>
      <c r="G23" s="264">
        <v>274717</v>
      </c>
      <c r="H23" s="264">
        <v>247175</v>
      </c>
      <c r="I23" s="264">
        <v>266285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6873</v>
      </c>
      <c r="F24" s="264">
        <v>7852</v>
      </c>
      <c r="G24" s="264">
        <v>6158</v>
      </c>
      <c r="H24" s="264">
        <v>5735</v>
      </c>
      <c r="I24" s="264">
        <v>4507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>
        <v>5752</v>
      </c>
      <c r="H25" s="264">
        <v>5447</v>
      </c>
      <c r="I25" s="264">
        <v>4507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