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G5" i="8"/>
  <c r="G4" i="8" s="1"/>
  <c r="F5" i="8"/>
  <c r="F4" i="8" s="1"/>
  <c r="E5" i="8"/>
  <c r="D5" i="8"/>
  <c r="D4" i="8" s="1"/>
  <c r="C5" i="8"/>
  <c r="J4" i="8"/>
  <c r="H4" i="8"/>
  <c r="E4" i="8"/>
  <c r="C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N74" i="6"/>
  <c r="N69" i="6" s="1"/>
  <c r="N68" i="6" s="1"/>
  <c r="N78" i="6" s="1"/>
  <c r="M74" i="6"/>
  <c r="L74" i="6"/>
  <c r="L69" i="6" s="1"/>
  <c r="L68" i="6" s="1"/>
  <c r="L78" i="6" s="1"/>
  <c r="K74" i="6"/>
  <c r="J74" i="6"/>
  <c r="I74" i="6"/>
  <c r="I69" i="6" s="1"/>
  <c r="I68" i="6" s="1"/>
  <c r="H74" i="6"/>
  <c r="G74" i="6"/>
  <c r="G69" i="6" s="1"/>
  <c r="G68" i="6" s="1"/>
  <c r="G78" i="6" s="1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M69" i="6"/>
  <c r="K69" i="6"/>
  <c r="J69" i="6"/>
  <c r="H69" i="6"/>
  <c r="M68" i="6"/>
  <c r="M78" i="6" s="1"/>
  <c r="K68" i="6"/>
  <c r="J68" i="6"/>
  <c r="H68" i="6"/>
  <c r="N62" i="6"/>
  <c r="M62" i="6"/>
  <c r="L62" i="6"/>
  <c r="L50" i="6" s="1"/>
  <c r="K62" i="6"/>
  <c r="K50" i="6" s="1"/>
  <c r="J62" i="6"/>
  <c r="J50" i="6" s="1"/>
  <c r="I62" i="6"/>
  <c r="I50" i="6" s="1"/>
  <c r="H62" i="6"/>
  <c r="H50" i="6" s="1"/>
  <c r="G62" i="6"/>
  <c r="F62" i="6"/>
  <c r="F50" i="6" s="1"/>
  <c r="E62" i="6"/>
  <c r="D62" i="6"/>
  <c r="C62" i="6"/>
  <c r="W57" i="6"/>
  <c r="W59" i="6" s="1"/>
  <c r="W61" i="6" s="1"/>
  <c r="W63" i="6" s="1"/>
  <c r="W70" i="6" s="1"/>
  <c r="W72" i="6" s="1"/>
  <c r="W73" i="6" s="1"/>
  <c r="Y73" i="6" s="1"/>
  <c r="W55" i="6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G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C24" i="6" s="1"/>
  <c r="K35" i="6"/>
  <c r="J35" i="6"/>
  <c r="I35" i="6"/>
  <c r="H35" i="6"/>
  <c r="G35" i="6"/>
  <c r="N32" i="6"/>
  <c r="N31" i="6" s="1"/>
  <c r="M32" i="6"/>
  <c r="L32" i="6"/>
  <c r="L31" i="6" s="1"/>
  <c r="L24" i="6" s="1"/>
  <c r="L48" i="6" s="1"/>
  <c r="K32" i="6"/>
  <c r="J32" i="6"/>
  <c r="J31" i="6" s="1"/>
  <c r="J24" i="6" s="1"/>
  <c r="J48" i="6" s="1"/>
  <c r="I32" i="6"/>
  <c r="H32" i="6"/>
  <c r="G32" i="6"/>
  <c r="M31" i="6"/>
  <c r="K31" i="6"/>
  <c r="I31" i="6"/>
  <c r="H31" i="6"/>
  <c r="G31" i="6"/>
  <c r="F31" i="6"/>
  <c r="F24" i="6" s="1"/>
  <c r="F48" i="6" s="1"/>
  <c r="E31" i="6"/>
  <c r="D31" i="6"/>
  <c r="C31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M25" i="6"/>
  <c r="M24" i="6" s="1"/>
  <c r="L25" i="6"/>
  <c r="K25" i="6"/>
  <c r="K24" i="6" s="1"/>
  <c r="J25" i="6"/>
  <c r="I25" i="6"/>
  <c r="I24" i="6" s="1"/>
  <c r="H25" i="6"/>
  <c r="G25" i="6"/>
  <c r="H24" i="6"/>
  <c r="G24" i="6"/>
  <c r="G48" i="6" s="1"/>
  <c r="G79" i="6" s="1"/>
  <c r="E24" i="6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E48" i="6" s="1"/>
  <c r="D3" i="6"/>
  <c r="D23" i="6" s="1"/>
  <c r="D48" i="6" s="1"/>
  <c r="C3" i="6"/>
  <c r="C23" i="6" s="1"/>
  <c r="E2" i="6"/>
  <c r="F2" i="6" s="1"/>
  <c r="G2" i="6" s="1"/>
  <c r="H2" i="6" s="1"/>
  <c r="I2" i="6" s="1"/>
  <c r="J2" i="6" s="1"/>
  <c r="K2" i="6" s="1"/>
  <c r="L2" i="6" s="1"/>
  <c r="M2" i="6" s="1"/>
  <c r="N2" i="6" s="1"/>
  <c r="D2" i="6"/>
  <c r="G18" i="4"/>
  <c r="G19" i="4" s="1"/>
  <c r="H13" i="4"/>
  <c r="G13" i="4"/>
  <c r="H12" i="4"/>
  <c r="I12" i="4" s="1"/>
  <c r="I13" i="4" s="1"/>
  <c r="G12" i="4"/>
  <c r="G9" i="4"/>
  <c r="H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3" i="2"/>
  <c r="Y67" i="2" s="1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L59" i="2"/>
  <c r="K59" i="2"/>
  <c r="J58" i="2"/>
  <c r="I58" i="2"/>
  <c r="H58" i="2"/>
  <c r="G58" i="2"/>
  <c r="F58" i="2"/>
  <c r="E58" i="2"/>
  <c r="D58" i="2"/>
  <c r="C58" i="2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Y50" i="2" s="1"/>
  <c r="I55" i="2"/>
  <c r="H55" i="2"/>
  <c r="G55" i="2"/>
  <c r="V50" i="2" s="1"/>
  <c r="F55" i="2"/>
  <c r="E55" i="2"/>
  <c r="D55" i="2"/>
  <c r="C55" i="2"/>
  <c r="AB54" i="2"/>
  <c r="AA54" i="2"/>
  <c r="Z54" i="2"/>
  <c r="U54" i="2"/>
  <c r="J54" i="2"/>
  <c r="I54" i="2"/>
  <c r="H54" i="2"/>
  <c r="G54" i="2"/>
  <c r="F54" i="2"/>
  <c r="E54" i="2"/>
  <c r="D54" i="2"/>
  <c r="C54" i="2"/>
  <c r="AB53" i="2"/>
  <c r="Y53" i="2"/>
  <c r="J53" i="2"/>
  <c r="I53" i="2"/>
  <c r="I64" i="2" s="1"/>
  <c r="H53" i="2"/>
  <c r="G53" i="2"/>
  <c r="F53" i="2"/>
  <c r="F64" i="2" s="1"/>
  <c r="F68" i="2" s="1"/>
  <c r="E53" i="2"/>
  <c r="D53" i="2"/>
  <c r="C53" i="2"/>
  <c r="C64" i="2" s="1"/>
  <c r="X51" i="2"/>
  <c r="U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W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V51" i="2" s="1"/>
  <c r="F45" i="2"/>
  <c r="U51" i="2" s="1"/>
  <c r="E45" i="2"/>
  <c r="T51" i="2" s="1"/>
  <c r="D45" i="2"/>
  <c r="S51" i="2" s="1"/>
  <c r="C45" i="2"/>
  <c r="R51" i="2" s="1"/>
  <c r="V44" i="2"/>
  <c r="J44" i="2"/>
  <c r="I44" i="2"/>
  <c r="X48" i="2" s="1"/>
  <c r="H44" i="2"/>
  <c r="W48" i="2" s="1"/>
  <c r="G44" i="2"/>
  <c r="F44" i="2"/>
  <c r="V48" i="2" s="1"/>
  <c r="E44" i="2"/>
  <c r="T48" i="2" s="1"/>
  <c r="D44" i="2"/>
  <c r="C44" i="2"/>
  <c r="R52" i="2" s="1"/>
  <c r="J43" i="2"/>
  <c r="Y52" i="2" s="1"/>
  <c r="I43" i="2"/>
  <c r="X52" i="2" s="1"/>
  <c r="H43" i="2"/>
  <c r="W52" i="2" s="1"/>
  <c r="G43" i="2"/>
  <c r="F43" i="2"/>
  <c r="E43" i="2"/>
  <c r="T47" i="2" s="1"/>
  <c r="D43" i="2"/>
  <c r="S47" i="2" s="1"/>
  <c r="C43" i="2"/>
  <c r="R47" i="2" s="1"/>
  <c r="J42" i="2"/>
  <c r="I42" i="2"/>
  <c r="H42" i="2"/>
  <c r="H51" i="2" s="1"/>
  <c r="G42" i="2"/>
  <c r="G51" i="2" s="1"/>
  <c r="F42" i="2"/>
  <c r="E42" i="2"/>
  <c r="E51" i="2" s="1"/>
  <c r="D42" i="2"/>
  <c r="D51" i="2" s="1"/>
  <c r="C42" i="2"/>
  <c r="C51" i="2" s="1"/>
  <c r="W40" i="2"/>
  <c r="M40" i="2"/>
  <c r="L40" i="2"/>
  <c r="K40" i="2"/>
  <c r="J40" i="2"/>
  <c r="I40" i="2"/>
  <c r="H40" i="2"/>
  <c r="G40" i="2"/>
  <c r="F40" i="2"/>
  <c r="U18" i="2" s="1"/>
  <c r="U40" i="2" s="1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X55" i="2" s="1"/>
  <c r="W27" i="2"/>
  <c r="W55" i="2" s="1"/>
  <c r="V27" i="2"/>
  <c r="V55" i="2" s="1"/>
  <c r="U27" i="2"/>
  <c r="U55" i="2" s="1"/>
  <c r="T27" i="2"/>
  <c r="T54" i="2" s="1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H22" i="2"/>
  <c r="W44" i="2" s="1"/>
  <c r="G22" i="2"/>
  <c r="F22" i="2"/>
  <c r="U44" i="2" s="1"/>
  <c r="AB21" i="2"/>
  <c r="AA21" i="2"/>
  <c r="Z21" i="2"/>
  <c r="Y21" i="2"/>
  <c r="X21" i="2"/>
  <c r="W21" i="2"/>
  <c r="V21" i="2"/>
  <c r="U21" i="2"/>
  <c r="T21" i="2"/>
  <c r="S21" i="2"/>
  <c r="R21" i="2"/>
  <c r="M21" i="2"/>
  <c r="AB48" i="2" s="1"/>
  <c r="L21" i="2"/>
  <c r="J21" i="2"/>
  <c r="Y49" i="2" s="1"/>
  <c r="I21" i="2"/>
  <c r="H21" i="2"/>
  <c r="G21" i="2"/>
  <c r="F21" i="2"/>
  <c r="E21" i="2"/>
  <c r="D21" i="2"/>
  <c r="C21" i="2"/>
  <c r="R49" i="2" s="1"/>
  <c r="M20" i="2"/>
  <c r="L20" i="2"/>
  <c r="K20" i="2"/>
  <c r="J20" i="2"/>
  <c r="J22" i="2" s="1"/>
  <c r="I20" i="2"/>
  <c r="H20" i="2"/>
  <c r="W50" i="2" s="1"/>
  <c r="G20" i="2"/>
  <c r="F20" i="2"/>
  <c r="E20" i="2"/>
  <c r="T50" i="2" s="1"/>
  <c r="D20" i="2"/>
  <c r="S50" i="2" s="1"/>
  <c r="C20" i="2"/>
  <c r="R50" i="2" s="1"/>
  <c r="AB18" i="2"/>
  <c r="AB40" i="2" s="1"/>
  <c r="AA18" i="2"/>
  <c r="AA40" i="2" s="1"/>
  <c r="Z18" i="2"/>
  <c r="Z40" i="2" s="1"/>
  <c r="Y18" i="2"/>
  <c r="Y40" i="2" s="1"/>
  <c r="X18" i="2"/>
  <c r="X40" i="2" s="1"/>
  <c r="W18" i="2"/>
  <c r="V18" i="2"/>
  <c r="V40" i="2" s="1"/>
  <c r="D18" i="2"/>
  <c r="D40" i="2" s="1"/>
  <c r="S18" i="2" s="1"/>
  <c r="S40" i="2" s="1"/>
  <c r="C18" i="2"/>
  <c r="C40" i="2" s="1"/>
  <c r="R18" i="2" s="1"/>
  <c r="R40" i="2" s="1"/>
  <c r="C14" i="2"/>
  <c r="E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I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F48" i="1" s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E49" i="1" s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G40" i="1"/>
  <c r="F40" i="1"/>
  <c r="E40" i="1"/>
  <c r="D40" i="1"/>
  <c r="C40" i="1"/>
  <c r="T37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N38" i="1" s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U38" i="1" s="1"/>
  <c r="I30" i="1"/>
  <c r="H30" i="1"/>
  <c r="G30" i="1"/>
  <c r="F30" i="1"/>
  <c r="E30" i="1"/>
  <c r="P38" i="1" s="1"/>
  <c r="D30" i="1"/>
  <c r="C30" i="1"/>
  <c r="J29" i="1"/>
  <c r="I29" i="1"/>
  <c r="H29" i="1"/>
  <c r="G29" i="1"/>
  <c r="F29" i="1"/>
  <c r="E29" i="1"/>
  <c r="D29" i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C22" i="3" s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J18" i="3" s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G16" i="3" s="1"/>
  <c r="F16" i="1"/>
  <c r="F16" i="3" s="1"/>
  <c r="E16" i="1"/>
  <c r="D16" i="1"/>
  <c r="C16" i="1"/>
  <c r="U14" i="1"/>
  <c r="T14" i="1"/>
  <c r="T41" i="1" s="1"/>
  <c r="S14" i="1"/>
  <c r="R14" i="1"/>
  <c r="Q14" i="1"/>
  <c r="P14" i="1"/>
  <c r="O14" i="1"/>
  <c r="N14" i="1"/>
  <c r="N41" i="1" s="1"/>
  <c r="J14" i="1"/>
  <c r="J14" i="3" s="1"/>
  <c r="I14" i="1"/>
  <c r="H14" i="1"/>
  <c r="G14" i="1"/>
  <c r="F14" i="1"/>
  <c r="E14" i="1"/>
  <c r="D14" i="1"/>
  <c r="C14" i="1"/>
  <c r="C14" i="3" s="1"/>
  <c r="J13" i="1"/>
  <c r="I13" i="1"/>
  <c r="H13" i="1"/>
  <c r="G13" i="1"/>
  <c r="F13" i="1"/>
  <c r="E13" i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I9" i="1"/>
  <c r="H9" i="1"/>
  <c r="F9" i="1"/>
  <c r="F12" i="1" s="1"/>
  <c r="J8" i="1"/>
  <c r="J8" i="3" s="1"/>
  <c r="I8" i="1"/>
  <c r="H8" i="1"/>
  <c r="G8" i="1"/>
  <c r="R37" i="1" s="1"/>
  <c r="F8" i="1"/>
  <c r="E8" i="1"/>
  <c r="D8" i="1"/>
  <c r="O36" i="1" s="1"/>
  <c r="C8" i="1"/>
  <c r="C8" i="3" s="1"/>
  <c r="U7" i="1"/>
  <c r="T7" i="1"/>
  <c r="S7" i="1"/>
  <c r="R7" i="1"/>
  <c r="Q7" i="1"/>
  <c r="P7" i="1"/>
  <c r="O7" i="1"/>
  <c r="N7" i="1"/>
  <c r="J7" i="1"/>
  <c r="J9" i="1" s="1"/>
  <c r="I7" i="1"/>
  <c r="T30" i="1" s="1"/>
  <c r="H7" i="1"/>
  <c r="G7" i="1"/>
  <c r="F7" i="1"/>
  <c r="E7" i="1"/>
  <c r="D7" i="1"/>
  <c r="C7" i="1"/>
  <c r="C9" i="1" s="1"/>
  <c r="T5" i="1"/>
  <c r="S5" i="1"/>
  <c r="Q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J9" i="3" l="1"/>
  <c r="U74" i="1"/>
  <c r="U31" i="1"/>
  <c r="J12" i="1"/>
  <c r="C15" i="1"/>
  <c r="C15" i="3" s="1"/>
  <c r="C9" i="3"/>
  <c r="N74" i="1"/>
  <c r="N75" i="1" s="1"/>
  <c r="C12" i="1"/>
  <c r="N31" i="1"/>
  <c r="F12" i="3"/>
  <c r="Q64" i="1"/>
  <c r="F15" i="1"/>
  <c r="F15" i="3" s="1"/>
  <c r="F25" i="1"/>
  <c r="D23" i="3"/>
  <c r="D24" i="3"/>
  <c r="D7" i="3"/>
  <c r="D11" i="3"/>
  <c r="O40" i="1"/>
  <c r="O30" i="1"/>
  <c r="H9" i="3"/>
  <c r="S74" i="1"/>
  <c r="D10" i="3"/>
  <c r="O42" i="1"/>
  <c r="D21" i="3"/>
  <c r="C27" i="1"/>
  <c r="G48" i="1"/>
  <c r="D82" i="2"/>
  <c r="U5" i="1"/>
  <c r="F23" i="3"/>
  <c r="F24" i="3"/>
  <c r="F7" i="3"/>
  <c r="F11" i="3"/>
  <c r="Q40" i="1"/>
  <c r="Q30" i="1"/>
  <c r="Q35" i="1"/>
  <c r="F10" i="3"/>
  <c r="D13" i="3"/>
  <c r="Q42" i="1"/>
  <c r="Q41" i="1"/>
  <c r="H16" i="3"/>
  <c r="H18" i="1"/>
  <c r="H18" i="3" s="1"/>
  <c r="D17" i="3"/>
  <c r="F21" i="3"/>
  <c r="D22" i="3"/>
  <c r="E27" i="1"/>
  <c r="D38" i="1"/>
  <c r="S38" i="1"/>
  <c r="U37" i="1"/>
  <c r="G54" i="1"/>
  <c r="G10" i="3"/>
  <c r="H12" i="1"/>
  <c r="R42" i="1"/>
  <c r="I16" i="3"/>
  <c r="I18" i="1"/>
  <c r="I18" i="3" s="1"/>
  <c r="E17" i="3"/>
  <c r="G21" i="3"/>
  <c r="E22" i="3"/>
  <c r="F27" i="1"/>
  <c r="I30" i="3"/>
  <c r="U36" i="1"/>
  <c r="E38" i="1"/>
  <c r="E29" i="3" s="1"/>
  <c r="G82" i="2"/>
  <c r="I9" i="3"/>
  <c r="I12" i="1"/>
  <c r="I15" i="1" s="1"/>
  <c r="I15" i="3" s="1"/>
  <c r="T74" i="1"/>
  <c r="E21" i="3"/>
  <c r="F49" i="1"/>
  <c r="H10" i="3"/>
  <c r="F13" i="3"/>
  <c r="D14" i="3"/>
  <c r="S42" i="1"/>
  <c r="S41" i="1"/>
  <c r="J16" i="3"/>
  <c r="F17" i="3"/>
  <c r="H21" i="3"/>
  <c r="F22" i="3"/>
  <c r="G27" i="1"/>
  <c r="O35" i="1"/>
  <c r="N42" i="1"/>
  <c r="H82" i="2"/>
  <c r="E23" i="3"/>
  <c r="E24" i="3"/>
  <c r="E7" i="3"/>
  <c r="E11" i="3"/>
  <c r="P30" i="1"/>
  <c r="P35" i="1"/>
  <c r="D27" i="1"/>
  <c r="G24" i="3"/>
  <c r="G7" i="3"/>
  <c r="G11" i="3"/>
  <c r="G23" i="3"/>
  <c r="E8" i="3"/>
  <c r="P37" i="1"/>
  <c r="P36" i="1"/>
  <c r="I10" i="3"/>
  <c r="G13" i="3"/>
  <c r="E14" i="3"/>
  <c r="G17" i="3"/>
  <c r="C18" i="1"/>
  <c r="C18" i="3" s="1"/>
  <c r="I21" i="3"/>
  <c r="H27" i="1"/>
  <c r="G38" i="1"/>
  <c r="G32" i="3" s="1"/>
  <c r="R30" i="1"/>
  <c r="R35" i="1"/>
  <c r="D37" i="3"/>
  <c r="T42" i="1"/>
  <c r="C48" i="1"/>
  <c r="E10" i="3"/>
  <c r="H49" i="1"/>
  <c r="H24" i="3"/>
  <c r="H7" i="3"/>
  <c r="H11" i="3"/>
  <c r="H23" i="3"/>
  <c r="S30" i="1"/>
  <c r="S35" i="1"/>
  <c r="J24" i="3"/>
  <c r="J7" i="3"/>
  <c r="J11" i="3"/>
  <c r="J23" i="3"/>
  <c r="U35" i="1"/>
  <c r="U40" i="1"/>
  <c r="H13" i="3"/>
  <c r="F14" i="3"/>
  <c r="U42" i="1"/>
  <c r="U41" i="1"/>
  <c r="H17" i="3"/>
  <c r="D18" i="1"/>
  <c r="D18" i="3" s="1"/>
  <c r="J21" i="3"/>
  <c r="I27" i="1"/>
  <c r="H38" i="1"/>
  <c r="H30" i="3" s="1"/>
  <c r="Q31" i="1"/>
  <c r="E37" i="3"/>
  <c r="Q38" i="1"/>
  <c r="Q39" i="1" s="1"/>
  <c r="P40" i="1"/>
  <c r="O41" i="1"/>
  <c r="G49" i="1"/>
  <c r="H48" i="1"/>
  <c r="T34" i="1" s="1"/>
  <c r="D8" i="3"/>
  <c r="O37" i="1"/>
  <c r="J10" i="3"/>
  <c r="N5" i="1"/>
  <c r="G8" i="3"/>
  <c r="R36" i="1"/>
  <c r="I13" i="3"/>
  <c r="G14" i="3"/>
  <c r="I17" i="3"/>
  <c r="E18" i="1"/>
  <c r="E18" i="3" s="1"/>
  <c r="J27" i="1"/>
  <c r="I38" i="1"/>
  <c r="I32" i="3" s="1"/>
  <c r="U30" i="1"/>
  <c r="S31" i="1"/>
  <c r="T38" i="1"/>
  <c r="T39" i="1" s="1"/>
  <c r="R40" i="1"/>
  <c r="R41" i="1"/>
  <c r="X53" i="2"/>
  <c r="X43" i="2"/>
  <c r="I22" i="2"/>
  <c r="S54" i="2"/>
  <c r="Y51" i="2"/>
  <c r="P42" i="1"/>
  <c r="C29" i="3"/>
  <c r="C38" i="1"/>
  <c r="I24" i="3"/>
  <c r="I7" i="3"/>
  <c r="I11" i="3"/>
  <c r="I23" i="3"/>
  <c r="T35" i="1"/>
  <c r="T40" i="1"/>
  <c r="F8" i="3"/>
  <c r="Q37" i="1"/>
  <c r="Q36" i="1"/>
  <c r="O5" i="1"/>
  <c r="H8" i="3"/>
  <c r="S37" i="1"/>
  <c r="S36" i="1"/>
  <c r="D9" i="1"/>
  <c r="J13" i="3"/>
  <c r="H14" i="3"/>
  <c r="J17" i="3"/>
  <c r="F18" i="1"/>
  <c r="F18" i="3" s="1"/>
  <c r="J22" i="3"/>
  <c r="J29" i="3"/>
  <c r="J38" i="1"/>
  <c r="J33" i="3" s="1"/>
  <c r="T31" i="1"/>
  <c r="E36" i="3"/>
  <c r="S40" i="1"/>
  <c r="J25" i="2"/>
  <c r="Y44" i="2"/>
  <c r="AA51" i="2"/>
  <c r="AA48" i="2"/>
  <c r="AA49" i="2"/>
  <c r="G30" i="3"/>
  <c r="R38" i="1"/>
  <c r="R39" i="1" s="1"/>
  <c r="E55" i="1"/>
  <c r="E46" i="3" s="1"/>
  <c r="P46" i="1"/>
  <c r="E82" i="2"/>
  <c r="P5" i="1"/>
  <c r="I8" i="3"/>
  <c r="T36" i="1"/>
  <c r="E9" i="1"/>
  <c r="I14" i="3"/>
  <c r="C16" i="3"/>
  <c r="G18" i="1"/>
  <c r="G18" i="3" s="1"/>
  <c r="C30" i="3"/>
  <c r="D31" i="3"/>
  <c r="C33" i="3"/>
  <c r="H37" i="3"/>
  <c r="Z52" i="2"/>
  <c r="K21" i="2"/>
  <c r="Z55" i="2"/>
  <c r="K22" i="2"/>
  <c r="Z50" i="2"/>
  <c r="Z47" i="2"/>
  <c r="Z53" i="2"/>
  <c r="Z43" i="2"/>
  <c r="F9" i="3"/>
  <c r="Q74" i="1"/>
  <c r="Q75" i="1" s="1"/>
  <c r="Q76" i="1" s="1"/>
  <c r="D30" i="3"/>
  <c r="O38" i="1"/>
  <c r="O39" i="1" s="1"/>
  <c r="E31" i="3"/>
  <c r="E34" i="3"/>
  <c r="G36" i="3"/>
  <c r="C49" i="1"/>
  <c r="E42" i="3"/>
  <c r="E48" i="1"/>
  <c r="Y48" i="2"/>
  <c r="R5" i="1"/>
  <c r="C23" i="3"/>
  <c r="C24" i="3"/>
  <c r="C7" i="3"/>
  <c r="C11" i="3"/>
  <c r="N76" i="1"/>
  <c r="G9" i="1"/>
  <c r="C10" i="3"/>
  <c r="C21" i="3"/>
  <c r="E30" i="3"/>
  <c r="E33" i="3"/>
  <c r="H36" i="3"/>
  <c r="Q56" i="1"/>
  <c r="Q48" i="1"/>
  <c r="C82" i="2"/>
  <c r="H54" i="1"/>
  <c r="AA52" i="2"/>
  <c r="AA55" i="2"/>
  <c r="C22" i="2"/>
  <c r="U47" i="2"/>
  <c r="F51" i="2"/>
  <c r="R60" i="2"/>
  <c r="C68" i="2"/>
  <c r="C69" i="2" s="1"/>
  <c r="C31" i="3"/>
  <c r="G33" i="3"/>
  <c r="C34" i="3"/>
  <c r="I36" i="3"/>
  <c r="P41" i="1"/>
  <c r="E43" i="3"/>
  <c r="E52" i="3"/>
  <c r="I54" i="1"/>
  <c r="U34" i="1" s="1"/>
  <c r="AB52" i="2"/>
  <c r="AB55" i="2"/>
  <c r="D22" i="2"/>
  <c r="V47" i="2"/>
  <c r="AA43" i="2"/>
  <c r="X47" i="2"/>
  <c r="D64" i="2"/>
  <c r="S49" i="2"/>
  <c r="M63" i="2"/>
  <c r="M57" i="2"/>
  <c r="M64" i="2" s="1"/>
  <c r="H48" i="6"/>
  <c r="D34" i="3"/>
  <c r="J36" i="3"/>
  <c r="G37" i="3"/>
  <c r="E40" i="3"/>
  <c r="J54" i="1"/>
  <c r="M65" i="2"/>
  <c r="L65" i="2"/>
  <c r="K65" i="2"/>
  <c r="E22" i="2"/>
  <c r="Z34" i="2"/>
  <c r="AB43" i="2"/>
  <c r="Y47" i="2"/>
  <c r="R48" i="2"/>
  <c r="AB51" i="2"/>
  <c r="T49" i="2"/>
  <c r="E64" i="2"/>
  <c r="E68" i="2" s="1"/>
  <c r="E69" i="2" s="1"/>
  <c r="AA53" i="2"/>
  <c r="X50" i="2"/>
  <c r="I9" i="4"/>
  <c r="I18" i="4" s="1"/>
  <c r="I19" i="4" s="1"/>
  <c r="H18" i="4"/>
  <c r="H19" i="4" s="1"/>
  <c r="R55" i="2"/>
  <c r="S48" i="2"/>
  <c r="AB49" i="2"/>
  <c r="I51" i="2"/>
  <c r="U60" i="2"/>
  <c r="T60" i="2"/>
  <c r="F34" i="3"/>
  <c r="C35" i="3"/>
  <c r="I37" i="3"/>
  <c r="F38" i="1"/>
  <c r="F29" i="3" s="1"/>
  <c r="D48" i="1"/>
  <c r="F25" i="2"/>
  <c r="S55" i="2"/>
  <c r="AA47" i="2"/>
  <c r="S52" i="2"/>
  <c r="G64" i="2"/>
  <c r="G68" i="2" s="1"/>
  <c r="G69" i="2" s="1"/>
  <c r="V54" i="2"/>
  <c r="C80" i="2"/>
  <c r="I48" i="6"/>
  <c r="J30" i="3"/>
  <c r="G31" i="3"/>
  <c r="C32" i="3"/>
  <c r="G34" i="3"/>
  <c r="D35" i="3"/>
  <c r="J37" i="3"/>
  <c r="E41" i="3"/>
  <c r="E45" i="3"/>
  <c r="T53" i="2"/>
  <c r="G25" i="2"/>
  <c r="T55" i="2"/>
  <c r="J51" i="2"/>
  <c r="S43" i="2"/>
  <c r="AB47" i="2"/>
  <c r="U48" i="2"/>
  <c r="T52" i="2"/>
  <c r="H64" i="2"/>
  <c r="D80" i="2"/>
  <c r="V60" i="2"/>
  <c r="G22" i="3"/>
  <c r="G29" i="3"/>
  <c r="H31" i="3"/>
  <c r="D32" i="3"/>
  <c r="H34" i="3"/>
  <c r="E35" i="3"/>
  <c r="U53" i="2"/>
  <c r="H25" i="2"/>
  <c r="T43" i="2"/>
  <c r="U52" i="2"/>
  <c r="I68" i="2"/>
  <c r="X60" i="2"/>
  <c r="E80" i="2"/>
  <c r="E81" i="2"/>
  <c r="E63" i="2"/>
  <c r="Q24" i="6"/>
  <c r="K48" i="6"/>
  <c r="D16" i="3"/>
  <c r="H22" i="3"/>
  <c r="H29" i="3"/>
  <c r="I31" i="3"/>
  <c r="E32" i="3"/>
  <c r="I34" i="3"/>
  <c r="F35" i="3"/>
  <c r="C36" i="3"/>
  <c r="C54" i="1"/>
  <c r="O34" i="1" s="1"/>
  <c r="V53" i="2"/>
  <c r="U43" i="2"/>
  <c r="AA50" i="2"/>
  <c r="V52" i="2"/>
  <c r="J64" i="2"/>
  <c r="F80" i="2"/>
  <c r="H78" i="6"/>
  <c r="E13" i="3"/>
  <c r="E16" i="3"/>
  <c r="I22" i="3"/>
  <c r="I29" i="3"/>
  <c r="J31" i="3"/>
  <c r="F32" i="3"/>
  <c r="J34" i="3"/>
  <c r="G35" i="3"/>
  <c r="D36" i="3"/>
  <c r="D49" i="1"/>
  <c r="D54" i="1"/>
  <c r="W54" i="2"/>
  <c r="V43" i="2"/>
  <c r="U49" i="2"/>
  <c r="AB50" i="2"/>
  <c r="R53" i="2"/>
  <c r="G80" i="2"/>
  <c r="M48" i="6"/>
  <c r="J78" i="6"/>
  <c r="J79" i="6" s="1"/>
  <c r="L22" i="2"/>
  <c r="X54" i="2"/>
  <c r="W43" i="2"/>
  <c r="V49" i="2"/>
  <c r="S53" i="2"/>
  <c r="H80" i="2"/>
  <c r="N24" i="6"/>
  <c r="N48" i="6" s="1"/>
  <c r="K78" i="6"/>
  <c r="I78" i="6"/>
  <c r="H32" i="3"/>
  <c r="D33" i="3"/>
  <c r="P34" i="1"/>
  <c r="I35" i="3"/>
  <c r="F36" i="3"/>
  <c r="C37" i="3"/>
  <c r="J48" i="1"/>
  <c r="F54" i="1"/>
  <c r="R34" i="1" s="1"/>
  <c r="M22" i="2"/>
  <c r="Y55" i="2"/>
  <c r="Y54" i="2"/>
  <c r="Z48" i="2"/>
  <c r="W49" i="2"/>
  <c r="W53" i="2"/>
  <c r="I80" i="2"/>
  <c r="C48" i="6"/>
  <c r="Y43" i="2"/>
  <c r="X49" i="2"/>
  <c r="J80" i="2"/>
  <c r="C63" i="2"/>
  <c r="D63" i="2"/>
  <c r="C81" i="2"/>
  <c r="D81" i="2"/>
  <c r="F63" i="2"/>
  <c r="Y59" i="2"/>
  <c r="G63" i="2"/>
  <c r="F81" i="2"/>
  <c r="H63" i="2"/>
  <c r="G81" i="2"/>
  <c r="I63" i="2"/>
  <c r="H81" i="2"/>
  <c r="I81" i="2"/>
  <c r="K63" i="2"/>
  <c r="J81" i="2"/>
  <c r="L63" i="2"/>
  <c r="K79" i="6" l="1"/>
  <c r="G49" i="3"/>
  <c r="D27" i="3"/>
  <c r="O27" i="1"/>
  <c r="I33" i="3"/>
  <c r="H12" i="3"/>
  <c r="S64" i="1"/>
  <c r="H25" i="1"/>
  <c r="F31" i="3"/>
  <c r="Y74" i="2"/>
  <c r="J38" i="2"/>
  <c r="J29" i="2"/>
  <c r="D9" i="3"/>
  <c r="O31" i="1"/>
  <c r="D12" i="1"/>
  <c r="O74" i="1"/>
  <c r="E25" i="2"/>
  <c r="T44" i="2"/>
  <c r="T59" i="2"/>
  <c r="T67" i="2"/>
  <c r="E53" i="3"/>
  <c r="F82" i="2"/>
  <c r="F69" i="2"/>
  <c r="E51" i="3"/>
  <c r="T45" i="1"/>
  <c r="H35" i="3"/>
  <c r="F33" i="3"/>
  <c r="U39" i="1"/>
  <c r="H68" i="2"/>
  <c r="H69" i="2" s="1"/>
  <c r="W60" i="2"/>
  <c r="I79" i="6"/>
  <c r="O55" i="1"/>
  <c r="O53" i="1"/>
  <c r="O45" i="1"/>
  <c r="I82" i="2"/>
  <c r="I69" i="2"/>
  <c r="D25" i="2"/>
  <c r="S44" i="2"/>
  <c r="Q45" i="1"/>
  <c r="E48" i="3"/>
  <c r="P55" i="1"/>
  <c r="P53" i="1"/>
  <c r="P45" i="1"/>
  <c r="F27" i="3"/>
  <c r="Q27" i="1"/>
  <c r="G54" i="3"/>
  <c r="G55" i="1"/>
  <c r="R46" i="1"/>
  <c r="S34" i="1"/>
  <c r="F30" i="3"/>
  <c r="U67" i="2"/>
  <c r="U68" i="2"/>
  <c r="U59" i="2"/>
  <c r="S67" i="2"/>
  <c r="S59" i="2"/>
  <c r="R44" i="2"/>
  <c r="C25" i="2"/>
  <c r="C38" i="3"/>
  <c r="T53" i="1"/>
  <c r="H15" i="1"/>
  <c r="H15" i="3" s="1"/>
  <c r="C27" i="3"/>
  <c r="N27" i="1"/>
  <c r="D55" i="1"/>
  <c r="D49" i="3" s="1"/>
  <c r="O46" i="1"/>
  <c r="J55" i="1"/>
  <c r="U46" i="1"/>
  <c r="H79" i="6"/>
  <c r="F37" i="3"/>
  <c r="Q53" i="1"/>
  <c r="E55" i="3"/>
  <c r="E58" i="3"/>
  <c r="E50" i="3"/>
  <c r="Q34" i="1"/>
  <c r="T55" i="1"/>
  <c r="H33" i="3"/>
  <c r="J12" i="3"/>
  <c r="U64" i="1"/>
  <c r="J25" i="1"/>
  <c r="J15" i="1"/>
  <c r="J15" i="3" s="1"/>
  <c r="J68" i="2"/>
  <c r="Y60" i="2"/>
  <c r="X67" i="2"/>
  <c r="X59" i="2"/>
  <c r="R59" i="2"/>
  <c r="R67" i="2"/>
  <c r="AB44" i="2"/>
  <c r="M25" i="2"/>
  <c r="Q55" i="1"/>
  <c r="G9" i="3"/>
  <c r="R74" i="1"/>
  <c r="R75" i="1" s="1"/>
  <c r="R76" i="1" s="1"/>
  <c r="R31" i="1"/>
  <c r="G12" i="1"/>
  <c r="E54" i="3"/>
  <c r="J38" i="3"/>
  <c r="J56" i="1"/>
  <c r="J32" i="3"/>
  <c r="F25" i="3"/>
  <c r="Q65" i="1"/>
  <c r="F26" i="1"/>
  <c r="Q32" i="1"/>
  <c r="Q6" i="1"/>
  <c r="C54" i="3"/>
  <c r="C55" i="1"/>
  <c r="N46" i="1"/>
  <c r="I54" i="3"/>
  <c r="T46" i="1"/>
  <c r="I55" i="1"/>
  <c r="G27" i="3"/>
  <c r="R27" i="1"/>
  <c r="S39" i="1"/>
  <c r="U75" i="1"/>
  <c r="U76" i="1" s="1"/>
  <c r="J82" i="2"/>
  <c r="J69" i="2"/>
  <c r="H55" i="1"/>
  <c r="S46" i="1"/>
  <c r="C49" i="3"/>
  <c r="H49" i="3"/>
  <c r="G38" i="3"/>
  <c r="G56" i="1"/>
  <c r="T75" i="1"/>
  <c r="T76" i="1" s="1"/>
  <c r="S75" i="1"/>
  <c r="S76" i="1" s="1"/>
  <c r="W67" i="2"/>
  <c r="W68" i="2"/>
  <c r="W59" i="2"/>
  <c r="F38" i="3"/>
  <c r="K25" i="2"/>
  <c r="Z44" i="2"/>
  <c r="I25" i="2"/>
  <c r="X44" i="2"/>
  <c r="I38" i="3"/>
  <c r="I56" i="1"/>
  <c r="S56" i="1"/>
  <c r="S55" i="1"/>
  <c r="S53" i="1"/>
  <c r="S48" i="1"/>
  <c r="S45" i="1"/>
  <c r="H27" i="3"/>
  <c r="S27" i="1"/>
  <c r="I12" i="3"/>
  <c r="T64" i="1"/>
  <c r="I25" i="1"/>
  <c r="E38" i="3"/>
  <c r="E56" i="1"/>
  <c r="D38" i="3"/>
  <c r="D56" i="1"/>
  <c r="P39" i="1"/>
  <c r="L25" i="2"/>
  <c r="AA44" i="2"/>
  <c r="F55" i="1"/>
  <c r="F54" i="3" s="1"/>
  <c r="Q46" i="1"/>
  <c r="W74" i="2"/>
  <c r="H38" i="2"/>
  <c r="H29" i="2"/>
  <c r="V74" i="2"/>
  <c r="G29" i="2"/>
  <c r="G38" i="2"/>
  <c r="U74" i="2"/>
  <c r="F29" i="2"/>
  <c r="F38" i="2"/>
  <c r="E47" i="3"/>
  <c r="E9" i="3"/>
  <c r="P74" i="1"/>
  <c r="P75" i="1" s="1"/>
  <c r="P76" i="1" s="1"/>
  <c r="P31" i="1"/>
  <c r="E12" i="1"/>
  <c r="J27" i="3"/>
  <c r="U27" i="1"/>
  <c r="H38" i="3"/>
  <c r="H56" i="1"/>
  <c r="D29" i="3"/>
  <c r="E49" i="3"/>
  <c r="V67" i="2"/>
  <c r="V68" i="2"/>
  <c r="V59" i="2"/>
  <c r="J48" i="3"/>
  <c r="U55" i="1"/>
  <c r="U53" i="1"/>
  <c r="U45" i="1"/>
  <c r="S60" i="2"/>
  <c r="D68" i="2"/>
  <c r="D69" i="2" s="1"/>
  <c r="Z51" i="2"/>
  <c r="Z49" i="2"/>
  <c r="I27" i="3"/>
  <c r="T27" i="1"/>
  <c r="C48" i="3"/>
  <c r="N56" i="1"/>
  <c r="N45" i="1"/>
  <c r="N55" i="1"/>
  <c r="N48" i="1"/>
  <c r="N53" i="1"/>
  <c r="E44" i="3"/>
  <c r="J35" i="3"/>
  <c r="E27" i="3"/>
  <c r="P27" i="1"/>
  <c r="G48" i="3"/>
  <c r="R55" i="1"/>
  <c r="R53" i="1"/>
  <c r="R45" i="1"/>
  <c r="C12" i="3"/>
  <c r="N64" i="1"/>
  <c r="C25" i="1"/>
  <c r="J25" i="3" l="1"/>
  <c r="U32" i="1"/>
  <c r="U65" i="1"/>
  <c r="J26" i="1"/>
  <c r="U6" i="1"/>
  <c r="J58" i="3"/>
  <c r="J50" i="3"/>
  <c r="J55" i="3"/>
  <c r="J44" i="3"/>
  <c r="J53" i="3"/>
  <c r="J46" i="3"/>
  <c r="J51" i="3"/>
  <c r="J43" i="3"/>
  <c r="J41" i="3"/>
  <c r="J45" i="3"/>
  <c r="J40" i="3"/>
  <c r="J49" i="3"/>
  <c r="J47" i="3"/>
  <c r="J52" i="3"/>
  <c r="J42" i="3"/>
  <c r="J31" i="2"/>
  <c r="D9" i="2" s="1"/>
  <c r="Y83" i="2"/>
  <c r="Y84" i="2" s="1"/>
  <c r="Y85" i="2" s="1"/>
  <c r="F55" i="3"/>
  <c r="F58" i="3"/>
  <c r="F50" i="3"/>
  <c r="F43" i="3"/>
  <c r="F48" i="3"/>
  <c r="F51" i="3"/>
  <c r="F47" i="3"/>
  <c r="F40" i="3"/>
  <c r="F52" i="3"/>
  <c r="F41" i="3"/>
  <c r="F46" i="3"/>
  <c r="F45" i="3"/>
  <c r="F42" i="3"/>
  <c r="F44" i="3"/>
  <c r="F53" i="3"/>
  <c r="U56" i="1"/>
  <c r="U75" i="2"/>
  <c r="U45" i="2"/>
  <c r="U19" i="2"/>
  <c r="U23" i="2" s="1"/>
  <c r="F39" i="2"/>
  <c r="X74" i="2"/>
  <c r="I38" i="2"/>
  <c r="I29" i="2"/>
  <c r="G12" i="3"/>
  <c r="R64" i="1"/>
  <c r="G25" i="1"/>
  <c r="G15" i="1"/>
  <c r="G15" i="3" s="1"/>
  <c r="J54" i="3"/>
  <c r="Y75" i="2"/>
  <c r="J39" i="2"/>
  <c r="Y45" i="2"/>
  <c r="Y19" i="2"/>
  <c r="Y23" i="2" s="1"/>
  <c r="Y68" i="2"/>
  <c r="R74" i="2"/>
  <c r="C29" i="2"/>
  <c r="C38" i="2"/>
  <c r="C25" i="3"/>
  <c r="N32" i="1"/>
  <c r="C26" i="1"/>
  <c r="N6" i="1"/>
  <c r="N65" i="1"/>
  <c r="F31" i="2"/>
  <c r="U83" i="2"/>
  <c r="U84" i="2" s="1"/>
  <c r="U85" i="2" s="1"/>
  <c r="AA74" i="2"/>
  <c r="L29" i="2"/>
  <c r="L38" i="2"/>
  <c r="C55" i="3"/>
  <c r="C58" i="3"/>
  <c r="C50" i="3"/>
  <c r="C52" i="3"/>
  <c r="C46" i="3"/>
  <c r="C51" i="3"/>
  <c r="C40" i="3"/>
  <c r="C53" i="3"/>
  <c r="C44" i="3"/>
  <c r="C45" i="3"/>
  <c r="C43" i="3"/>
  <c r="C41" i="3"/>
  <c r="C42" i="3"/>
  <c r="C47" i="3"/>
  <c r="F49" i="3"/>
  <c r="D55" i="3"/>
  <c r="D58" i="3"/>
  <c r="D50" i="3"/>
  <c r="D44" i="3"/>
  <c r="D46" i="3"/>
  <c r="D52" i="3"/>
  <c r="D41" i="3"/>
  <c r="D51" i="3"/>
  <c r="D45" i="3"/>
  <c r="D40" i="3"/>
  <c r="D42" i="3"/>
  <c r="D43" i="3"/>
  <c r="D53" i="3"/>
  <c r="D47" i="3"/>
  <c r="V75" i="2"/>
  <c r="V45" i="2"/>
  <c r="V19" i="2"/>
  <c r="V23" i="2" s="1"/>
  <c r="G39" i="2"/>
  <c r="Z74" i="2"/>
  <c r="K38" i="2"/>
  <c r="K29" i="2"/>
  <c r="Q8" i="1"/>
  <c r="Q11" i="1" s="1"/>
  <c r="D54" i="3"/>
  <c r="G58" i="3"/>
  <c r="G50" i="3"/>
  <c r="G55" i="3"/>
  <c r="G47" i="3"/>
  <c r="G45" i="3"/>
  <c r="G53" i="3"/>
  <c r="G52" i="3"/>
  <c r="G51" i="3"/>
  <c r="G40" i="3"/>
  <c r="G43" i="3"/>
  <c r="G44" i="3"/>
  <c r="G41" i="3"/>
  <c r="G42" i="3"/>
  <c r="G46" i="3"/>
  <c r="H25" i="3"/>
  <c r="H26" i="1"/>
  <c r="S32" i="1"/>
  <c r="S65" i="1"/>
  <c r="S6" i="1"/>
  <c r="F56" i="1"/>
  <c r="AB74" i="2"/>
  <c r="M29" i="2"/>
  <c r="M38" i="2"/>
  <c r="H31" i="2"/>
  <c r="W83" i="2"/>
  <c r="W84" i="2" s="1"/>
  <c r="W85" i="2" s="1"/>
  <c r="G31" i="2"/>
  <c r="V83" i="2"/>
  <c r="V84" i="2" s="1"/>
  <c r="V85" i="2" s="1"/>
  <c r="F26" i="3"/>
  <c r="Q47" i="1"/>
  <c r="Q57" i="1"/>
  <c r="T74" i="2"/>
  <c r="E29" i="2"/>
  <c r="E38" i="2"/>
  <c r="W75" i="2"/>
  <c r="W45" i="2"/>
  <c r="H39" i="2"/>
  <c r="W19" i="2"/>
  <c r="W23" i="2" s="1"/>
  <c r="H58" i="3"/>
  <c r="H50" i="3"/>
  <c r="H55" i="3"/>
  <c r="H46" i="3"/>
  <c r="H51" i="3"/>
  <c r="H45" i="3"/>
  <c r="H42" i="3"/>
  <c r="H40" i="3"/>
  <c r="H43" i="3"/>
  <c r="H53" i="3"/>
  <c r="H47" i="3"/>
  <c r="H52" i="3"/>
  <c r="H41" i="3"/>
  <c r="H44" i="3"/>
  <c r="O75" i="1"/>
  <c r="O76" i="1" s="1"/>
  <c r="S74" i="2"/>
  <c r="D29" i="2"/>
  <c r="D38" i="2"/>
  <c r="D48" i="3"/>
  <c r="E12" i="3"/>
  <c r="P64" i="1"/>
  <c r="E15" i="1"/>
  <c r="E15" i="3" s="1"/>
  <c r="E25" i="1"/>
  <c r="U48" i="1"/>
  <c r="I25" i="3"/>
  <c r="I26" i="1"/>
  <c r="T32" i="1"/>
  <c r="T65" i="1"/>
  <c r="T6" i="1"/>
  <c r="T56" i="1"/>
  <c r="T48" i="1"/>
  <c r="H48" i="3"/>
  <c r="H54" i="3"/>
  <c r="I58" i="3"/>
  <c r="I50" i="3"/>
  <c r="I55" i="3"/>
  <c r="I46" i="3"/>
  <c r="I45" i="3"/>
  <c r="I51" i="3"/>
  <c r="I41" i="3"/>
  <c r="I48" i="3"/>
  <c r="I43" i="3"/>
  <c r="I40" i="3"/>
  <c r="I47" i="3"/>
  <c r="I52" i="3"/>
  <c r="I53" i="3"/>
  <c r="I42" i="3"/>
  <c r="I49" i="3"/>
  <c r="I44" i="3"/>
  <c r="C56" i="1"/>
  <c r="D12" i="3"/>
  <c r="O64" i="1"/>
  <c r="D15" i="1"/>
  <c r="D15" i="3" s="1"/>
  <c r="D25" i="1"/>
  <c r="Q66" i="1" l="1"/>
  <c r="Q58" i="1"/>
  <c r="Q33" i="1"/>
  <c r="Q49" i="1"/>
  <c r="Q13" i="1"/>
  <c r="G25" i="3"/>
  <c r="G26" i="1"/>
  <c r="R32" i="1"/>
  <c r="R65" i="1"/>
  <c r="R6" i="1"/>
  <c r="R48" i="1"/>
  <c r="R56" i="1"/>
  <c r="W69" i="2"/>
  <c r="W61" i="2"/>
  <c r="R75" i="2"/>
  <c r="R45" i="2"/>
  <c r="R19" i="2"/>
  <c r="R23" i="2" s="1"/>
  <c r="C39" i="2"/>
  <c r="R68" i="2"/>
  <c r="W62" i="2"/>
  <c r="W70" i="2"/>
  <c r="W25" i="2"/>
  <c r="W46" i="2"/>
  <c r="C31" i="2"/>
  <c r="R83" i="2"/>
  <c r="R84" i="2" s="1"/>
  <c r="R85" i="2" s="1"/>
  <c r="I31" i="2"/>
  <c r="X83" i="2"/>
  <c r="X84" i="2" s="1"/>
  <c r="X85" i="2" s="1"/>
  <c r="M30" i="2"/>
  <c r="AB22" i="2" s="1"/>
  <c r="AB83" i="2"/>
  <c r="AB84" i="2" s="1"/>
  <c r="AB85" i="2" s="1"/>
  <c r="T75" i="2"/>
  <c r="T45" i="2"/>
  <c r="T19" i="2"/>
  <c r="T23" i="2" s="1"/>
  <c r="E39" i="2"/>
  <c r="T68" i="2"/>
  <c r="K30" i="2"/>
  <c r="Z22" i="2" s="1"/>
  <c r="K31" i="2"/>
  <c r="E9" i="2" s="1"/>
  <c r="K66" i="2" s="1"/>
  <c r="Z83" i="2"/>
  <c r="Z84" i="2" s="1"/>
  <c r="Z85" i="2" s="1"/>
  <c r="AA75" i="2"/>
  <c r="L39" i="2"/>
  <c r="AA61" i="2" s="1"/>
  <c r="AA45" i="2"/>
  <c r="AA19" i="2"/>
  <c r="X75" i="2"/>
  <c r="X19" i="2"/>
  <c r="X23" i="2" s="1"/>
  <c r="I39" i="2"/>
  <c r="X45" i="2"/>
  <c r="X68" i="2"/>
  <c r="E31" i="2"/>
  <c r="T83" i="2"/>
  <c r="T84" i="2" s="1"/>
  <c r="T85" i="2" s="1"/>
  <c r="Z45" i="2"/>
  <c r="Z75" i="2"/>
  <c r="K39" i="2"/>
  <c r="Z61" i="2" s="1"/>
  <c r="Z19" i="2"/>
  <c r="Z23" i="2" s="1"/>
  <c r="L30" i="2"/>
  <c r="AA22" i="2" s="1"/>
  <c r="AA83" i="2"/>
  <c r="AA84" i="2" s="1"/>
  <c r="AA85" i="2" s="1"/>
  <c r="E25" i="3"/>
  <c r="P65" i="1"/>
  <c r="E26" i="1"/>
  <c r="P32" i="1"/>
  <c r="P6" i="1"/>
  <c r="P56" i="1"/>
  <c r="P48" i="1"/>
  <c r="D25" i="3"/>
  <c r="O65" i="1"/>
  <c r="D26" i="1"/>
  <c r="O6" i="1"/>
  <c r="O32" i="1"/>
  <c r="O56" i="1"/>
  <c r="O48" i="1"/>
  <c r="S75" i="2"/>
  <c r="S45" i="2"/>
  <c r="S19" i="2"/>
  <c r="S23" i="2" s="1"/>
  <c r="D39" i="2"/>
  <c r="S68" i="2"/>
  <c r="S8" i="1"/>
  <c r="S11" i="1" s="1"/>
  <c r="Y62" i="2"/>
  <c r="Y70" i="2"/>
  <c r="Y25" i="2"/>
  <c r="Y46" i="2"/>
  <c r="U69" i="2"/>
  <c r="U61" i="2"/>
  <c r="D31" i="2"/>
  <c r="S83" i="2"/>
  <c r="S84" i="2" s="1"/>
  <c r="S85" i="2" s="1"/>
  <c r="V61" i="2"/>
  <c r="V69" i="2"/>
  <c r="U62" i="2"/>
  <c r="U70" i="2"/>
  <c r="U25" i="2"/>
  <c r="U46" i="2"/>
  <c r="U8" i="1"/>
  <c r="U11" i="1" s="1"/>
  <c r="T11" i="1"/>
  <c r="T8" i="1"/>
  <c r="V62" i="2"/>
  <c r="V70" i="2"/>
  <c r="V25" i="2"/>
  <c r="V46" i="2"/>
  <c r="Y69" i="2"/>
  <c r="Y61" i="2"/>
  <c r="J26" i="3"/>
  <c r="U47" i="1"/>
  <c r="U57" i="1"/>
  <c r="H26" i="3"/>
  <c r="S57" i="1"/>
  <c r="S47" i="1"/>
  <c r="AB75" i="2"/>
  <c r="AB45" i="2"/>
  <c r="AB19" i="2"/>
  <c r="M39" i="2"/>
  <c r="AB61" i="2" s="1"/>
  <c r="I26" i="3"/>
  <c r="T57" i="1"/>
  <c r="T47" i="1"/>
  <c r="N8" i="1"/>
  <c r="N11" i="1" s="1"/>
  <c r="C26" i="3"/>
  <c r="N57" i="1"/>
  <c r="N47" i="1"/>
  <c r="N66" i="1" l="1"/>
  <c r="N58" i="1"/>
  <c r="N33" i="1"/>
  <c r="N49" i="1"/>
  <c r="N13" i="1"/>
  <c r="U49" i="1"/>
  <c r="U66" i="1"/>
  <c r="U58" i="1"/>
  <c r="U33" i="1"/>
  <c r="U13" i="1"/>
  <c r="S33" i="1"/>
  <c r="S49" i="1"/>
  <c r="S13" i="1"/>
  <c r="S66" i="1"/>
  <c r="S58" i="1"/>
  <c r="S70" i="2"/>
  <c r="S46" i="2"/>
  <c r="S62" i="2"/>
  <c r="S25" i="2"/>
  <c r="P8" i="1"/>
  <c r="P11" i="1" s="1"/>
  <c r="E26" i="3"/>
  <c r="P47" i="1"/>
  <c r="P57" i="1"/>
  <c r="T13" i="1"/>
  <c r="T66" i="1"/>
  <c r="T58" i="1"/>
  <c r="T49" i="1"/>
  <c r="T33" i="1"/>
  <c r="T61" i="2"/>
  <c r="T69" i="2"/>
  <c r="W76" i="2"/>
  <c r="W63" i="2"/>
  <c r="W64" i="2"/>
  <c r="W71" i="2"/>
  <c r="W72" i="2"/>
  <c r="W31" i="2"/>
  <c r="W35" i="2" s="1"/>
  <c r="R8" i="1"/>
  <c r="R11" i="1" s="1"/>
  <c r="X61" i="2"/>
  <c r="X69" i="2"/>
  <c r="T70" i="2"/>
  <c r="T62" i="2"/>
  <c r="T25" i="2"/>
  <c r="T46" i="2"/>
  <c r="Y76" i="2"/>
  <c r="Y63" i="2"/>
  <c r="Y64" i="2"/>
  <c r="Y71" i="2"/>
  <c r="Y72" i="2"/>
  <c r="Y31" i="2"/>
  <c r="Y35" i="2" s="1"/>
  <c r="X62" i="2"/>
  <c r="X70" i="2"/>
  <c r="X25" i="2"/>
  <c r="X46" i="2"/>
  <c r="O8" i="1"/>
  <c r="O11" i="1" s="1"/>
  <c r="L31" i="2"/>
  <c r="F9" i="2" s="1"/>
  <c r="L66" i="2" s="1"/>
  <c r="G26" i="3"/>
  <c r="R47" i="1"/>
  <c r="R57" i="1"/>
  <c r="D26" i="3"/>
  <c r="O47" i="1"/>
  <c r="O57" i="1"/>
  <c r="AA23" i="2"/>
  <c r="R61" i="2"/>
  <c r="R69" i="2"/>
  <c r="Z62" i="2"/>
  <c r="Z25" i="2"/>
  <c r="Z46" i="2"/>
  <c r="R70" i="2"/>
  <c r="R62" i="2"/>
  <c r="R46" i="2"/>
  <c r="R25" i="2"/>
  <c r="Q59" i="1"/>
  <c r="Q67" i="1"/>
  <c r="Q50" i="1"/>
  <c r="Q15" i="1"/>
  <c r="U71" i="2"/>
  <c r="U72" i="2"/>
  <c r="U76" i="2"/>
  <c r="U63" i="2"/>
  <c r="U64" i="2"/>
  <c r="U31" i="2"/>
  <c r="U35" i="2" s="1"/>
  <c r="M31" i="2"/>
  <c r="G9" i="2" s="1"/>
  <c r="M66" i="2" s="1"/>
  <c r="AB23" i="2"/>
  <c r="V72" i="2"/>
  <c r="V76" i="2"/>
  <c r="V63" i="2"/>
  <c r="V64" i="2"/>
  <c r="V71" i="2"/>
  <c r="V31" i="2"/>
  <c r="V35" i="2" s="1"/>
  <c r="S61" i="2"/>
  <c r="S69" i="2"/>
  <c r="K68" i="2"/>
  <c r="Z60" i="2"/>
  <c r="Z59" i="2"/>
  <c r="P33" i="1" l="1"/>
  <c r="P49" i="1"/>
  <c r="P13" i="1"/>
  <c r="P58" i="1"/>
  <c r="P66" i="1"/>
  <c r="O66" i="1"/>
  <c r="O58" i="1"/>
  <c r="O33" i="1"/>
  <c r="O49" i="1"/>
  <c r="O13" i="1"/>
  <c r="R49" i="1"/>
  <c r="R58" i="1"/>
  <c r="R13" i="1"/>
  <c r="R66" i="1"/>
  <c r="R33" i="1"/>
  <c r="Q51" i="1"/>
  <c r="Q60" i="1"/>
  <c r="Q18" i="1"/>
  <c r="Z76" i="2"/>
  <c r="Z63" i="2"/>
  <c r="Z64" i="2"/>
  <c r="Z31" i="2"/>
  <c r="Z35" i="2" s="1"/>
  <c r="K42" i="2" s="1"/>
  <c r="L68" i="2"/>
  <c r="AA60" i="2"/>
  <c r="AA59" i="2"/>
  <c r="U59" i="1"/>
  <c r="U50" i="1"/>
  <c r="U15" i="1"/>
  <c r="U67" i="1"/>
  <c r="T64" i="2"/>
  <c r="T71" i="2"/>
  <c r="T72" i="2"/>
  <c r="T76" i="2"/>
  <c r="T63" i="2"/>
  <c r="T31" i="2"/>
  <c r="T35" i="2" s="1"/>
  <c r="AA62" i="2"/>
  <c r="AA25" i="2"/>
  <c r="AA46" i="2"/>
  <c r="N59" i="1"/>
  <c r="N15" i="1"/>
  <c r="N50" i="1"/>
  <c r="S64" i="2"/>
  <c r="S71" i="2"/>
  <c r="S72" i="2"/>
  <c r="S76" i="2"/>
  <c r="S63" i="2"/>
  <c r="S31" i="2"/>
  <c r="S35" i="2" s="1"/>
  <c r="AB62" i="2"/>
  <c r="AB25" i="2"/>
  <c r="AB46" i="2"/>
  <c r="R63" i="2"/>
  <c r="R64" i="2"/>
  <c r="R71" i="2"/>
  <c r="R72" i="2"/>
  <c r="R31" i="2"/>
  <c r="R35" i="2" s="1"/>
  <c r="AB60" i="2"/>
  <c r="M68" i="2"/>
  <c r="AB59" i="2"/>
  <c r="X76" i="2"/>
  <c r="X63" i="2"/>
  <c r="X64" i="2"/>
  <c r="X71" i="2"/>
  <c r="X72" i="2"/>
  <c r="X31" i="2"/>
  <c r="X35" i="2" s="1"/>
  <c r="T67" i="1"/>
  <c r="T50" i="1"/>
  <c r="T59" i="1"/>
  <c r="T15" i="1"/>
  <c r="S59" i="1"/>
  <c r="S67" i="1"/>
  <c r="S50" i="1"/>
  <c r="S15" i="1"/>
  <c r="K51" i="2" l="1"/>
  <c r="Z67" i="2"/>
  <c r="Z68" i="2"/>
  <c r="Z69" i="2"/>
  <c r="Z70" i="2"/>
  <c r="Z72" i="2"/>
  <c r="Z71" i="2"/>
  <c r="O59" i="1"/>
  <c r="O67" i="1"/>
  <c r="O50" i="1"/>
  <c r="O15" i="1"/>
  <c r="N51" i="1"/>
  <c r="N18" i="1"/>
  <c r="N60" i="1"/>
  <c r="U51" i="1"/>
  <c r="U60" i="1"/>
  <c r="U18" i="1"/>
  <c r="Q61" i="1"/>
  <c r="Q52" i="1"/>
  <c r="Q21" i="1"/>
  <c r="Q24" i="1" s="1"/>
  <c r="Q25" i="1" s="1"/>
  <c r="AB63" i="2"/>
  <c r="AB64" i="2"/>
  <c r="AB76" i="2"/>
  <c r="AB31" i="2"/>
  <c r="AB35" i="2" s="1"/>
  <c r="AA63" i="2"/>
  <c r="AA64" i="2"/>
  <c r="AA76" i="2"/>
  <c r="AA31" i="2"/>
  <c r="AA35" i="2" s="1"/>
  <c r="L42" i="2" s="1"/>
  <c r="S51" i="1"/>
  <c r="S60" i="1"/>
  <c r="S18" i="1"/>
  <c r="P59" i="1"/>
  <c r="P67" i="1"/>
  <c r="P50" i="1"/>
  <c r="P15" i="1"/>
  <c r="T60" i="1"/>
  <c r="T51" i="1"/>
  <c r="T18" i="1"/>
  <c r="R59" i="1"/>
  <c r="R67" i="1"/>
  <c r="R50" i="1"/>
  <c r="R15" i="1"/>
  <c r="M42" i="2" l="1"/>
  <c r="L51" i="2"/>
  <c r="AA69" i="2"/>
  <c r="AA68" i="2"/>
  <c r="AA67" i="2"/>
  <c r="AA70" i="2"/>
  <c r="AA71" i="2"/>
  <c r="AA72" i="2"/>
  <c r="S61" i="1"/>
  <c r="S52" i="1"/>
  <c r="S21" i="1"/>
  <c r="S24" i="1" s="1"/>
  <c r="S25" i="1" s="1"/>
  <c r="O51" i="1"/>
  <c r="O60" i="1"/>
  <c r="O18" i="1"/>
  <c r="R51" i="1"/>
  <c r="R60" i="1"/>
  <c r="R18" i="1"/>
  <c r="U61" i="1"/>
  <c r="U52" i="1"/>
  <c r="U21" i="1"/>
  <c r="U24" i="1" s="1"/>
  <c r="U25" i="1" s="1"/>
  <c r="P51" i="1"/>
  <c r="P60" i="1"/>
  <c r="P18" i="1"/>
  <c r="T61" i="1"/>
  <c r="T52" i="1"/>
  <c r="T21" i="1"/>
  <c r="T24" i="1" s="1"/>
  <c r="T25" i="1" s="1"/>
  <c r="N61" i="1"/>
  <c r="N52" i="1"/>
  <c r="N21" i="1"/>
  <c r="N24" i="1" s="1"/>
  <c r="N25" i="1" s="1"/>
  <c r="K80" i="2"/>
  <c r="K82" i="2"/>
  <c r="K69" i="2"/>
  <c r="K81" i="2"/>
  <c r="P21" i="1" l="1"/>
  <c r="P24" i="1" s="1"/>
  <c r="P25" i="1" s="1"/>
  <c r="P61" i="1"/>
  <c r="P52" i="1"/>
  <c r="R21" i="1"/>
  <c r="R24" i="1" s="1"/>
  <c r="R25" i="1" s="1"/>
  <c r="R52" i="1"/>
  <c r="R61" i="1"/>
  <c r="O61" i="1"/>
  <c r="O52" i="1"/>
  <c r="O21" i="1"/>
  <c r="O24" i="1" s="1"/>
  <c r="O25" i="1" s="1"/>
  <c r="L82" i="2"/>
  <c r="L69" i="2"/>
  <c r="L81" i="2"/>
  <c r="L80" i="2"/>
  <c r="M51" i="2"/>
  <c r="AB68" i="2"/>
  <c r="AB69" i="2"/>
  <c r="AB67" i="2"/>
  <c r="AB70" i="2"/>
  <c r="AB72" i="2"/>
  <c r="AB7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<sst xmlns="http://schemas.openxmlformats.org/spreadsheetml/2006/main" count="963" uniqueCount="624">
  <si>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</si>
  <si>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HLD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</si>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</sst>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87035</v>
      </c>
      <c r="O6" s="187">
        <f t="shared" si="1"/>
        <v>82603</v>
      </c>
      <c r="P6" s="187">
        <f t="shared" si="1"/>
        <v>98047</v>
      </c>
      <c r="Q6" s="187">
        <f t="shared" si="1"/>
        <v>19265</v>
      </c>
      <c r="R6" s="187">
        <f t="shared" si="1"/>
        <v>8159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438743</v>
      </c>
      <c r="D7" s="123">
        <f>SUMIF(PL.data!$D$3:$D$25, FSA!$A7, PL.data!F$3:F$25)</f>
        <v>420135</v>
      </c>
      <c r="E7" s="123">
        <f>SUMIF(PL.data!$D$3:$D$25, FSA!$A7, PL.data!G$3:G$25)</f>
        <v>182028</v>
      </c>
      <c r="F7" s="123">
        <f>SUMIF(PL.data!$D$3:$D$25, FSA!$A7, PL.data!H$3:H$25)</f>
        <v>80925</v>
      </c>
      <c r="G7" s="123">
        <f>SUMIF(PL.data!$D$3:$D$25, FSA!$A7, PL.data!I$3:I$25)</f>
        <v>35450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-312599</v>
      </c>
      <c r="D8" s="123">
        <f>-SUMIF(PL.data!$D$3:$D$25, FSA!$A8, PL.data!F$3:F$25)</f>
        <v>-298877</v>
      </c>
      <c r="E8" s="123">
        <f>-SUMIF(PL.data!$D$3:$D$25, FSA!$A8, PL.data!G$3:G$25)</f>
        <v>-42999</v>
      </c>
      <c r="F8" s="123">
        <f>-SUMIF(PL.data!$D$3:$D$25, FSA!$A8, PL.data!H$3:H$25)</f>
        <v>-6755</v>
      </c>
      <c r="G8" s="123">
        <f>-SUMIF(PL.data!$D$3:$D$25, FSA!$A8, PL.data!I$3:I$25)</f>
        <v>-15157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-87035</v>
      </c>
      <c r="O8" s="190">
        <f>CF.data!F12-FSA!O7-FSA!O6</f>
        <v>-82603</v>
      </c>
      <c r="P8" s="190">
        <f>CF.data!G12-FSA!P7-FSA!P6</f>
        <v>-98047</v>
      </c>
      <c r="Q8" s="190">
        <f>CF.data!H12-FSA!Q7-FSA!Q6</f>
        <v>-19265</v>
      </c>
      <c r="R8" s="190">
        <f>CF.data!I12-FSA!R7-FSA!R6</f>
        <v>-8159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126144</v>
      </c>
      <c r="D9" s="187">
        <f t="shared" si="3"/>
        <v>121258</v>
      </c>
      <c r="E9" s="187">
        <f t="shared" si="3"/>
        <v>139029</v>
      </c>
      <c r="F9" s="187">
        <f t="shared" si="3"/>
        <v>74170</v>
      </c>
      <c r="G9" s="187">
        <f t="shared" si="3"/>
        <v>20293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-39109</v>
      </c>
      <c r="D10" s="123">
        <f>-SUMIF(PL.data!$D$3:$D$25, FSA!$A10, PL.data!F$3:F$25)</f>
        <v>-38655</v>
      </c>
      <c r="E10" s="123">
        <f>-SUMIF(PL.data!$D$3:$D$25, FSA!$A10, PL.data!G$3:G$25)</f>
        <v>-40982</v>
      </c>
      <c r="F10" s="123">
        <f>-SUMIF(PL.data!$D$3:$D$25, FSA!$A10, PL.data!H$3:H$25)</f>
        <v>-54905</v>
      </c>
      <c r="G10" s="123">
        <f>-SUMIF(PL.data!$D$3:$D$25, FSA!$A10, PL.data!I$3:I$25)</f>
        <v>-12134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0</v>
      </c>
      <c r="O11" s="187">
        <f t="shared" si="4"/>
        <v>0</v>
      </c>
      <c r="P11" s="187">
        <f t="shared" si="4"/>
        <v>0</v>
      </c>
      <c r="Q11" s="187">
        <f t="shared" si="4"/>
        <v>0</v>
      </c>
      <c r="R11" s="187">
        <f t="shared" si="4"/>
        <v>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87035</v>
      </c>
      <c r="D12" s="187">
        <f t="shared" si="5"/>
        <v>82603</v>
      </c>
      <c r="E12" s="187">
        <f t="shared" si="5"/>
        <v>98047</v>
      </c>
      <c r="F12" s="187">
        <f t="shared" si="5"/>
        <v>19265</v>
      </c>
      <c r="G12" s="187">
        <f t="shared" si="5"/>
        <v>8159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0</v>
      </c>
      <c r="P12" s="190">
        <f>SUMIF(CF.data!$D$4:$D$43, $L12, CF.data!G$4:G$43)</f>
        <v>0</v>
      </c>
      <c r="Q12" s="190">
        <f>SUMIF(CF.data!$D$4:$D$43, $L12, CF.data!H$4:H$43)</f>
        <v>0</v>
      </c>
      <c r="R12" s="190">
        <f>SUMIF(CF.data!$D$4:$D$43, $L12, CF.data!I$4:I$43)</f>
        <v>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6</v>
      </c>
      <c r="D13" s="123">
        <f>SUMIF(PL.data!$D$3:$D$25, FSA!$A13, PL.data!F$3:F$25)</f>
        <v>170</v>
      </c>
      <c r="E13" s="123">
        <f>SUMIF(PL.data!$D$3:$D$25, FSA!$A13, PL.data!G$3:G$25)</f>
        <v>156</v>
      </c>
      <c r="F13" s="123">
        <f>SUMIF(PL.data!$D$3:$D$25, FSA!$A13, PL.data!H$3:H$25)</f>
        <v>3</v>
      </c>
      <c r="G13" s="123">
        <f>SUMIF(PL.data!$D$3:$D$25, FSA!$A13, PL.data!I$3:I$25)</f>
        <v>-1953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0</v>
      </c>
      <c r="O13" s="187">
        <f t="shared" si="6"/>
        <v>0</v>
      </c>
      <c r="P13" s="187">
        <f t="shared" si="6"/>
        <v>0</v>
      </c>
      <c r="Q13" s="187">
        <f t="shared" si="6"/>
        <v>0</v>
      </c>
      <c r="R13" s="187">
        <f t="shared" si="6"/>
        <v>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-7762</v>
      </c>
      <c r="D14" s="123">
        <f>-SUMIF(PL.data!$D$3:$D$25, FSA!$A14, PL.data!F$3:F$25)</f>
        <v>-5806</v>
      </c>
      <c r="E14" s="123">
        <f>-SUMIF(PL.data!$D$3:$D$25, FSA!$A14, PL.data!G$3:G$25)</f>
        <v>-11339</v>
      </c>
      <c r="F14" s="123">
        <f>-SUMIF(PL.data!$D$3:$D$25, FSA!$A14, PL.data!H$3:H$25)</f>
        <v>-5436</v>
      </c>
      <c r="G14" s="123">
        <f>-SUMIF(PL.data!$D$3:$D$25, FSA!$A14, PL.data!I$3:I$25)</f>
        <v>-3786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0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12476</v>
      </c>
      <c r="D15" s="123">
        <f t="shared" si="7"/>
        <v>16616</v>
      </c>
      <c r="E15" s="123">
        <f t="shared" si="7"/>
        <v>-593</v>
      </c>
      <c r="F15" s="123">
        <f t="shared" si="7"/>
        <v>8455</v>
      </c>
      <c r="G15" s="123">
        <f t="shared" si="7"/>
        <v>4082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0</v>
      </c>
      <c r="O15" s="187">
        <f t="shared" si="8"/>
        <v>0</v>
      </c>
      <c r="P15" s="187">
        <f t="shared" si="8"/>
        <v>0</v>
      </c>
      <c r="Q15" s="187">
        <f t="shared" si="8"/>
        <v>0</v>
      </c>
      <c r="R15" s="187">
        <f t="shared" si="8"/>
        <v>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91755</v>
      </c>
      <c r="D16" s="175">
        <f>SUMIF(PL.data!$D$3:$D$25, FSA!$A16, PL.data!F$3:F$25)</f>
        <v>93583</v>
      </c>
      <c r="E16" s="175">
        <f>SUMIF(PL.data!$D$3:$D$25, FSA!$A16, PL.data!G$3:G$25)</f>
        <v>86271</v>
      </c>
      <c r="F16" s="175">
        <f>SUMIF(PL.data!$D$3:$D$25, FSA!$A16, PL.data!H$3:H$25)</f>
        <v>22287</v>
      </c>
      <c r="G16" s="175">
        <f>SUMIF(PL.data!$D$3:$D$25, FSA!$A16, PL.data!I$3:I$25)</f>
        <v>6502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0</v>
      </c>
      <c r="P16" s="190">
        <f>SUMIF(CF.data!$D$4:$D$43, $L16, CF.data!G$4:G$43)</f>
        <v>0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-18351</v>
      </c>
      <c r="D17" s="123">
        <f>-SUMIF(PL.data!$D$3:$D$25, FSA!$A17, PL.data!F$3:F$25)</f>
        <v>-17718</v>
      </c>
      <c r="E17" s="123">
        <f>-SUMIF(PL.data!$D$3:$D$25, FSA!$A17, PL.data!G$3:G$25)</f>
        <v>-12008</v>
      </c>
      <c r="F17" s="123">
        <f>-SUMIF(PL.data!$D$3:$D$25, FSA!$A17, PL.data!H$3:H$25)</f>
        <v>-7066</v>
      </c>
      <c r="G17" s="123">
        <f>-SUMIF(PL.data!$D$3:$D$25, FSA!$A17, PL.data!I$3:I$25)</f>
        <v>-1623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73404</v>
      </c>
      <c r="D18" s="187">
        <f t="shared" si="9"/>
        <v>75865</v>
      </c>
      <c r="E18" s="187">
        <f t="shared" si="9"/>
        <v>74263</v>
      </c>
      <c r="F18" s="187">
        <f t="shared" si="9"/>
        <v>15221</v>
      </c>
      <c r="G18" s="187">
        <f t="shared" si="9"/>
        <v>4879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0</v>
      </c>
      <c r="O18" s="194">
        <f t="shared" si="10"/>
        <v>0</v>
      </c>
      <c r="P18" s="194">
        <f t="shared" si="10"/>
        <v>0</v>
      </c>
      <c r="Q18" s="194">
        <f t="shared" si="10"/>
        <v>0</v>
      </c>
      <c r="R18" s="194">
        <f t="shared" si="10"/>
        <v>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0</v>
      </c>
      <c r="E21" s="196">
        <f>SUMIF(CF.data!$D$4:$D$43, FSA!$A21, CF.data!G$4:G$43)</f>
        <v>0</v>
      </c>
      <c r="F21" s="196">
        <f>SUMIF(CF.data!$D$4:$D$43, FSA!$A21, CF.data!H$4:H$43)</f>
        <v>0</v>
      </c>
      <c r="G21" s="196">
        <f>SUMIF(CF.data!$D$4:$D$43, FSA!$A21, CF.data!I$4:I$43)</f>
        <v>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0</v>
      </c>
      <c r="O21" s="198">
        <f t="shared" si="11"/>
        <v>0</v>
      </c>
      <c r="P21" s="198">
        <f t="shared" si="11"/>
        <v>0</v>
      </c>
      <c r="Q21" s="198">
        <f t="shared" si="11"/>
        <v>0</v>
      </c>
      <c r="R21" s="198">
        <f t="shared" si="11"/>
        <v>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0</v>
      </c>
      <c r="O24" s="199">
        <f t="shared" si="12"/>
        <v>0</v>
      </c>
      <c r="P24" s="199">
        <f t="shared" si="12"/>
        <v>0</v>
      </c>
      <c r="Q24" s="199">
        <f t="shared" si="12"/>
        <v>0</v>
      </c>
      <c r="R24" s="199">
        <f t="shared" si="12"/>
        <v>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87035</v>
      </c>
      <c r="D25" s="196">
        <f t="shared" si="13"/>
        <v>82603</v>
      </c>
      <c r="E25" s="196">
        <f t="shared" si="13"/>
        <v>98047</v>
      </c>
      <c r="F25" s="196">
        <f t="shared" si="13"/>
        <v>19265</v>
      </c>
      <c r="G25" s="196">
        <f t="shared" si="13"/>
        <v>8159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0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87035</v>
      </c>
      <c r="D26" s="196">
        <f t="shared" si="14"/>
        <v>82603</v>
      </c>
      <c r="E26" s="196">
        <f t="shared" si="14"/>
        <v>98047</v>
      </c>
      <c r="F26" s="196">
        <f t="shared" si="14"/>
        <v>19265</v>
      </c>
      <c r="G26" s="196">
        <f t="shared" si="14"/>
        <v>8159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85525</v>
      </c>
      <c r="D29" s="202">
        <f>SUMIF(BS.data!$D$5:$D$116,FSA!$A29,BS.data!F$5:F$116)</f>
        <v>232929</v>
      </c>
      <c r="E29" s="202">
        <f>SUMIF(BS.data!$D$5:$D$116,FSA!$A29,BS.data!G$5:G$116)</f>
        <v>214280</v>
      </c>
      <c r="F29" s="202">
        <f>SUMIF(BS.data!$D$5:$D$116,FSA!$A29,BS.data!H$5:H$116)</f>
        <v>182584</v>
      </c>
      <c r="G29" s="202">
        <f>SUMIF(BS.data!$D$5:$D$116,FSA!$A29,BS.data!I$5:I$116)</f>
        <v>107028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245617</v>
      </c>
      <c r="D30" s="202">
        <f>SUMIF(BS.data!$D$5:$D$116,FSA!$A30,BS.data!F$5:F$116)</f>
        <v>296571</v>
      </c>
      <c r="E30" s="202">
        <f>SUMIF(BS.data!$D$5:$D$116,FSA!$A30,BS.data!G$5:G$116)</f>
        <v>82051</v>
      </c>
      <c r="F30" s="202">
        <f>SUMIF(BS.data!$D$5:$D$116,FSA!$A30,BS.data!H$5:H$116)</f>
        <v>23303</v>
      </c>
      <c r="G30" s="202">
        <f>SUMIF(BS.data!$D$5:$D$116,FSA!$A30,BS.data!I$5:I$116)</f>
        <v>29164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-4.2412072671244916E-2</v>
      </c>
      <c r="P30" s="204">
        <f t="shared" si="17"/>
        <v>-0.56673926237994932</v>
      </c>
      <c r="Q30" s="204">
        <f t="shared" si="17"/>
        <v>-0.555425538928077</v>
      </c>
      <c r="R30" s="204">
        <f t="shared" si="17"/>
        <v>-0.5619400679641644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97935</v>
      </c>
      <c r="D31" s="202">
        <f>SUMIF(BS.data!$D$5:$D$116,FSA!$A31,BS.data!F$5:F$116)</f>
        <v>17903</v>
      </c>
      <c r="E31" s="202">
        <f>SUMIF(BS.data!$D$5:$D$116,FSA!$A31,BS.data!G$5:G$116)</f>
        <v>153605</v>
      </c>
      <c r="F31" s="202">
        <f>SUMIF(BS.data!$D$5:$D$116,FSA!$A31,BS.data!H$5:H$116)</f>
        <v>223452</v>
      </c>
      <c r="G31" s="202">
        <f>SUMIF(BS.data!$D$5:$D$116,FSA!$A31,BS.data!I$5:I$116)</f>
        <v>303337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0.28751227939818985</v>
      </c>
      <c r="O31" s="205">
        <f t="shared" si="18"/>
        <v>0.2886167541385507</v>
      </c>
      <c r="P31" s="205">
        <f t="shared" si="18"/>
        <v>0.76377810007251634</v>
      </c>
      <c r="Q31" s="205">
        <f t="shared" si="18"/>
        <v>0.91652764905776951</v>
      </c>
      <c r="R31" s="205">
        <f t="shared" si="18"/>
        <v>0.57244005641748941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72938</v>
      </c>
      <c r="D32" s="202">
        <f>SUMIF(BS.data!$D$5:$D$116,FSA!$A32,BS.data!F$5:F$116)</f>
        <v>47524</v>
      </c>
      <c r="E32" s="202">
        <f>SUMIF(BS.data!$D$5:$D$116,FSA!$A32,BS.data!G$5:G$116)</f>
        <v>33252</v>
      </c>
      <c r="F32" s="202">
        <f>SUMIF(BS.data!$D$5:$D$116,FSA!$A32,BS.data!H$5:H$116)</f>
        <v>27197</v>
      </c>
      <c r="G32" s="202">
        <f>SUMIF(BS.data!$D$5:$D$116,FSA!$A32,BS.data!I$5:I$116)</f>
        <v>31253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0.19837353530426696</v>
      </c>
      <c r="O32" s="206">
        <f t="shared" si="19"/>
        <v>0.19661061325526319</v>
      </c>
      <c r="P32" s="206">
        <f t="shared" si="19"/>
        <v>0.53863691300239525</v>
      </c>
      <c r="Q32" s="206">
        <f t="shared" si="19"/>
        <v>0.23805993203583564</v>
      </c>
      <c r="R32" s="206">
        <f t="shared" si="19"/>
        <v>0.23015514809590973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12</v>
      </c>
      <c r="F33" s="202">
        <f>SUMIF(BS.data!$D$5:$D$116,FSA!$A33,BS.data!H$5:H$116)</f>
        <v>156</v>
      </c>
      <c r="G33" s="202">
        <f>SUMIF(BS.data!$D$5:$D$116,FSA!$A33,BS.data!I$5:I$116)</f>
        <v>156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</v>
      </c>
      <c r="O33" s="205">
        <f t="shared" si="20"/>
        <v>0</v>
      </c>
      <c r="P33" s="205">
        <f t="shared" si="20"/>
        <v>0</v>
      </c>
      <c r="Q33" s="205">
        <f t="shared" si="20"/>
        <v>0</v>
      </c>
      <c r="R33" s="205">
        <f t="shared" si="20"/>
        <v>0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132216</v>
      </c>
      <c r="D34" s="202">
        <f>SUMIF(BS.data!$D$5:$D$116,FSA!$A34,BS.data!F$5:F$116)</f>
        <v>3960</v>
      </c>
      <c r="E34" s="202">
        <f>SUMIF(BS.data!$D$5:$D$116,FSA!$A34,BS.data!G$5:G$116)</f>
        <v>8713</v>
      </c>
      <c r="F34" s="202">
        <f>SUMIF(BS.data!$D$5:$D$116,FSA!$A34,BS.data!H$5:H$116)</f>
        <v>9382</v>
      </c>
      <c r="G34" s="202">
        <f>SUMIF(BS.data!$D$5:$D$116,FSA!$A34,BS.data!I$5:I$116)</f>
        <v>31592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0.16823636948389389</v>
      </c>
      <c r="P34" s="207">
        <f t="shared" si="21"/>
        <v>0.18530383583306517</v>
      </c>
      <c r="Q34" s="207">
        <f t="shared" si="21"/>
        <v>5.7646121887976513E-2</v>
      </c>
      <c r="R34" s="207">
        <f t="shared" si="21"/>
        <v>2.0408487137574788E-2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82379</v>
      </c>
      <c r="D35" s="202">
        <f>SUMIF(BS.data!$D$5:$D$116,FSA!$A35,BS.data!F$5:F$116)</f>
        <v>78799</v>
      </c>
      <c r="E35" s="202">
        <f>SUMIF(BS.data!$D$5:$D$116,FSA!$A35,BS.data!G$5:G$116)</f>
        <v>75220</v>
      </c>
      <c r="F35" s="202">
        <f>SUMIF(BS.data!$D$5:$D$116,FSA!$A35,BS.data!H$5:H$116)</f>
        <v>69141</v>
      </c>
      <c r="G35" s="202">
        <f>SUMIF(BS.data!$D$5:$D$116,FSA!$A35,BS.data!I$5:I$116)</f>
        <v>65561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235.51789305818366</v>
      </c>
      <c r="P35" s="131">
        <f t="shared" si="22"/>
        <v>379.60376974970887</v>
      </c>
      <c r="Q35" s="131">
        <f t="shared" si="22"/>
        <v>237.59165894346617</v>
      </c>
      <c r="R35" s="131">
        <f t="shared" si="22"/>
        <v>270.10514809590973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57949</v>
      </c>
      <c r="D36" s="202">
        <f>SUMIF(BS.data!$D$5:$D$116,FSA!$A36,BS.data!F$5:F$116)</f>
        <v>51546</v>
      </c>
      <c r="E36" s="202">
        <f>SUMIF(BS.data!$D$5:$D$116,FSA!$A36,BS.data!G$5:G$116)</f>
        <v>45320</v>
      </c>
      <c r="F36" s="202">
        <f>SUMIF(BS.data!$D$5:$D$116,FSA!$A36,BS.data!H$5:H$116)</f>
        <v>38952</v>
      </c>
      <c r="G36" s="202">
        <f>SUMIF(BS.data!$D$5:$D$116,FSA!$A36,BS.data!I$5:I$116)</f>
        <v>39947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70.732893464535579</v>
      </c>
      <c r="P36" s="131">
        <f t="shared" si="23"/>
        <v>727.92878904160568</v>
      </c>
      <c r="Q36" s="131">
        <f t="shared" si="23"/>
        <v>10186.958179126574</v>
      </c>
      <c r="R36" s="131">
        <f t="shared" si="23"/>
        <v>6342.8773833872146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101</v>
      </c>
      <c r="D37" s="202">
        <f>SUMIF(BS.data!$D$5:$D$116,FSA!$A37,BS.data!F$5:F$116)</f>
        <v>66</v>
      </c>
      <c r="E37" s="202">
        <f>SUMIF(BS.data!$D$5:$D$116,FSA!$A37,BS.data!G$5:G$116)</f>
        <v>31</v>
      </c>
      <c r="F37" s="202">
        <f>SUMIF(BS.data!$D$5:$D$116,FSA!$A37,BS.data!H$5:H$116)</f>
        <v>14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29.931936883734782</v>
      </c>
      <c r="P37" s="131">
        <f t="shared" si="24"/>
        <v>167.2035977580874</v>
      </c>
      <c r="Q37" s="131">
        <f t="shared" si="24"/>
        <v>537.260547742413</v>
      </c>
      <c r="R37" s="131">
        <f t="shared" si="24"/>
        <v>112.2428580853731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774660</v>
      </c>
      <c r="D38" s="208">
        <f t="shared" si="25"/>
        <v>729298</v>
      </c>
      <c r="E38" s="208">
        <f t="shared" si="25"/>
        <v>612484</v>
      </c>
      <c r="F38" s="208">
        <f t="shared" si="25"/>
        <v>574181</v>
      </c>
      <c r="G38" s="208">
        <f t="shared" si="25"/>
        <v>608038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283717</v>
      </c>
      <c r="O38" s="209">
        <f t="shared" si="26"/>
        <v>251701</v>
      </c>
      <c r="P38" s="209">
        <f t="shared" si="26"/>
        <v>177043</v>
      </c>
      <c r="Q38" s="209">
        <f t="shared" si="26"/>
        <v>241071</v>
      </c>
      <c r="R38" s="209">
        <f t="shared" si="26"/>
        <v>346001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0.63719756744855816</v>
      </c>
      <c r="P39" s="133">
        <f t="shared" si="27"/>
        <v>1.1776869492605533</v>
      </c>
      <c r="Q39" s="133">
        <f t="shared" si="27"/>
        <v>2.5833426011739267</v>
      </c>
      <c r="R39" s="133">
        <f t="shared" si="27"/>
        <v>8.2802820874471088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22833</v>
      </c>
      <c r="D40" s="202">
        <f>SUMIF(BS.data!$D$5:$D$116,FSA!$A40,BS.data!F$5:F$116)</f>
        <v>26186</v>
      </c>
      <c r="E40" s="202">
        <f>SUMIF(BS.data!$D$5:$D$116,FSA!$A40,BS.data!G$5:G$116)</f>
        <v>13209</v>
      </c>
      <c r="F40" s="202">
        <f>SUMIF(BS.data!$D$5:$D$116,FSA!$A40,BS.data!H$5:H$116)</f>
        <v>6677</v>
      </c>
      <c r="G40" s="202">
        <f>SUMIF(BS.data!$D$5:$D$116,FSA!$A40,BS.data!I$5:I$116)</f>
        <v>2645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7.6740490433353123</v>
      </c>
      <c r="P40" s="210">
        <f t="shared" si="28"/>
        <v>3.7583465818759936</v>
      </c>
      <c r="Q40" s="210">
        <f t="shared" si="28"/>
        <v>1.9205667362825138</v>
      </c>
      <c r="R40" s="210">
        <f t="shared" si="28"/>
        <v>0.89861721948313666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108780</v>
      </c>
      <c r="D41" s="202">
        <f>SUMIF(BS.data!$D$5:$D$116,FSA!$A41,BS.data!F$5:F$116)</f>
        <v>78819</v>
      </c>
      <c r="E41" s="202">
        <f>SUMIF(BS.data!$D$5:$D$116,FSA!$A41,BS.data!G$5:G$116)</f>
        <v>76446</v>
      </c>
      <c r="F41" s="202">
        <f>SUMIF(BS.data!$D$5:$D$116,FSA!$A41,BS.data!H$5:H$116)</f>
        <v>24941</v>
      </c>
      <c r="G41" s="202">
        <f>SUMIF(BS.data!$D$5:$D$116,FSA!$A41,BS.data!I$5:I$116)</f>
        <v>14556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 t="e">
        <f t="shared" si="29"/>
        <v>#DIV/0!</v>
      </c>
      <c r="P41" s="137" t="e">
        <f t="shared" si="29"/>
        <v>#DIV/0!</v>
      </c>
      <c r="Q41" s="137" t="e">
        <f t="shared" si="29"/>
        <v>#DIV/0!</v>
      </c>
      <c r="R41" s="137" t="e">
        <f t="shared" si="29"/>
        <v>#DIV/0!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1160</v>
      </c>
      <c r="D42" s="202">
        <f>SUMIF(BS.data!$D$5:$D$116,FSA!$A42,BS.data!F$5:F$116)</f>
        <v>1180</v>
      </c>
      <c r="E42" s="202">
        <f>SUMIF(BS.data!$D$5:$D$116,FSA!$A42,BS.data!G$5:G$116)</f>
        <v>907</v>
      </c>
      <c r="F42" s="202">
        <f>SUMIF(BS.data!$D$5:$D$116,FSA!$A42,BS.data!H$5:H$116)</f>
        <v>1419</v>
      </c>
      <c r="G42" s="202">
        <f>SUMIF(BS.data!$D$5:$D$116,FSA!$A42,BS.data!I$5:I$116)</f>
        <v>708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0</v>
      </c>
      <c r="P42" s="138">
        <f t="shared" si="30"/>
        <v>0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4112</v>
      </c>
      <c r="E43" s="202">
        <f>SUMIF(BS.data!$D$5:$D$116,FSA!$A43,BS.data!G$5:G$116)</f>
        <v>1315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22403</v>
      </c>
      <c r="D44" s="202">
        <f>SUMIF(BS.data!$D$5:$D$116,FSA!$A44,BS.data!F$5:F$116)</f>
        <v>29935</v>
      </c>
      <c r="E44" s="202">
        <f>SUMIF(BS.data!$D$5:$D$116,FSA!$A44,BS.data!G$5:G$116)</f>
        <v>44430</v>
      </c>
      <c r="F44" s="202">
        <f>SUMIF(BS.data!$D$5:$D$116,FSA!$A44,BS.data!H$5:H$116)</f>
        <v>54908</v>
      </c>
      <c r="G44" s="202">
        <f>SUMIF(BS.data!$D$5:$D$116,FSA!$A44,BS.data!I$5:I$116)</f>
        <v>68120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15858</v>
      </c>
      <c r="D45" s="202">
        <f>SUMIF(BS.data!$D$5:$D$116,FSA!$A45,BS.data!F$5:F$116)</f>
        <v>11152</v>
      </c>
      <c r="E45" s="202">
        <f>SUMIF(BS.data!$D$5:$D$116,FSA!$A45,BS.data!G$5:G$116)</f>
        <v>579</v>
      </c>
      <c r="F45" s="202">
        <f>SUMIF(BS.data!$D$5:$D$116,FSA!$A45,BS.data!H$5:H$116)</f>
        <v>0</v>
      </c>
      <c r="G45" s="202">
        <f>SUMIF(BS.data!$D$5:$D$116,FSA!$A45,BS.data!I$5:I$116)</f>
        <v>37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0.47943315253755414</v>
      </c>
      <c r="O45" s="136">
        <f t="shared" si="31"/>
        <v>0.26235509723529782</v>
      </c>
      <c r="P45" s="136">
        <f t="shared" si="31"/>
        <v>8.9554119407019822E-2</v>
      </c>
      <c r="Q45" s="136">
        <f t="shared" si="31"/>
        <v>9.0151695192656936E-2</v>
      </c>
      <c r="R45" s="136">
        <f t="shared" si="31"/>
        <v>0.23501575794285498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144408</v>
      </c>
      <c r="D46" s="202">
        <f>SUMIF(BS.data!$D$5:$D$116,FSA!$A46,BS.data!F$5:F$116)</f>
        <v>85142</v>
      </c>
      <c r="E46" s="202">
        <f>SUMIF(BS.data!$D$5:$D$116,FSA!$A46,BS.data!G$5:G$116)</f>
        <v>17772</v>
      </c>
      <c r="F46" s="202">
        <f>SUMIF(BS.data!$D$5:$D$116,FSA!$A46,BS.data!H$5:H$116)</f>
        <v>31210</v>
      </c>
      <c r="G46" s="202">
        <f>SUMIF(BS.data!$D$5:$D$116,FSA!$A46,BS.data!I$5:I$116)</f>
        <v>25129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1.1128139250725491</v>
      </c>
      <c r="O46" s="137">
        <f t="shared" si="32"/>
        <v>1.686263315309475</v>
      </c>
      <c r="P46" s="137">
        <f t="shared" si="32"/>
        <v>2.4804775624087241</v>
      </c>
      <c r="Q46" s="137">
        <f t="shared" si="32"/>
        <v>3.480363622176271</v>
      </c>
      <c r="R46" s="137">
        <f t="shared" si="32"/>
        <v>2.2797070023841117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51206</v>
      </c>
      <c r="D47" s="202">
        <f>SUMIF(BS.data!$D$5:$D$116,FSA!$A47,BS.data!F$5:F$116)</f>
        <v>34966</v>
      </c>
      <c r="E47" s="202">
        <f>SUMIF(BS.data!$D$5:$D$116,FSA!$A47,BS.data!G$5:G$116)</f>
        <v>21319</v>
      </c>
      <c r="F47" s="202">
        <f>SUMIF(BS.data!$D$5:$D$116,FSA!$A47,BS.data!H$5:H$116)</f>
        <v>9000</v>
      </c>
      <c r="G47" s="202">
        <f>SUMIF(BS.data!$D$5:$D$116,FSA!$A47,BS.data!I$5:I$116)</f>
        <v>74199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2.2475326018268511</v>
      </c>
      <c r="O47" s="211">
        <f t="shared" si="33"/>
        <v>1.4540391995448108</v>
      </c>
      <c r="P47" s="211">
        <f t="shared" si="33"/>
        <v>0.39869654349444655</v>
      </c>
      <c r="Q47" s="211">
        <f t="shared" si="33"/>
        <v>2.0872047754996106</v>
      </c>
      <c r="R47" s="211">
        <f t="shared" si="33"/>
        <v>12.174040936389263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195614</v>
      </c>
      <c r="D48" s="208">
        <f t="shared" si="34"/>
        <v>120108</v>
      </c>
      <c r="E48" s="208">
        <f t="shared" si="34"/>
        <v>39091</v>
      </c>
      <c r="F48" s="208">
        <f t="shared" si="34"/>
        <v>40210</v>
      </c>
      <c r="G48" s="208">
        <f t="shared" si="34"/>
        <v>99328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2.2475326018268511</v>
      </c>
      <c r="O48" s="174">
        <f t="shared" si="35"/>
        <v>1.4540391995448108</v>
      </c>
      <c r="P48" s="174">
        <f t="shared" si="35"/>
        <v>0.39869654349444655</v>
      </c>
      <c r="Q48" s="174">
        <f t="shared" si="35"/>
        <v>2.0872047754996106</v>
      </c>
      <c r="R48" s="174">
        <f t="shared" si="35"/>
        <v>12.174040936389263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366648</v>
      </c>
      <c r="D49" s="208">
        <f t="shared" si="36"/>
        <v>271492</v>
      </c>
      <c r="E49" s="208">
        <f t="shared" si="36"/>
        <v>175977</v>
      </c>
      <c r="F49" s="208">
        <f t="shared" si="36"/>
        <v>128155</v>
      </c>
      <c r="G49" s="208">
        <f t="shared" si="36"/>
        <v>185394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</v>
      </c>
      <c r="O49" s="136">
        <f t="shared" si="37"/>
        <v>0</v>
      </c>
      <c r="P49" s="136">
        <f t="shared" si="37"/>
        <v>0</v>
      </c>
      <c r="Q49" s="136">
        <f t="shared" si="37"/>
        <v>0</v>
      </c>
      <c r="R49" s="136">
        <f t="shared" si="37"/>
        <v>0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0</v>
      </c>
      <c r="O50" s="136">
        <f t="shared" si="38"/>
        <v>0</v>
      </c>
      <c r="P50" s="136">
        <f t="shared" si="38"/>
        <v>0</v>
      </c>
      <c r="Q50" s="136">
        <f t="shared" si="38"/>
        <v>0</v>
      </c>
      <c r="R50" s="136">
        <f t="shared" si="38"/>
        <v>0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280832</v>
      </c>
      <c r="D51" s="202">
        <f>SUMIF(BS.data!$D$5:$D$116,FSA!$A51,BS.data!F$5:F$116)</f>
        <v>280832</v>
      </c>
      <c r="E51" s="202">
        <f>SUMIF(BS.data!$D$5:$D$116,FSA!$A51,BS.data!G$5:G$116)</f>
        <v>280832</v>
      </c>
      <c r="F51" s="202">
        <f>SUMIF(BS.data!$D$5:$D$116,FSA!$A51,BS.data!H$5:H$116)</f>
        <v>280832</v>
      </c>
      <c r="G51" s="202">
        <f>SUMIF(BS.data!$D$5:$D$116,FSA!$A51,BS.data!I$5:I$116)</f>
        <v>280832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</v>
      </c>
      <c r="O51" s="136">
        <f t="shared" si="39"/>
        <v>0</v>
      </c>
      <c r="P51" s="136">
        <f t="shared" si="39"/>
        <v>0</v>
      </c>
      <c r="Q51" s="136">
        <f t="shared" si="39"/>
        <v>0</v>
      </c>
      <c r="R51" s="136">
        <f t="shared" si="39"/>
        <v>0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127179</v>
      </c>
      <c r="D52" s="202">
        <f>SUMIF(BS.data!$D$5:$D$116,FSA!$A52,BS.data!F$5:F$116)</f>
        <v>176975</v>
      </c>
      <c r="E52" s="202">
        <f>SUMIF(BS.data!$D$5:$D$116,FSA!$A52,BS.data!G$5:G$116)</f>
        <v>155675</v>
      </c>
      <c r="F52" s="202">
        <f>SUMIF(BS.data!$D$5:$D$116,FSA!$A52,BS.data!H$5:H$116)</f>
        <v>165194</v>
      </c>
      <c r="G52" s="202">
        <f>SUMIF(BS.data!$D$5:$D$116,FSA!$A52,BS.data!I$5:I$116)</f>
        <v>141812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</v>
      </c>
      <c r="O52" s="136">
        <f t="shared" si="40"/>
        <v>0</v>
      </c>
      <c r="P52" s="136">
        <f t="shared" si="40"/>
        <v>0</v>
      </c>
      <c r="Q52" s="136">
        <f t="shared" si="40"/>
        <v>0</v>
      </c>
      <c r="R52" s="136">
        <f t="shared" si="40"/>
        <v>0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0.3240654379788776</v>
      </c>
      <c r="O53" s="172">
        <f t="shared" si="41"/>
        <v>0.20782987117482674</v>
      </c>
      <c r="P53" s="172">
        <f t="shared" si="41"/>
        <v>8.2193364984713982E-2</v>
      </c>
      <c r="Q53" s="172">
        <f t="shared" si="41"/>
        <v>8.2696468381608934E-2</v>
      </c>
      <c r="R53" s="172">
        <f t="shared" si="41"/>
        <v>0.19029373223084764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408011</v>
      </c>
      <c r="D54" s="212">
        <f t="shared" si="42"/>
        <v>457807</v>
      </c>
      <c r="E54" s="212">
        <f t="shared" si="42"/>
        <v>436507</v>
      </c>
      <c r="F54" s="212">
        <f t="shared" si="42"/>
        <v>446026</v>
      </c>
      <c r="G54" s="212">
        <f t="shared" si="42"/>
        <v>422644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774659</v>
      </c>
      <c r="D55" s="208">
        <f t="shared" si="43"/>
        <v>729299</v>
      </c>
      <c r="E55" s="208">
        <f t="shared" si="43"/>
        <v>612484</v>
      </c>
      <c r="F55" s="208">
        <f t="shared" si="43"/>
        <v>574181</v>
      </c>
      <c r="G55" s="208">
        <f t="shared" si="43"/>
        <v>608038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0.26981870586822415</v>
      </c>
      <c r="O55" s="137">
        <f t="shared" si="44"/>
        <v>-0.24643790942471391</v>
      </c>
      <c r="P55" s="137">
        <f t="shared" si="44"/>
        <v>-0.40134293379029429</v>
      </c>
      <c r="Q55" s="137">
        <f t="shared" si="44"/>
        <v>-0.31920560684803129</v>
      </c>
      <c r="R55" s="137">
        <f t="shared" si="44"/>
        <v>-1.8218642640141586E-2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1</v>
      </c>
      <c r="D56" s="191">
        <f t="shared" si="45"/>
        <v>-1</v>
      </c>
      <c r="E56" s="191">
        <f t="shared" si="45"/>
        <v>0</v>
      </c>
      <c r="F56" s="191">
        <f t="shared" si="45"/>
        <v>0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1.264881944045499</v>
      </c>
      <c r="O56" s="211">
        <f t="shared" si="46"/>
        <v>-1.3658220645739259</v>
      </c>
      <c r="P56" s="211">
        <f t="shared" si="46"/>
        <v>-1.7867859291972217</v>
      </c>
      <c r="Q56" s="211">
        <f t="shared" si="46"/>
        <v>-7.3902932779652222</v>
      </c>
      <c r="R56" s="211">
        <f t="shared" si="46"/>
        <v>-0.94374310577276632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1.264881944045499</v>
      </c>
      <c r="O57" s="211">
        <f t="shared" si="47"/>
        <v>-1.3658220645739259</v>
      </c>
      <c r="P57" s="211">
        <f t="shared" si="47"/>
        <v>-1.7867859291972217</v>
      </c>
      <c r="Q57" s="211">
        <f t="shared" si="47"/>
        <v>-7.3902932779652222</v>
      </c>
      <c r="R57" s="211">
        <f t="shared" si="47"/>
        <v>-0.94374310577276632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</v>
      </c>
      <c r="O58" s="136">
        <f t="shared" si="48"/>
        <v>0</v>
      </c>
      <c r="P58" s="136">
        <f t="shared" si="48"/>
        <v>0</v>
      </c>
      <c r="Q58" s="136">
        <f t="shared" si="48"/>
        <v>0</v>
      </c>
      <c r="R58" s="136">
        <f t="shared" si="48"/>
        <v>0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</v>
      </c>
      <c r="O59" s="136">
        <f t="shared" si="49"/>
        <v>0</v>
      </c>
      <c r="P59" s="136">
        <f t="shared" si="49"/>
        <v>0</v>
      </c>
      <c r="Q59" s="136">
        <f t="shared" si="49"/>
        <v>0</v>
      </c>
      <c r="R59" s="136">
        <f t="shared" si="49"/>
        <v>0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</v>
      </c>
      <c r="O60" s="136">
        <f t="shared" si="50"/>
        <v>0</v>
      </c>
      <c r="P60" s="136">
        <f t="shared" si="50"/>
        <v>0</v>
      </c>
      <c r="Q60" s="136">
        <f t="shared" si="50"/>
        <v>0</v>
      </c>
      <c r="R60" s="136">
        <f t="shared" si="50"/>
        <v>0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</v>
      </c>
      <c r="O61" s="136">
        <f t="shared" si="51"/>
        <v>0</v>
      </c>
      <c r="P61" s="136">
        <f t="shared" si="51"/>
        <v>0</v>
      </c>
      <c r="Q61" s="136">
        <f t="shared" si="51"/>
        <v>0</v>
      </c>
      <c r="R61" s="136">
        <f t="shared" si="51"/>
        <v>0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11.212960577170833</v>
      </c>
      <c r="O64" s="211">
        <f t="shared" si="52"/>
        <v>14.227178780571823</v>
      </c>
      <c r="P64" s="211">
        <f t="shared" si="52"/>
        <v>8.6468824411323748</v>
      </c>
      <c r="Q64" s="211">
        <f t="shared" si="52"/>
        <v>3.5439661515820458</v>
      </c>
      <c r="R64" s="211">
        <f t="shared" si="52"/>
        <v>2.1550449022715266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11.212960577170833</v>
      </c>
      <c r="O65" s="216">
        <f t="shared" si="53"/>
        <v>14.227178780571823</v>
      </c>
      <c r="P65" s="216">
        <f t="shared" si="53"/>
        <v>8.6468824411323748</v>
      </c>
      <c r="Q65" s="216">
        <f t="shared" si="53"/>
        <v>3.5439661515820458</v>
      </c>
      <c r="R65" s="216">
        <f t="shared" si="53"/>
        <v>2.1550449022715266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34389</v>
      </c>
      <c r="O74" s="218">
        <f t="shared" si="56"/>
        <v>27675</v>
      </c>
      <c r="P74" s="218">
        <f t="shared" si="56"/>
        <v>52758</v>
      </c>
      <c r="Q74" s="218">
        <f t="shared" si="56"/>
        <v>51883</v>
      </c>
      <c r="R74" s="218">
        <f t="shared" si="56"/>
        <v>13791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119608.80443778538</v>
      </c>
      <c r="O75" s="219">
        <f t="shared" si="57"/>
        <v>95888.404270233717</v>
      </c>
      <c r="P75" s="219">
        <f t="shared" si="57"/>
        <v>69075.036316164245</v>
      </c>
      <c r="Q75" s="219">
        <f t="shared" si="57"/>
        <v>56608.221315895913</v>
      </c>
      <c r="R75" s="219">
        <f t="shared" si="57"/>
        <v>24091.605479722071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0.72738299086757985</v>
      </c>
      <c r="O76" s="138">
        <f t="shared" si="58"/>
        <v>0.77176763594979303</v>
      </c>
      <c r="P76" s="138">
        <f t="shared" si="58"/>
        <v>0.62052521416395146</v>
      </c>
      <c r="Q76" s="138">
        <f t="shared" si="58"/>
        <v>0.30048537144398008</v>
      </c>
      <c r="R76" s="138">
        <f t="shared" si="58"/>
        <v>0.32040605134775541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/>
      <c r="F7" s="264"/>
      <c r="G7" s="264"/>
      <c r="H7" s="264"/>
      <c r="I7" s="264">
        <v>2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  <c r="E48">
        <v>553185</v>
      </c>
      <c r="F48">
        <v>403077</v>
      </c>
      <c r="G48">
        <v>409679</v>
      </c>
      <c r="H48">
        <v>145260</v>
      </c>
      <c r="I48">
        <v>31911</v>
      </c>
    </row>
    <row r="49" spans="2:9">
      <c r="B49" s="152" t="s">
        <v>449</v>
      </c>
      <c r="C49" s="147" t="s">
        <v>611</v>
      </c>
      <c r="E49">
        <v>-317594</v>
      </c>
      <c r="F49">
        <v>-157157</v>
      </c>
      <c r="G49">
        <v>-211018</v>
      </c>
      <c r="H49">
        <v>-86329</v>
      </c>
      <c r="I49">
        <v>-108130</v>
      </c>
    </row>
    <row r="50" spans="2:9">
      <c r="B50" s="153" t="s">
        <v>565</v>
      </c>
      <c r="C50" s="147" t="s">
        <v>612</v>
      </c>
      <c r="E50">
        <v>-15380</v>
      </c>
      <c r="F50">
        <v>-16063</v>
      </c>
      <c r="G50">
        <v>-16123</v>
      </c>
      <c r="H50">
        <v>-15818</v>
      </c>
      <c r="I50">
        <v>-16610</v>
      </c>
    </row>
    <row r="51" spans="2:9">
      <c r="B51" s="153" t="s">
        <v>567</v>
      </c>
      <c r="C51" s="147" t="s">
        <v>613</v>
      </c>
      <c r="E51">
        <v>-7762</v>
      </c>
      <c r="F51">
        <v>-19947</v>
      </c>
      <c r="G51">
        <v>-11467</v>
      </c>
      <c r="H51">
        <v>-5478</v>
      </c>
      <c r="I51">
        <v>-6486</v>
      </c>
    </row>
    <row r="52" spans="2:9">
      <c r="B52" s="153" t="s">
        <v>569</v>
      </c>
      <c r="C52" s="147" t="s">
        <v>614</v>
      </c>
      <c r="E52">
        <v>-11662</v>
      </c>
      <c r="F52">
        <v>-27437</v>
      </c>
      <c r="G52">
        <v>-25434</v>
      </c>
      <c r="H52">
        <v>-20031</v>
      </c>
      <c r="I52">
        <v>-397</v>
      </c>
    </row>
    <row r="53" spans="2:9">
      <c r="B53" s="153" t="s">
        <v>571</v>
      </c>
      <c r="C53" s="147" t="s">
        <v>615</v>
      </c>
      <c r="E53">
        <v>7513</v>
      </c>
      <c r="F53">
        <v>7684</v>
      </c>
      <c r="G53">
        <v>21146</v>
      </c>
      <c r="H53">
        <v>5808</v>
      </c>
      <c r="I53">
        <v>3917</v>
      </c>
    </row>
    <row r="54" spans="2:9">
      <c r="B54" s="153" t="s">
        <v>573</v>
      </c>
      <c r="C54" s="147" t="s">
        <v>616</v>
      </c>
      <c r="E54">
        <v>-32184</v>
      </c>
      <c r="F54">
        <v>-26144</v>
      </c>
      <c r="G54">
        <v>-27176</v>
      </c>
      <c r="H54">
        <v>-16858</v>
      </c>
      <c r="I54">
        <v>-32283</v>
      </c>
    </row>
    <row r="55" spans="2:9">
      <c r="B55" s="159">
        <v>20</v>
      </c>
      <c r="C55" s="148" t="s">
        <v>587</v>
      </c>
      <c r="E55">
        <v>176117</v>
      </c>
      <c r="F55">
        <v>164015</v>
      </c>
      <c r="G55">
        <v>139607</v>
      </c>
      <c r="H55">
        <v>6553</v>
      </c>
      <c r="I55">
        <v>-128079</v>
      </c>
    </row>
    <row r="56" spans="2:9">
      <c r="B56" s="158"/>
      <c r="C56" s="146"/>
    </row>
    <row r="57" spans="2:9">
      <c r="B57" s="158"/>
      <c r="C57" s="146" t="s">
        <v>588</v>
      </c>
    </row>
    <row r="58" spans="2:9">
      <c r="B58" s="158">
        <v>21</v>
      </c>
      <c r="C58" s="147" t="s">
        <v>589</v>
      </c>
      <c r="F58">
        <v>-162</v>
      </c>
      <c r="G58">
        <v>-146</v>
      </c>
    </row>
    <row r="59" spans="2:9">
      <c r="B59" s="158">
        <v>22</v>
      </c>
      <c r="C59" s="147" t="s">
        <v>590</v>
      </c>
      <c r="E59">
        <v>-78500</v>
      </c>
    </row>
    <row r="60" spans="2:9">
      <c r="B60" s="158">
        <v>23</v>
      </c>
      <c r="C60" s="147" t="s">
        <v>591</v>
      </c>
      <c r="G60">
        <v>-177500</v>
      </c>
      <c r="H60">
        <v>-35136</v>
      </c>
    </row>
    <row r="61" spans="2:9">
      <c r="B61" s="158">
        <v>24</v>
      </c>
      <c r="C61" s="147" t="s">
        <v>592</v>
      </c>
      <c r="E61">
        <v>81000</v>
      </c>
      <c r="F61">
        <v>78651</v>
      </c>
      <c r="G61">
        <v>102900</v>
      </c>
      <c r="H61">
        <v>27500</v>
      </c>
      <c r="I61">
        <v>52500</v>
      </c>
    </row>
    <row r="62" spans="2:9">
      <c r="B62" s="158">
        <v>25</v>
      </c>
      <c r="C62" s="147" t="s">
        <v>593</v>
      </c>
    </row>
    <row r="63" spans="2:9">
      <c r="B63" s="158">
        <v>26</v>
      </c>
      <c r="C63" s="147" t="s">
        <v>594</v>
      </c>
      <c r="H63">
        <v>2500</v>
      </c>
    </row>
    <row r="64" spans="2:9">
      <c r="B64" s="158">
        <v>27</v>
      </c>
      <c r="C64" s="147" t="s">
        <v>595</v>
      </c>
      <c r="E64">
        <v>8060</v>
      </c>
      <c r="F64">
        <v>4665</v>
      </c>
      <c r="G64">
        <v>9524</v>
      </c>
      <c r="H64">
        <v>7004</v>
      </c>
      <c r="I64">
        <v>5692</v>
      </c>
    </row>
    <row r="65" spans="2:9">
      <c r="B65" s="159">
        <v>30</v>
      </c>
      <c r="C65" s="148" t="s">
        <v>596</v>
      </c>
      <c r="E65">
        <v>10560</v>
      </c>
      <c r="F65">
        <v>83154</v>
      </c>
      <c r="G65">
        <v>-65222</v>
      </c>
      <c r="H65">
        <v>1868</v>
      </c>
      <c r="I65">
        <v>58192</v>
      </c>
    </row>
    <row r="66" spans="2:9">
      <c r="B66" s="158"/>
      <c r="C66" s="146"/>
    </row>
    <row r="67" spans="2:9">
      <c r="B67" s="158"/>
      <c r="C67" s="146" t="s">
        <v>597</v>
      </c>
    </row>
    <row r="68" spans="2:9">
      <c r="B68" s="158">
        <v>31</v>
      </c>
      <c r="C68" s="147" t="s">
        <v>617</v>
      </c>
    </row>
    <row r="69" spans="2:9" ht="28.5" customHeight="1">
      <c r="B69" s="158">
        <v>32</v>
      </c>
      <c r="C69" s="147" t="s">
        <v>618</v>
      </c>
    </row>
    <row r="70" spans="2:9">
      <c r="B70" s="158">
        <v>33</v>
      </c>
      <c r="C70" s="147" t="s">
        <v>619</v>
      </c>
      <c r="E70">
        <v>286039</v>
      </c>
      <c r="F70">
        <v>136138</v>
      </c>
      <c r="G70">
        <v>46415</v>
      </c>
      <c r="H70">
        <v>44002</v>
      </c>
      <c r="I70">
        <v>104065</v>
      </c>
    </row>
    <row r="71" spans="2:9">
      <c r="B71" s="158">
        <v>34</v>
      </c>
      <c r="C71" s="147" t="s">
        <v>620</v>
      </c>
      <c r="E71">
        <v>-330926</v>
      </c>
      <c r="F71">
        <v>-207757</v>
      </c>
      <c r="G71">
        <v>-126137</v>
      </c>
      <c r="H71">
        <v>-42883</v>
      </c>
      <c r="I71">
        <v>-44947</v>
      </c>
    </row>
    <row r="72" spans="2:9">
      <c r="B72" s="158">
        <v>35</v>
      </c>
      <c r="C72" s="147" t="s">
        <v>621</v>
      </c>
    </row>
    <row r="73" spans="2:9">
      <c r="B73" s="158">
        <v>36</v>
      </c>
      <c r="C73" s="147" t="s">
        <v>603</v>
      </c>
      <c r="E73">
        <v>-156421</v>
      </c>
      <c r="F73">
        <v>-28146</v>
      </c>
      <c r="G73">
        <v>-87913</v>
      </c>
      <c r="H73">
        <v>-48871</v>
      </c>
      <c r="I73">
        <v>-12288</v>
      </c>
    </row>
    <row r="74" spans="2:9">
      <c r="B74" s="159">
        <v>40</v>
      </c>
      <c r="C74" s="148" t="s">
        <v>604</v>
      </c>
      <c r="E74">
        <v>-201309</v>
      </c>
      <c r="F74">
        <v>-99765</v>
      </c>
      <c r="G74">
        <v>-167635</v>
      </c>
      <c r="H74">
        <v>-47753</v>
      </c>
      <c r="I74">
        <v>46830</v>
      </c>
    </row>
    <row r="75" spans="2:9">
      <c r="B75" s="160">
        <v>50</v>
      </c>
      <c r="C75" s="146" t="s">
        <v>622</v>
      </c>
      <c r="E75">
        <v>-14632</v>
      </c>
      <c r="F75">
        <v>147404</v>
      </c>
      <c r="G75">
        <v>-93250</v>
      </c>
      <c r="H75">
        <v>-39332</v>
      </c>
      <c r="I75">
        <v>-23056</v>
      </c>
    </row>
    <row r="76" spans="2:9">
      <c r="B76" s="160">
        <v>60</v>
      </c>
      <c r="C76" s="146" t="s">
        <v>606</v>
      </c>
      <c r="E76">
        <v>91083</v>
      </c>
      <c r="F76">
        <v>76451</v>
      </c>
      <c r="G76">
        <v>223855</v>
      </c>
      <c r="H76">
        <v>130606</v>
      </c>
      <c r="I76">
        <v>91274</v>
      </c>
    </row>
    <row r="77" spans="2:9">
      <c r="B77" s="158">
        <v>61</v>
      </c>
      <c r="C77" s="147" t="s">
        <v>607</v>
      </c>
    </row>
    <row r="78" spans="2:9" ht="15.75" customHeight="1" thickBot="1">
      <c r="B78" s="161">
        <v>70</v>
      </c>
      <c r="C78" s="145" t="s">
        <v>623</v>
      </c>
      <c r="E78">
        <v>76451</v>
      </c>
      <c r="F78">
        <v>223855</v>
      </c>
      <c r="G78">
        <v>130606</v>
      </c>
      <c r="H78">
        <v>91274</v>
      </c>
      <c r="I78">
        <v>68218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-0.7124877206018102</v>
      </c>
      <c r="D8" s="136">
        <f>FSA!D8/FSA!D$7</f>
        <v>-0.7113832458614493</v>
      </c>
      <c r="E8" s="136">
        <f>FSA!E8/FSA!E$7</f>
        <v>-0.23622189992748369</v>
      </c>
      <c r="F8" s="136">
        <f>FSA!F8/FSA!F$7</f>
        <v>-8.3472350942230461E-2</v>
      </c>
      <c r="G8" s="136">
        <f>FSA!G8/FSA!G$7</f>
        <v>-0.42755994358251059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0.28751227939818985</v>
      </c>
      <c r="D9" s="142">
        <f>FSA!D9/FSA!D$7</f>
        <v>0.2886167541385507</v>
      </c>
      <c r="E9" s="142">
        <f>FSA!E9/FSA!E$7</f>
        <v>0.76377810007251634</v>
      </c>
      <c r="F9" s="142">
        <f>FSA!F9/FSA!F$7</f>
        <v>0.91652764905776951</v>
      </c>
      <c r="G9" s="142">
        <f>FSA!G9/FSA!G$7</f>
        <v>0.57244005641748941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-8.9138744093922861E-2</v>
      </c>
      <c r="D10" s="136">
        <f>FSA!D10/FSA!D$7</f>
        <v>-9.2006140883287513E-2</v>
      </c>
      <c r="E10" s="136">
        <f>FSA!E10/FSA!E$7</f>
        <v>-0.22514118707012107</v>
      </c>
      <c r="F10" s="136">
        <f>FSA!F10/FSA!F$7</f>
        <v>-0.67846771702193387</v>
      </c>
      <c r="G10" s="136">
        <f>FSA!G10/FSA!G$7</f>
        <v>-0.34228490832157971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0.19837353530426696</v>
      </c>
      <c r="D12" s="142">
        <f>FSA!D12/FSA!D$7</f>
        <v>0.19661061325526319</v>
      </c>
      <c r="E12" s="142">
        <f>FSA!E12/FSA!E$7</f>
        <v>0.53863691300239525</v>
      </c>
      <c r="F12" s="142">
        <f>FSA!F12/FSA!F$7</f>
        <v>0.23805993203583564</v>
      </c>
      <c r="G12" s="142">
        <f>FSA!G12/FSA!G$7</f>
        <v>0.23015514809590973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1.3675431858741907E-5</v>
      </c>
      <c r="D13" s="136">
        <f>FSA!D13/FSA!D$7</f>
        <v>4.0463184452616419E-4</v>
      </c>
      <c r="E13" s="136">
        <f>FSA!E13/FSA!E$7</f>
        <v>8.5701100929527329E-4</v>
      </c>
      <c r="F13" s="136">
        <f>FSA!F13/FSA!F$7</f>
        <v>3.7071362372567193E-5</v>
      </c>
      <c r="G13" s="136">
        <f>FSA!G13/FSA!G$7</f>
        <v>-5.5091678420310299E-2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-1.7691450347925779E-2</v>
      </c>
      <c r="D14" s="136">
        <f>FSA!D14/FSA!D$7</f>
        <v>-1.381936758422888E-2</v>
      </c>
      <c r="E14" s="136">
        <f>FSA!E14/FSA!E$7</f>
        <v>-6.2292614323071177E-2</v>
      </c>
      <c r="F14" s="136">
        <f>FSA!F14/FSA!F$7</f>
        <v>-6.7173308619091751E-2</v>
      </c>
      <c r="G14" s="136">
        <f>FSA!G14/FSA!G$7</f>
        <v>-0.10679830747531735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2.8435781311610668E-2</v>
      </c>
      <c r="D15" s="136">
        <f>FSA!D15/FSA!D$7</f>
        <v>3.9549192521451441E-2</v>
      </c>
      <c r="E15" s="136">
        <f>FSA!E15/FSA!E$7</f>
        <v>-3.2577405673852376E-3</v>
      </c>
      <c r="F15" s="136">
        <f>FSA!F15/FSA!F$7</f>
        <v>0.1044794562866852</v>
      </c>
      <c r="G15" s="136">
        <f>FSA!G15/FSA!G$7</f>
        <v>0.11514809590973202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0.2091315416998106</v>
      </c>
      <c r="D16" s="142">
        <f>FSA!D16/FSA!D$7</f>
        <v>0.22274507003701191</v>
      </c>
      <c r="E16" s="142">
        <f>FSA!E16/FSA!E$7</f>
        <v>0.47394356912123409</v>
      </c>
      <c r="F16" s="142">
        <f>FSA!F16/FSA!F$7</f>
        <v>0.27540315106580165</v>
      </c>
      <c r="G16" s="142">
        <f>FSA!G16/FSA!G$7</f>
        <v>0.1834132581100141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-4.182630833996212E-2</v>
      </c>
      <c r="D17" s="136">
        <f>FSA!D17/FSA!D$7</f>
        <v>-4.2172158948909279E-2</v>
      </c>
      <c r="E17" s="136">
        <f>FSA!E17/FSA!E$7</f>
        <v>-6.5967873074472064E-2</v>
      </c>
      <c r="F17" s="136">
        <f>FSA!F17/FSA!F$7</f>
        <v>-8.7315415508186597E-2</v>
      </c>
      <c r="G17" s="136">
        <f>FSA!G17/FSA!G$7</f>
        <v>-4.5782792665726373E-2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0.16730523335984848</v>
      </c>
      <c r="D18" s="142">
        <f>FSA!D18/FSA!D$7</f>
        <v>0.18057291108810264</v>
      </c>
      <c r="E18" s="142">
        <f>FSA!E18/FSA!E$7</f>
        <v>0.40797569604676204</v>
      </c>
      <c r="F18" s="142">
        <f>FSA!F18/FSA!F$7</f>
        <v>0.18808773555761507</v>
      </c>
      <c r="G18" s="142">
        <f>FSA!G18/FSA!G$7</f>
        <v>0.13763046544428773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0</v>
      </c>
      <c r="D21" s="136">
        <f>FSA!D21/FSA!D$7</f>
        <v>0</v>
      </c>
      <c r="E21" s="136">
        <f>FSA!E21/FSA!E$7</f>
        <v>0</v>
      </c>
      <c r="F21" s="136">
        <f>FSA!F21/FSA!F$7</f>
        <v>0</v>
      </c>
      <c r="G21" s="136">
        <f>FSA!G21/FSA!G$7</f>
        <v>0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0.19837353530426696</v>
      </c>
      <c r="D25" s="136">
        <f>FSA!D25/FSA!D$7</f>
        <v>0.19661061325526319</v>
      </c>
      <c r="E25" s="136">
        <f>FSA!E25/FSA!E$7</f>
        <v>0.53863691300239525</v>
      </c>
      <c r="F25" s="136">
        <f>FSA!F25/FSA!F$7</f>
        <v>0.23805993203583564</v>
      </c>
      <c r="G25" s="136">
        <f>FSA!G25/FSA!G$7</f>
        <v>0.23015514809590973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0.19837353530426696</v>
      </c>
      <c r="D26" s="136">
        <f>FSA!D26/FSA!D$7</f>
        <v>0.19661061325526319</v>
      </c>
      <c r="E26" s="136">
        <f>FSA!E26/FSA!E$7</f>
        <v>0.53863691300239525</v>
      </c>
      <c r="F26" s="136">
        <f>FSA!F26/FSA!F$7</f>
        <v>0.23805993203583564</v>
      </c>
      <c r="G26" s="136">
        <f>FSA!G26/FSA!G$7</f>
        <v>0.23015514809590973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0.11040327369426588</v>
      </c>
      <c r="D29" s="136">
        <f>FSA!D29/FSA!D$38</f>
        <v>0.31938795938011622</v>
      </c>
      <c r="E29" s="136">
        <f>FSA!E29/FSA!E$38</f>
        <v>0.34985403700341561</v>
      </c>
      <c r="F29" s="136">
        <f>FSA!F29/FSA!F$38</f>
        <v>0.31799032012553535</v>
      </c>
      <c r="G29" s="136">
        <f>FSA!G29/FSA!G$38</f>
        <v>0.17602189336850657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0.31706426044974567</v>
      </c>
      <c r="D30" s="136">
        <f>FSA!D30/FSA!D$38</f>
        <v>0.40665269889674727</v>
      </c>
      <c r="E30" s="136">
        <f>FSA!E30/FSA!E$38</f>
        <v>0.13396431580253526</v>
      </c>
      <c r="F30" s="136">
        <f>FSA!F30/FSA!F$38</f>
        <v>4.0584763341176389E-2</v>
      </c>
      <c r="G30" s="136">
        <f>FSA!G30/FSA!G$38</f>
        <v>4.7964107506438744E-2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0.12642320501897605</v>
      </c>
      <c r="D31" s="136">
        <f>FSA!D31/FSA!D$38</f>
        <v>2.4548264221209985E-2</v>
      </c>
      <c r="E31" s="136">
        <f>FSA!E31/FSA!E$38</f>
        <v>0.25079022472423768</v>
      </c>
      <c r="F31" s="136">
        <f>FSA!F31/FSA!F$38</f>
        <v>0.38916648234615914</v>
      </c>
      <c r="G31" s="136">
        <f>FSA!G31/FSA!G$38</f>
        <v>0.49887835957621068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9.4154855033175847E-2</v>
      </c>
      <c r="D32" s="136">
        <f>FSA!D32/FSA!D$38</f>
        <v>6.5164034455051298E-2</v>
      </c>
      <c r="E32" s="136">
        <f>FSA!E32/FSA!E$38</f>
        <v>5.4290397789983083E-2</v>
      </c>
      <c r="F32" s="136">
        <f>FSA!F32/FSA!F$38</f>
        <v>4.736659694416917E-2</v>
      </c>
      <c r="G32" s="136">
        <f>FSA!G32/FSA!G$38</f>
        <v>5.1399748042063161E-2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1.959234853481887E-5</v>
      </c>
      <c r="F33" s="136">
        <f>FSA!F33/FSA!F$38</f>
        <v>2.7169133078245363E-4</v>
      </c>
      <c r="G33" s="136">
        <f>FSA!G33/FSA!G$38</f>
        <v>2.5656291218640942E-4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0.17067616760901558</v>
      </c>
      <c r="D34" s="136">
        <f>FSA!D34/FSA!D$38</f>
        <v>5.4298791440535966E-3</v>
      </c>
      <c r="E34" s="136">
        <f>FSA!E34/FSA!E$38</f>
        <v>1.4225677731989734E-2</v>
      </c>
      <c r="F34" s="136">
        <f>FSA!F34/FSA!F$38</f>
        <v>1.6339795291031921E-2</v>
      </c>
      <c r="G34" s="136">
        <f>FSA!G34/FSA!G$38</f>
        <v>5.195727898585286E-2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0.10634213719567294</v>
      </c>
      <c r="D35" s="136">
        <f>FSA!D35/FSA!D$38</f>
        <v>0.1080477390586564</v>
      </c>
      <c r="E35" s="136">
        <f>FSA!E35/FSA!E$38</f>
        <v>0.12281137139908961</v>
      </c>
      <c r="F35" s="136">
        <f>FSA!F35/FSA!F$38</f>
        <v>0.12041673270275401</v>
      </c>
      <c r="G35" s="136">
        <f>FSA!G35/FSA!G$38</f>
        <v>0.10782385311444351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7.4805721219631832E-2</v>
      </c>
      <c r="D36" s="136">
        <f>FSA!D36/FSA!D$38</f>
        <v>7.0678926858430982E-2</v>
      </c>
      <c r="E36" s="136">
        <f>FSA!E36/FSA!E$38</f>
        <v>7.3993769633165923E-2</v>
      </c>
      <c r="F36" s="136">
        <f>FSA!F36/FSA!F$38</f>
        <v>6.7839235363064951E-2</v>
      </c>
      <c r="G36" s="136">
        <f>FSA!G36/FSA!G$38</f>
        <v>6.5698196494298047E-2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1.3037977951617483E-4</v>
      </c>
      <c r="D37" s="136">
        <f>FSA!D37/FSA!D$38</f>
        <v>9.0497985734226609E-5</v>
      </c>
      <c r="E37" s="136">
        <f>FSA!E37/FSA!E$38</f>
        <v>5.061356704828208E-5</v>
      </c>
      <c r="F37" s="136">
        <f>FSA!F37/FSA!F$38</f>
        <v>2.4382555326630453E-5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2.9474904441825371E-2</v>
      </c>
      <c r="D40" s="136">
        <f>FSA!D40/FSA!D$55</f>
        <v>3.5905712197603454E-2</v>
      </c>
      <c r="E40" s="136">
        <f>FSA!E40/FSA!E$55</f>
        <v>2.156627764970187E-2</v>
      </c>
      <c r="F40" s="136">
        <f>FSA!F40/FSA!F$55</f>
        <v>1.1628737279707967E-2</v>
      </c>
      <c r="G40" s="136">
        <f>FSA!G40/FSA!G$55</f>
        <v>4.3500570688016207E-3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0.14042307647623017</v>
      </c>
      <c r="D41" s="136">
        <f>FSA!D41/FSA!D$55</f>
        <v>0.10807501450022555</v>
      </c>
      <c r="E41" s="136">
        <f>FSA!E41/FSA!E$55</f>
        <v>0.1248130563410636</v>
      </c>
      <c r="F41" s="136">
        <f>FSA!F41/FSA!F$55</f>
        <v>4.343752231439215E-2</v>
      </c>
      <c r="G41" s="136">
        <f>FSA!G41/FSA!G$55</f>
        <v>2.3939293267854971E-2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1.4974330640965896E-3</v>
      </c>
      <c r="D42" s="136">
        <f>FSA!D42/FSA!D$55</f>
        <v>1.617992071838848E-3</v>
      </c>
      <c r="E42" s="136">
        <f>FSA!E42/FSA!E$55</f>
        <v>1.4808550100900595E-3</v>
      </c>
      <c r="F42" s="136">
        <f>FSA!F42/FSA!F$55</f>
        <v>2.4713461434634721E-3</v>
      </c>
      <c r="G42" s="136">
        <f>FSA!G42/FSA!G$55</f>
        <v>1.1644009091537043E-3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5.6382910164418159E-3</v>
      </c>
      <c r="E43" s="136">
        <f>FSA!E43/FSA!E$55</f>
        <v>2.1469948602739009E-3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2.8919821495651636E-2</v>
      </c>
      <c r="D44" s="136">
        <f>FSA!D44/FSA!D$55</f>
        <v>4.1046264974996541E-2</v>
      </c>
      <c r="E44" s="136">
        <f>FSA!E44/FSA!E$55</f>
        <v>7.2540670450166864E-2</v>
      </c>
      <c r="F44" s="136">
        <f>FSA!F44/FSA!F$55</f>
        <v>9.5628381991044634E-2</v>
      </c>
      <c r="G44" s="136">
        <f>FSA!G44/FSA!G$55</f>
        <v>0.11203247165473211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2.0470942698658377E-2</v>
      </c>
      <c r="D45" s="136">
        <f>FSA!D45/FSA!D$55</f>
        <v>1.5291396258599011E-2</v>
      </c>
      <c r="E45" s="136">
        <f>FSA!E45/FSA!E$55</f>
        <v>9.4533081680501043E-4</v>
      </c>
      <c r="F45" s="136">
        <f>FSA!F45/FSA!F$55</f>
        <v>0</v>
      </c>
      <c r="G45" s="136">
        <f>FSA!G45/FSA!G$55</f>
        <v>6.0851459941648384E-5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0.18641492579315544</v>
      </c>
      <c r="D46" s="136">
        <f>FSA!D46/FSA!D$55</f>
        <v>0.11674498388178237</v>
      </c>
      <c r="E46" s="136">
        <f>FSA!E46/FSA!E$55</f>
        <v>2.9016268180066744E-2</v>
      </c>
      <c r="F46" s="136">
        <f>FSA!F46/FSA!F$55</f>
        <v>5.4355682267438317E-2</v>
      </c>
      <c r="G46" s="136">
        <f>FSA!G46/FSA!G$55</f>
        <v>4.1328009104694113E-2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6.6101342655284459E-2</v>
      </c>
      <c r="D47" s="136">
        <f>FSA!D47/FSA!D$55</f>
        <v>4.7944670155861999E-2</v>
      </c>
      <c r="E47" s="136">
        <f>FSA!E47/FSA!E$55</f>
        <v>3.4807439867816953E-2</v>
      </c>
      <c r="F47" s="136">
        <f>FSA!F47/FSA!F$55</f>
        <v>1.5674499852833864E-2</v>
      </c>
      <c r="G47" s="136">
        <f>FSA!G47/FSA!G$55</f>
        <v>0.12203020205973969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0.25251626844843988</v>
      </c>
      <c r="D48" s="136">
        <f>FSA!D48/FSA!D$55</f>
        <v>0.16468965403764438</v>
      </c>
      <c r="E48" s="136">
        <f>FSA!E48/FSA!E$55</f>
        <v>6.3823708047883704E-2</v>
      </c>
      <c r="F48" s="136">
        <f>FSA!F48/FSA!F$55</f>
        <v>7.0030182120272177E-2</v>
      </c>
      <c r="G48" s="136">
        <f>FSA!G48/FSA!G$55</f>
        <v>0.1633582111644338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0.47330244662490206</v>
      </c>
      <c r="D49" s="136">
        <f>FSA!D49/FSA!D$55</f>
        <v>0.37226432505734958</v>
      </c>
      <c r="E49" s="136">
        <f>FSA!E49/FSA!E$55</f>
        <v>0.28731689317598502</v>
      </c>
      <c r="F49" s="136">
        <f>FSA!F49/FSA!F$55</f>
        <v>0.22319616984888041</v>
      </c>
      <c r="G49" s="136">
        <f>FSA!G49/FSA!G$55</f>
        <v>0.30490528552491786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0.36252338125549433</v>
      </c>
      <c r="D51" s="136">
        <f>FSA!D51/FSA!D$55</f>
        <v>0.38507114365987066</v>
      </c>
      <c r="E51" s="136">
        <f>FSA!E51/FSA!E$55</f>
        <v>0.45851320197752105</v>
      </c>
      <c r="F51" s="136">
        <f>FSA!F51/FSA!F$55</f>
        <v>0.48910012696344879</v>
      </c>
      <c r="G51" s="136">
        <f>FSA!G51/FSA!G$55</f>
        <v>0.46186587022521619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0.16417417211960358</v>
      </c>
      <c r="D52" s="136">
        <f>FSA!D52/FSA!D$55</f>
        <v>0.24266453128277976</v>
      </c>
      <c r="E52" s="136">
        <f>FSA!E52/FSA!E$55</f>
        <v>0.25416990484649393</v>
      </c>
      <c r="F52" s="136">
        <f>FSA!F52/FSA!F$55</f>
        <v>0.2877037031876708</v>
      </c>
      <c r="G52" s="136">
        <f>FSA!G52/FSA!G$55</f>
        <v>0.23322884424986595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0.52669755337509794</v>
      </c>
      <c r="D54" s="136">
        <f>FSA!D54/FSA!D$55</f>
        <v>0.62773567494265037</v>
      </c>
      <c r="E54" s="136">
        <f>FSA!E54/FSA!E$55</f>
        <v>0.71268310682401503</v>
      </c>
      <c r="F54" s="136">
        <f>FSA!F54/FSA!F$55</f>
        <v>0.77680383015111965</v>
      </c>
      <c r="G54" s="136">
        <f>FSA!G54/FSA!G$55</f>
        <v>0.6950947144750822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633377</v>
      </c>
      <c r="F4" s="299">
        <v>598439</v>
      </c>
      <c r="G4" s="299">
        <v>491570</v>
      </c>
      <c r="H4" s="299">
        <v>465723</v>
      </c>
      <c r="I4" s="299">
        <v>492291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76451</v>
      </c>
      <c r="F5" s="301">
        <v>223855</v>
      </c>
      <c r="G5" s="301">
        <v>130606</v>
      </c>
      <c r="H5" s="301">
        <v>91274</v>
      </c>
      <c r="I5" s="301">
        <v>68218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9451</v>
      </c>
      <c r="F6" s="264">
        <v>94455</v>
      </c>
      <c r="G6" s="264">
        <v>24706</v>
      </c>
      <c r="H6" s="264">
        <v>36574</v>
      </c>
      <c r="I6" s="264">
        <v>32318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67000</v>
      </c>
      <c r="F7" s="264">
        <v>129400</v>
      </c>
      <c r="G7" s="264">
        <v>105900</v>
      </c>
      <c r="H7" s="264">
        <v>54700</v>
      </c>
      <c r="I7" s="264">
        <v>35900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9074</v>
      </c>
      <c r="F8" s="301">
        <v>9074</v>
      </c>
      <c r="G8" s="301">
        <v>83674</v>
      </c>
      <c r="H8" s="301">
        <v>91310</v>
      </c>
      <c r="I8" s="301">
        <v>38810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9074</v>
      </c>
      <c r="F11" s="264">
        <v>9074</v>
      </c>
      <c r="G11" s="264">
        <v>83674</v>
      </c>
      <c r="H11" s="264">
        <v>91310</v>
      </c>
      <c r="I11" s="264">
        <v>38810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449917</v>
      </c>
      <c r="F12" s="301">
        <v>347606</v>
      </c>
      <c r="G12" s="301">
        <v>121009</v>
      </c>
      <c r="H12" s="301">
        <v>55538</v>
      </c>
      <c r="I12" s="301">
        <v>75950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245617</v>
      </c>
      <c r="F13" s="264">
        <v>296571</v>
      </c>
      <c r="G13" s="264">
        <v>82051</v>
      </c>
      <c r="H13" s="264">
        <v>23303</v>
      </c>
      <c r="I13" s="264">
        <v>29164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72938</v>
      </c>
      <c r="F14" s="264">
        <v>47524</v>
      </c>
      <c r="G14" s="264">
        <v>33252</v>
      </c>
      <c r="H14" s="264">
        <v>27197</v>
      </c>
      <c r="I14" s="264">
        <v>31253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120000</v>
      </c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11362</v>
      </c>
      <c r="F18" s="264">
        <v>3511</v>
      </c>
      <c r="G18" s="264">
        <v>5706</v>
      </c>
      <c r="H18" s="264">
        <v>6853</v>
      </c>
      <c r="I18" s="264">
        <v>17147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/>
      <c r="F19" s="264"/>
      <c r="G19" s="264"/>
      <c r="H19" s="264">
        <v>-1814</v>
      </c>
      <c r="I19" s="264">
        <v>-1614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97935</v>
      </c>
      <c r="F21" s="301">
        <v>17903</v>
      </c>
      <c r="G21" s="301">
        <v>153605</v>
      </c>
      <c r="H21" s="301">
        <v>223452</v>
      </c>
      <c r="I21" s="301">
        <v>303337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97935</v>
      </c>
      <c r="F22" s="264">
        <v>17903</v>
      </c>
      <c r="G22" s="264">
        <v>153605</v>
      </c>
      <c r="H22" s="264">
        <v>223452</v>
      </c>
      <c r="I22" s="264">
        <v>303337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/>
      <c r="F24" s="301"/>
      <c r="G24" s="301">
        <v>2676</v>
      </c>
      <c r="H24" s="301">
        <v>4149</v>
      </c>
      <c r="I24" s="301">
        <v>5976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/>
      <c r="F25" s="264"/>
      <c r="G25" s="264">
        <v>12</v>
      </c>
      <c r="H25" s="264">
        <v>156</v>
      </c>
      <c r="I25" s="264">
        <v>156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/>
      <c r="F26" s="264"/>
      <c r="G26" s="264"/>
      <c r="H26" s="264">
        <v>1018</v>
      </c>
      <c r="I26" s="264">
        <v>4194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/>
      <c r="G27" s="264">
        <v>2664</v>
      </c>
      <c r="H27" s="264">
        <v>2974</v>
      </c>
      <c r="I27" s="264">
        <v>1626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141283</v>
      </c>
      <c r="F30" s="301">
        <v>130860</v>
      </c>
      <c r="G30" s="301">
        <v>120914</v>
      </c>
      <c r="H30" s="301">
        <v>108458</v>
      </c>
      <c r="I30" s="301">
        <v>115747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/>
      <c r="F31" s="301"/>
      <c r="G31" s="301"/>
      <c r="H31" s="301"/>
      <c r="I31" s="301">
        <v>9600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/>
      <c r="F37" s="264"/>
      <c r="G37" s="264"/>
      <c r="H37" s="264"/>
      <c r="I37" s="264">
        <v>9600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57853</v>
      </c>
      <c r="F39" s="301">
        <v>51415</v>
      </c>
      <c r="G39" s="301">
        <v>45154</v>
      </c>
      <c r="H39" s="301">
        <v>38780</v>
      </c>
      <c r="I39" s="301">
        <v>35051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57752</v>
      </c>
      <c r="F40" s="264">
        <v>51349</v>
      </c>
      <c r="G40" s="264">
        <v>45123</v>
      </c>
      <c r="H40" s="264">
        <v>38765</v>
      </c>
      <c r="I40" s="264">
        <v>35051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200</v>
      </c>
      <c r="F41" s="264">
        <v>200</v>
      </c>
      <c r="G41" s="264">
        <v>200</v>
      </c>
      <c r="H41" s="264">
        <v>200</v>
      </c>
      <c r="I41" s="264">
        <v>200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-99</v>
      </c>
      <c r="F42" s="264">
        <v>-134</v>
      </c>
      <c r="G42" s="264">
        <v>-169</v>
      </c>
      <c r="H42" s="264">
        <v>-186</v>
      </c>
      <c r="I42" s="264">
        <v>-200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101</v>
      </c>
      <c r="F46" s="264">
        <v>66</v>
      </c>
      <c r="G46" s="264">
        <v>31</v>
      </c>
      <c r="H46" s="264">
        <v>14</v>
      </c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79879</v>
      </c>
      <c r="F49" s="301">
        <v>76299</v>
      </c>
      <c r="G49" s="301">
        <v>72720</v>
      </c>
      <c r="H49" s="301">
        <v>69141</v>
      </c>
      <c r="I49" s="301">
        <v>65561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96056</v>
      </c>
      <c r="F50" s="264">
        <v>96056</v>
      </c>
      <c r="G50" s="264">
        <v>96056</v>
      </c>
      <c r="H50" s="264">
        <v>96056</v>
      </c>
      <c r="I50" s="264">
        <v>96056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-16177</v>
      </c>
      <c r="F51" s="264">
        <v>-19756</v>
      </c>
      <c r="G51" s="264">
        <v>-23336</v>
      </c>
      <c r="H51" s="264">
        <v>-26915</v>
      </c>
      <c r="I51" s="264">
        <v>-30495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197</v>
      </c>
      <c r="F52" s="301">
        <v>197</v>
      </c>
      <c r="G52" s="301">
        <v>197</v>
      </c>
      <c r="H52" s="301">
        <v>187</v>
      </c>
      <c r="I52" s="301">
        <v>4896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197</v>
      </c>
      <c r="F54" s="264">
        <v>197</v>
      </c>
      <c r="G54" s="264">
        <v>197</v>
      </c>
      <c r="H54" s="264">
        <v>187</v>
      </c>
      <c r="I54" s="264">
        <v>4896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2500</v>
      </c>
      <c r="F55" s="301">
        <v>2500</v>
      </c>
      <c r="G55" s="301">
        <v>2500</v>
      </c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2500</v>
      </c>
      <c r="F57" s="264">
        <v>2500</v>
      </c>
      <c r="G57" s="264">
        <v>2500</v>
      </c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854</v>
      </c>
      <c r="F61" s="301">
        <v>449</v>
      </c>
      <c r="G61" s="301">
        <v>343</v>
      </c>
      <c r="H61" s="301">
        <v>351</v>
      </c>
      <c r="I61" s="301">
        <v>639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854</v>
      </c>
      <c r="F62" s="264">
        <v>449</v>
      </c>
      <c r="G62" s="264">
        <v>343</v>
      </c>
      <c r="H62" s="264">
        <v>351</v>
      </c>
      <c r="I62" s="264">
        <v>639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774660</v>
      </c>
      <c r="F67" s="301">
        <v>729299</v>
      </c>
      <c r="G67" s="301">
        <v>612484</v>
      </c>
      <c r="H67" s="301">
        <v>574181</v>
      </c>
      <c r="I67" s="301">
        <v>608038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366648</v>
      </c>
      <c r="F68" s="301">
        <v>271492</v>
      </c>
      <c r="G68" s="301">
        <v>175978</v>
      </c>
      <c r="H68" s="301">
        <v>128154</v>
      </c>
      <c r="I68" s="301">
        <v>185394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315442</v>
      </c>
      <c r="F69" s="301">
        <v>236526</v>
      </c>
      <c r="G69" s="301">
        <v>154658</v>
      </c>
      <c r="H69" s="301">
        <v>107262</v>
      </c>
      <c r="I69" s="301">
        <v>102296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22833</v>
      </c>
      <c r="F70" s="264">
        <v>26186</v>
      </c>
      <c r="G70" s="264">
        <v>13209</v>
      </c>
      <c r="H70" s="264">
        <v>6677</v>
      </c>
      <c r="I70" s="264">
        <v>2645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1160</v>
      </c>
      <c r="F71" s="264">
        <v>1180</v>
      </c>
      <c r="G71" s="264">
        <v>907</v>
      </c>
      <c r="H71" s="264">
        <v>1419</v>
      </c>
      <c r="I71" s="264">
        <v>708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15858</v>
      </c>
      <c r="F72" s="264">
        <v>11152</v>
      </c>
      <c r="G72" s="264">
        <v>579</v>
      </c>
      <c r="H72" s="264"/>
      <c r="I72" s="264">
        <v>37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5451</v>
      </c>
      <c r="F73" s="264">
        <v>6385</v>
      </c>
      <c r="G73" s="264">
        <v>5965</v>
      </c>
      <c r="H73" s="264">
        <v>10954</v>
      </c>
      <c r="I73" s="264">
        <v>10382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103329</v>
      </c>
      <c r="F74" s="264">
        <v>72434</v>
      </c>
      <c r="G74" s="264">
        <v>70481</v>
      </c>
      <c r="H74" s="264">
        <v>13987</v>
      </c>
      <c r="I74" s="264">
        <v>4174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>
        <v>4112</v>
      </c>
      <c r="G77" s="264">
        <v>1315</v>
      </c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10739</v>
      </c>
      <c r="F78" s="264">
        <v>16939</v>
      </c>
      <c r="G78" s="264">
        <v>28879</v>
      </c>
      <c r="H78" s="264">
        <v>23766</v>
      </c>
      <c r="I78" s="264">
        <v>39777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144408</v>
      </c>
      <c r="F79" s="264">
        <v>85142</v>
      </c>
      <c r="G79" s="264">
        <v>17772</v>
      </c>
      <c r="H79" s="264">
        <v>31210</v>
      </c>
      <c r="I79" s="264">
        <v>25129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11664</v>
      </c>
      <c r="F81" s="264">
        <v>12996</v>
      </c>
      <c r="G81" s="264">
        <v>15551</v>
      </c>
      <c r="H81" s="264">
        <v>19249</v>
      </c>
      <c r="I81" s="264">
        <v>19445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51206</v>
      </c>
      <c r="F84" s="301">
        <v>34966</v>
      </c>
      <c r="G84" s="301">
        <v>21319</v>
      </c>
      <c r="H84" s="301">
        <v>20893</v>
      </c>
      <c r="I84" s="301">
        <v>83097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>
        <v>11893</v>
      </c>
      <c r="I87" s="264">
        <v>8898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51206</v>
      </c>
      <c r="F92" s="264">
        <v>34966</v>
      </c>
      <c r="G92" s="264">
        <v>21319</v>
      </c>
      <c r="H92" s="264">
        <v>9000</v>
      </c>
      <c r="I92" s="264">
        <v>74199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408011</v>
      </c>
      <c r="F98" s="301">
        <v>457807</v>
      </c>
      <c r="G98" s="301">
        <v>436507</v>
      </c>
      <c r="H98" s="301">
        <v>446026</v>
      </c>
      <c r="I98" s="301">
        <v>422644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408011</v>
      </c>
      <c r="F99" s="301">
        <v>457807</v>
      </c>
      <c r="G99" s="301">
        <v>436507</v>
      </c>
      <c r="H99" s="301">
        <v>446026</v>
      </c>
      <c r="I99" s="301">
        <v>422644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200000</v>
      </c>
      <c r="F100" s="264">
        <v>200000</v>
      </c>
      <c r="G100" s="264">
        <v>200000</v>
      </c>
      <c r="H100" s="264">
        <v>200000</v>
      </c>
      <c r="I100" s="264">
        <v>200000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200000</v>
      </c>
      <c r="F101" s="264">
        <v>200000</v>
      </c>
      <c r="G101" s="264">
        <v>200000</v>
      </c>
      <c r="H101" s="264">
        <v>200000</v>
      </c>
      <c r="I101" s="264">
        <v>200000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80832</v>
      </c>
      <c r="F109" s="264">
        <v>80832</v>
      </c>
      <c r="G109" s="264">
        <v>80832</v>
      </c>
      <c r="H109" s="264">
        <v>80832</v>
      </c>
      <c r="I109" s="264">
        <v>80832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127179</v>
      </c>
      <c r="F112" s="264">
        <v>176975</v>
      </c>
      <c r="G112" s="264">
        <v>155675</v>
      </c>
      <c r="H112" s="264">
        <v>165194</v>
      </c>
      <c r="I112" s="264">
        <v>141812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53775</v>
      </c>
      <c r="F113" s="264">
        <v>101110</v>
      </c>
      <c r="G113" s="264">
        <v>81412</v>
      </c>
      <c r="H113" s="264">
        <v>150214</v>
      </c>
      <c r="I113" s="264">
        <v>137118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73404</v>
      </c>
      <c r="F114" s="264">
        <v>75865</v>
      </c>
      <c r="G114" s="264">
        <v>74262</v>
      </c>
      <c r="H114" s="264">
        <v>14980</v>
      </c>
      <c r="I114" s="264">
        <v>4694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774660</v>
      </c>
      <c r="F119" s="301">
        <v>729299</v>
      </c>
      <c r="G119" s="301">
        <v>612484</v>
      </c>
      <c r="H119" s="301">
        <v>574181</v>
      </c>
      <c r="I119" s="301">
        <v>608038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438743</v>
      </c>
      <c r="F3" s="264">
        <v>420135</v>
      </c>
      <c r="G3" s="264">
        <v>182028</v>
      </c>
      <c r="H3" s="264">
        <v>80925</v>
      </c>
      <c r="I3" s="264">
        <v>35450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438743</v>
      </c>
      <c r="F5" s="301">
        <v>420135</v>
      </c>
      <c r="G5" s="301">
        <v>182028</v>
      </c>
      <c r="H5" s="301">
        <v>80925</v>
      </c>
      <c r="I5" s="301">
        <v>35450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312599</v>
      </c>
      <c r="F6" s="264">
        <v>298877</v>
      </c>
      <c r="G6" s="264">
        <v>42999</v>
      </c>
      <c r="H6" s="264">
        <v>6755</v>
      </c>
      <c r="I6" s="264">
        <v>15157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126144</v>
      </c>
      <c r="F7" s="301">
        <v>121258</v>
      </c>
      <c r="G7" s="301">
        <v>139029</v>
      </c>
      <c r="H7" s="301">
        <v>74170</v>
      </c>
      <c r="I7" s="301">
        <v>20292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12476</v>
      </c>
      <c r="F8" s="264">
        <v>16616</v>
      </c>
      <c r="G8" s="264">
        <v>12353</v>
      </c>
      <c r="H8" s="264">
        <v>8456</v>
      </c>
      <c r="I8" s="264">
        <v>4082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7762</v>
      </c>
      <c r="F9" s="264">
        <v>5806</v>
      </c>
      <c r="G9" s="264">
        <v>24285</v>
      </c>
      <c r="H9" s="264">
        <v>5436</v>
      </c>
      <c r="I9" s="264">
        <v>3786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7762</v>
      </c>
      <c r="F10" s="264">
        <v>5806</v>
      </c>
      <c r="G10" s="264">
        <v>11339</v>
      </c>
      <c r="H10" s="264">
        <v>5436</v>
      </c>
      <c r="I10" s="264">
        <v>3786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10012</v>
      </c>
      <c r="F12" s="264">
        <v>7257</v>
      </c>
      <c r="G12" s="264">
        <v>7122</v>
      </c>
      <c r="H12" s="264">
        <v>16305</v>
      </c>
      <c r="I12" s="264">
        <v>8398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29097</v>
      </c>
      <c r="F13" s="264">
        <v>31398</v>
      </c>
      <c r="G13" s="264">
        <v>33860</v>
      </c>
      <c r="H13" s="264">
        <v>38600</v>
      </c>
      <c r="I13" s="264">
        <v>3736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91750</v>
      </c>
      <c r="F14" s="301">
        <v>93413</v>
      </c>
      <c r="G14" s="301">
        <v>86115</v>
      </c>
      <c r="H14" s="301">
        <v>22285</v>
      </c>
      <c r="I14" s="301">
        <v>8455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6</v>
      </c>
      <c r="F15" s="264">
        <v>483</v>
      </c>
      <c r="G15" s="264">
        <v>157</v>
      </c>
      <c r="H15" s="264">
        <v>3</v>
      </c>
      <c r="I15" s="264">
        <v>796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</v>
      </c>
      <c r="F16" s="264">
        <v>313</v>
      </c>
      <c r="G16" s="264">
        <v>1</v>
      </c>
      <c r="H16" s="264"/>
      <c r="I16" s="264">
        <v>2750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6</v>
      </c>
      <c r="F17" s="301">
        <v>170</v>
      </c>
      <c r="G17" s="301">
        <v>156</v>
      </c>
      <c r="H17" s="301">
        <v>3</v>
      </c>
      <c r="I17" s="301">
        <v>-1953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91755</v>
      </c>
      <c r="F18" s="301">
        <v>93583</v>
      </c>
      <c r="G18" s="301">
        <v>86271</v>
      </c>
      <c r="H18" s="301">
        <v>22287</v>
      </c>
      <c r="I18" s="301">
        <v>6502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18351</v>
      </c>
      <c r="F19" s="264">
        <v>17718</v>
      </c>
      <c r="G19" s="264">
        <v>12008</v>
      </c>
      <c r="H19" s="264">
        <v>7066</v>
      </c>
      <c r="I19" s="264">
        <v>1623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73404</v>
      </c>
      <c r="F21" s="301">
        <v>75865</v>
      </c>
      <c r="G21" s="301">
        <v>74262</v>
      </c>
      <c r="H21" s="301">
        <v>15221</v>
      </c>
      <c r="I21" s="301">
        <v>4879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73404</v>
      </c>
      <c r="F22" s="264">
        <v>75865</v>
      </c>
      <c r="G22" s="264">
        <v>74262</v>
      </c>
      <c r="H22" s="264">
        <v>15221</v>
      </c>
      <c r="I22" s="264">
        <v>4879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3670</v>
      </c>
      <c r="F24" s="264">
        <v>3793</v>
      </c>
      <c r="G24" s="264">
        <v>3713</v>
      </c>
      <c r="H24" s="264">
        <v>761</v>
      </c>
      <c r="I24" s="264">
        <v>244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