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E3" i="10"/>
  <c r="F3" i="10" s="1"/>
  <c r="G3" i="10" s="1"/>
  <c r="H3" i="10" s="1"/>
  <c r="I3" i="10" s="1"/>
  <c r="J3" i="10" s="1"/>
  <c r="K3" i="10" s="1"/>
  <c r="L3" i="10" s="1"/>
  <c r="M3" i="10" s="1"/>
  <c r="N3" i="10" s="1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F5" i="8"/>
  <c r="F4" i="8" s="1"/>
  <c r="E5" i="8"/>
  <c r="E4" i="8" s="1"/>
  <c r="D5" i="8"/>
  <c r="D4" i="8" s="1"/>
  <c r="C5" i="8"/>
  <c r="C4" i="8" s="1"/>
  <c r="J4" i="8"/>
  <c r="I4" i="8"/>
  <c r="H4" i="8"/>
  <c r="G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J69" i="6"/>
  <c r="I69" i="6"/>
  <c r="H69" i="6"/>
  <c r="G69" i="6"/>
  <c r="J68" i="6"/>
  <c r="J78" i="6" s="1"/>
  <c r="I68" i="6"/>
  <c r="I78" i="6" s="1"/>
  <c r="H68" i="6"/>
  <c r="G68" i="6"/>
  <c r="G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L31" i="6" s="1"/>
  <c r="L24" i="6" s="1"/>
  <c r="L48" i="6" s="1"/>
  <c r="K32" i="6"/>
  <c r="K31" i="6" s="1"/>
  <c r="J32" i="6"/>
  <c r="J31" i="6" s="1"/>
  <c r="I32" i="6"/>
  <c r="I31" i="6" s="1"/>
  <c r="H32" i="6"/>
  <c r="G32" i="6"/>
  <c r="N31" i="6"/>
  <c r="M31" i="6"/>
  <c r="M24" i="6" s="1"/>
  <c r="H31" i="6"/>
  <c r="G31" i="6"/>
  <c r="F31" i="6"/>
  <c r="E31" i="6"/>
  <c r="E24" i="6" s="1"/>
  <c r="E48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K24" i="6" s="1"/>
  <c r="J25" i="6"/>
  <c r="I25" i="6"/>
  <c r="H25" i="6"/>
  <c r="H24" i="6" s="1"/>
  <c r="H48" i="6" s="1"/>
  <c r="G25" i="6"/>
  <c r="N24" i="6"/>
  <c r="G24" i="6"/>
  <c r="G48" i="6" s="1"/>
  <c r="F24" i="6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N48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D48" i="6" s="1"/>
  <c r="C3" i="6"/>
  <c r="C23" i="6" s="1"/>
  <c r="C48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3" i="4"/>
  <c r="G12" i="4"/>
  <c r="H12" i="4" s="1"/>
  <c r="I9" i="4"/>
  <c r="I18" i="4" s="1"/>
  <c r="I19" i="4" s="1"/>
  <c r="H9" i="4"/>
  <c r="H18" i="4" s="1"/>
  <c r="H19" i="4" s="1"/>
  <c r="G9" i="4"/>
  <c r="G18" i="4" s="1"/>
  <c r="G1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K63" i="2"/>
  <c r="J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L59" i="2"/>
  <c r="K59" i="2"/>
  <c r="J58" i="2"/>
  <c r="I58" i="2"/>
  <c r="H58" i="2"/>
  <c r="G58" i="2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I68" i="2" s="1"/>
  <c r="H53" i="2"/>
  <c r="H64" i="2" s="1"/>
  <c r="G53" i="2"/>
  <c r="G64" i="2" s="1"/>
  <c r="F53" i="2"/>
  <c r="E53" i="2"/>
  <c r="D53" i="2"/>
  <c r="C53" i="2"/>
  <c r="C64" i="2" s="1"/>
  <c r="C68" i="2" s="1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T51" i="2" s="1"/>
  <c r="D45" i="2"/>
  <c r="S51" i="2" s="1"/>
  <c r="C45" i="2"/>
  <c r="R51" i="2" s="1"/>
  <c r="J44" i="2"/>
  <c r="I44" i="2"/>
  <c r="X48" i="2" s="1"/>
  <c r="H44" i="2"/>
  <c r="W48" i="2" s="1"/>
  <c r="G44" i="2"/>
  <c r="F44" i="2"/>
  <c r="E44" i="2"/>
  <c r="D44" i="2"/>
  <c r="S48" i="2" s="1"/>
  <c r="C44" i="2"/>
  <c r="R48" i="2" s="1"/>
  <c r="J43" i="2"/>
  <c r="I43" i="2"/>
  <c r="H43" i="2"/>
  <c r="G43" i="2"/>
  <c r="F43" i="2"/>
  <c r="E43" i="2"/>
  <c r="D43" i="2"/>
  <c r="S52" i="2" s="1"/>
  <c r="C43" i="2"/>
  <c r="R47" i="2" s="1"/>
  <c r="J42" i="2"/>
  <c r="I42" i="2"/>
  <c r="I51" i="2" s="1"/>
  <c r="H42" i="2"/>
  <c r="G42" i="2"/>
  <c r="G51" i="2" s="1"/>
  <c r="F42" i="2"/>
  <c r="E42" i="2"/>
  <c r="E51" i="2" s="1"/>
  <c r="D42" i="2"/>
  <c r="C42" i="2"/>
  <c r="C51" i="2" s="1"/>
  <c r="T40" i="2"/>
  <c r="M40" i="2"/>
  <c r="L40" i="2"/>
  <c r="AA18" i="2" s="1"/>
  <c r="AA40" i="2" s="1"/>
  <c r="K40" i="2"/>
  <c r="J40" i="2"/>
  <c r="I40" i="2"/>
  <c r="H40" i="2"/>
  <c r="W18" i="2" s="1"/>
  <c r="W40" i="2" s="1"/>
  <c r="G40" i="2"/>
  <c r="F40" i="2"/>
  <c r="E40" i="2"/>
  <c r="D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U27" i="2"/>
  <c r="T27" i="2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E22" i="2"/>
  <c r="T44" i="2" s="1"/>
  <c r="D22" i="2"/>
  <c r="S44" i="2" s="1"/>
  <c r="AB21" i="2"/>
  <c r="AA21" i="2"/>
  <c r="Z21" i="2"/>
  <c r="Y21" i="2"/>
  <c r="X21" i="2"/>
  <c r="W21" i="2"/>
  <c r="V21" i="2"/>
  <c r="U21" i="2"/>
  <c r="T21" i="2"/>
  <c r="S21" i="2"/>
  <c r="R21" i="2"/>
  <c r="J21" i="2"/>
  <c r="J22" i="2" s="1"/>
  <c r="I21" i="2"/>
  <c r="X49" i="2" s="1"/>
  <c r="H21" i="2"/>
  <c r="W49" i="2" s="1"/>
  <c r="G21" i="2"/>
  <c r="V51" i="2" s="1"/>
  <c r="F21" i="2"/>
  <c r="E21" i="2"/>
  <c r="D21" i="2"/>
  <c r="C21" i="2"/>
  <c r="M20" i="2"/>
  <c r="M21" i="2" s="1"/>
  <c r="L20" i="2"/>
  <c r="L21" i="2" s="1"/>
  <c r="K20" i="2"/>
  <c r="K21" i="2" s="1"/>
  <c r="J20" i="2"/>
  <c r="I20" i="2"/>
  <c r="H20" i="2"/>
  <c r="H22" i="2" s="1"/>
  <c r="G20" i="2"/>
  <c r="G22" i="2" s="1"/>
  <c r="F20" i="2"/>
  <c r="F22" i="2" s="1"/>
  <c r="E20" i="2"/>
  <c r="D20" i="2"/>
  <c r="C20" i="2"/>
  <c r="C22" i="2" s="1"/>
  <c r="AB18" i="2"/>
  <c r="AB40" i="2" s="1"/>
  <c r="Z18" i="2"/>
  <c r="Z40" i="2" s="1"/>
  <c r="Y18" i="2"/>
  <c r="Y40" i="2" s="1"/>
  <c r="X18" i="2"/>
  <c r="X40" i="2" s="1"/>
  <c r="V18" i="2"/>
  <c r="V40" i="2" s="1"/>
  <c r="U18" i="2"/>
  <c r="U40" i="2" s="1"/>
  <c r="T18" i="2"/>
  <c r="S18" i="2"/>
  <c r="S40" i="2" s="1"/>
  <c r="D18" i="2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I48" i="1"/>
  <c r="J47" i="1"/>
  <c r="I47" i="1"/>
  <c r="H47" i="1"/>
  <c r="G47" i="1"/>
  <c r="F47" i="1"/>
  <c r="E47" i="1"/>
  <c r="D47" i="1"/>
  <c r="C47" i="1"/>
  <c r="J46" i="1"/>
  <c r="J48" i="1" s="1"/>
  <c r="I46" i="1"/>
  <c r="H46" i="1"/>
  <c r="G46" i="1"/>
  <c r="F46" i="1"/>
  <c r="E46" i="1"/>
  <c r="D46" i="1"/>
  <c r="D48" i="1" s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H49" i="1" s="1"/>
  <c r="G40" i="1"/>
  <c r="G49" i="1" s="1"/>
  <c r="F40" i="1"/>
  <c r="F49" i="1" s="1"/>
  <c r="E40" i="1"/>
  <c r="E49" i="1" s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H35" i="3" s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R30" i="1"/>
  <c r="J30" i="1"/>
  <c r="U38" i="1" s="1"/>
  <c r="U39" i="1" s="1"/>
  <c r="I30" i="1"/>
  <c r="T38" i="1" s="1"/>
  <c r="H30" i="1"/>
  <c r="S38" i="1" s="1"/>
  <c r="G30" i="1"/>
  <c r="F30" i="1"/>
  <c r="Q38" i="1" s="1"/>
  <c r="E30" i="1"/>
  <c r="P38" i="1" s="1"/>
  <c r="D30" i="1"/>
  <c r="O38" i="1" s="1"/>
  <c r="C30" i="1"/>
  <c r="J29" i="1"/>
  <c r="I29" i="1"/>
  <c r="I38" i="1" s="1"/>
  <c r="H29" i="1"/>
  <c r="H38" i="1" s="1"/>
  <c r="G29" i="1"/>
  <c r="G38" i="1" s="1"/>
  <c r="F29" i="1"/>
  <c r="F38" i="1" s="1"/>
  <c r="E29" i="1"/>
  <c r="E38" i="1" s="1"/>
  <c r="D29" i="1"/>
  <c r="D38" i="1" s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J18" i="3" s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F17" i="3" s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C16" i="3" s="1"/>
  <c r="U14" i="1"/>
  <c r="T14" i="1"/>
  <c r="S14" i="1"/>
  <c r="R14" i="1"/>
  <c r="Q14" i="1"/>
  <c r="P14" i="1"/>
  <c r="O14" i="1"/>
  <c r="N14" i="1"/>
  <c r="J14" i="1"/>
  <c r="I14" i="1"/>
  <c r="H14" i="1"/>
  <c r="G14" i="1"/>
  <c r="F14" i="1"/>
  <c r="F14" i="3" s="1"/>
  <c r="E14" i="1"/>
  <c r="D14" i="1"/>
  <c r="C14" i="1"/>
  <c r="J13" i="1"/>
  <c r="I13" i="1"/>
  <c r="H13" i="1"/>
  <c r="H13" i="3" s="1"/>
  <c r="G13" i="1"/>
  <c r="F13" i="1"/>
  <c r="F13" i="3" s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H10" i="3" s="1"/>
  <c r="G10" i="1"/>
  <c r="G10" i="3" s="1"/>
  <c r="F10" i="1"/>
  <c r="E10" i="1"/>
  <c r="D10" i="1"/>
  <c r="C10" i="1"/>
  <c r="C10" i="3" s="1"/>
  <c r="U9" i="1"/>
  <c r="T9" i="1"/>
  <c r="S9" i="1"/>
  <c r="R9" i="1"/>
  <c r="Q9" i="1"/>
  <c r="P9" i="1"/>
  <c r="O9" i="1"/>
  <c r="N9" i="1"/>
  <c r="G9" i="1"/>
  <c r="F9" i="1"/>
  <c r="J8" i="1"/>
  <c r="I8" i="1"/>
  <c r="H8" i="1"/>
  <c r="G8" i="1"/>
  <c r="R37" i="1" s="1"/>
  <c r="F8" i="1"/>
  <c r="E8" i="1"/>
  <c r="E9" i="1" s="1"/>
  <c r="D8" i="1"/>
  <c r="C8" i="1"/>
  <c r="U7" i="1"/>
  <c r="T7" i="1"/>
  <c r="S7" i="1"/>
  <c r="R7" i="1"/>
  <c r="Q7" i="1"/>
  <c r="P7" i="1"/>
  <c r="O7" i="1"/>
  <c r="N7" i="1"/>
  <c r="J7" i="1"/>
  <c r="I7" i="1"/>
  <c r="H7" i="1"/>
  <c r="G7" i="1"/>
  <c r="F7" i="1"/>
  <c r="Q35" i="1" s="1"/>
  <c r="E7" i="1"/>
  <c r="D7" i="1"/>
  <c r="D9" i="1" s="1"/>
  <c r="C7" i="1"/>
  <c r="S5" i="1"/>
  <c r="P5" i="1"/>
  <c r="J5" i="1"/>
  <c r="U5" i="1" s="1"/>
  <c r="I5" i="1"/>
  <c r="H5" i="1"/>
  <c r="G5" i="1"/>
  <c r="G5" i="3" s="1"/>
  <c r="F5" i="1"/>
  <c r="E5" i="1"/>
  <c r="D5" i="1"/>
  <c r="C5" i="1"/>
  <c r="D9" i="3" l="1"/>
  <c r="O74" i="1"/>
  <c r="O75" i="1" s="1"/>
  <c r="O31" i="1"/>
  <c r="D12" i="1"/>
  <c r="E9" i="3"/>
  <c r="E12" i="1"/>
  <c r="P74" i="1"/>
  <c r="P31" i="1"/>
  <c r="I22" i="3"/>
  <c r="I10" i="3"/>
  <c r="E5" i="3"/>
  <c r="E27" i="1"/>
  <c r="G24" i="3"/>
  <c r="G7" i="3"/>
  <c r="G11" i="3"/>
  <c r="G23" i="3"/>
  <c r="R35" i="1"/>
  <c r="R40" i="1"/>
  <c r="C8" i="3"/>
  <c r="J10" i="3"/>
  <c r="I13" i="3"/>
  <c r="G14" i="3"/>
  <c r="D16" i="3"/>
  <c r="Q39" i="1"/>
  <c r="G25" i="2"/>
  <c r="V44" i="2"/>
  <c r="I5" i="3"/>
  <c r="I27" i="1"/>
  <c r="C5" i="3"/>
  <c r="C27" i="1"/>
  <c r="N5" i="1"/>
  <c r="D5" i="3"/>
  <c r="D27" i="1"/>
  <c r="T5" i="1"/>
  <c r="G27" i="1"/>
  <c r="P39" i="1"/>
  <c r="U44" i="2"/>
  <c r="F25" i="2"/>
  <c r="F5" i="3"/>
  <c r="F27" i="1"/>
  <c r="H24" i="3"/>
  <c r="H7" i="3"/>
  <c r="H11" i="3"/>
  <c r="H23" i="3"/>
  <c r="S35" i="1"/>
  <c r="S40" i="1"/>
  <c r="S30" i="1"/>
  <c r="D8" i="3"/>
  <c r="O37" i="1"/>
  <c r="O36" i="1"/>
  <c r="J13" i="3"/>
  <c r="H14" i="3"/>
  <c r="E16" i="3"/>
  <c r="E18" i="1"/>
  <c r="E18" i="3" s="1"/>
  <c r="E15" i="1"/>
  <c r="E15" i="3" s="1"/>
  <c r="R38" i="1"/>
  <c r="R39" i="1" s="1"/>
  <c r="H25" i="2"/>
  <c r="W44" i="2"/>
  <c r="E8" i="3"/>
  <c r="P37" i="1"/>
  <c r="P36" i="1"/>
  <c r="F16" i="3"/>
  <c r="F18" i="1"/>
  <c r="F18" i="3" s="1"/>
  <c r="D38" i="3"/>
  <c r="J25" i="2"/>
  <c r="Y44" i="2"/>
  <c r="I24" i="3"/>
  <c r="I7" i="3"/>
  <c r="I11" i="3"/>
  <c r="I23" i="3"/>
  <c r="T35" i="1"/>
  <c r="T40" i="1"/>
  <c r="T30" i="1"/>
  <c r="S39" i="1"/>
  <c r="H5" i="3"/>
  <c r="H27" i="1"/>
  <c r="J24" i="3"/>
  <c r="J7" i="3"/>
  <c r="J11" i="3"/>
  <c r="J23" i="3"/>
  <c r="U35" i="1"/>
  <c r="J9" i="1"/>
  <c r="U40" i="1"/>
  <c r="U30" i="1"/>
  <c r="F8" i="3"/>
  <c r="Q37" i="1"/>
  <c r="Q36" i="1"/>
  <c r="C22" i="3"/>
  <c r="E38" i="3"/>
  <c r="T39" i="1"/>
  <c r="N42" i="1"/>
  <c r="N41" i="1"/>
  <c r="D17" i="3"/>
  <c r="Z51" i="2"/>
  <c r="K22" i="2"/>
  <c r="H8" i="3"/>
  <c r="S36" i="1"/>
  <c r="S37" i="1"/>
  <c r="I16" i="3"/>
  <c r="O53" i="1"/>
  <c r="O45" i="1"/>
  <c r="AA51" i="2"/>
  <c r="AA48" i="2"/>
  <c r="AA49" i="2"/>
  <c r="L22" i="2"/>
  <c r="H16" i="3"/>
  <c r="H18" i="1"/>
  <c r="H18" i="3" s="1"/>
  <c r="F38" i="3"/>
  <c r="O42" i="1"/>
  <c r="O41" i="1"/>
  <c r="E17" i="3"/>
  <c r="G38" i="3"/>
  <c r="O5" i="1"/>
  <c r="I8" i="3"/>
  <c r="T36" i="1"/>
  <c r="T37" i="1"/>
  <c r="G9" i="3"/>
  <c r="R74" i="1"/>
  <c r="R75" i="1" s="1"/>
  <c r="R76" i="1" s="1"/>
  <c r="R31" i="1"/>
  <c r="D10" i="3"/>
  <c r="G12" i="1"/>
  <c r="C13" i="3"/>
  <c r="P42" i="1"/>
  <c r="P41" i="1"/>
  <c r="J16" i="3"/>
  <c r="H38" i="3"/>
  <c r="N38" i="1"/>
  <c r="O39" i="1" s="1"/>
  <c r="AB51" i="2"/>
  <c r="AB49" i="2"/>
  <c r="AB48" i="2"/>
  <c r="C69" i="2"/>
  <c r="C82" i="2"/>
  <c r="Q42" i="1"/>
  <c r="Q41" i="1"/>
  <c r="G17" i="3"/>
  <c r="G18" i="1"/>
  <c r="G18" i="3" s="1"/>
  <c r="C18" i="1"/>
  <c r="C18" i="3" s="1"/>
  <c r="I38" i="3"/>
  <c r="G32" i="3"/>
  <c r="J5" i="3"/>
  <c r="J27" i="1"/>
  <c r="F9" i="3"/>
  <c r="F12" i="1"/>
  <c r="Q74" i="1"/>
  <c r="Q31" i="1"/>
  <c r="J8" i="3"/>
  <c r="U37" i="1"/>
  <c r="U36" i="1"/>
  <c r="H9" i="1"/>
  <c r="E10" i="3"/>
  <c r="D13" i="3"/>
  <c r="Q5" i="1"/>
  <c r="C23" i="3"/>
  <c r="C24" i="3"/>
  <c r="C7" i="3"/>
  <c r="C11" i="3"/>
  <c r="C9" i="1"/>
  <c r="I9" i="1"/>
  <c r="E13" i="3"/>
  <c r="R42" i="1"/>
  <c r="I18" i="1"/>
  <c r="I18" i="3" s="1"/>
  <c r="G21" i="3"/>
  <c r="J38" i="1"/>
  <c r="J37" i="3" s="1"/>
  <c r="C25" i="2"/>
  <c r="R44" i="2"/>
  <c r="D23" i="3"/>
  <c r="D24" i="3"/>
  <c r="D7" i="3"/>
  <c r="D11" i="3"/>
  <c r="O40" i="1"/>
  <c r="O30" i="1"/>
  <c r="O76" i="1"/>
  <c r="O35" i="1"/>
  <c r="R5" i="1"/>
  <c r="S42" i="1"/>
  <c r="S41" i="1"/>
  <c r="E23" i="3"/>
  <c r="E24" i="3"/>
  <c r="E7" i="3"/>
  <c r="E11" i="3"/>
  <c r="P30" i="1"/>
  <c r="P35" i="1"/>
  <c r="P40" i="1"/>
  <c r="E14" i="3"/>
  <c r="T41" i="1"/>
  <c r="T42" i="1"/>
  <c r="J22" i="3"/>
  <c r="D14" i="3"/>
  <c r="U41" i="1"/>
  <c r="U42" i="1"/>
  <c r="U45" i="1"/>
  <c r="E36" i="3"/>
  <c r="E54" i="1"/>
  <c r="X55" i="2"/>
  <c r="X54" i="2"/>
  <c r="X43" i="2"/>
  <c r="D64" i="2"/>
  <c r="D68" i="2" s="1"/>
  <c r="G8" i="3"/>
  <c r="G13" i="3"/>
  <c r="C14" i="3"/>
  <c r="G16" i="3"/>
  <c r="C17" i="3"/>
  <c r="C21" i="3"/>
  <c r="H32" i="3"/>
  <c r="D33" i="3"/>
  <c r="I35" i="3"/>
  <c r="F36" i="3"/>
  <c r="Q40" i="1"/>
  <c r="F54" i="1"/>
  <c r="M22" i="2"/>
  <c r="Y55" i="2"/>
  <c r="Y54" i="2"/>
  <c r="D51" i="2"/>
  <c r="D80" i="2" s="1"/>
  <c r="T47" i="2"/>
  <c r="Y43" i="2"/>
  <c r="U51" i="2"/>
  <c r="T49" i="2"/>
  <c r="E64" i="2"/>
  <c r="Y50" i="2"/>
  <c r="C80" i="2"/>
  <c r="F48" i="6"/>
  <c r="D21" i="3"/>
  <c r="D30" i="3"/>
  <c r="I32" i="3"/>
  <c r="E33" i="3"/>
  <c r="G36" i="3"/>
  <c r="D37" i="3"/>
  <c r="G54" i="1"/>
  <c r="Z53" i="2"/>
  <c r="Z50" i="2"/>
  <c r="Z52" i="2"/>
  <c r="Z55" i="2"/>
  <c r="E82" i="2"/>
  <c r="U52" i="2"/>
  <c r="U47" i="2"/>
  <c r="Z43" i="2"/>
  <c r="V49" i="2"/>
  <c r="F64" i="2"/>
  <c r="F68" i="2" s="1"/>
  <c r="W50" i="2"/>
  <c r="D63" i="2"/>
  <c r="G79" i="6"/>
  <c r="E21" i="3"/>
  <c r="E30" i="3"/>
  <c r="J32" i="3"/>
  <c r="F33" i="3"/>
  <c r="H36" i="3"/>
  <c r="E37" i="3"/>
  <c r="H54" i="1"/>
  <c r="AA53" i="2"/>
  <c r="AA47" i="2"/>
  <c r="AA50" i="2"/>
  <c r="AA52" i="2"/>
  <c r="AA55" i="2"/>
  <c r="F51" i="2"/>
  <c r="F81" i="2" s="1"/>
  <c r="V52" i="2"/>
  <c r="V47" i="2"/>
  <c r="AA43" i="2"/>
  <c r="W51" i="2"/>
  <c r="V60" i="2"/>
  <c r="G68" i="2"/>
  <c r="X50" i="2"/>
  <c r="E80" i="2"/>
  <c r="F30" i="3"/>
  <c r="G33" i="3"/>
  <c r="I36" i="3"/>
  <c r="F37" i="3"/>
  <c r="C38" i="1"/>
  <c r="C30" i="3" s="1"/>
  <c r="I54" i="1"/>
  <c r="U34" i="1" s="1"/>
  <c r="AB47" i="2"/>
  <c r="AB52" i="2"/>
  <c r="AB43" i="2"/>
  <c r="AB55" i="2"/>
  <c r="AB53" i="2"/>
  <c r="G82" i="2"/>
  <c r="G69" i="2"/>
  <c r="W52" i="2"/>
  <c r="X51" i="2"/>
  <c r="S47" i="2"/>
  <c r="H68" i="2"/>
  <c r="W60" i="2"/>
  <c r="F80" i="2"/>
  <c r="R60" i="2"/>
  <c r="G30" i="3"/>
  <c r="D31" i="3"/>
  <c r="H33" i="3"/>
  <c r="D34" i="3"/>
  <c r="G37" i="3"/>
  <c r="J54" i="1"/>
  <c r="M65" i="2"/>
  <c r="L65" i="2"/>
  <c r="K65" i="2"/>
  <c r="D25" i="2"/>
  <c r="Z34" i="2"/>
  <c r="H51" i="2"/>
  <c r="H80" i="2" s="1"/>
  <c r="X52" i="2"/>
  <c r="Y51" i="2"/>
  <c r="W47" i="2"/>
  <c r="AB50" i="2"/>
  <c r="W55" i="2"/>
  <c r="G80" i="2"/>
  <c r="F78" i="6"/>
  <c r="H17" i="3"/>
  <c r="D18" i="1"/>
  <c r="D18" i="3" s="1"/>
  <c r="H21" i="3"/>
  <c r="D22" i="3"/>
  <c r="D29" i="3"/>
  <c r="H30" i="3"/>
  <c r="E31" i="3"/>
  <c r="I33" i="3"/>
  <c r="E34" i="3"/>
  <c r="H37" i="3"/>
  <c r="R41" i="1"/>
  <c r="R53" i="2"/>
  <c r="E25" i="2"/>
  <c r="R55" i="2"/>
  <c r="I82" i="2"/>
  <c r="I69" i="2"/>
  <c r="Y52" i="2"/>
  <c r="T48" i="2"/>
  <c r="X47" i="2"/>
  <c r="U49" i="2"/>
  <c r="Z49" i="2"/>
  <c r="I24" i="6"/>
  <c r="I48" i="6" s="1"/>
  <c r="I79" i="6" s="1"/>
  <c r="I14" i="3"/>
  <c r="I17" i="3"/>
  <c r="I21" i="3"/>
  <c r="E22" i="3"/>
  <c r="E29" i="3"/>
  <c r="I30" i="3"/>
  <c r="F31" i="3"/>
  <c r="J33" i="3"/>
  <c r="F34" i="3"/>
  <c r="C35" i="3"/>
  <c r="I37" i="3"/>
  <c r="S53" i="2"/>
  <c r="S54" i="2"/>
  <c r="S55" i="2"/>
  <c r="Y67" i="2"/>
  <c r="J51" i="2"/>
  <c r="S43" i="2"/>
  <c r="U48" i="2"/>
  <c r="Y47" i="2"/>
  <c r="X53" i="2"/>
  <c r="I80" i="2"/>
  <c r="J24" i="6"/>
  <c r="J48" i="6" s="1"/>
  <c r="J79" i="6" s="1"/>
  <c r="M48" i="6"/>
  <c r="H78" i="6"/>
  <c r="H79" i="6" s="1"/>
  <c r="F23" i="3"/>
  <c r="F24" i="3"/>
  <c r="F7" i="3"/>
  <c r="F11" i="3"/>
  <c r="F10" i="3"/>
  <c r="J14" i="3"/>
  <c r="J17" i="3"/>
  <c r="J21" i="3"/>
  <c r="F22" i="3"/>
  <c r="F29" i="3"/>
  <c r="J30" i="3"/>
  <c r="G31" i="3"/>
  <c r="C32" i="3"/>
  <c r="G34" i="3"/>
  <c r="D35" i="3"/>
  <c r="E48" i="1"/>
  <c r="P34" i="1" s="1"/>
  <c r="T53" i="2"/>
  <c r="T50" i="2"/>
  <c r="T54" i="2"/>
  <c r="T55" i="2"/>
  <c r="T43" i="2"/>
  <c r="V48" i="2"/>
  <c r="Z47" i="2"/>
  <c r="Y53" i="2"/>
  <c r="H13" i="4"/>
  <c r="I12" i="4"/>
  <c r="I13" i="4" s="1"/>
  <c r="K48" i="6"/>
  <c r="G22" i="3"/>
  <c r="G29" i="3"/>
  <c r="H31" i="3"/>
  <c r="D32" i="3"/>
  <c r="H34" i="3"/>
  <c r="E35" i="3"/>
  <c r="R36" i="1"/>
  <c r="F48" i="1"/>
  <c r="U53" i="2"/>
  <c r="U50" i="2"/>
  <c r="I22" i="2"/>
  <c r="U55" i="2"/>
  <c r="U54" i="2"/>
  <c r="U43" i="2"/>
  <c r="R50" i="2"/>
  <c r="H22" i="3"/>
  <c r="H29" i="3"/>
  <c r="I31" i="3"/>
  <c r="E32" i="3"/>
  <c r="I34" i="3"/>
  <c r="F35" i="3"/>
  <c r="C36" i="3"/>
  <c r="G48" i="1"/>
  <c r="C49" i="1"/>
  <c r="C54" i="1"/>
  <c r="O34" i="1" s="1"/>
  <c r="V53" i="2"/>
  <c r="V50" i="2"/>
  <c r="V55" i="2"/>
  <c r="V54" i="2"/>
  <c r="V43" i="2"/>
  <c r="T52" i="2"/>
  <c r="S50" i="2"/>
  <c r="X60" i="2"/>
  <c r="K78" i="6"/>
  <c r="I29" i="3"/>
  <c r="Q30" i="1"/>
  <c r="F32" i="3"/>
  <c r="G35" i="3"/>
  <c r="D36" i="3"/>
  <c r="H48" i="1"/>
  <c r="T34" i="1" s="1"/>
  <c r="D49" i="1"/>
  <c r="D54" i="1"/>
  <c r="W53" i="2"/>
  <c r="R52" i="2"/>
  <c r="W43" i="2"/>
  <c r="Z48" i="2"/>
  <c r="Y48" i="2"/>
  <c r="C63" i="2"/>
  <c r="C81" i="2"/>
  <c r="E63" i="2"/>
  <c r="R49" i="2"/>
  <c r="F63" i="2"/>
  <c r="E81" i="2"/>
  <c r="S49" i="2"/>
  <c r="Y59" i="2"/>
  <c r="G63" i="2"/>
  <c r="H63" i="2"/>
  <c r="J64" i="2"/>
  <c r="G81" i="2"/>
  <c r="I63" i="2"/>
  <c r="H81" i="2"/>
  <c r="I81" i="2"/>
  <c r="Y49" i="2"/>
  <c r="M63" i="2"/>
  <c r="V67" i="2" l="1"/>
  <c r="V68" i="2"/>
  <c r="V59" i="2"/>
  <c r="T59" i="2"/>
  <c r="T67" i="2"/>
  <c r="Q55" i="1"/>
  <c r="Q53" i="1"/>
  <c r="Q48" i="1"/>
  <c r="Q45" i="1"/>
  <c r="F54" i="3"/>
  <c r="F55" i="1"/>
  <c r="F48" i="3" s="1"/>
  <c r="Q46" i="1"/>
  <c r="K79" i="6"/>
  <c r="J36" i="3"/>
  <c r="C31" i="3"/>
  <c r="J35" i="3"/>
  <c r="C27" i="3"/>
  <c r="N27" i="1"/>
  <c r="J68" i="2"/>
  <c r="J69" i="2" s="1"/>
  <c r="Y60" i="2"/>
  <c r="D54" i="3"/>
  <c r="D55" i="1"/>
  <c r="O46" i="1"/>
  <c r="J34" i="3"/>
  <c r="Q24" i="6"/>
  <c r="T74" i="2"/>
  <c r="E29" i="2"/>
  <c r="E38" i="2"/>
  <c r="T68" i="2" s="1"/>
  <c r="E68" i="2"/>
  <c r="E69" i="2" s="1"/>
  <c r="T60" i="2"/>
  <c r="H9" i="3"/>
  <c r="S74" i="1"/>
  <c r="S75" i="1" s="1"/>
  <c r="S76" i="1" s="1"/>
  <c r="S31" i="1"/>
  <c r="H12" i="1"/>
  <c r="O55" i="1"/>
  <c r="N45" i="1"/>
  <c r="F27" i="3"/>
  <c r="Q27" i="1"/>
  <c r="U67" i="2"/>
  <c r="U68" i="2"/>
  <c r="U59" i="2"/>
  <c r="J54" i="3"/>
  <c r="J55" i="1"/>
  <c r="U46" i="1"/>
  <c r="G54" i="3"/>
  <c r="G55" i="1"/>
  <c r="R46" i="1"/>
  <c r="I27" i="3"/>
  <c r="T27" i="1"/>
  <c r="X67" i="2"/>
  <c r="X59" i="2"/>
  <c r="G48" i="3"/>
  <c r="R55" i="1"/>
  <c r="R53" i="1"/>
  <c r="R48" i="1"/>
  <c r="R45" i="1"/>
  <c r="U60" i="2"/>
  <c r="J31" i="3"/>
  <c r="W67" i="2"/>
  <c r="W59" i="2"/>
  <c r="R67" i="2"/>
  <c r="R68" i="2"/>
  <c r="R59" i="2"/>
  <c r="T55" i="1"/>
  <c r="J80" i="2"/>
  <c r="J81" i="2"/>
  <c r="J82" i="2"/>
  <c r="I9" i="3"/>
  <c r="T74" i="1"/>
  <c r="T31" i="1"/>
  <c r="I12" i="1"/>
  <c r="S34" i="1"/>
  <c r="N53" i="1"/>
  <c r="U74" i="2"/>
  <c r="F38" i="2"/>
  <c r="F29" i="2"/>
  <c r="P75" i="1"/>
  <c r="P76" i="1" s="1"/>
  <c r="D49" i="3"/>
  <c r="T53" i="1"/>
  <c r="R34" i="1"/>
  <c r="C9" i="3"/>
  <c r="N74" i="1"/>
  <c r="N75" i="1" s="1"/>
  <c r="N76" i="1" s="1"/>
  <c r="C12" i="1"/>
  <c r="N31" i="1"/>
  <c r="N55" i="1"/>
  <c r="H27" i="3"/>
  <c r="S27" i="1"/>
  <c r="Y74" i="2"/>
  <c r="J29" i="2"/>
  <c r="J38" i="2"/>
  <c r="W74" i="2"/>
  <c r="H38" i="2"/>
  <c r="W68" i="2" s="1"/>
  <c r="H29" i="2"/>
  <c r="E12" i="3"/>
  <c r="P64" i="1"/>
  <c r="E25" i="1"/>
  <c r="P48" i="1" s="1"/>
  <c r="H54" i="3"/>
  <c r="H55" i="1"/>
  <c r="S46" i="1"/>
  <c r="E54" i="3"/>
  <c r="E55" i="1"/>
  <c r="P46" i="1"/>
  <c r="V74" i="2"/>
  <c r="G38" i="2"/>
  <c r="G29" i="2"/>
  <c r="D82" i="2"/>
  <c r="D69" i="2"/>
  <c r="R74" i="2"/>
  <c r="C29" i="2"/>
  <c r="C38" i="2"/>
  <c r="AA44" i="2"/>
  <c r="L25" i="2"/>
  <c r="H82" i="2"/>
  <c r="H69" i="2"/>
  <c r="C38" i="3"/>
  <c r="C56" i="1"/>
  <c r="U53" i="1"/>
  <c r="Q75" i="1"/>
  <c r="Q76" i="1" s="1"/>
  <c r="C29" i="3"/>
  <c r="G27" i="3"/>
  <c r="R27" i="1"/>
  <c r="C37" i="3"/>
  <c r="U55" i="1"/>
  <c r="F12" i="3"/>
  <c r="Q64" i="1"/>
  <c r="F25" i="1"/>
  <c r="Q34" i="1"/>
  <c r="I25" i="2"/>
  <c r="X44" i="2"/>
  <c r="I55" i="1"/>
  <c r="T46" i="1"/>
  <c r="AB44" i="2"/>
  <c r="M25" i="2"/>
  <c r="J38" i="3"/>
  <c r="J56" i="1"/>
  <c r="F15" i="1"/>
  <c r="F15" i="3" s="1"/>
  <c r="D27" i="3"/>
  <c r="O27" i="1"/>
  <c r="E27" i="3"/>
  <c r="P27" i="1"/>
  <c r="D12" i="3"/>
  <c r="O64" i="1"/>
  <c r="D25" i="1"/>
  <c r="D15" i="1"/>
  <c r="D15" i="3" s="1"/>
  <c r="H48" i="3"/>
  <c r="S55" i="1"/>
  <c r="S53" i="1"/>
  <c r="S45" i="1"/>
  <c r="C54" i="3"/>
  <c r="C55" i="1"/>
  <c r="N46" i="1"/>
  <c r="C49" i="3"/>
  <c r="C34" i="3"/>
  <c r="F82" i="2"/>
  <c r="F69" i="2"/>
  <c r="S59" i="2"/>
  <c r="S67" i="2"/>
  <c r="J29" i="3"/>
  <c r="J27" i="3"/>
  <c r="U27" i="1"/>
  <c r="J9" i="3"/>
  <c r="U74" i="1"/>
  <c r="U31" i="1"/>
  <c r="J12" i="1"/>
  <c r="S74" i="2"/>
  <c r="D29" i="2"/>
  <c r="D38" i="2"/>
  <c r="T45" i="1"/>
  <c r="D81" i="2"/>
  <c r="G12" i="3"/>
  <c r="R64" i="1"/>
  <c r="G25" i="1"/>
  <c r="G15" i="1"/>
  <c r="G15" i="3" s="1"/>
  <c r="Z44" i="2"/>
  <c r="K25" i="2"/>
  <c r="C33" i="3"/>
  <c r="E48" i="3"/>
  <c r="P56" i="1"/>
  <c r="P55" i="1"/>
  <c r="P53" i="1"/>
  <c r="P45" i="1"/>
  <c r="S60" i="2"/>
  <c r="I58" i="3" l="1"/>
  <c r="I50" i="3"/>
  <c r="I55" i="3"/>
  <c r="I51" i="3"/>
  <c r="I47" i="3"/>
  <c r="I45" i="3"/>
  <c r="I48" i="3"/>
  <c r="I53" i="3"/>
  <c r="I52" i="3"/>
  <c r="I42" i="3"/>
  <c r="I40" i="3"/>
  <c r="I49" i="3"/>
  <c r="I44" i="3"/>
  <c r="I46" i="3"/>
  <c r="I56" i="1"/>
  <c r="I41" i="3"/>
  <c r="I43" i="3"/>
  <c r="C31" i="2"/>
  <c r="R83" i="2"/>
  <c r="R84" i="2" s="1"/>
  <c r="R85" i="2" s="1"/>
  <c r="C12" i="3"/>
  <c r="N64" i="1"/>
  <c r="C25" i="1"/>
  <c r="C15" i="1"/>
  <c r="C15" i="3" s="1"/>
  <c r="X74" i="2"/>
  <c r="I38" i="2"/>
  <c r="I29" i="2"/>
  <c r="Z74" i="2"/>
  <c r="K29" i="2"/>
  <c r="K38" i="2"/>
  <c r="J12" i="3"/>
  <c r="J25" i="1"/>
  <c r="U64" i="1"/>
  <c r="J15" i="1"/>
  <c r="J15" i="3" s="1"/>
  <c r="F25" i="3"/>
  <c r="F26" i="1"/>
  <c r="Q32" i="1"/>
  <c r="Q65" i="1"/>
  <c r="Q6" i="1"/>
  <c r="E31" i="2"/>
  <c r="T83" i="2"/>
  <c r="T84" i="2" s="1"/>
  <c r="T85" i="2" s="1"/>
  <c r="Y45" i="2"/>
  <c r="Y75" i="2"/>
  <c r="J39" i="2"/>
  <c r="Y19" i="2"/>
  <c r="Y23" i="2" s="1"/>
  <c r="Y68" i="2"/>
  <c r="Q56" i="1"/>
  <c r="U75" i="1"/>
  <c r="U76" i="1" s="1"/>
  <c r="AB74" i="2"/>
  <c r="M29" i="2"/>
  <c r="M38" i="2"/>
  <c r="AA74" i="2"/>
  <c r="L29" i="2"/>
  <c r="L38" i="2"/>
  <c r="E55" i="3"/>
  <c r="E58" i="3"/>
  <c r="E50" i="3"/>
  <c r="E53" i="3"/>
  <c r="E52" i="3"/>
  <c r="E40" i="3"/>
  <c r="E46" i="3"/>
  <c r="E51" i="3"/>
  <c r="E43" i="3"/>
  <c r="E45" i="3"/>
  <c r="E49" i="3"/>
  <c r="E56" i="1"/>
  <c r="E47" i="3"/>
  <c r="E41" i="3"/>
  <c r="E42" i="3"/>
  <c r="E44" i="3"/>
  <c r="J31" i="2"/>
  <c r="D9" i="2" s="1"/>
  <c r="Y83" i="2"/>
  <c r="Y84" i="2" s="1"/>
  <c r="Y85" i="2" s="1"/>
  <c r="G58" i="3"/>
  <c r="G50" i="3"/>
  <c r="G55" i="3"/>
  <c r="G53" i="3"/>
  <c r="G42" i="3"/>
  <c r="G56" i="1"/>
  <c r="G49" i="3"/>
  <c r="G43" i="3"/>
  <c r="G44" i="3"/>
  <c r="G46" i="3"/>
  <c r="G47" i="3"/>
  <c r="G51" i="3"/>
  <c r="G40" i="3"/>
  <c r="G41" i="3"/>
  <c r="G52" i="3"/>
  <c r="G45" i="3"/>
  <c r="S75" i="2"/>
  <c r="S19" i="2"/>
  <c r="S23" i="2" s="1"/>
  <c r="S45" i="2"/>
  <c r="D39" i="2"/>
  <c r="G31" i="2"/>
  <c r="V83" i="2"/>
  <c r="V84" i="2" s="1"/>
  <c r="V85" i="2" s="1"/>
  <c r="T75" i="1"/>
  <c r="T76" i="1" s="1"/>
  <c r="V75" i="2"/>
  <c r="V19" i="2"/>
  <c r="V23" i="2" s="1"/>
  <c r="V45" i="2"/>
  <c r="G39" i="2"/>
  <c r="F31" i="2"/>
  <c r="U83" i="2"/>
  <c r="U84" i="2" s="1"/>
  <c r="U85" i="2" s="1"/>
  <c r="G25" i="3"/>
  <c r="G26" i="1"/>
  <c r="R32" i="1"/>
  <c r="R65" i="1"/>
  <c r="R6" i="1"/>
  <c r="D25" i="3"/>
  <c r="D26" i="1"/>
  <c r="O32" i="1"/>
  <c r="O65" i="1"/>
  <c r="O6" i="1"/>
  <c r="O48" i="1"/>
  <c r="O56" i="1"/>
  <c r="U75" i="2"/>
  <c r="U19" i="2"/>
  <c r="U23" i="2" s="1"/>
  <c r="U45" i="2"/>
  <c r="F39" i="2"/>
  <c r="R56" i="1"/>
  <c r="H12" i="3"/>
  <c r="S64" i="1"/>
  <c r="H25" i="1"/>
  <c r="H15" i="1"/>
  <c r="H15" i="3" s="1"/>
  <c r="C55" i="3"/>
  <c r="C58" i="3"/>
  <c r="C50" i="3"/>
  <c r="C46" i="3"/>
  <c r="C41" i="3"/>
  <c r="C51" i="3"/>
  <c r="C48" i="3"/>
  <c r="C43" i="3"/>
  <c r="C45" i="3"/>
  <c r="C47" i="3"/>
  <c r="C53" i="3"/>
  <c r="C52" i="3"/>
  <c r="C42" i="3"/>
  <c r="C40" i="3"/>
  <c r="C44" i="3"/>
  <c r="R75" i="2"/>
  <c r="R19" i="2"/>
  <c r="R23" i="2" s="1"/>
  <c r="R45" i="2"/>
  <c r="C39" i="2"/>
  <c r="H58" i="3"/>
  <c r="H50" i="3"/>
  <c r="H55" i="3"/>
  <c r="H52" i="3"/>
  <c r="H45" i="3"/>
  <c r="H44" i="3"/>
  <c r="H46" i="3"/>
  <c r="H49" i="3"/>
  <c r="H51" i="3"/>
  <c r="H56" i="1"/>
  <c r="H40" i="3"/>
  <c r="H53" i="3"/>
  <c r="H41" i="3"/>
  <c r="H43" i="3"/>
  <c r="H42" i="3"/>
  <c r="H47" i="3"/>
  <c r="J58" i="3"/>
  <c r="J50" i="3"/>
  <c r="J55" i="3"/>
  <c r="J47" i="3"/>
  <c r="J49" i="3"/>
  <c r="J48" i="3"/>
  <c r="J42" i="3"/>
  <c r="J44" i="3"/>
  <c r="J41" i="3"/>
  <c r="J46" i="3"/>
  <c r="J51" i="3"/>
  <c r="J40" i="3"/>
  <c r="J45" i="3"/>
  <c r="J43" i="3"/>
  <c r="J52" i="3"/>
  <c r="J53" i="3"/>
  <c r="D55" i="3"/>
  <c r="D58" i="3"/>
  <c r="D50" i="3"/>
  <c r="D53" i="3"/>
  <c r="D47" i="3"/>
  <c r="D56" i="1"/>
  <c r="D52" i="3"/>
  <c r="D40" i="3"/>
  <c r="D48" i="3"/>
  <c r="D51" i="3"/>
  <c r="D44" i="3"/>
  <c r="D46" i="3"/>
  <c r="D41" i="3"/>
  <c r="D42" i="3"/>
  <c r="D45" i="3"/>
  <c r="D43" i="3"/>
  <c r="F55" i="3"/>
  <c r="F58" i="3"/>
  <c r="F50" i="3"/>
  <c r="F40" i="3"/>
  <c r="F43" i="3"/>
  <c r="F42" i="3"/>
  <c r="F47" i="3"/>
  <c r="F44" i="3"/>
  <c r="F52" i="3"/>
  <c r="F46" i="3"/>
  <c r="F41" i="3"/>
  <c r="F53" i="3"/>
  <c r="F56" i="1"/>
  <c r="F51" i="3"/>
  <c r="F45" i="3"/>
  <c r="F49" i="3"/>
  <c r="S68" i="2"/>
  <c r="I54" i="3"/>
  <c r="E25" i="3"/>
  <c r="E26" i="1"/>
  <c r="P32" i="1"/>
  <c r="P65" i="1"/>
  <c r="P6" i="1"/>
  <c r="I12" i="3"/>
  <c r="I25" i="1"/>
  <c r="T64" i="1"/>
  <c r="I15" i="1"/>
  <c r="I15" i="3" s="1"/>
  <c r="D31" i="2"/>
  <c r="S83" i="2"/>
  <c r="S84" i="2" s="1"/>
  <c r="S85" i="2" s="1"/>
  <c r="H31" i="2"/>
  <c r="W83" i="2"/>
  <c r="W84" i="2" s="1"/>
  <c r="W85" i="2" s="1"/>
  <c r="W75" i="2"/>
  <c r="W45" i="2"/>
  <c r="H39" i="2"/>
  <c r="W19" i="2"/>
  <c r="W23" i="2" s="1"/>
  <c r="T75" i="2"/>
  <c r="T19" i="2"/>
  <c r="T23" i="2" s="1"/>
  <c r="T45" i="2"/>
  <c r="E39" i="2"/>
  <c r="X75" i="2" l="1"/>
  <c r="I39" i="2"/>
  <c r="X19" i="2"/>
  <c r="X23" i="2" s="1"/>
  <c r="X45" i="2"/>
  <c r="X68" i="2"/>
  <c r="H25" i="3"/>
  <c r="H26" i="1"/>
  <c r="S32" i="1"/>
  <c r="S65" i="1"/>
  <c r="S6" i="1"/>
  <c r="S48" i="1"/>
  <c r="S56" i="1"/>
  <c r="V62" i="2"/>
  <c r="V70" i="2"/>
  <c r="V46" i="2"/>
  <c r="V25" i="2"/>
  <c r="D26" i="3"/>
  <c r="O47" i="1"/>
  <c r="O57" i="1"/>
  <c r="F26" i="3"/>
  <c r="Q47" i="1"/>
  <c r="Q57" i="1"/>
  <c r="M31" i="2"/>
  <c r="G9" i="2" s="1"/>
  <c r="M66" i="2" s="1"/>
  <c r="M30" i="2"/>
  <c r="AB22" i="2" s="1"/>
  <c r="AB83" i="2"/>
  <c r="AB84" i="2" s="1"/>
  <c r="AB85" i="2" s="1"/>
  <c r="C25" i="3"/>
  <c r="N32" i="1"/>
  <c r="N65" i="1"/>
  <c r="N6" i="1"/>
  <c r="C26" i="1"/>
  <c r="N56" i="1"/>
  <c r="N48" i="1"/>
  <c r="T61" i="2"/>
  <c r="T69" i="2"/>
  <c r="T70" i="2"/>
  <c r="T46" i="2"/>
  <c r="T62" i="2"/>
  <c r="T25" i="2"/>
  <c r="I25" i="3"/>
  <c r="I26" i="1"/>
  <c r="T32" i="1"/>
  <c r="T65" i="1"/>
  <c r="T6" i="1"/>
  <c r="T56" i="1"/>
  <c r="T48" i="1"/>
  <c r="R8" i="1"/>
  <c r="R11" i="1" s="1"/>
  <c r="R69" i="2"/>
  <c r="R61" i="2"/>
  <c r="U61" i="2"/>
  <c r="U69" i="2"/>
  <c r="Y46" i="2"/>
  <c r="Y62" i="2"/>
  <c r="Y70" i="2"/>
  <c r="Y25" i="2"/>
  <c r="W62" i="2"/>
  <c r="W70" i="2"/>
  <c r="W25" i="2"/>
  <c r="W46" i="2"/>
  <c r="S61" i="2"/>
  <c r="S69" i="2"/>
  <c r="Y61" i="2"/>
  <c r="Y69" i="2"/>
  <c r="J25" i="3"/>
  <c r="U32" i="1"/>
  <c r="U65" i="1"/>
  <c r="J26" i="1"/>
  <c r="U6" i="1"/>
  <c r="U48" i="1"/>
  <c r="U56" i="1"/>
  <c r="W61" i="2"/>
  <c r="W69" i="2"/>
  <c r="R70" i="2"/>
  <c r="R46" i="2"/>
  <c r="R62" i="2"/>
  <c r="R25" i="2"/>
  <c r="U62" i="2"/>
  <c r="U70" i="2"/>
  <c r="U46" i="2"/>
  <c r="U25" i="2"/>
  <c r="G26" i="3"/>
  <c r="R57" i="1"/>
  <c r="R47" i="1"/>
  <c r="P8" i="1"/>
  <c r="P11" i="1" s="1"/>
  <c r="S70" i="2"/>
  <c r="S46" i="2"/>
  <c r="S62" i="2"/>
  <c r="S25" i="2"/>
  <c r="AA45" i="2"/>
  <c r="AA75" i="2"/>
  <c r="AA19" i="2"/>
  <c r="AA23" i="2" s="1"/>
  <c r="L39" i="2"/>
  <c r="AA61" i="2" s="1"/>
  <c r="Z45" i="2"/>
  <c r="Z75" i="2"/>
  <c r="Z19" i="2"/>
  <c r="K39" i="2"/>
  <c r="Z61" i="2" s="1"/>
  <c r="E26" i="3"/>
  <c r="P57" i="1"/>
  <c r="P47" i="1"/>
  <c r="L30" i="2"/>
  <c r="AA22" i="2" s="1"/>
  <c r="AA83" i="2"/>
  <c r="AA84" i="2" s="1"/>
  <c r="AA85" i="2" s="1"/>
  <c r="K31" i="2"/>
  <c r="E9" i="2" s="1"/>
  <c r="K66" i="2" s="1"/>
  <c r="K30" i="2"/>
  <c r="Z22" i="2" s="1"/>
  <c r="Z83" i="2"/>
  <c r="Z84" i="2" s="1"/>
  <c r="Z85" i="2" s="1"/>
  <c r="O11" i="1"/>
  <c r="O8" i="1"/>
  <c r="V61" i="2"/>
  <c r="V69" i="2"/>
  <c r="AB75" i="2"/>
  <c r="AB19" i="2"/>
  <c r="AB23" i="2" s="1"/>
  <c r="M39" i="2"/>
  <c r="AB61" i="2" s="1"/>
  <c r="AB45" i="2"/>
  <c r="Q8" i="1"/>
  <c r="Q11" i="1" s="1"/>
  <c r="I31" i="2"/>
  <c r="X83" i="2"/>
  <c r="X84" i="2" s="1"/>
  <c r="X85" i="2" s="1"/>
  <c r="P33" i="1" l="1"/>
  <c r="P49" i="1"/>
  <c r="P13" i="1"/>
  <c r="P66" i="1"/>
  <c r="P58" i="1"/>
  <c r="Q33" i="1"/>
  <c r="Q49" i="1"/>
  <c r="Q13" i="1"/>
  <c r="Q66" i="1"/>
  <c r="Q58" i="1"/>
  <c r="R49" i="1"/>
  <c r="R66" i="1"/>
  <c r="R58" i="1"/>
  <c r="R13" i="1"/>
  <c r="R33" i="1"/>
  <c r="N8" i="1"/>
  <c r="N11" i="1" s="1"/>
  <c r="I26" i="3"/>
  <c r="T57" i="1"/>
  <c r="T47" i="1"/>
  <c r="V72" i="2"/>
  <c r="V76" i="2"/>
  <c r="V63" i="2"/>
  <c r="V64" i="2"/>
  <c r="V71" i="2"/>
  <c r="V31" i="2"/>
  <c r="V35" i="2" s="1"/>
  <c r="T64" i="2"/>
  <c r="T71" i="2"/>
  <c r="T72" i="2"/>
  <c r="T76" i="2"/>
  <c r="T63" i="2"/>
  <c r="T31" i="2"/>
  <c r="T35" i="2" s="1"/>
  <c r="X69" i="2"/>
  <c r="X61" i="2"/>
  <c r="Z23" i="2"/>
  <c r="AA62" i="2"/>
  <c r="AA46" i="2"/>
  <c r="AA25" i="2"/>
  <c r="U8" i="1"/>
  <c r="U11" i="1" s="1"/>
  <c r="C26" i="3"/>
  <c r="N47" i="1"/>
  <c r="N57" i="1"/>
  <c r="S64" i="2"/>
  <c r="S71" i="2"/>
  <c r="S72" i="2"/>
  <c r="S76" i="2"/>
  <c r="S63" i="2"/>
  <c r="S31" i="2"/>
  <c r="S35" i="2" s="1"/>
  <c r="AB62" i="2"/>
  <c r="AB46" i="2"/>
  <c r="AB25" i="2"/>
  <c r="R63" i="2"/>
  <c r="R71" i="2"/>
  <c r="R72" i="2"/>
  <c r="R31" i="2"/>
  <c r="R35" i="2" s="1"/>
  <c r="R64" i="2"/>
  <c r="X62" i="2"/>
  <c r="X70" i="2"/>
  <c r="X25" i="2"/>
  <c r="X46" i="2"/>
  <c r="O66" i="1"/>
  <c r="O58" i="1"/>
  <c r="O33" i="1"/>
  <c r="O49" i="1"/>
  <c r="O13" i="1"/>
  <c r="M68" i="2"/>
  <c r="AB59" i="2"/>
  <c r="AB60" i="2"/>
  <c r="W76" i="2"/>
  <c r="W63" i="2"/>
  <c r="W64" i="2"/>
  <c r="W71" i="2"/>
  <c r="W72" i="2"/>
  <c r="W31" i="2"/>
  <c r="W35" i="2" s="1"/>
  <c r="S8" i="1"/>
  <c r="S11" i="1" s="1"/>
  <c r="U71" i="2"/>
  <c r="U72" i="2"/>
  <c r="U76" i="2"/>
  <c r="U63" i="2"/>
  <c r="U64" i="2"/>
  <c r="U31" i="2"/>
  <c r="U35" i="2" s="1"/>
  <c r="J26" i="3"/>
  <c r="U57" i="1"/>
  <c r="U47" i="1"/>
  <c r="Y76" i="2"/>
  <c r="Y63" i="2"/>
  <c r="Y64" i="2"/>
  <c r="Y71" i="2"/>
  <c r="Y72" i="2"/>
  <c r="Y31" i="2"/>
  <c r="Y35" i="2" s="1"/>
  <c r="T8" i="1"/>
  <c r="T11" i="1" s="1"/>
  <c r="H26" i="3"/>
  <c r="S57" i="1"/>
  <c r="S47" i="1"/>
  <c r="K68" i="2"/>
  <c r="Z60" i="2"/>
  <c r="Z59" i="2"/>
  <c r="L31" i="2"/>
  <c r="F9" i="2" s="1"/>
  <c r="L66" i="2" s="1"/>
  <c r="N66" i="1" l="1"/>
  <c r="N58" i="1"/>
  <c r="N33" i="1"/>
  <c r="N49" i="1"/>
  <c r="N13" i="1"/>
  <c r="T66" i="1"/>
  <c r="T58" i="1"/>
  <c r="T33" i="1"/>
  <c r="T49" i="1"/>
  <c r="T13" i="1"/>
  <c r="S49" i="1"/>
  <c r="S66" i="1"/>
  <c r="S58" i="1"/>
  <c r="S33" i="1"/>
  <c r="S13" i="1"/>
  <c r="U66" i="1"/>
  <c r="U58" i="1"/>
  <c r="U33" i="1"/>
  <c r="U49" i="1"/>
  <c r="U13" i="1"/>
  <c r="O59" i="1"/>
  <c r="O67" i="1"/>
  <c r="O50" i="1"/>
  <c r="O15" i="1"/>
  <c r="Q59" i="1"/>
  <c r="Q67" i="1"/>
  <c r="Q50" i="1"/>
  <c r="Q15" i="1"/>
  <c r="Z46" i="2"/>
  <c r="Z25" i="2"/>
  <c r="Z62" i="2"/>
  <c r="AA59" i="2"/>
  <c r="L68" i="2"/>
  <c r="AA60" i="2"/>
  <c r="AA63" i="2"/>
  <c r="AA64" i="2"/>
  <c r="AA76" i="2"/>
  <c r="AA31" i="2"/>
  <c r="AA35" i="2" s="1"/>
  <c r="P59" i="1"/>
  <c r="P67" i="1"/>
  <c r="P50" i="1"/>
  <c r="P15" i="1"/>
  <c r="AB64" i="2"/>
  <c r="AB76" i="2"/>
  <c r="AB31" i="2"/>
  <c r="AB35" i="2" s="1"/>
  <c r="AB63" i="2"/>
  <c r="X76" i="2"/>
  <c r="X63" i="2"/>
  <c r="X64" i="2"/>
  <c r="X71" i="2"/>
  <c r="X72" i="2"/>
  <c r="X31" i="2"/>
  <c r="X35" i="2" s="1"/>
  <c r="R59" i="1"/>
  <c r="R67" i="1"/>
  <c r="R50" i="1"/>
  <c r="R15" i="1"/>
  <c r="T67" i="1" l="1"/>
  <c r="T50" i="1"/>
  <c r="T15" i="1"/>
  <c r="T59" i="1"/>
  <c r="O51" i="1"/>
  <c r="O60" i="1"/>
  <c r="O18" i="1"/>
  <c r="P51" i="1"/>
  <c r="P60" i="1"/>
  <c r="P18" i="1"/>
  <c r="U50" i="1"/>
  <c r="U15" i="1"/>
  <c r="U59" i="1"/>
  <c r="U67" i="1"/>
  <c r="Z76" i="2"/>
  <c r="Z63" i="2"/>
  <c r="Z64" i="2"/>
  <c r="Z31" i="2"/>
  <c r="Z35" i="2" s="1"/>
  <c r="K42" i="2" s="1"/>
  <c r="N59" i="1"/>
  <c r="N50" i="1"/>
  <c r="N15" i="1"/>
  <c r="Q51" i="1"/>
  <c r="Q60" i="1"/>
  <c r="Q18" i="1"/>
  <c r="R51" i="1"/>
  <c r="R60" i="1"/>
  <c r="R18" i="1"/>
  <c r="S59" i="1"/>
  <c r="S67" i="1"/>
  <c r="S50" i="1"/>
  <c r="S15" i="1"/>
  <c r="T60" i="1" l="1"/>
  <c r="T18" i="1"/>
  <c r="T51" i="1"/>
  <c r="Q61" i="1"/>
  <c r="Q52" i="1"/>
  <c r="Q21" i="1"/>
  <c r="Q24" i="1" s="1"/>
  <c r="Q25" i="1" s="1"/>
  <c r="U60" i="1"/>
  <c r="U18" i="1"/>
  <c r="U51" i="1"/>
  <c r="N51" i="1"/>
  <c r="N60" i="1"/>
  <c r="N18" i="1"/>
  <c r="P61" i="1"/>
  <c r="P52" i="1"/>
  <c r="P21" i="1"/>
  <c r="P24" i="1" s="1"/>
  <c r="P25" i="1" s="1"/>
  <c r="S51" i="1"/>
  <c r="S60" i="1"/>
  <c r="S18" i="1"/>
  <c r="K51" i="2"/>
  <c r="L42" i="2"/>
  <c r="Z67" i="2"/>
  <c r="Z68" i="2"/>
  <c r="Z69" i="2"/>
  <c r="Z70" i="2"/>
  <c r="Z72" i="2"/>
  <c r="O61" i="1"/>
  <c r="O52" i="1"/>
  <c r="O21" i="1"/>
  <c r="O24" i="1" s="1"/>
  <c r="O25" i="1" s="1"/>
  <c r="Z71" i="2"/>
  <c r="R61" i="1"/>
  <c r="R52" i="1"/>
  <c r="R21" i="1"/>
  <c r="R24" i="1" s="1"/>
  <c r="R25" i="1" s="1"/>
  <c r="U61" i="1" l="1"/>
  <c r="U52" i="1"/>
  <c r="U21" i="1"/>
  <c r="U24" i="1" s="1"/>
  <c r="U25" i="1" s="1"/>
  <c r="S61" i="1"/>
  <c r="S52" i="1"/>
  <c r="S21" i="1"/>
  <c r="S24" i="1" s="1"/>
  <c r="S25" i="1" s="1"/>
  <c r="T61" i="1"/>
  <c r="T52" i="1"/>
  <c r="T21" i="1"/>
  <c r="T24" i="1" s="1"/>
  <c r="T25" i="1" s="1"/>
  <c r="N61" i="1"/>
  <c r="N52" i="1"/>
  <c r="N21" i="1"/>
  <c r="N24" i="1" s="1"/>
  <c r="N25" i="1" s="1"/>
  <c r="L51" i="2"/>
  <c r="M42" i="2"/>
  <c r="AA67" i="2"/>
  <c r="AA68" i="2"/>
  <c r="AA69" i="2"/>
  <c r="AA70" i="2"/>
  <c r="AA72" i="2"/>
  <c r="AA71" i="2"/>
  <c r="K81" i="2"/>
  <c r="K82" i="2"/>
  <c r="K69" i="2"/>
  <c r="K80" i="2"/>
  <c r="L82" i="2" l="1"/>
  <c r="L69" i="2"/>
  <c r="L80" i="2"/>
  <c r="L81" i="2"/>
  <c r="M51" i="2"/>
  <c r="AB67" i="2"/>
  <c r="AB68" i="2"/>
  <c r="AB69" i="2"/>
  <c r="AB70" i="2"/>
  <c r="AB72" i="2"/>
  <c r="AB71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<sst xmlns="http://schemas.openxmlformats.org/spreadsheetml/2006/main" count="963" uniqueCount="624">
  <si>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</si>
  <si>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HPX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</si>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</sst>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363104</v>
      </c>
      <c r="O6" s="187">
        <f t="shared" si="1"/>
        <v>305605</v>
      </c>
      <c r="P6" s="187">
        <f t="shared" si="1"/>
        <v>227704</v>
      </c>
      <c r="Q6" s="187">
        <f t="shared" si="1"/>
        <v>214591</v>
      </c>
      <c r="R6" s="187">
        <f t="shared" si="1"/>
        <v>426125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2019624</v>
      </c>
      <c r="D7" s="123">
        <f>SUMIF(PL.data!$D$3:$D$25, FSA!$A7, PL.data!F$3:F$25)</f>
        <v>3431937</v>
      </c>
      <c r="E7" s="123">
        <f>SUMIF(PL.data!$D$3:$D$25, FSA!$A7, PL.data!G$3:G$25)</f>
        <v>1329628</v>
      </c>
      <c r="F7" s="123">
        <f>SUMIF(PL.data!$D$3:$D$25, FSA!$A7, PL.data!H$3:H$25)</f>
        <v>1417006</v>
      </c>
      <c r="G7" s="123">
        <f>SUMIF(PL.data!$D$3:$D$25, FSA!$A7, PL.data!I$3:I$25)</f>
        <v>1634578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-1525775</v>
      </c>
      <c r="D8" s="123">
        <f>-SUMIF(PL.data!$D$3:$D$25, FSA!$A8, PL.data!F$3:F$25)</f>
        <v>-2920547</v>
      </c>
      <c r="E8" s="123">
        <f>-SUMIF(PL.data!$D$3:$D$25, FSA!$A8, PL.data!G$3:G$25)</f>
        <v>-990131</v>
      </c>
      <c r="F8" s="123">
        <f>-SUMIF(PL.data!$D$3:$D$25, FSA!$A8, PL.data!H$3:H$25)</f>
        <v>-1071121</v>
      </c>
      <c r="G8" s="123">
        <f>-SUMIF(PL.data!$D$3:$D$25, FSA!$A8, PL.data!I$3:I$25)</f>
        <v>-1143332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-20039</v>
      </c>
      <c r="O8" s="190">
        <f>CF.data!F12-FSA!O7-FSA!O6</f>
        <v>29711</v>
      </c>
      <c r="P8" s="190">
        <f>CF.data!G12-FSA!P7-FSA!P6</f>
        <v>21720</v>
      </c>
      <c r="Q8" s="190">
        <f>CF.data!H12-FSA!Q7-FSA!Q6</f>
        <v>-46811</v>
      </c>
      <c r="R8" s="190">
        <f>CF.data!I12-FSA!R7-FSA!R6</f>
        <v>15171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493849</v>
      </c>
      <c r="D9" s="187">
        <f t="shared" si="3"/>
        <v>511390</v>
      </c>
      <c r="E9" s="187">
        <f t="shared" si="3"/>
        <v>339497</v>
      </c>
      <c r="F9" s="187">
        <f t="shared" si="3"/>
        <v>345885</v>
      </c>
      <c r="G9" s="187">
        <f t="shared" si="3"/>
        <v>491246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-11798</v>
      </c>
      <c r="O9" s="190">
        <f>SUMIF(CF.data!$D$4:$D$43, $L9, CF.data!F$4:F$43)</f>
        <v>-220890</v>
      </c>
      <c r="P9" s="190">
        <f>SUMIF(CF.data!$D$4:$D$43, $L9, CF.data!G$4:G$43)</f>
        <v>-215468</v>
      </c>
      <c r="Q9" s="190">
        <f>SUMIF(CF.data!$D$4:$D$43, $L9, CF.data!H$4:H$43)</f>
        <v>-298603</v>
      </c>
      <c r="R9" s="190">
        <f>SUMIF(CF.data!$D$4:$D$43, $L9, CF.data!I$4:I$43)</f>
        <v>-405210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-148260</v>
      </c>
      <c r="D10" s="123">
        <f>-SUMIF(PL.data!$D$3:$D$25, FSA!$A10, PL.data!F$3:F$25)</f>
        <v>-229143</v>
      </c>
      <c r="E10" s="123">
        <f>-SUMIF(PL.data!$D$3:$D$25, FSA!$A10, PL.data!G$3:G$25)</f>
        <v>-143715</v>
      </c>
      <c r="F10" s="123">
        <f>-SUMIF(PL.data!$D$3:$D$25, FSA!$A10, PL.data!H$3:H$25)</f>
        <v>-163716</v>
      </c>
      <c r="G10" s="123">
        <f>-SUMIF(PL.data!$D$3:$D$25, FSA!$A10, PL.data!I$3:I$25)</f>
        <v>-93563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-113294</v>
      </c>
      <c r="O10" s="190">
        <f>SUMIF(CF.data!$D$4:$D$43, $L10, CF.data!F$4:F$43)</f>
        <v>-112432</v>
      </c>
      <c r="P10" s="190">
        <f>SUMIF(CF.data!$D$4:$D$43, $L10, CF.data!G$4:G$43)</f>
        <v>-152504</v>
      </c>
      <c r="Q10" s="190">
        <f>SUMIF(CF.data!$D$4:$D$43, $L10, CF.data!H$4:H$43)</f>
        <v>-101877</v>
      </c>
      <c r="R10" s="190">
        <f>SUMIF(CF.data!$D$4:$D$43, $L10, CF.data!I$4:I$43)</f>
        <v>-49978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217973</v>
      </c>
      <c r="O11" s="187">
        <f t="shared" si="4"/>
        <v>1994</v>
      </c>
      <c r="P11" s="187">
        <f t="shared" si="4"/>
        <v>-118548</v>
      </c>
      <c r="Q11" s="187">
        <f t="shared" si="4"/>
        <v>-232700</v>
      </c>
      <c r="R11" s="187">
        <f t="shared" si="4"/>
        <v>-13892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345589</v>
      </c>
      <c r="D12" s="187">
        <f t="shared" si="5"/>
        <v>282247</v>
      </c>
      <c r="E12" s="187">
        <f t="shared" si="5"/>
        <v>195782</v>
      </c>
      <c r="F12" s="187">
        <f t="shared" si="5"/>
        <v>182169</v>
      </c>
      <c r="G12" s="187">
        <f t="shared" si="5"/>
        <v>397683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-781505</v>
      </c>
      <c r="O12" s="190">
        <f>SUMIF(CF.data!$D$4:$D$43, $L12, CF.data!F$4:F$43)</f>
        <v>1382077</v>
      </c>
      <c r="P12" s="190">
        <f>SUMIF(CF.data!$D$4:$D$43, $L12, CF.data!G$4:G$43)</f>
        <v>-616391</v>
      </c>
      <c r="Q12" s="190">
        <f>SUMIF(CF.data!$D$4:$D$43, $L12, CF.data!H$4:H$43)</f>
        <v>-2748294</v>
      </c>
      <c r="R12" s="190">
        <f>SUMIF(CF.data!$D$4:$D$43, $L12, CF.data!I$4:I$43)</f>
        <v>1193199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18464</v>
      </c>
      <c r="D13" s="123">
        <f>SUMIF(PL.data!$D$3:$D$25, FSA!$A13, PL.data!F$3:F$25)</f>
        <v>5192</v>
      </c>
      <c r="E13" s="123">
        <f>SUMIF(PL.data!$D$3:$D$25, FSA!$A13, PL.data!G$3:G$25)</f>
        <v>15633</v>
      </c>
      <c r="F13" s="123">
        <f>SUMIF(PL.data!$D$3:$D$25, FSA!$A13, PL.data!H$3:H$25)</f>
        <v>8157</v>
      </c>
      <c r="G13" s="123">
        <f>SUMIF(PL.data!$D$3:$D$25, FSA!$A13, PL.data!I$3:I$25)</f>
        <v>15463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-563532</v>
      </c>
      <c r="O13" s="187">
        <f t="shared" si="6"/>
        <v>1384071</v>
      </c>
      <c r="P13" s="187">
        <f t="shared" si="6"/>
        <v>-734939</v>
      </c>
      <c r="Q13" s="187">
        <f t="shared" si="6"/>
        <v>-2980994</v>
      </c>
      <c r="R13" s="187">
        <f t="shared" si="6"/>
        <v>1179307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-11798</v>
      </c>
      <c r="D14" s="123">
        <f>-SUMIF(PL.data!$D$3:$D$25, FSA!$A14, PL.data!F$3:F$25)</f>
        <v>114253</v>
      </c>
      <c r="E14" s="123">
        <f>-SUMIF(PL.data!$D$3:$D$25, FSA!$A14, PL.data!G$3:G$25)</f>
        <v>-194625</v>
      </c>
      <c r="F14" s="123">
        <f>-SUMIF(PL.data!$D$3:$D$25, FSA!$A14, PL.data!H$3:H$25)</f>
        <v>-229648</v>
      </c>
      <c r="G14" s="123">
        <f>-SUMIF(PL.data!$D$3:$D$25, FSA!$A14, PL.data!I$3:I$25)</f>
        <v>-331248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-172169</v>
      </c>
      <c r="O14" s="190">
        <f>SUMIF(CF.data!$D$4:$D$43, $L14, CF.data!F$4:F$43)</f>
        <v>-125537</v>
      </c>
      <c r="P14" s="190">
        <f>SUMIF(CF.data!$D$4:$D$43, $L14, CF.data!G$4:G$43)</f>
        <v>-48179</v>
      </c>
      <c r="Q14" s="190">
        <f>SUMIF(CF.data!$D$4:$D$43, $L14, CF.data!H$4:H$43)</f>
        <v>123202</v>
      </c>
      <c r="R14" s="190">
        <f>SUMIF(CF.data!$D$4:$D$43, $L14, CF.data!I$4:I$43)</f>
        <v>-5680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246335</v>
      </c>
      <c r="D15" s="123">
        <f t="shared" si="7"/>
        <v>230827</v>
      </c>
      <c r="E15" s="123">
        <f t="shared" si="7"/>
        <v>127876</v>
      </c>
      <c r="F15" s="123">
        <f t="shared" si="7"/>
        <v>444372</v>
      </c>
      <c r="G15" s="123">
        <f t="shared" si="7"/>
        <v>144890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-735701</v>
      </c>
      <c r="O15" s="187">
        <f t="shared" si="8"/>
        <v>1258534</v>
      </c>
      <c r="P15" s="187">
        <f t="shared" si="8"/>
        <v>-783118</v>
      </c>
      <c r="Q15" s="187">
        <f t="shared" si="8"/>
        <v>-2857792</v>
      </c>
      <c r="R15" s="187">
        <f t="shared" si="8"/>
        <v>1173627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598590</v>
      </c>
      <c r="D16" s="175">
        <f>SUMIF(PL.data!$D$3:$D$25, FSA!$A16, PL.data!F$3:F$25)</f>
        <v>632519</v>
      </c>
      <c r="E16" s="175">
        <f>SUMIF(PL.data!$D$3:$D$25, FSA!$A16, PL.data!G$3:G$25)</f>
        <v>144666</v>
      </c>
      <c r="F16" s="175">
        <f>SUMIF(PL.data!$D$3:$D$25, FSA!$A16, PL.data!H$3:H$25)</f>
        <v>405050</v>
      </c>
      <c r="G16" s="175">
        <f>SUMIF(PL.data!$D$3:$D$25, FSA!$A16, PL.data!I$3:I$25)</f>
        <v>226788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10174</v>
      </c>
      <c r="O16" s="190">
        <f>SUMIF(CF.data!$D$4:$D$43, $L16, CF.data!F$4:F$43)</f>
        <v>9024</v>
      </c>
      <c r="P16" s="190">
        <f>SUMIF(CF.data!$D$4:$D$43, $L16, CF.data!G$4:G$43)</f>
        <v>6525</v>
      </c>
      <c r="Q16" s="190">
        <f>SUMIF(CF.data!$D$4:$D$43, $L16, CF.data!H$4:H$43)</f>
        <v>99606</v>
      </c>
      <c r="R16" s="190">
        <f>SUMIF(CF.data!$D$4:$D$43, $L16, CF.data!I$4:I$43)</f>
        <v>89730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-146320</v>
      </c>
      <c r="D17" s="123">
        <f>-SUMIF(PL.data!$D$3:$D$25, FSA!$A17, PL.data!F$3:F$25)</f>
        <v>-179552</v>
      </c>
      <c r="E17" s="123">
        <f>-SUMIF(PL.data!$D$3:$D$25, FSA!$A17, PL.data!G$3:G$25)</f>
        <v>-47054</v>
      </c>
      <c r="F17" s="123">
        <f>-SUMIF(PL.data!$D$3:$D$25, FSA!$A17, PL.data!H$3:H$25)</f>
        <v>-119301</v>
      </c>
      <c r="G17" s="123">
        <f>-SUMIF(PL.data!$D$3:$D$25, FSA!$A17, PL.data!I$3:I$25)</f>
        <v>-84363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-7391</v>
      </c>
      <c r="Q17" s="190">
        <f>SUMIF(CF.data!$D$4:$D$43, $L17, CF.data!H$4:H$43)</f>
        <v>-4881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452270</v>
      </c>
      <c r="D18" s="187">
        <f t="shared" si="9"/>
        <v>452967</v>
      </c>
      <c r="E18" s="187">
        <f t="shared" si="9"/>
        <v>97612</v>
      </c>
      <c r="F18" s="187">
        <f t="shared" si="9"/>
        <v>285749</v>
      </c>
      <c r="G18" s="187">
        <f t="shared" si="9"/>
        <v>142425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-725527</v>
      </c>
      <c r="O18" s="194">
        <f t="shared" si="10"/>
        <v>1267558</v>
      </c>
      <c r="P18" s="194">
        <f t="shared" si="10"/>
        <v>-783984</v>
      </c>
      <c r="Q18" s="194">
        <f t="shared" si="10"/>
        <v>-2763067</v>
      </c>
      <c r="R18" s="194">
        <f t="shared" si="10"/>
        <v>1263357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183395</v>
      </c>
      <c r="O20" s="190">
        <f>SUMIF(CF.data!$D$4:$D$43, $L20, CF.data!F$4:F$43)</f>
        <v>-1064831</v>
      </c>
      <c r="P20" s="190">
        <f>SUMIF(CF.data!$D$4:$D$43, $L20, CF.data!G$4:G$43)</f>
        <v>569312</v>
      </c>
      <c r="Q20" s="190">
        <f>SUMIF(CF.data!$D$4:$D$43, $L20, CF.data!H$4:H$43)</f>
        <v>-511275</v>
      </c>
      <c r="R20" s="190">
        <f>SUMIF(CF.data!$D$4:$D$43, $L20, CF.data!I$4:I$43)</f>
        <v>-339821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17515</v>
      </c>
      <c r="D21" s="196">
        <f>SUMIF(CF.data!$D$4:$D$43, FSA!$A21, CF.data!F$4:F$43)</f>
        <v>23358</v>
      </c>
      <c r="E21" s="196">
        <f>SUMIF(CF.data!$D$4:$D$43, FSA!$A21, CF.data!G$4:G$43)</f>
        <v>31922</v>
      </c>
      <c r="F21" s="196">
        <f>SUMIF(CF.data!$D$4:$D$43, FSA!$A21, CF.data!H$4:H$43)</f>
        <v>32422</v>
      </c>
      <c r="G21" s="196">
        <f>SUMIF(CF.data!$D$4:$D$43, FSA!$A21, CF.data!I$4:I$43)</f>
        <v>28442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-542132</v>
      </c>
      <c r="O21" s="198">
        <f t="shared" si="11"/>
        <v>202727</v>
      </c>
      <c r="P21" s="198">
        <f t="shared" si="11"/>
        <v>-214672</v>
      </c>
      <c r="Q21" s="198">
        <f t="shared" si="11"/>
        <v>-3274342</v>
      </c>
      <c r="R21" s="198">
        <f t="shared" si="11"/>
        <v>923536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399376</v>
      </c>
      <c r="O22" s="190">
        <f>SUMIF(CF.data!$D$4:$D$43, $L22, CF.data!F$4:F$43)</f>
        <v>-245179</v>
      </c>
      <c r="P22" s="190">
        <f>SUMIF(CF.data!$D$4:$D$43, $L22, CF.data!G$4:G$43)</f>
        <v>413445</v>
      </c>
      <c r="Q22" s="190">
        <f>SUMIF(CF.data!$D$4:$D$43, $L22, CF.data!H$4:H$43)</f>
        <v>3305967</v>
      </c>
      <c r="R22" s="190">
        <f>SUMIF(CF.data!$D$4:$D$43, $L22, CF.data!I$4:I$43)</f>
        <v>-1406610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30000</v>
      </c>
      <c r="P23" s="190">
        <f>SUMIF(CF.data!$D$4:$D$43, $L23, CF.data!G$4:G$43)</f>
        <v>1380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-142756</v>
      </c>
      <c r="O24" s="199">
        <f t="shared" si="12"/>
        <v>-12452</v>
      </c>
      <c r="P24" s="199">
        <f t="shared" si="12"/>
        <v>200153</v>
      </c>
      <c r="Q24" s="199">
        <f t="shared" si="12"/>
        <v>31625</v>
      </c>
      <c r="R24" s="199">
        <f t="shared" si="12"/>
        <v>-483074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363104</v>
      </c>
      <c r="D25" s="196">
        <f t="shared" si="13"/>
        <v>305605</v>
      </c>
      <c r="E25" s="196">
        <f t="shared" si="13"/>
        <v>227704</v>
      </c>
      <c r="F25" s="196">
        <f t="shared" si="13"/>
        <v>214591</v>
      </c>
      <c r="G25" s="196">
        <f t="shared" si="13"/>
        <v>426125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-2</v>
      </c>
      <c r="O25" s="200">
        <f>O24-CF.data!F40</f>
        <v>2</v>
      </c>
      <c r="P25" s="200">
        <f>P24-CF.data!G40</f>
        <v>0</v>
      </c>
      <c r="Q25" s="200">
        <f>Q24-CF.data!H40</f>
        <v>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363104</v>
      </c>
      <c r="D26" s="196">
        <f t="shared" si="14"/>
        <v>305605</v>
      </c>
      <c r="E26" s="196">
        <f t="shared" si="14"/>
        <v>227704</v>
      </c>
      <c r="F26" s="196">
        <f t="shared" si="14"/>
        <v>214591</v>
      </c>
      <c r="G26" s="196">
        <f t="shared" si="14"/>
        <v>426125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460398</v>
      </c>
      <c r="D29" s="202">
        <f>SUMIF(BS.data!$D$5:$D$116,FSA!$A29,BS.data!F$5:F$116)</f>
        <v>601806</v>
      </c>
      <c r="E29" s="202">
        <f>SUMIF(BS.data!$D$5:$D$116,FSA!$A29,BS.data!G$5:G$116)</f>
        <v>866118</v>
      </c>
      <c r="F29" s="202">
        <f>SUMIF(BS.data!$D$5:$D$116,FSA!$A29,BS.data!H$5:H$116)</f>
        <v>964871</v>
      </c>
      <c r="G29" s="202">
        <f>SUMIF(BS.data!$D$5:$D$116,FSA!$A29,BS.data!I$5:I$116)</f>
        <v>166648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453494</v>
      </c>
      <c r="D30" s="202">
        <f>SUMIF(BS.data!$D$5:$D$116,FSA!$A30,BS.data!F$5:F$116)</f>
        <v>516181</v>
      </c>
      <c r="E30" s="202">
        <f>SUMIF(BS.data!$D$5:$D$116,FSA!$A30,BS.data!G$5:G$116)</f>
        <v>271678</v>
      </c>
      <c r="F30" s="202">
        <f>SUMIF(BS.data!$D$5:$D$116,FSA!$A30,BS.data!H$5:H$116)</f>
        <v>269337</v>
      </c>
      <c r="G30" s="202">
        <f>SUMIF(BS.data!$D$5:$D$116,FSA!$A30,BS.data!I$5:I$116)</f>
        <v>208550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0.69929501729034715</v>
      </c>
      <c r="P30" s="204">
        <f t="shared" si="17"/>
        <v>-0.61257214220424205</v>
      </c>
      <c r="Q30" s="204">
        <f t="shared" si="17"/>
        <v>6.5716125111685342E-2</v>
      </c>
      <c r="R30" s="204">
        <f t="shared" si="17"/>
        <v>0.15354345712015327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1160948</v>
      </c>
      <c r="D31" s="202">
        <f>SUMIF(BS.data!$D$5:$D$116,FSA!$A31,BS.data!F$5:F$116)</f>
        <v>2160188</v>
      </c>
      <c r="E31" s="202">
        <f>SUMIF(BS.data!$D$5:$D$116,FSA!$A31,BS.data!G$5:G$116)</f>
        <v>2288377</v>
      </c>
      <c r="F31" s="202">
        <f>SUMIF(BS.data!$D$5:$D$116,FSA!$A31,BS.data!H$5:H$116)</f>
        <v>3798280</v>
      </c>
      <c r="G31" s="202">
        <f>SUMIF(BS.data!$D$5:$D$116,FSA!$A31,BS.data!I$5:I$116)</f>
        <v>3595069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0.24452521855553311</v>
      </c>
      <c r="O31" s="205">
        <f t="shared" si="18"/>
        <v>0.14900914556415226</v>
      </c>
      <c r="P31" s="205">
        <f t="shared" si="18"/>
        <v>0.25533231851314803</v>
      </c>
      <c r="Q31" s="205">
        <f t="shared" si="18"/>
        <v>0.24409564955970547</v>
      </c>
      <c r="R31" s="205">
        <f t="shared" si="18"/>
        <v>0.3005338380915441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202701</v>
      </c>
      <c r="D32" s="202">
        <f>SUMIF(BS.data!$D$5:$D$116,FSA!$A32,BS.data!F$5:F$116)</f>
        <v>93727</v>
      </c>
      <c r="E32" s="202">
        <f>SUMIF(BS.data!$D$5:$D$116,FSA!$A32,BS.data!G$5:G$116)</f>
        <v>40469</v>
      </c>
      <c r="F32" s="202">
        <f>SUMIF(BS.data!$D$5:$D$116,FSA!$A32,BS.data!H$5:H$116)</f>
        <v>180354</v>
      </c>
      <c r="G32" s="202">
        <f>SUMIF(BS.data!$D$5:$D$116,FSA!$A32,BS.data!I$5:I$116)</f>
        <v>203290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0.17978792091993362</v>
      </c>
      <c r="O32" s="206">
        <f t="shared" si="19"/>
        <v>8.9047380531752179E-2</v>
      </c>
      <c r="P32" s="206">
        <f t="shared" si="19"/>
        <v>0.17125391462875331</v>
      </c>
      <c r="Q32" s="206">
        <f t="shared" si="19"/>
        <v>0.15143972573157771</v>
      </c>
      <c r="R32" s="206">
        <f t="shared" si="19"/>
        <v>0.26069419752376455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77</v>
      </c>
      <c r="D33" s="202">
        <f>SUMIF(BS.data!$D$5:$D$116,FSA!$A33,BS.data!F$5:F$116)</f>
        <v>17774</v>
      </c>
      <c r="E33" s="202">
        <f>SUMIF(BS.data!$D$5:$D$116,FSA!$A33,BS.data!G$5:G$116)</f>
        <v>6477</v>
      </c>
      <c r="F33" s="202">
        <f>SUMIF(BS.data!$D$5:$D$116,FSA!$A33,BS.data!H$5:H$116)</f>
        <v>1648</v>
      </c>
      <c r="G33" s="202">
        <f>SUMIF(BS.data!$D$5:$D$116,FSA!$A33,BS.data!I$5:I$116)</f>
        <v>38709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0.10792751522065494</v>
      </c>
      <c r="O33" s="205">
        <f t="shared" si="20"/>
        <v>5.8101299645069247E-4</v>
      </c>
      <c r="P33" s="205">
        <f t="shared" si="20"/>
        <v>-8.9158772228021668E-2</v>
      </c>
      <c r="Q33" s="205">
        <f t="shared" si="20"/>
        <v>-0.1642194881320192</v>
      </c>
      <c r="R33" s="205">
        <f t="shared" si="20"/>
        <v>-8.4988296673514513E-3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1426701</v>
      </c>
      <c r="D34" s="202">
        <f>SUMIF(BS.data!$D$5:$D$116,FSA!$A34,BS.data!F$5:F$116)</f>
        <v>1897934</v>
      </c>
      <c r="E34" s="202">
        <f>SUMIF(BS.data!$D$5:$D$116,FSA!$A34,BS.data!G$5:G$116)</f>
        <v>2398891</v>
      </c>
      <c r="F34" s="202">
        <f>SUMIF(BS.data!$D$5:$D$116,FSA!$A34,BS.data!H$5:H$116)</f>
        <v>2436673</v>
      </c>
      <c r="G34" s="202">
        <f>SUMIF(BS.data!$D$5:$D$116,FSA!$A34,BS.data!I$5:I$116)</f>
        <v>3632637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0.10550157708028896</v>
      </c>
      <c r="P34" s="207">
        <f t="shared" si="21"/>
        <v>6.1323494805348315E-2</v>
      </c>
      <c r="Q34" s="207">
        <f t="shared" si="21"/>
        <v>8.8891322697806224E-2</v>
      </c>
      <c r="R34" s="207">
        <f t="shared" si="21"/>
        <v>7.3473619833437628E-2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1167046</v>
      </c>
      <c r="D35" s="202">
        <f>SUMIF(BS.data!$D$5:$D$116,FSA!$A35,BS.data!F$5:F$116)</f>
        <v>1360131</v>
      </c>
      <c r="E35" s="202">
        <f>SUMIF(BS.data!$D$5:$D$116,FSA!$A35,BS.data!G$5:G$116)</f>
        <v>1300921</v>
      </c>
      <c r="F35" s="202">
        <f>SUMIF(BS.data!$D$5:$D$116,FSA!$A35,BS.data!H$5:H$116)</f>
        <v>1760707</v>
      </c>
      <c r="G35" s="202">
        <f>SUMIF(BS.data!$D$5:$D$116,FSA!$A35,BS.data!I$5:I$116)</f>
        <v>1349823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51.564375307588691</v>
      </c>
      <c r="P35" s="131">
        <f t="shared" si="22"/>
        <v>108.13871812266289</v>
      </c>
      <c r="Q35" s="131">
        <f t="shared" si="22"/>
        <v>69.678771649520186</v>
      </c>
      <c r="R35" s="131">
        <f t="shared" si="22"/>
        <v>53.355898280779506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2464527</v>
      </c>
      <c r="D36" s="202">
        <f>SUMIF(BS.data!$D$5:$D$116,FSA!$A36,BS.data!F$5:F$116)</f>
        <v>181751</v>
      </c>
      <c r="E36" s="202">
        <f>SUMIF(BS.data!$D$5:$D$116,FSA!$A36,BS.data!G$5:G$116)</f>
        <v>205211</v>
      </c>
      <c r="F36" s="202">
        <f>SUMIF(BS.data!$D$5:$D$116,FSA!$A36,BS.data!H$5:H$116)</f>
        <v>166531</v>
      </c>
      <c r="G36" s="202">
        <f>SUMIF(BS.data!$D$5:$D$116,FSA!$A36,BS.data!I$5:I$116)</f>
        <v>97907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207.53212326321062</v>
      </c>
      <c r="P36" s="131">
        <f t="shared" si="23"/>
        <v>819.95525087084434</v>
      </c>
      <c r="Q36" s="131">
        <f t="shared" si="23"/>
        <v>1037.0582805303975</v>
      </c>
      <c r="R36" s="131">
        <f t="shared" si="23"/>
        <v>1180.1350723149533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62440</v>
      </c>
      <c r="D37" s="202">
        <f>SUMIF(BS.data!$D$5:$D$116,FSA!$A37,BS.data!F$5:F$116)</f>
        <v>150</v>
      </c>
      <c r="E37" s="202">
        <f>SUMIF(BS.data!$D$5:$D$116,FSA!$A37,BS.data!G$5:G$116)</f>
        <v>385</v>
      </c>
      <c r="F37" s="202">
        <f>SUMIF(BS.data!$D$5:$D$116,FSA!$A37,BS.data!H$5:H$116)</f>
        <v>189</v>
      </c>
      <c r="G37" s="202">
        <f>SUMIF(BS.data!$D$5:$D$116,FSA!$A37,BS.data!I$5:I$116)</f>
        <v>557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48.624078811263779</v>
      </c>
      <c r="P37" s="131">
        <f t="shared" si="24"/>
        <v>167.56776123563446</v>
      </c>
      <c r="Q37" s="131">
        <f t="shared" si="24"/>
        <v>120.33774195445707</v>
      </c>
      <c r="R37" s="131">
        <f t="shared" si="24"/>
        <v>64.647534574384338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7398332</v>
      </c>
      <c r="D38" s="208">
        <f t="shared" si="25"/>
        <v>6829642</v>
      </c>
      <c r="E38" s="208">
        <f t="shared" si="25"/>
        <v>7378527</v>
      </c>
      <c r="F38" s="208">
        <f t="shared" si="25"/>
        <v>9578590</v>
      </c>
      <c r="G38" s="208">
        <f t="shared" si="25"/>
        <v>9293190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363437</v>
      </c>
      <c r="O38" s="209">
        <f t="shared" si="26"/>
        <v>1745730</v>
      </c>
      <c r="P38" s="209">
        <f t="shared" si="26"/>
        <v>1842543</v>
      </c>
      <c r="Q38" s="209">
        <f t="shared" si="26"/>
        <v>3855790</v>
      </c>
      <c r="R38" s="209">
        <f t="shared" si="26"/>
        <v>2657820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0.30728521531718095</v>
      </c>
      <c r="P39" s="133">
        <f t="shared" si="27"/>
        <v>1.3493522248328105</v>
      </c>
      <c r="Q39" s="133">
        <f t="shared" si="27"/>
        <v>2.0106947324146827</v>
      </c>
      <c r="R39" s="133">
        <f t="shared" si="27"/>
        <v>1.9924439213056826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374062</v>
      </c>
      <c r="D40" s="202">
        <f>SUMIF(BS.data!$D$5:$D$116,FSA!$A40,BS.data!F$5:F$116)</f>
        <v>404069</v>
      </c>
      <c r="E40" s="202">
        <f>SUMIF(BS.data!$D$5:$D$116,FSA!$A40,BS.data!G$5:G$116)</f>
        <v>505049</v>
      </c>
      <c r="F40" s="202">
        <f>SUMIF(BS.data!$D$5:$D$116,FSA!$A40,BS.data!H$5:H$116)</f>
        <v>201232</v>
      </c>
      <c r="G40" s="202">
        <f>SUMIF(BS.data!$D$5:$D$116,FSA!$A40,BS.data!I$5:I$116)</f>
        <v>203774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2.5937841753587492</v>
      </c>
      <c r="P40" s="210">
        <f t="shared" si="28"/>
        <v>6.8721373158087875</v>
      </c>
      <c r="Q40" s="210">
        <f t="shared" si="28"/>
        <v>7.6235991628602635</v>
      </c>
      <c r="R40" s="210">
        <f t="shared" si="28"/>
        <v>12.362655896656305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88470</v>
      </c>
      <c r="D41" s="202">
        <f>SUMIF(BS.data!$D$5:$D$116,FSA!$A41,BS.data!F$5:F$116)</f>
        <v>334334</v>
      </c>
      <c r="E41" s="202">
        <f>SUMIF(BS.data!$D$5:$D$116,FSA!$A41,BS.data!G$5:G$116)</f>
        <v>179629</v>
      </c>
      <c r="F41" s="202">
        <f>SUMIF(BS.data!$D$5:$D$116,FSA!$A41,BS.data!H$5:H$116)</f>
        <v>149812</v>
      </c>
      <c r="G41" s="202">
        <f>SUMIF(BS.data!$D$5:$D$116,FSA!$A41,BS.data!I$5:I$116)</f>
        <v>69537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9.8298030259777338</v>
      </c>
      <c r="O41" s="137">
        <f t="shared" si="29"/>
        <v>5.3744755544139053</v>
      </c>
      <c r="P41" s="137">
        <f t="shared" si="29"/>
        <v>1.5092726019672953</v>
      </c>
      <c r="Q41" s="137">
        <f t="shared" si="29"/>
        <v>-3.7999506507926717</v>
      </c>
      <c r="R41" s="137">
        <f t="shared" si="29"/>
        <v>0.19970466211940088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991251</v>
      </c>
      <c r="D42" s="202">
        <f>SUMIF(BS.data!$D$5:$D$116,FSA!$A42,BS.data!F$5:F$116)</f>
        <v>293988</v>
      </c>
      <c r="E42" s="202">
        <f>SUMIF(BS.data!$D$5:$D$116,FSA!$A42,BS.data!G$5:G$116)</f>
        <v>65957</v>
      </c>
      <c r="F42" s="202">
        <f>SUMIF(BS.data!$D$5:$D$116,FSA!$A42,BS.data!H$5:H$116)</f>
        <v>27826</v>
      </c>
      <c r="G42" s="202">
        <f>SUMIF(BS.data!$D$5:$D$116,FSA!$A42,BS.data!I$5:I$116)</f>
        <v>1098589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8.524804617097044E-2</v>
      </c>
      <c r="O42" s="138">
        <f t="shared" si="30"/>
        <v>3.6579051421981229E-2</v>
      </c>
      <c r="P42" s="138">
        <f t="shared" si="30"/>
        <v>3.623494691748369E-2</v>
      </c>
      <c r="Q42" s="138">
        <f t="shared" si="30"/>
        <v>-8.6945291692484009E-2</v>
      </c>
      <c r="R42" s="138">
        <f t="shared" si="30"/>
        <v>3.4749030024874921E-3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9749</v>
      </c>
      <c r="E43" s="202">
        <f>SUMIF(BS.data!$D$5:$D$116,FSA!$A43,BS.data!G$5:G$116)</f>
        <v>13823</v>
      </c>
      <c r="F43" s="202">
        <f>SUMIF(BS.data!$D$5:$D$116,FSA!$A43,BS.data!H$5:H$116)</f>
        <v>14959</v>
      </c>
      <c r="G43" s="202">
        <f>SUMIF(BS.data!$D$5:$D$116,FSA!$A43,BS.data!I$5:I$116)</f>
        <v>15898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1022848</v>
      </c>
      <c r="D44" s="202">
        <f>SUMIF(BS.data!$D$5:$D$116,FSA!$A44,BS.data!F$5:F$116)</f>
        <v>567395</v>
      </c>
      <c r="E44" s="202">
        <f>SUMIF(BS.data!$D$5:$D$116,FSA!$A44,BS.data!G$5:G$116)</f>
        <v>405423</v>
      </c>
      <c r="F44" s="202">
        <f>SUMIF(BS.data!$D$5:$D$116,FSA!$A44,BS.data!H$5:H$116)</f>
        <v>505017</v>
      </c>
      <c r="G44" s="202">
        <f>SUMIF(BS.data!$D$5:$D$116,FSA!$A44,BS.data!I$5:I$116)</f>
        <v>766534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101346</v>
      </c>
      <c r="D45" s="202">
        <f>SUMIF(BS.data!$D$5:$D$116,FSA!$A45,BS.data!F$5:F$116)</f>
        <v>215663</v>
      </c>
      <c r="E45" s="202">
        <f>SUMIF(BS.data!$D$5:$D$116,FSA!$A45,BS.data!G$5:G$116)</f>
        <v>147478</v>
      </c>
      <c r="F45" s="202">
        <f>SUMIF(BS.data!$D$5:$D$116,FSA!$A45,BS.data!H$5:H$116)</f>
        <v>460597</v>
      </c>
      <c r="G45" s="202">
        <f>SUMIF(BS.data!$D$5:$D$116,FSA!$A45,BS.data!I$5:I$116)</f>
        <v>167899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0.8840120552232722</v>
      </c>
      <c r="O45" s="136">
        <f t="shared" si="31"/>
        <v>0.67216152098369419</v>
      </c>
      <c r="P45" s="136">
        <f t="shared" si="31"/>
        <v>0.6739194734631283</v>
      </c>
      <c r="Q45" s="136">
        <f t="shared" si="31"/>
        <v>1.3305172357083637</v>
      </c>
      <c r="R45" s="136">
        <f t="shared" si="31"/>
        <v>0.90825484649282495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617316</v>
      </c>
      <c r="D46" s="202">
        <f>SUMIF(BS.data!$D$5:$D$116,FSA!$A46,BS.data!F$5:F$116)</f>
        <v>868945</v>
      </c>
      <c r="E46" s="202">
        <f>SUMIF(BS.data!$D$5:$D$116,FSA!$A46,BS.data!G$5:G$116)</f>
        <v>1472170</v>
      </c>
      <c r="F46" s="202">
        <f>SUMIF(BS.data!$D$5:$D$116,FSA!$A46,BS.data!H$5:H$116)</f>
        <v>2345423</v>
      </c>
      <c r="G46" s="202">
        <f>SUMIF(BS.data!$D$5:$D$116,FSA!$A46,BS.data!I$5:I$116)</f>
        <v>1298421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0.52865257757903572</v>
      </c>
      <c r="O46" s="137">
        <f t="shared" si="32"/>
        <v>0.78001627900854953</v>
      </c>
      <c r="P46" s="137">
        <f t="shared" si="32"/>
        <v>0.96363619912055165</v>
      </c>
      <c r="Q46" s="137">
        <f t="shared" si="32"/>
        <v>0.58275612615134365</v>
      </c>
      <c r="R46" s="137">
        <f t="shared" si="32"/>
        <v>0.64768910673237434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1644481</v>
      </c>
      <c r="D47" s="202">
        <f>SUMIF(BS.data!$D$5:$D$116,FSA!$A47,BS.data!F$5:F$116)</f>
        <v>1142700</v>
      </c>
      <c r="E47" s="202">
        <f>SUMIF(BS.data!$D$5:$D$116,FSA!$A47,BS.data!G$5:G$116)</f>
        <v>968054</v>
      </c>
      <c r="F47" s="202">
        <f>SUMIF(BS.data!$D$5:$D$116,FSA!$A47,BS.data!H$5:H$116)</f>
        <v>2346976</v>
      </c>
      <c r="G47" s="202">
        <f>SUMIF(BS.data!$D$5:$D$116,FSA!$A47,BS.data!I$5:I$116)</f>
        <v>2019483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6.22906109544373</v>
      </c>
      <c r="O47" s="211">
        <f t="shared" si="33"/>
        <v>6.5825002863173054</v>
      </c>
      <c r="P47" s="211">
        <f t="shared" si="33"/>
        <v>10.716649685556687</v>
      </c>
      <c r="Q47" s="211">
        <f t="shared" si="33"/>
        <v>21.866709228252816</v>
      </c>
      <c r="R47" s="211">
        <f t="shared" si="33"/>
        <v>7.7862223525960692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2261797</v>
      </c>
      <c r="D48" s="208">
        <f t="shared" si="34"/>
        <v>2011645</v>
      </c>
      <c r="E48" s="208">
        <f t="shared" si="34"/>
        <v>2440224</v>
      </c>
      <c r="F48" s="208">
        <f t="shared" si="34"/>
        <v>4692399</v>
      </c>
      <c r="G48" s="208">
        <f t="shared" si="34"/>
        <v>3317904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6.22906109544373</v>
      </c>
      <c r="O48" s="174">
        <f t="shared" si="35"/>
        <v>6.5825002863173054</v>
      </c>
      <c r="P48" s="174">
        <f t="shared" si="35"/>
        <v>10.716649685556687</v>
      </c>
      <c r="Q48" s="174">
        <f t="shared" si="35"/>
        <v>21.866709228252816</v>
      </c>
      <c r="R48" s="174">
        <f t="shared" si="35"/>
        <v>7.7862223525960692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4839774</v>
      </c>
      <c r="D49" s="208">
        <f t="shared" si="36"/>
        <v>3836843</v>
      </c>
      <c r="E49" s="208">
        <f t="shared" si="36"/>
        <v>3757583</v>
      </c>
      <c r="F49" s="208">
        <f t="shared" si="36"/>
        <v>6051842</v>
      </c>
      <c r="G49" s="208">
        <f t="shared" si="36"/>
        <v>5640135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9.6371601872316567E-2</v>
      </c>
      <c r="O49" s="136">
        <f t="shared" si="37"/>
        <v>9.9122857164161667E-4</v>
      </c>
      <c r="P49" s="136">
        <f t="shared" si="37"/>
        <v>-4.8580786026200876E-2</v>
      </c>
      <c r="Q49" s="136">
        <f t="shared" si="37"/>
        <v>-4.9590838289753282E-2</v>
      </c>
      <c r="R49" s="136">
        <f t="shared" si="37"/>
        <v>-4.1869806962467875E-3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-0.24915233329958436</v>
      </c>
      <c r="O50" s="136">
        <f t="shared" si="38"/>
        <v>0.68802944853589976</v>
      </c>
      <c r="P50" s="136">
        <f t="shared" si="38"/>
        <v>-0.30117685917358406</v>
      </c>
      <c r="Q50" s="136">
        <f t="shared" si="38"/>
        <v>-0.63528144132670727</v>
      </c>
      <c r="R50" s="136">
        <f t="shared" si="38"/>
        <v>0.35543734839826591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2060950</v>
      </c>
      <c r="D51" s="202">
        <f>SUMIF(BS.data!$D$5:$D$116,FSA!$A51,BS.data!F$5:F$116)</f>
        <v>2060950</v>
      </c>
      <c r="E51" s="202">
        <f>SUMIF(BS.data!$D$5:$D$116,FSA!$A51,BS.data!G$5:G$116)</f>
        <v>2706513</v>
      </c>
      <c r="F51" s="202">
        <f>SUMIF(BS.data!$D$5:$D$116,FSA!$A51,BS.data!H$5:H$116)</f>
        <v>3103759</v>
      </c>
      <c r="G51" s="202">
        <f>SUMIF(BS.data!$D$5:$D$116,FSA!$A51,BS.data!I$5:I$116)</f>
        <v>3103759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-0.32527278089059275</v>
      </c>
      <c r="O51" s="136">
        <f t="shared" si="39"/>
        <v>0.62562430249870127</v>
      </c>
      <c r="P51" s="136">
        <f t="shared" si="39"/>
        <v>-0.3209205384423725</v>
      </c>
      <c r="Q51" s="136">
        <f t="shared" si="39"/>
        <v>-0.6090257883014637</v>
      </c>
      <c r="R51" s="136">
        <f t="shared" si="39"/>
        <v>0.35372542424373943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483398</v>
      </c>
      <c r="D52" s="202">
        <f>SUMIF(BS.data!$D$5:$D$116,FSA!$A52,BS.data!F$5:F$116)</f>
        <v>893788</v>
      </c>
      <c r="E52" s="202">
        <f>SUMIF(BS.data!$D$5:$D$116,FSA!$A52,BS.data!G$5:G$116)</f>
        <v>516430</v>
      </c>
      <c r="F52" s="202">
        <f>SUMIF(BS.data!$D$5:$D$116,FSA!$A52,BS.data!H$5:H$116)</f>
        <v>225101</v>
      </c>
      <c r="G52" s="202">
        <f>SUMIF(BS.data!$D$5:$D$116,FSA!$A52,BS.data!I$5:I$116)</f>
        <v>349843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-0.32077458763982797</v>
      </c>
      <c r="O52" s="136">
        <f t="shared" si="40"/>
        <v>0.63011018345682268</v>
      </c>
      <c r="P52" s="136">
        <f t="shared" si="40"/>
        <v>-0.32127542389551123</v>
      </c>
      <c r="Q52" s="136">
        <f t="shared" si="40"/>
        <v>-0.5888388860367586</v>
      </c>
      <c r="R52" s="136">
        <f t="shared" si="40"/>
        <v>0.3807696063538909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14211</v>
      </c>
      <c r="D53" s="202">
        <f>SUMIF(BS.data!$D$5:$D$116,FSA!$A53,BS.data!F$5:F$116)</f>
        <v>38062</v>
      </c>
      <c r="E53" s="202">
        <f>SUMIF(BS.data!$D$5:$D$116,FSA!$A53,BS.data!G$5:G$116)</f>
        <v>398000</v>
      </c>
      <c r="F53" s="202">
        <f>SUMIF(BS.data!$D$5:$D$116,FSA!$A53,BS.data!H$5:H$116)</f>
        <v>197888</v>
      </c>
      <c r="G53" s="202">
        <f>SUMIF(BS.data!$D$5:$D$116,FSA!$A53,BS.data!I$5:I$116)</f>
        <v>199452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0.46921783370356879</v>
      </c>
      <c r="O53" s="172">
        <f t="shared" si="41"/>
        <v>0.40197164720563416</v>
      </c>
      <c r="P53" s="172">
        <f t="shared" si="41"/>
        <v>0.4025996973850085</v>
      </c>
      <c r="Q53" s="172">
        <f t="shared" si="41"/>
        <v>0.57091070399397892</v>
      </c>
      <c r="R53" s="172">
        <f t="shared" si="41"/>
        <v>0.47596097982515462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2558559</v>
      </c>
      <c r="D54" s="212">
        <f t="shared" si="42"/>
        <v>2992800</v>
      </c>
      <c r="E54" s="212">
        <f t="shared" si="42"/>
        <v>3620943</v>
      </c>
      <c r="F54" s="212">
        <f t="shared" si="42"/>
        <v>3526748</v>
      </c>
      <c r="G54" s="212">
        <f t="shared" si="42"/>
        <v>3653054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7398333</v>
      </c>
      <c r="D55" s="208">
        <f t="shared" si="43"/>
        <v>6829643</v>
      </c>
      <c r="E55" s="208">
        <f t="shared" si="43"/>
        <v>7378526</v>
      </c>
      <c r="F55" s="208">
        <f t="shared" si="43"/>
        <v>9578590</v>
      </c>
      <c r="G55" s="208">
        <f t="shared" si="43"/>
        <v>9293189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0.70406779753759829</v>
      </c>
      <c r="O55" s="137">
        <f t="shared" si="44"/>
        <v>0.47107691793638062</v>
      </c>
      <c r="P55" s="137">
        <f t="shared" si="44"/>
        <v>0.43472266754820499</v>
      </c>
      <c r="Q55" s="137">
        <f t="shared" si="44"/>
        <v>1.0569306341139202</v>
      </c>
      <c r="R55" s="137">
        <f t="shared" si="44"/>
        <v>0.86263603001762357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-1</v>
      </c>
      <c r="D56" s="191">
        <f t="shared" si="45"/>
        <v>-1</v>
      </c>
      <c r="E56" s="191">
        <f t="shared" si="45"/>
        <v>1</v>
      </c>
      <c r="F56" s="191">
        <f t="shared" si="45"/>
        <v>0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4.9611103155018945</v>
      </c>
      <c r="O56" s="211">
        <f t="shared" si="46"/>
        <v>4.6132720341617448</v>
      </c>
      <c r="P56" s="211">
        <f t="shared" si="46"/>
        <v>6.9129483891367745</v>
      </c>
      <c r="Q56" s="211">
        <f t="shared" si="46"/>
        <v>17.370383660078939</v>
      </c>
      <c r="R56" s="211">
        <f t="shared" si="46"/>
        <v>7.3951446171897919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4.9611103155018945</v>
      </c>
      <c r="O57" s="211">
        <f t="shared" si="47"/>
        <v>4.6132720341617448</v>
      </c>
      <c r="P57" s="211">
        <f t="shared" si="47"/>
        <v>6.9129483891367745</v>
      </c>
      <c r="Q57" s="211">
        <f t="shared" si="47"/>
        <v>17.370383660078939</v>
      </c>
      <c r="R57" s="211">
        <f t="shared" si="47"/>
        <v>7.3951446171897919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0.12100206561677895</v>
      </c>
      <c r="O58" s="136">
        <f t="shared" si="48"/>
        <v>1.4143458933963383E-3</v>
      </c>
      <c r="P58" s="136">
        <f t="shared" si="48"/>
        <v>-7.5311319568059587E-2</v>
      </c>
      <c r="Q58" s="136">
        <f t="shared" si="48"/>
        <v>-6.2427431799305065E-2</v>
      </c>
      <c r="R58" s="136">
        <f t="shared" si="48"/>
        <v>-4.4084009677411162E-3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-0.31283019475418827</v>
      </c>
      <c r="O59" s="136">
        <f t="shared" si="49"/>
        <v>0.98172273571663149</v>
      </c>
      <c r="P59" s="136">
        <f t="shared" si="49"/>
        <v>-0.46689295384173618</v>
      </c>
      <c r="Q59" s="136">
        <f t="shared" si="49"/>
        <v>-0.79972410670020455</v>
      </c>
      <c r="R59" s="136">
        <f t="shared" si="49"/>
        <v>0.37423395623840144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-0.40840535605937384</v>
      </c>
      <c r="O60" s="136">
        <f t="shared" si="50"/>
        <v>0.89267923500484803</v>
      </c>
      <c r="P60" s="136">
        <f t="shared" si="50"/>
        <v>-0.49750016834952665</v>
      </c>
      <c r="Q60" s="136">
        <f t="shared" si="50"/>
        <v>-0.76667217523248654</v>
      </c>
      <c r="R60" s="136">
        <f t="shared" si="50"/>
        <v>0.37243150032875783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-0.40275752345815669</v>
      </c>
      <c r="O61" s="136">
        <f t="shared" si="51"/>
        <v>0.89907996586844319</v>
      </c>
      <c r="P61" s="136">
        <f t="shared" si="51"/>
        <v>-0.4980503218970006</v>
      </c>
      <c r="Q61" s="136">
        <f t="shared" si="51"/>
        <v>-0.74125989127378789</v>
      </c>
      <c r="R61" s="136">
        <f t="shared" si="51"/>
        <v>0.40090586102811071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29.29216816409561</v>
      </c>
      <c r="O64" s="211">
        <f t="shared" si="52"/>
        <v>-2.4703683929524827</v>
      </c>
      <c r="P64" s="211">
        <f t="shared" si="52"/>
        <v>1.0059447655748235</v>
      </c>
      <c r="Q64" s="211">
        <f t="shared" si="52"/>
        <v>0.7932531526510137</v>
      </c>
      <c r="R64" s="211">
        <f t="shared" si="52"/>
        <v>1.2005597014925373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30.776741820647569</v>
      </c>
      <c r="O65" s="216">
        <f t="shared" si="53"/>
        <v>-2.6748094141948133</v>
      </c>
      <c r="P65" s="216">
        <f t="shared" si="53"/>
        <v>1.1699627488760436</v>
      </c>
      <c r="Q65" s="216">
        <f t="shared" si="53"/>
        <v>0.93443443879328358</v>
      </c>
      <c r="R65" s="216">
        <f t="shared" si="53"/>
        <v>1.28642286142105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19.475419562637736</v>
      </c>
      <c r="O66" s="140">
        <f t="shared" si="54"/>
        <v>1.0090271175698311</v>
      </c>
      <c r="P66" s="140">
        <f t="shared" si="54"/>
        <v>0.44981157294818719</v>
      </c>
      <c r="Q66" s="140">
        <f t="shared" si="54"/>
        <v>0.22070441355244255</v>
      </c>
      <c r="R66" s="140">
        <f t="shared" si="54"/>
        <v>0.96571654203992996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7.2658834714111098</v>
      </c>
      <c r="P67" s="211">
        <f t="shared" si="55"/>
        <v>-2.4108962815824158</v>
      </c>
      <c r="Q67" s="211">
        <f t="shared" si="55"/>
        <v>-8.9831347977079936</v>
      </c>
      <c r="R67" s="211">
        <f t="shared" si="55"/>
        <v>3.9103600602156905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-104741</v>
      </c>
      <c r="O74" s="218">
        <f t="shared" si="56"/>
        <v>-121129</v>
      </c>
      <c r="P74" s="218">
        <f t="shared" si="56"/>
        <v>194831</v>
      </c>
      <c r="Q74" s="218">
        <f t="shared" si="56"/>
        <v>-59165</v>
      </c>
      <c r="R74" s="218">
        <f t="shared" si="56"/>
        <v>264458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-428344.36717296176</v>
      </c>
      <c r="O75" s="219">
        <f t="shared" si="57"/>
        <v>-812896.41344766226</v>
      </c>
      <c r="P75" s="219">
        <f t="shared" si="57"/>
        <v>763048.72463674203</v>
      </c>
      <c r="Q75" s="219">
        <f t="shared" si="57"/>
        <v>-242384.49192650735</v>
      </c>
      <c r="R75" s="219">
        <f t="shared" si="57"/>
        <v>879960.81133281498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1.2120911452691003</v>
      </c>
      <c r="O76" s="138">
        <f t="shared" si="58"/>
        <v>1.2368622773225915</v>
      </c>
      <c r="P76" s="138">
        <f t="shared" si="58"/>
        <v>0.42611864022362494</v>
      </c>
      <c r="Q76" s="138">
        <f t="shared" si="58"/>
        <v>1.1710539630223917</v>
      </c>
      <c r="R76" s="138">
        <f t="shared" si="58"/>
        <v>0.46165872088525911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598590</v>
      </c>
      <c r="F4" s="264">
        <v>632519</v>
      </c>
      <c r="G4" s="264">
        <v>144666</v>
      </c>
      <c r="H4" s="264">
        <v>405050</v>
      </c>
      <c r="I4" s="264">
        <v>226788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17515</v>
      </c>
      <c r="F6" s="264">
        <v>23358</v>
      </c>
      <c r="G6" s="264">
        <v>31922</v>
      </c>
      <c r="H6" s="264">
        <v>32422</v>
      </c>
      <c r="I6" s="264">
        <v>28442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-39000</v>
      </c>
      <c r="F7" s="264">
        <v>30000</v>
      </c>
      <c r="G7" s="264">
        <v>9345</v>
      </c>
      <c r="H7" s="264">
        <v>0</v>
      </c>
      <c r="I7" s="264">
        <v>-291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-245838</v>
      </c>
      <c r="F9" s="264">
        <v>-481428</v>
      </c>
      <c r="G9" s="264">
        <v>-147397</v>
      </c>
      <c r="H9" s="264">
        <v>-516635</v>
      </c>
      <c r="I9" s="264">
        <v>-160439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11798</v>
      </c>
      <c r="F10" s="264">
        <v>130867</v>
      </c>
      <c r="G10" s="264">
        <v>210889</v>
      </c>
      <c r="H10" s="264">
        <v>246944</v>
      </c>
      <c r="I10" s="264">
        <v>346797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343065</v>
      </c>
      <c r="F12" s="301">
        <v>335316</v>
      </c>
      <c r="G12" s="301">
        <v>249424</v>
      </c>
      <c r="H12" s="301">
        <v>167780</v>
      </c>
      <c r="I12" s="301">
        <v>441296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-326764</v>
      </c>
      <c r="F13" s="264">
        <v>557845</v>
      </c>
      <c r="G13" s="264">
        <v>-190170</v>
      </c>
      <c r="H13" s="264">
        <v>-907373</v>
      </c>
      <c r="I13" s="264">
        <v>-118064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-463721</v>
      </c>
      <c r="F14" s="264">
        <v>1647047</v>
      </c>
      <c r="G14" s="264">
        <v>-265906</v>
      </c>
      <c r="H14" s="264">
        <v>-2612209</v>
      </c>
      <c r="I14" s="264">
        <v>367212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-88389</v>
      </c>
      <c r="F15" s="264">
        <v>-843111</v>
      </c>
      <c r="G15" s="264">
        <v>-158601</v>
      </c>
      <c r="H15" s="264">
        <v>784412</v>
      </c>
      <c r="I15" s="264">
        <v>991907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98016</v>
      </c>
      <c r="F16" s="264">
        <v>22675</v>
      </c>
      <c r="G16" s="264">
        <v>14473</v>
      </c>
      <c r="H16" s="264">
        <v>-3058</v>
      </c>
      <c r="I16" s="264">
        <v>-39070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-11798</v>
      </c>
      <c r="F18" s="264">
        <v>-220890</v>
      </c>
      <c r="G18" s="264">
        <v>-215468</v>
      </c>
      <c r="H18" s="264">
        <v>-298603</v>
      </c>
      <c r="I18" s="264">
        <v>-405210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-113294</v>
      </c>
      <c r="F19" s="264">
        <v>-112432</v>
      </c>
      <c r="G19" s="264">
        <v>-152504</v>
      </c>
      <c r="H19" s="264">
        <v>-101877</v>
      </c>
      <c r="I19" s="264">
        <v>-49978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-647</v>
      </c>
      <c r="F21" s="264">
        <v>-2379</v>
      </c>
      <c r="G21" s="264">
        <v>-16187</v>
      </c>
      <c r="H21" s="264">
        <v>-10066</v>
      </c>
      <c r="I21" s="264">
        <v>-8786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-563531</v>
      </c>
      <c r="F22" s="301">
        <v>1384069</v>
      </c>
      <c r="G22" s="301">
        <v>-734938</v>
      </c>
      <c r="H22" s="301">
        <v>-2980994</v>
      </c>
      <c r="I22" s="301">
        <v>1179307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-174601</v>
      </c>
      <c r="F24" s="264">
        <v>-125537</v>
      </c>
      <c r="G24" s="264">
        <v>-48459</v>
      </c>
      <c r="H24" s="264">
        <v>-22083</v>
      </c>
      <c r="I24" s="264">
        <v>-5680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2432</v>
      </c>
      <c r="F25" s="264">
        <v>0</v>
      </c>
      <c r="G25" s="264">
        <v>280</v>
      </c>
      <c r="H25" s="264">
        <v>145285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-45000</v>
      </c>
      <c r="F26" s="264">
        <v>-223861</v>
      </c>
      <c r="G26" s="264">
        <v>-293213</v>
      </c>
      <c r="H26" s="264">
        <v>-627227</v>
      </c>
      <c r="I26" s="264">
        <v>-15000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45000</v>
      </c>
      <c r="G27" s="264">
        <v>17000</v>
      </c>
      <c r="H27" s="264">
        <v>268048</v>
      </c>
      <c r="I27" s="264">
        <v>330149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-34865</v>
      </c>
      <c r="F28" s="264">
        <v>-1478877</v>
      </c>
      <c r="G28" s="264">
        <v>-393166</v>
      </c>
      <c r="H28" s="264">
        <v>-1062955</v>
      </c>
      <c r="I28" s="264">
        <v>-1421643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263260</v>
      </c>
      <c r="F29" s="264">
        <v>592907</v>
      </c>
      <c r="G29" s="264">
        <v>1238691</v>
      </c>
      <c r="H29" s="264">
        <v>910859</v>
      </c>
      <c r="I29" s="264">
        <v>766673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10174</v>
      </c>
      <c r="F30" s="264">
        <v>9024</v>
      </c>
      <c r="G30" s="264">
        <v>6525</v>
      </c>
      <c r="H30" s="264">
        <v>99606</v>
      </c>
      <c r="I30" s="264">
        <v>89730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21401</v>
      </c>
      <c r="F31" s="301">
        <v>-1181345</v>
      </c>
      <c r="G31" s="301">
        <v>527657</v>
      </c>
      <c r="H31" s="301">
        <v>-288467</v>
      </c>
      <c r="I31" s="301">
        <v>-255772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30000</v>
      </c>
      <c r="G33" s="264">
        <v>1380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2253845</v>
      </c>
      <c r="F35" s="264">
        <v>720731</v>
      </c>
      <c r="G35" s="264">
        <v>1607712</v>
      </c>
      <c r="H35" s="264">
        <v>5225695</v>
      </c>
      <c r="I35" s="264">
        <v>1432308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-1854469</v>
      </c>
      <c r="F36" s="264">
        <v>-965910</v>
      </c>
      <c r="G36" s="264">
        <v>-1194267</v>
      </c>
      <c r="H36" s="264">
        <v>-1919728</v>
      </c>
      <c r="I36" s="264">
        <v>-2838918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-7391</v>
      </c>
      <c r="H38" s="264">
        <v>-4881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399376</v>
      </c>
      <c r="F39" s="301">
        <v>-215178</v>
      </c>
      <c r="G39" s="301">
        <v>407434</v>
      </c>
      <c r="H39" s="301">
        <v>3301086</v>
      </c>
      <c r="I39" s="301">
        <v>-1406609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-142754</v>
      </c>
      <c r="F40" s="301">
        <v>-12454</v>
      </c>
      <c r="G40" s="301">
        <v>200153</v>
      </c>
      <c r="H40" s="301">
        <v>31624</v>
      </c>
      <c r="I40" s="301">
        <v>-483074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558152</v>
      </c>
      <c r="F41" s="301">
        <v>415398</v>
      </c>
      <c r="G41" s="301">
        <v>402945</v>
      </c>
      <c r="H41" s="301">
        <v>603098</v>
      </c>
      <c r="I41" s="301">
        <v>634722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415398</v>
      </c>
      <c r="F43" s="301">
        <v>402945</v>
      </c>
      <c r="G43" s="301">
        <v>603098</v>
      </c>
      <c r="H43" s="301">
        <v>634722</v>
      </c>
      <c r="I43" s="301">
        <v>151648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-0.75547478144446689</v>
      </c>
      <c r="D8" s="136">
        <f>FSA!D8/FSA!D$7</f>
        <v>-0.85099085443584777</v>
      </c>
      <c r="E8" s="136">
        <f>FSA!E8/FSA!E$7</f>
        <v>-0.74466768148685192</v>
      </c>
      <c r="F8" s="136">
        <f>FSA!F8/FSA!F$7</f>
        <v>-0.75590435044029458</v>
      </c>
      <c r="G8" s="136">
        <f>FSA!G8/FSA!G$7</f>
        <v>-0.6994661619084559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0.24452521855553311</v>
      </c>
      <c r="D9" s="142">
        <f>FSA!D9/FSA!D$7</f>
        <v>0.14900914556415226</v>
      </c>
      <c r="E9" s="142">
        <f>FSA!E9/FSA!E$7</f>
        <v>0.25533231851314803</v>
      </c>
      <c r="F9" s="142">
        <f>FSA!F9/FSA!F$7</f>
        <v>0.24409564955970547</v>
      </c>
      <c r="G9" s="142">
        <f>FSA!G9/FSA!G$7</f>
        <v>0.3005338380915441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-7.3409703984504041E-2</v>
      </c>
      <c r="D10" s="136">
        <f>FSA!D10/FSA!D$7</f>
        <v>-6.6767834024925282E-2</v>
      </c>
      <c r="E10" s="136">
        <f>FSA!E10/FSA!E$7</f>
        <v>-0.10808662272455152</v>
      </c>
      <c r="F10" s="136">
        <f>FSA!F10/FSA!F$7</f>
        <v>-0.11553656088965043</v>
      </c>
      <c r="G10" s="136">
        <f>FSA!G10/FSA!G$7</f>
        <v>-5.7239850285517119E-2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0.17111551457102905</v>
      </c>
      <c r="D12" s="142">
        <f>FSA!D12/FSA!D$7</f>
        <v>8.2241311539226966E-2</v>
      </c>
      <c r="E12" s="142">
        <f>FSA!E12/FSA!E$7</f>
        <v>0.1472456957885965</v>
      </c>
      <c r="F12" s="142">
        <f>FSA!F12/FSA!F$7</f>
        <v>0.12855908867005503</v>
      </c>
      <c r="G12" s="142">
        <f>FSA!G12/FSA!G$7</f>
        <v>0.24329398780602701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9.1422957936724853E-3</v>
      </c>
      <c r="D13" s="136">
        <f>FSA!D13/FSA!D$7</f>
        <v>1.5128482836369082E-3</v>
      </c>
      <c r="E13" s="136">
        <f>FSA!E13/FSA!E$7</f>
        <v>1.1757423880965203E-2</v>
      </c>
      <c r="F13" s="136">
        <f>FSA!F13/FSA!F$7</f>
        <v>5.7565035010437504E-3</v>
      </c>
      <c r="G13" s="136">
        <f>FSA!G13/FSA!G$7</f>
        <v>9.4599340013141013E-3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-5.8416814218884309E-3</v>
      </c>
      <c r="D14" s="136">
        <f>FSA!D14/FSA!D$7</f>
        <v>3.3291112278576208E-2</v>
      </c>
      <c r="E14" s="136">
        <f>FSA!E14/FSA!E$7</f>
        <v>-0.14637552759117589</v>
      </c>
      <c r="F14" s="136">
        <f>FSA!F14/FSA!F$7</f>
        <v>-0.16206565109816048</v>
      </c>
      <c r="G14" s="136">
        <f>FSA!G14/FSA!G$7</f>
        <v>-0.20265047002957337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0.1219707232633401</v>
      </c>
      <c r="D15" s="136">
        <f>FSA!D15/FSA!D$7</f>
        <v>6.7258519022930785E-2</v>
      </c>
      <c r="E15" s="136">
        <f>FSA!E15/FSA!E$7</f>
        <v>9.6174268291582307E-2</v>
      </c>
      <c r="F15" s="136">
        <f>FSA!F15/FSA!F$7</f>
        <v>0.31359923670047973</v>
      </c>
      <c r="G15" s="136">
        <f>FSA!G15/FSA!G$7</f>
        <v>8.8640615498312106E-2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0.29638685220615324</v>
      </c>
      <c r="D16" s="142">
        <f>FSA!D16/FSA!D$7</f>
        <v>0.18430379112437087</v>
      </c>
      <c r="E16" s="142">
        <f>FSA!E16/FSA!E$7</f>
        <v>0.10880186036996814</v>
      </c>
      <c r="F16" s="142">
        <f>FSA!F16/FSA!F$7</f>
        <v>0.28584917777341806</v>
      </c>
      <c r="G16" s="142">
        <f>FSA!G16/FSA!G$7</f>
        <v>0.13874406727607982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-7.2449129144830912E-2</v>
      </c>
      <c r="D17" s="136">
        <f>FSA!D17/FSA!D$7</f>
        <v>-5.2317976699455732E-2</v>
      </c>
      <c r="E17" s="136">
        <f>FSA!E17/FSA!E$7</f>
        <v>-3.538884560192776E-2</v>
      </c>
      <c r="F17" s="136">
        <f>FSA!F17/FSA!F$7</f>
        <v>-8.419230405516985E-2</v>
      </c>
      <c r="G17" s="136">
        <f>FSA!G17/FSA!G$7</f>
        <v>-5.1611486267403577E-2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0.22393772306132231</v>
      </c>
      <c r="D18" s="142">
        <f>FSA!D18/FSA!D$7</f>
        <v>0.13198581442491514</v>
      </c>
      <c r="E18" s="142">
        <f>FSA!E18/FSA!E$7</f>
        <v>7.341301476804038E-2</v>
      </c>
      <c r="F18" s="142">
        <f>FSA!F18/FSA!F$7</f>
        <v>0.2016568737182482</v>
      </c>
      <c r="G18" s="142">
        <f>FSA!G18/FSA!G$7</f>
        <v>8.7132581008676241E-2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8.6724063489045482E-3</v>
      </c>
      <c r="D21" s="136">
        <f>FSA!D21/FSA!D$7</f>
        <v>6.8060689925252124E-3</v>
      </c>
      <c r="E21" s="136">
        <f>FSA!E21/FSA!E$7</f>
        <v>2.4008218840156796E-2</v>
      </c>
      <c r="F21" s="136">
        <f>FSA!F21/FSA!F$7</f>
        <v>2.2880637061522675E-2</v>
      </c>
      <c r="G21" s="136">
        <f>FSA!G21/FSA!G$7</f>
        <v>1.7400209717737543E-2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0.17978792091993362</v>
      </c>
      <c r="D25" s="136">
        <f>FSA!D25/FSA!D$7</f>
        <v>8.9047380531752179E-2</v>
      </c>
      <c r="E25" s="136">
        <f>FSA!E25/FSA!E$7</f>
        <v>0.17125391462875331</v>
      </c>
      <c r="F25" s="136">
        <f>FSA!F25/FSA!F$7</f>
        <v>0.15143972573157771</v>
      </c>
      <c r="G25" s="136">
        <f>FSA!G25/FSA!G$7</f>
        <v>0.26069419752376455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0.17978792091993362</v>
      </c>
      <c r="D26" s="136">
        <f>FSA!D26/FSA!D$7</f>
        <v>8.9047380531752179E-2</v>
      </c>
      <c r="E26" s="136">
        <f>FSA!E26/FSA!E$7</f>
        <v>0.17125391462875331</v>
      </c>
      <c r="F26" s="136">
        <f>FSA!F26/FSA!F$7</f>
        <v>0.15143972573157771</v>
      </c>
      <c r="G26" s="136">
        <f>FSA!G26/FSA!G$7</f>
        <v>0.26069419752376455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6.2229972918219946E-2</v>
      </c>
      <c r="D29" s="136">
        <f>FSA!D29/FSA!D$38</f>
        <v>8.8116770981553641E-2</v>
      </c>
      <c r="E29" s="136">
        <f>FSA!E29/FSA!E$38</f>
        <v>0.11738359160303947</v>
      </c>
      <c r="F29" s="136">
        <f>FSA!F29/FSA!F$38</f>
        <v>0.10073204928909162</v>
      </c>
      <c r="G29" s="136">
        <f>FSA!G29/FSA!G$38</f>
        <v>1.7932270834880165E-2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6.1296789600682966E-2</v>
      </c>
      <c r="D30" s="136">
        <f>FSA!D30/FSA!D$38</f>
        <v>7.5579510609780132E-2</v>
      </c>
      <c r="E30" s="136">
        <f>FSA!E30/FSA!E$38</f>
        <v>3.6820086177091989E-2</v>
      </c>
      <c r="F30" s="136">
        <f>FSA!F30/FSA!F$38</f>
        <v>2.8118647942964467E-2</v>
      </c>
      <c r="G30" s="136">
        <f>FSA!G30/FSA!G$38</f>
        <v>2.2441163906043029E-2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0.15692023553417175</v>
      </c>
      <c r="D31" s="136">
        <f>FSA!D31/FSA!D$38</f>
        <v>0.31629593469174516</v>
      </c>
      <c r="E31" s="136">
        <f>FSA!E31/FSA!E$38</f>
        <v>0.31014008622588224</v>
      </c>
      <c r="F31" s="136">
        <f>FSA!F31/FSA!F$38</f>
        <v>0.39653853020120916</v>
      </c>
      <c r="G31" s="136">
        <f>FSA!G31/FSA!G$38</f>
        <v>0.38684983304979237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2.7398202730020766E-2</v>
      </c>
      <c r="D32" s="136">
        <f>FSA!D32/FSA!D$38</f>
        <v>1.3723559741491574E-2</v>
      </c>
      <c r="E32" s="136">
        <f>FSA!E32/FSA!E$38</f>
        <v>5.4846990463001625E-3</v>
      </c>
      <c r="F32" s="136">
        <f>FSA!F32/FSA!F$38</f>
        <v>1.8828867296752445E-2</v>
      </c>
      <c r="G32" s="136">
        <f>FSA!G32/FSA!G$38</f>
        <v>2.1875158045837867E-2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1.0407751368822053E-5</v>
      </c>
      <c r="D33" s="136">
        <f>FSA!D33/FSA!D$38</f>
        <v>2.6024790172017799E-3</v>
      </c>
      <c r="E33" s="136">
        <f>FSA!E33/FSA!E$38</f>
        <v>8.7781748308300559E-4</v>
      </c>
      <c r="F33" s="136">
        <f>FSA!F33/FSA!F$38</f>
        <v>1.7205037484640224E-4</v>
      </c>
      <c r="G33" s="136">
        <f>FSA!G33/FSA!G$38</f>
        <v>4.1653081449964978E-3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0.19284089981363367</v>
      </c>
      <c r="D34" s="136">
        <f>FSA!D34/FSA!D$38</f>
        <v>0.27789655738909885</v>
      </c>
      <c r="E34" s="136">
        <f>FSA!E34/FSA!E$38</f>
        <v>0.32511787244256207</v>
      </c>
      <c r="F34" s="136">
        <f>FSA!F34/FSA!F$38</f>
        <v>0.25438744115783218</v>
      </c>
      <c r="G34" s="136">
        <f>FSA!G34/FSA!G$38</f>
        <v>0.39089236311750863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0.15774447537634159</v>
      </c>
      <c r="D35" s="136">
        <f>FSA!D35/FSA!D$38</f>
        <v>0.19915114145075247</v>
      </c>
      <c r="E35" s="136">
        <f>FSA!E35/FSA!E$38</f>
        <v>0.17631174894392879</v>
      </c>
      <c r="F35" s="136">
        <f>FSA!F35/FSA!F$38</f>
        <v>0.1838169292140075</v>
      </c>
      <c r="G35" s="136">
        <f>FSA!G35/FSA!G$38</f>
        <v>0.14524861753606674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0.33311927607466113</v>
      </c>
      <c r="D36" s="136">
        <f>FSA!D36/FSA!D$38</f>
        <v>2.6612083034513376E-2</v>
      </c>
      <c r="E36" s="136">
        <f>FSA!E36/FSA!E$38</f>
        <v>2.7811919641955635E-2</v>
      </c>
      <c r="F36" s="136">
        <f>FSA!F36/FSA!F$38</f>
        <v>1.7385753017928527E-2</v>
      </c>
      <c r="G36" s="136">
        <f>FSA!G36/FSA!G$38</f>
        <v>1.0535349002871995E-2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8.4397402008993382E-3</v>
      </c>
      <c r="D37" s="136">
        <f>FSA!D37/FSA!D$38</f>
        <v>2.19630838629609E-5</v>
      </c>
      <c r="E37" s="136">
        <f>FSA!E37/FSA!E$38</f>
        <v>5.2178436156701739E-5</v>
      </c>
      <c r="F37" s="136">
        <f>FSA!F37/FSA!F$38</f>
        <v>1.9731505367700258E-5</v>
      </c>
      <c r="G37" s="136">
        <f>FSA!G37/FSA!G$38</f>
        <v>5.9936362002713813E-5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5.05603086533142E-2</v>
      </c>
      <c r="D40" s="136">
        <f>FSA!D40/FSA!D$55</f>
        <v>5.9164000226658991E-2</v>
      </c>
      <c r="E40" s="136">
        <f>FSA!E40/FSA!E$55</f>
        <v>6.8448494997510337E-2</v>
      </c>
      <c r="F40" s="136">
        <f>FSA!F40/FSA!F$55</f>
        <v>2.1008520043137874E-2</v>
      </c>
      <c r="G40" s="136">
        <f>FSA!G40/FSA!G$55</f>
        <v>2.1927241552926559E-2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1.1958099209646281E-2</v>
      </c>
      <c r="D41" s="136">
        <f>FSA!D41/FSA!D$55</f>
        <v>4.8953364033815533E-2</v>
      </c>
      <c r="E41" s="136">
        <f>FSA!E41/FSA!E$55</f>
        <v>2.4344835269266518E-2</v>
      </c>
      <c r="F41" s="136">
        <f>FSA!F41/FSA!F$55</f>
        <v>1.5640297789131802E-2</v>
      </c>
      <c r="G41" s="136">
        <f>FSA!G41/FSA!G$55</f>
        <v>7.4825767559445954E-3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0.13398302022901645</v>
      </c>
      <c r="D42" s="136">
        <f>FSA!D42/FSA!D$55</f>
        <v>4.3045881021892357E-2</v>
      </c>
      <c r="E42" s="136">
        <f>FSA!E42/FSA!E$55</f>
        <v>8.9390482597743771E-3</v>
      </c>
      <c r="F42" s="136">
        <f>FSA!F42/FSA!F$55</f>
        <v>2.9050204675218376E-3</v>
      </c>
      <c r="G42" s="136">
        <f>FSA!G42/FSA!G$55</f>
        <v>0.11821442564011127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1.4274538215247855E-3</v>
      </c>
      <c r="E43" s="136">
        <f>FSA!E43/FSA!E$55</f>
        <v>1.8734094045341847E-3</v>
      </c>
      <c r="F43" s="136">
        <f>FSA!F43/FSA!F$55</f>
        <v>1.5617121100287203E-3</v>
      </c>
      <c r="G43" s="136">
        <f>FSA!G43/FSA!G$55</f>
        <v>1.7107152345658739E-3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0.13825384718422379</v>
      </c>
      <c r="D44" s="136">
        <f>FSA!D44/FSA!D$55</f>
        <v>8.307828095846298E-2</v>
      </c>
      <c r="E44" s="136">
        <f>FSA!E44/FSA!E$55</f>
        <v>5.4946340231097644E-2</v>
      </c>
      <c r="F44" s="136">
        <f>FSA!F44/FSA!F$55</f>
        <v>5.2723521937988786E-2</v>
      </c>
      <c r="G44" s="136">
        <f>FSA!G44/FSA!G$55</f>
        <v>8.2483418770456521E-2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1.3698491268235696E-2</v>
      </c>
      <c r="D45" s="136">
        <f>FSA!D45/FSA!D$55</f>
        <v>3.1577492410657486E-2</v>
      </c>
      <c r="E45" s="136">
        <f>FSA!E45/FSA!E$55</f>
        <v>1.9987460910214316E-2</v>
      </c>
      <c r="F45" s="136">
        <f>FSA!F45/FSA!F$55</f>
        <v>4.8086096179082723E-2</v>
      </c>
      <c r="G45" s="136">
        <f>FSA!G45/FSA!G$55</f>
        <v>1.8066887480713025E-2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8.3439877604860449E-2</v>
      </c>
      <c r="D46" s="136">
        <f>FSA!D46/FSA!D$55</f>
        <v>0.1272313940860452</v>
      </c>
      <c r="E46" s="136">
        <f>FSA!E46/FSA!E$55</f>
        <v>0.19952087991558207</v>
      </c>
      <c r="F46" s="136">
        <f>FSA!F46/FSA!F$55</f>
        <v>0.2448609868467071</v>
      </c>
      <c r="G46" s="136">
        <f>FSA!G46/FSA!G$55</f>
        <v>0.13971748556927013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0.22227723461487878</v>
      </c>
      <c r="D47" s="136">
        <f>FSA!D47/FSA!D$55</f>
        <v>0.16731474836971713</v>
      </c>
      <c r="E47" s="136">
        <f>FSA!E47/FSA!E$55</f>
        <v>0.13119883293763551</v>
      </c>
      <c r="F47" s="136">
        <f>FSA!F47/FSA!F$55</f>
        <v>0.24502311926911999</v>
      </c>
      <c r="G47" s="136">
        <f>FSA!G47/FSA!G$55</f>
        <v>0.21730785847570733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0.30571711221973924</v>
      </c>
      <c r="D48" s="136">
        <f>FSA!D48/FSA!D$55</f>
        <v>0.29454614245576233</v>
      </c>
      <c r="E48" s="136">
        <f>FSA!E48/FSA!E$55</f>
        <v>0.33071971285321755</v>
      </c>
      <c r="F48" s="136">
        <f>FSA!F48/FSA!F$55</f>
        <v>0.48988410611582706</v>
      </c>
      <c r="G48" s="136">
        <f>FSA!G48/FSA!G$55</f>
        <v>0.35702534404497743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0.65417087876417568</v>
      </c>
      <c r="D49" s="136">
        <f>FSA!D49/FSA!D$55</f>
        <v>0.56179261492877441</v>
      </c>
      <c r="E49" s="136">
        <f>FSA!E49/FSA!E$55</f>
        <v>0.50925930192561497</v>
      </c>
      <c r="F49" s="136">
        <f>FSA!F49/FSA!F$55</f>
        <v>0.63180927464271885</v>
      </c>
      <c r="G49" s="136">
        <f>FSA!G49/FSA!G$55</f>
        <v>0.60691060947969533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0.27856951018560533</v>
      </c>
      <c r="D51" s="136">
        <f>FSA!D51/FSA!D$55</f>
        <v>0.3017654070644688</v>
      </c>
      <c r="E51" s="136">
        <f>FSA!E51/FSA!E$55</f>
        <v>0.36680944134370469</v>
      </c>
      <c r="F51" s="136">
        <f>FSA!F51/FSA!F$55</f>
        <v>0.3240308855478729</v>
      </c>
      <c r="G51" s="136">
        <f>FSA!G51/FSA!G$55</f>
        <v>0.33398212389740484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6.5338772937092726E-2</v>
      </c>
      <c r="D52" s="136">
        <f>FSA!D52/FSA!D$55</f>
        <v>0.13086891950282029</v>
      </c>
      <c r="E52" s="136">
        <f>FSA!E52/FSA!E$55</f>
        <v>6.9990943990710333E-2</v>
      </c>
      <c r="F52" s="136">
        <f>FSA!F52/FSA!F$55</f>
        <v>2.3500431691929606E-2</v>
      </c>
      <c r="G52" s="136">
        <f>FSA!G52/FSA!G$55</f>
        <v>3.7645096855342119E-2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1.9208381131262948E-3</v>
      </c>
      <c r="D53" s="136">
        <f>FSA!D53/FSA!D$55</f>
        <v>5.5730585039364426E-3</v>
      </c>
      <c r="E53" s="136">
        <f>FSA!E53/FSA!E$55</f>
        <v>5.3940312739970013E-2</v>
      </c>
      <c r="F53" s="136">
        <f>FSA!F53/FSA!F$55</f>
        <v>2.065940811747867E-2</v>
      </c>
      <c r="G53" s="136">
        <f>FSA!G53/FSA!G$55</f>
        <v>2.1462169767557725E-2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0.34582912123582432</v>
      </c>
      <c r="D54" s="136">
        <f>FSA!D54/FSA!D$55</f>
        <v>0.43820738507122553</v>
      </c>
      <c r="E54" s="136">
        <f>FSA!E54/FSA!E$55</f>
        <v>0.49074069807438503</v>
      </c>
      <c r="F54" s="136">
        <f>FSA!F54/FSA!F$55</f>
        <v>0.3681907253572812</v>
      </c>
      <c r="G54" s="136">
        <f>FSA!G54/FSA!G$55</f>
        <v>0.39308939052030473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3049972</v>
      </c>
      <c r="F4" s="299">
        <v>4003659</v>
      </c>
      <c r="G4" s="299">
        <v>5219394</v>
      </c>
      <c r="H4" s="299">
        <v>6731620</v>
      </c>
      <c r="I4" s="299">
        <v>6140925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415398</v>
      </c>
      <c r="F5" s="301">
        <v>402945</v>
      </c>
      <c r="G5" s="301">
        <v>603098</v>
      </c>
      <c r="H5" s="301">
        <v>634722</v>
      </c>
      <c r="I5" s="301">
        <v>151648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353398</v>
      </c>
      <c r="F6" s="264">
        <v>344148</v>
      </c>
      <c r="G6" s="264">
        <v>403098</v>
      </c>
      <c r="H6" s="264">
        <v>634722</v>
      </c>
      <c r="I6" s="264">
        <v>131035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62000</v>
      </c>
      <c r="F7" s="264">
        <v>58797</v>
      </c>
      <c r="G7" s="264">
        <v>200000</v>
      </c>
      <c r="H7" s="264">
        <v>0</v>
      </c>
      <c r="I7" s="264">
        <v>20613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45000</v>
      </c>
      <c r="F8" s="301">
        <v>198861</v>
      </c>
      <c r="G8" s="301">
        <v>263020</v>
      </c>
      <c r="H8" s="301">
        <v>330149</v>
      </c>
      <c r="I8" s="301">
        <v>15000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45000</v>
      </c>
      <c r="F11" s="264">
        <v>198861</v>
      </c>
      <c r="G11" s="264">
        <v>263020</v>
      </c>
      <c r="H11" s="264">
        <v>330149</v>
      </c>
      <c r="I11" s="264">
        <v>15000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1349073</v>
      </c>
      <c r="F12" s="301">
        <v>1133290</v>
      </c>
      <c r="G12" s="301">
        <v>1969294</v>
      </c>
      <c r="H12" s="301">
        <v>1873263</v>
      </c>
      <c r="I12" s="301">
        <v>2297753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453494</v>
      </c>
      <c r="F13" s="264">
        <v>516181</v>
      </c>
      <c r="G13" s="264">
        <v>271678</v>
      </c>
      <c r="H13" s="264">
        <v>269337</v>
      </c>
      <c r="I13" s="264">
        <v>208550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202701</v>
      </c>
      <c r="F14" s="264">
        <v>93727</v>
      </c>
      <c r="G14" s="264">
        <v>40469</v>
      </c>
      <c r="H14" s="264">
        <v>180354</v>
      </c>
      <c r="I14" s="264">
        <v>203290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25000</v>
      </c>
      <c r="G17" s="264">
        <v>247700</v>
      </c>
      <c r="H17" s="264">
        <v>10000</v>
      </c>
      <c r="I17" s="264">
        <v>10000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692878</v>
      </c>
      <c r="F18" s="264">
        <v>528891</v>
      </c>
      <c r="G18" s="264">
        <v>1449299</v>
      </c>
      <c r="H18" s="264">
        <v>1453425</v>
      </c>
      <c r="I18" s="264">
        <v>1915476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-30509</v>
      </c>
      <c r="G19" s="264">
        <v>-39854</v>
      </c>
      <c r="H19" s="264">
        <v>-39854</v>
      </c>
      <c r="I19" s="264">
        <v>-39563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1160948</v>
      </c>
      <c r="F21" s="301">
        <v>2160188</v>
      </c>
      <c r="G21" s="301">
        <v>2288377</v>
      </c>
      <c r="H21" s="301">
        <v>3798280</v>
      </c>
      <c r="I21" s="301">
        <v>3595069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1160948</v>
      </c>
      <c r="F22" s="264">
        <v>2160188</v>
      </c>
      <c r="G22" s="264">
        <v>2288377</v>
      </c>
      <c r="H22" s="264">
        <v>3798280</v>
      </c>
      <c r="I22" s="264">
        <v>3595069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79552</v>
      </c>
      <c r="F24" s="301">
        <v>108376</v>
      </c>
      <c r="G24" s="301">
        <v>95606</v>
      </c>
      <c r="H24" s="301">
        <v>95206</v>
      </c>
      <c r="I24" s="301">
        <v>81456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77</v>
      </c>
      <c r="F25" s="264">
        <v>17774</v>
      </c>
      <c r="G25" s="264">
        <v>6477</v>
      </c>
      <c r="H25" s="264">
        <v>1648</v>
      </c>
      <c r="I25" s="264">
        <v>38709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58115</v>
      </c>
      <c r="F26" s="264">
        <v>90602</v>
      </c>
      <c r="G26" s="264">
        <v>88519</v>
      </c>
      <c r="H26" s="264">
        <v>93517</v>
      </c>
      <c r="I26" s="264">
        <v>42732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21360</v>
      </c>
      <c r="F27" s="264">
        <v>0</v>
      </c>
      <c r="G27" s="264">
        <v>610</v>
      </c>
      <c r="H27" s="264">
        <v>40</v>
      </c>
      <c r="I27" s="264">
        <v>15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4348360</v>
      </c>
      <c r="F30" s="301">
        <v>2825982</v>
      </c>
      <c r="G30" s="301">
        <v>2159133</v>
      </c>
      <c r="H30" s="301">
        <v>2846972</v>
      </c>
      <c r="I30" s="301">
        <v>3152263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321000</v>
      </c>
      <c r="F31" s="301">
        <v>769794</v>
      </c>
      <c r="G31" s="301">
        <v>295351</v>
      </c>
      <c r="H31" s="301">
        <v>562713</v>
      </c>
      <c r="I31" s="301">
        <v>1345905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321000</v>
      </c>
      <c r="F37" s="264">
        <v>769794</v>
      </c>
      <c r="G37" s="264">
        <v>295351</v>
      </c>
      <c r="H37" s="264">
        <v>562713</v>
      </c>
      <c r="I37" s="264">
        <v>1345905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267958</v>
      </c>
      <c r="F39" s="301">
        <v>123034</v>
      </c>
      <c r="G39" s="301">
        <v>129291</v>
      </c>
      <c r="H39" s="301">
        <v>71311</v>
      </c>
      <c r="I39" s="301">
        <v>62548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205518</v>
      </c>
      <c r="F40" s="264">
        <v>122884</v>
      </c>
      <c r="G40" s="264">
        <v>128907</v>
      </c>
      <c r="H40" s="264">
        <v>71122</v>
      </c>
      <c r="I40" s="264">
        <v>61991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62470</v>
      </c>
      <c r="F41" s="264">
        <v>221</v>
      </c>
      <c r="G41" s="264">
        <v>574</v>
      </c>
      <c r="H41" s="264">
        <v>429</v>
      </c>
      <c r="I41" s="264">
        <v>940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-30</v>
      </c>
      <c r="F42" s="264">
        <v>-71</v>
      </c>
      <c r="G42" s="264">
        <v>-189</v>
      </c>
      <c r="H42" s="264">
        <v>-240</v>
      </c>
      <c r="I42" s="264">
        <v>-383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62440</v>
      </c>
      <c r="F46" s="264">
        <v>150</v>
      </c>
      <c r="G46" s="264">
        <v>385</v>
      </c>
      <c r="H46" s="264">
        <v>189</v>
      </c>
      <c r="I46" s="264">
        <v>557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576315</v>
      </c>
      <c r="F49" s="301">
        <v>841009</v>
      </c>
      <c r="G49" s="301">
        <v>975393</v>
      </c>
      <c r="H49" s="301">
        <v>982985</v>
      </c>
      <c r="I49" s="301">
        <v>862451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595258</v>
      </c>
      <c r="F50" s="264">
        <v>883993</v>
      </c>
      <c r="G50" s="264">
        <v>1040180</v>
      </c>
      <c r="H50" s="264">
        <v>1131673</v>
      </c>
      <c r="I50" s="264">
        <v>1022748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-18944</v>
      </c>
      <c r="F51" s="264">
        <v>-42984</v>
      </c>
      <c r="G51" s="264">
        <v>-64787</v>
      </c>
      <c r="H51" s="264">
        <v>-148688</v>
      </c>
      <c r="I51" s="264">
        <v>-160297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2259009</v>
      </c>
      <c r="F52" s="301">
        <v>58867</v>
      </c>
      <c r="G52" s="301">
        <v>76304</v>
      </c>
      <c r="H52" s="301">
        <v>95409</v>
      </c>
      <c r="I52" s="301">
        <v>35916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2259009</v>
      </c>
      <c r="F54" s="264">
        <v>58867</v>
      </c>
      <c r="G54" s="264">
        <v>76304</v>
      </c>
      <c r="H54" s="264">
        <v>95409</v>
      </c>
      <c r="I54" s="264">
        <v>35916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590731</v>
      </c>
      <c r="F55" s="301">
        <v>519122</v>
      </c>
      <c r="G55" s="301">
        <v>325528</v>
      </c>
      <c r="H55" s="301">
        <v>777722</v>
      </c>
      <c r="I55" s="301">
        <v>487372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464182</v>
      </c>
      <c r="F57" s="264">
        <v>404042</v>
      </c>
      <c r="G57" s="264">
        <v>51903</v>
      </c>
      <c r="H57" s="264">
        <v>474097</v>
      </c>
      <c r="I57" s="264">
        <v>55947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126548</v>
      </c>
      <c r="F58" s="264">
        <v>115080</v>
      </c>
      <c r="G58" s="264">
        <v>273625</v>
      </c>
      <c r="H58" s="264">
        <v>303625</v>
      </c>
      <c r="I58" s="264">
        <v>431425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58860</v>
      </c>
      <c r="F61" s="301">
        <v>514156</v>
      </c>
      <c r="G61" s="301">
        <v>357266</v>
      </c>
      <c r="H61" s="301">
        <v>356832</v>
      </c>
      <c r="I61" s="301">
        <v>358072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58327</v>
      </c>
      <c r="F62" s="264">
        <v>21354</v>
      </c>
      <c r="G62" s="264">
        <v>17533</v>
      </c>
      <c r="H62" s="264">
        <v>8946</v>
      </c>
      <c r="I62" s="264">
        <v>10926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533</v>
      </c>
      <c r="F63" s="264">
        <v>6652</v>
      </c>
      <c r="G63" s="264">
        <v>5733</v>
      </c>
      <c r="H63" s="264">
        <v>13886</v>
      </c>
      <c r="I63" s="264">
        <v>13146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486150</v>
      </c>
      <c r="G65" s="264">
        <v>334000</v>
      </c>
      <c r="H65" s="264">
        <v>334000</v>
      </c>
      <c r="I65" s="264">
        <v>334000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274488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7398332</v>
      </c>
      <c r="F67" s="301">
        <v>6829641</v>
      </c>
      <c r="G67" s="301">
        <v>7378527</v>
      </c>
      <c r="H67" s="301">
        <v>9578592</v>
      </c>
      <c r="I67" s="301">
        <v>9293188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4839774</v>
      </c>
      <c r="F68" s="301">
        <v>3836842</v>
      </c>
      <c r="G68" s="301">
        <v>3757584</v>
      </c>
      <c r="H68" s="301">
        <v>6051843</v>
      </c>
      <c r="I68" s="301">
        <v>5640134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2470170</v>
      </c>
      <c r="F69" s="301">
        <v>2298781</v>
      </c>
      <c r="G69" s="301">
        <v>2557754</v>
      </c>
      <c r="H69" s="301">
        <v>3516506</v>
      </c>
      <c r="I69" s="301">
        <v>3431175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374062</v>
      </c>
      <c r="F70" s="264">
        <v>404069</v>
      </c>
      <c r="G70" s="264">
        <v>505049</v>
      </c>
      <c r="H70" s="264">
        <v>201232</v>
      </c>
      <c r="I70" s="264">
        <v>203774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991251</v>
      </c>
      <c r="F71" s="264">
        <v>293988</v>
      </c>
      <c r="G71" s="264">
        <v>65957</v>
      </c>
      <c r="H71" s="264">
        <v>27826</v>
      </c>
      <c r="I71" s="264">
        <v>1098589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98283</v>
      </c>
      <c r="F72" s="264">
        <v>212136</v>
      </c>
      <c r="G72" s="264">
        <v>143488</v>
      </c>
      <c r="H72" s="264">
        <v>456440</v>
      </c>
      <c r="I72" s="264">
        <v>162849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3401</v>
      </c>
      <c r="F73" s="264">
        <v>17139</v>
      </c>
      <c r="G73" s="264">
        <v>22313</v>
      </c>
      <c r="H73" s="264">
        <v>9484</v>
      </c>
      <c r="I73" s="264">
        <v>11214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85069</v>
      </c>
      <c r="F74" s="264">
        <v>317195</v>
      </c>
      <c r="G74" s="264">
        <v>157316</v>
      </c>
      <c r="H74" s="264">
        <v>140328</v>
      </c>
      <c r="I74" s="264">
        <v>58323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9749</v>
      </c>
      <c r="G77" s="264">
        <v>13823</v>
      </c>
      <c r="H77" s="264">
        <v>14959</v>
      </c>
      <c r="I77" s="264">
        <v>15898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289232</v>
      </c>
      <c r="F78" s="264">
        <v>154442</v>
      </c>
      <c r="G78" s="264">
        <v>146430</v>
      </c>
      <c r="H78" s="264">
        <v>269259</v>
      </c>
      <c r="I78" s="264">
        <v>523259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617316</v>
      </c>
      <c r="F79" s="264">
        <v>868945</v>
      </c>
      <c r="G79" s="264">
        <v>1472170</v>
      </c>
      <c r="H79" s="264">
        <v>2345423</v>
      </c>
      <c r="I79" s="264">
        <v>1298421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11556</v>
      </c>
      <c r="F81" s="264">
        <v>21118</v>
      </c>
      <c r="G81" s="264">
        <v>31207</v>
      </c>
      <c r="H81" s="264">
        <v>51554</v>
      </c>
      <c r="I81" s="264">
        <v>58848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2369604</v>
      </c>
      <c r="F84" s="301">
        <v>1538061</v>
      </c>
      <c r="G84" s="301">
        <v>1199830</v>
      </c>
      <c r="H84" s="301">
        <v>2535338</v>
      </c>
      <c r="I84" s="301">
        <v>2208960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382338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4343</v>
      </c>
      <c r="H90" s="264">
        <v>3908</v>
      </c>
      <c r="I90" s="264">
        <v>3474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339722</v>
      </c>
      <c r="F91" s="264">
        <v>391835</v>
      </c>
      <c r="G91" s="264">
        <v>223443</v>
      </c>
      <c r="H91" s="264">
        <v>180296</v>
      </c>
      <c r="I91" s="264">
        <v>180953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1644481</v>
      </c>
      <c r="F92" s="264">
        <v>1142700</v>
      </c>
      <c r="G92" s="264">
        <v>968054</v>
      </c>
      <c r="H92" s="264">
        <v>2346976</v>
      </c>
      <c r="I92" s="264">
        <v>2019483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3063</v>
      </c>
      <c r="F95" s="264">
        <v>3527</v>
      </c>
      <c r="G95" s="264">
        <v>3990</v>
      </c>
      <c r="H95" s="264">
        <v>4157</v>
      </c>
      <c r="I95" s="264">
        <v>5050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2558558</v>
      </c>
      <c r="F98" s="301">
        <v>2992800</v>
      </c>
      <c r="G98" s="301">
        <v>3620943</v>
      </c>
      <c r="H98" s="301">
        <v>3526748</v>
      </c>
      <c r="I98" s="301">
        <v>3653054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2558558</v>
      </c>
      <c r="F99" s="301">
        <v>2992800</v>
      </c>
      <c r="G99" s="301">
        <v>3620943</v>
      </c>
      <c r="H99" s="301">
        <v>3526748</v>
      </c>
      <c r="I99" s="301">
        <v>3653054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1999963</v>
      </c>
      <c r="F100" s="264">
        <v>1999963</v>
      </c>
      <c r="G100" s="264">
        <v>2644946</v>
      </c>
      <c r="H100" s="264">
        <v>3041686</v>
      </c>
      <c r="I100" s="264">
        <v>3041686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1999963</v>
      </c>
      <c r="F101" s="264">
        <v>1999963</v>
      </c>
      <c r="G101" s="264">
        <v>2644946</v>
      </c>
      <c r="H101" s="264">
        <v>3041686</v>
      </c>
      <c r="I101" s="264">
        <v>3041686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60987</v>
      </c>
      <c r="F103" s="264">
        <v>60987</v>
      </c>
      <c r="G103" s="264">
        <v>60987</v>
      </c>
      <c r="H103" s="264">
        <v>60987</v>
      </c>
      <c r="I103" s="264">
        <v>60987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0</v>
      </c>
      <c r="F109" s="264">
        <v>0</v>
      </c>
      <c r="G109" s="264">
        <v>0</v>
      </c>
      <c r="H109" s="264">
        <v>0</v>
      </c>
      <c r="I109" s="264">
        <v>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580</v>
      </c>
      <c r="H111" s="264">
        <v>1086</v>
      </c>
      <c r="I111" s="264">
        <v>1086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483398</v>
      </c>
      <c r="F112" s="264">
        <v>893788</v>
      </c>
      <c r="G112" s="264">
        <v>516430</v>
      </c>
      <c r="H112" s="264">
        <v>225101</v>
      </c>
      <c r="I112" s="264">
        <v>349843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1706</v>
      </c>
      <c r="F113" s="264">
        <v>489669</v>
      </c>
      <c r="G113" s="264">
        <v>430535</v>
      </c>
      <c r="H113" s="264">
        <v>-18729</v>
      </c>
      <c r="I113" s="264">
        <v>212783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481692</v>
      </c>
      <c r="F114" s="264">
        <v>404118</v>
      </c>
      <c r="G114" s="264">
        <v>85895</v>
      </c>
      <c r="H114" s="264">
        <v>243830</v>
      </c>
      <c r="I114" s="264">
        <v>137060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14211</v>
      </c>
      <c r="F115" s="264">
        <v>38062</v>
      </c>
      <c r="G115" s="264">
        <v>398000</v>
      </c>
      <c r="H115" s="264">
        <v>197888</v>
      </c>
      <c r="I115" s="264">
        <v>199452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7398332</v>
      </c>
      <c r="F119" s="301">
        <v>6829641</v>
      </c>
      <c r="G119" s="301">
        <v>7378527</v>
      </c>
      <c r="H119" s="301">
        <v>9578592</v>
      </c>
      <c r="I119" s="301">
        <v>9293188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2019624</v>
      </c>
      <c r="F3" s="264">
        <v>3431937</v>
      </c>
      <c r="G3" s="264">
        <v>1329628</v>
      </c>
      <c r="H3" s="264">
        <v>1417006</v>
      </c>
      <c r="I3" s="264">
        <v>1634578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2019624</v>
      </c>
      <c r="F5" s="301">
        <v>3431937</v>
      </c>
      <c r="G5" s="301">
        <v>1329628</v>
      </c>
      <c r="H5" s="301">
        <v>1417006</v>
      </c>
      <c r="I5" s="301">
        <v>1634578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1525775</v>
      </c>
      <c r="F6" s="264">
        <v>2920547</v>
      </c>
      <c r="G6" s="264">
        <v>990131</v>
      </c>
      <c r="H6" s="264">
        <v>1071121</v>
      </c>
      <c r="I6" s="264">
        <v>1143332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493849</v>
      </c>
      <c r="F7" s="301">
        <v>511390</v>
      </c>
      <c r="G7" s="301">
        <v>339497</v>
      </c>
      <c r="H7" s="301">
        <v>345885</v>
      </c>
      <c r="I7" s="301">
        <v>491245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246336</v>
      </c>
      <c r="F8" s="264">
        <v>475946</v>
      </c>
      <c r="G8" s="264">
        <v>147986</v>
      </c>
      <c r="H8" s="264">
        <v>461668</v>
      </c>
      <c r="I8" s="264">
        <v>160439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11798</v>
      </c>
      <c r="F9" s="264">
        <v>130867</v>
      </c>
      <c r="G9" s="264">
        <v>214734</v>
      </c>
      <c r="H9" s="264">
        <v>246944</v>
      </c>
      <c r="I9" s="264">
        <v>346797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11798</v>
      </c>
      <c r="F10" s="264">
        <v>-114253</v>
      </c>
      <c r="G10" s="264">
        <v>194625</v>
      </c>
      <c r="H10" s="264">
        <v>229648</v>
      </c>
      <c r="I10" s="264">
        <v>331248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-555</v>
      </c>
      <c r="F11" s="264">
        <v>1004</v>
      </c>
      <c r="G11" s="264">
        <v>-889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34517</v>
      </c>
      <c r="F12" s="264">
        <v>84570</v>
      </c>
      <c r="G12" s="264">
        <v>25942</v>
      </c>
      <c r="H12" s="264">
        <v>26824</v>
      </c>
      <c r="I12" s="264">
        <v>14962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113743</v>
      </c>
      <c r="F13" s="264">
        <v>144573</v>
      </c>
      <c r="G13" s="264">
        <v>117773</v>
      </c>
      <c r="H13" s="264">
        <v>136892</v>
      </c>
      <c r="I13" s="264">
        <v>78601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579572</v>
      </c>
      <c r="F14" s="301">
        <v>628331</v>
      </c>
      <c r="G14" s="301">
        <v>128144</v>
      </c>
      <c r="H14" s="301">
        <v>396892</v>
      </c>
      <c r="I14" s="301">
        <v>211324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20672</v>
      </c>
      <c r="F15" s="264">
        <v>8251</v>
      </c>
      <c r="G15" s="264">
        <v>29262</v>
      </c>
      <c r="H15" s="264">
        <v>20741</v>
      </c>
      <c r="I15" s="264">
        <v>23076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1653</v>
      </c>
      <c r="F16" s="264">
        <v>4063</v>
      </c>
      <c r="G16" s="264">
        <v>12741</v>
      </c>
      <c r="H16" s="264">
        <v>12584</v>
      </c>
      <c r="I16" s="264">
        <v>7613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19019</v>
      </c>
      <c r="F17" s="301">
        <v>4188</v>
      </c>
      <c r="G17" s="301">
        <v>16522</v>
      </c>
      <c r="H17" s="301">
        <v>8157</v>
      </c>
      <c r="I17" s="301">
        <v>15463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598590</v>
      </c>
      <c r="F18" s="301">
        <v>632519</v>
      </c>
      <c r="G18" s="301">
        <v>144666</v>
      </c>
      <c r="H18" s="301">
        <v>405050</v>
      </c>
      <c r="I18" s="301">
        <v>226788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143791</v>
      </c>
      <c r="F19" s="264">
        <v>185207</v>
      </c>
      <c r="G19" s="264">
        <v>45671</v>
      </c>
      <c r="H19" s="264">
        <v>128678</v>
      </c>
      <c r="I19" s="264">
        <v>82729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2529</v>
      </c>
      <c r="F20" s="264">
        <v>-5655</v>
      </c>
      <c r="G20" s="264">
        <v>1383</v>
      </c>
      <c r="H20" s="264">
        <v>-9377</v>
      </c>
      <c r="I20" s="264">
        <v>1634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452270</v>
      </c>
      <c r="F21" s="301">
        <v>452967</v>
      </c>
      <c r="G21" s="301">
        <v>97611</v>
      </c>
      <c r="H21" s="301">
        <v>285748</v>
      </c>
      <c r="I21" s="301">
        <v>142425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452274</v>
      </c>
      <c r="F22" s="264">
        <v>446702</v>
      </c>
      <c r="G22" s="264">
        <v>92293</v>
      </c>
      <c r="H22" s="264">
        <v>249919</v>
      </c>
      <c r="I22" s="264">
        <v>140473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-4</v>
      </c>
      <c r="F23" s="264">
        <v>6265</v>
      </c>
      <c r="G23" s="264">
        <v>5318</v>
      </c>
      <c r="H23" s="264">
        <v>35830</v>
      </c>
      <c r="I23" s="264">
        <v>1952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2239</v>
      </c>
      <c r="F24" s="264">
        <v>2199</v>
      </c>
      <c r="G24" s="264">
        <v>325</v>
      </c>
      <c r="H24" s="264">
        <v>800</v>
      </c>
      <c r="I24" s="264">
        <v>410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2199</v>
      </c>
      <c r="G25" s="264">
        <v>325</v>
      </c>
      <c r="H25" s="264">
        <v>800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