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F5" i="8"/>
  <c r="F4" i="8" s="1"/>
  <c r="E5" i="8"/>
  <c r="E4" i="8" s="1"/>
  <c r="D5" i="8"/>
  <c r="D4" i="8" s="1"/>
  <c r="C5" i="8"/>
  <c r="C4" i="8" s="1"/>
  <c r="J4" i="8"/>
  <c r="I4" i="8"/>
  <c r="H4" i="8"/>
  <c r="G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K74" i="6"/>
  <c r="K69" i="6" s="1"/>
  <c r="K68" i="6" s="1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J69" i="6"/>
  <c r="I69" i="6"/>
  <c r="H69" i="6"/>
  <c r="G69" i="6"/>
  <c r="C69" i="6"/>
  <c r="J68" i="6"/>
  <c r="J78" i="6" s="1"/>
  <c r="I68" i="6"/>
  <c r="I78" i="6" s="1"/>
  <c r="H68" i="6"/>
  <c r="G68" i="6"/>
  <c r="G78" i="6" s="1"/>
  <c r="C68" i="6"/>
  <c r="C78" i="6" s="1"/>
  <c r="N62" i="6"/>
  <c r="M62" i="6"/>
  <c r="L62" i="6"/>
  <c r="L50" i="6" s="1"/>
  <c r="K62" i="6"/>
  <c r="K50" i="6" s="1"/>
  <c r="J62" i="6"/>
  <c r="J50" i="6" s="1"/>
  <c r="I62" i="6"/>
  <c r="H62" i="6"/>
  <c r="H50" i="6" s="1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I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I31" i="6" s="1"/>
  <c r="H35" i="6"/>
  <c r="G35" i="6"/>
  <c r="N32" i="6"/>
  <c r="M32" i="6"/>
  <c r="L32" i="6"/>
  <c r="L31" i="6" s="1"/>
  <c r="L24" i="6" s="1"/>
  <c r="K32" i="6"/>
  <c r="K31" i="6" s="1"/>
  <c r="J32" i="6"/>
  <c r="J31" i="6" s="1"/>
  <c r="I32" i="6"/>
  <c r="H32" i="6"/>
  <c r="G32" i="6"/>
  <c r="N31" i="6"/>
  <c r="M31" i="6"/>
  <c r="M24" i="6" s="1"/>
  <c r="H31" i="6"/>
  <c r="G31" i="6"/>
  <c r="G24" i="6" s="1"/>
  <c r="F31" i="6"/>
  <c r="E31" i="6"/>
  <c r="E24" i="6" s="1"/>
  <c r="D31" i="6"/>
  <c r="C31" i="6"/>
  <c r="C24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I25" i="6"/>
  <c r="I24" i="6" s="1"/>
  <c r="I48" i="6" s="1"/>
  <c r="H25" i="6"/>
  <c r="H24" i="6" s="1"/>
  <c r="G25" i="6"/>
  <c r="N24" i="6"/>
  <c r="F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3" i="4"/>
  <c r="G12" i="4"/>
  <c r="H12" i="4" s="1"/>
  <c r="H9" i="4"/>
  <c r="I9" i="4" s="1"/>
  <c r="I18" i="4" s="1"/>
  <c r="I19" i="4" s="1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G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M57" i="2" s="1"/>
  <c r="M64" i="2" s="1"/>
  <c r="K59" i="2"/>
  <c r="L59" i="2" s="1"/>
  <c r="L63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V55" i="2"/>
  <c r="J55" i="2"/>
  <c r="I55" i="2"/>
  <c r="H55" i="2"/>
  <c r="G55" i="2"/>
  <c r="F55" i="2"/>
  <c r="E55" i="2"/>
  <c r="D55" i="2"/>
  <c r="C55" i="2"/>
  <c r="AB54" i="2"/>
  <c r="AA54" i="2"/>
  <c r="Z54" i="2"/>
  <c r="R54" i="2"/>
  <c r="J54" i="2"/>
  <c r="I54" i="2"/>
  <c r="H54" i="2"/>
  <c r="G54" i="2"/>
  <c r="F54" i="2"/>
  <c r="E54" i="2"/>
  <c r="D54" i="2"/>
  <c r="C54" i="2"/>
  <c r="J53" i="2"/>
  <c r="I53" i="2"/>
  <c r="I64" i="2" s="1"/>
  <c r="I68" i="2" s="1"/>
  <c r="H53" i="2"/>
  <c r="G53" i="2"/>
  <c r="F53" i="2"/>
  <c r="E53" i="2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X48" i="2"/>
  <c r="J48" i="2"/>
  <c r="I48" i="2"/>
  <c r="H48" i="2"/>
  <c r="G48" i="2"/>
  <c r="F48" i="2"/>
  <c r="E48" i="2"/>
  <c r="D48" i="2"/>
  <c r="C48" i="2"/>
  <c r="Y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T52" i="2" s="1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V48" i="2" s="1"/>
  <c r="F44" i="2"/>
  <c r="E44" i="2"/>
  <c r="D44" i="2"/>
  <c r="S52" i="2" s="1"/>
  <c r="C44" i="2"/>
  <c r="V43" i="2"/>
  <c r="S43" i="2"/>
  <c r="J43" i="2"/>
  <c r="Y52" i="2" s="1"/>
  <c r="I43" i="2"/>
  <c r="H43" i="2"/>
  <c r="G43" i="2"/>
  <c r="F43" i="2"/>
  <c r="E43" i="2"/>
  <c r="D43" i="2"/>
  <c r="C43" i="2"/>
  <c r="R52" i="2" s="1"/>
  <c r="J42" i="2"/>
  <c r="J51" i="2" s="1"/>
  <c r="I42" i="2"/>
  <c r="I51" i="2" s="1"/>
  <c r="H42" i="2"/>
  <c r="G42" i="2"/>
  <c r="F42" i="2"/>
  <c r="E42" i="2"/>
  <c r="E51" i="2" s="1"/>
  <c r="D42" i="2"/>
  <c r="C42" i="2"/>
  <c r="C51" i="2" s="1"/>
  <c r="M40" i="2"/>
  <c r="AB18" i="2" s="1"/>
  <c r="AB40" i="2" s="1"/>
  <c r="L40" i="2"/>
  <c r="K40" i="2"/>
  <c r="J40" i="2"/>
  <c r="Y18" i="2" s="1"/>
  <c r="Y40" i="2" s="1"/>
  <c r="I40" i="2"/>
  <c r="H40" i="2"/>
  <c r="W18" i="2" s="1"/>
  <c r="W40" i="2" s="1"/>
  <c r="G40" i="2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D25" i="2"/>
  <c r="S74" i="2" s="1"/>
  <c r="Y24" i="2"/>
  <c r="X24" i="2"/>
  <c r="W24" i="2"/>
  <c r="V24" i="2"/>
  <c r="U24" i="2"/>
  <c r="T24" i="2"/>
  <c r="S24" i="2"/>
  <c r="R24" i="2"/>
  <c r="J23" i="2"/>
  <c r="I23" i="2"/>
  <c r="H23" i="2"/>
  <c r="G23" i="2"/>
  <c r="G25" i="2" s="1"/>
  <c r="F23" i="2"/>
  <c r="E23" i="2"/>
  <c r="D23" i="2"/>
  <c r="C23" i="2"/>
  <c r="Y22" i="2"/>
  <c r="X22" i="2"/>
  <c r="W22" i="2"/>
  <c r="V22" i="2"/>
  <c r="U22" i="2"/>
  <c r="T22" i="2"/>
  <c r="S22" i="2"/>
  <c r="R22" i="2"/>
  <c r="L22" i="2"/>
  <c r="AA44" i="2" s="1"/>
  <c r="H22" i="2"/>
  <c r="G22" i="2"/>
  <c r="E22" i="2"/>
  <c r="D22" i="2"/>
  <c r="AB21" i="2"/>
  <c r="AA21" i="2"/>
  <c r="Z21" i="2"/>
  <c r="Y21" i="2"/>
  <c r="X21" i="2"/>
  <c r="W21" i="2"/>
  <c r="V21" i="2"/>
  <c r="U21" i="2"/>
  <c r="T21" i="2"/>
  <c r="S21" i="2"/>
  <c r="R21" i="2"/>
  <c r="L21" i="2"/>
  <c r="J21" i="2"/>
  <c r="Y49" i="2" s="1"/>
  <c r="I21" i="2"/>
  <c r="X49" i="2" s="1"/>
  <c r="H21" i="2"/>
  <c r="W49" i="2" s="1"/>
  <c r="G21" i="2"/>
  <c r="F21" i="2"/>
  <c r="E21" i="2"/>
  <c r="D21" i="2"/>
  <c r="S49" i="2" s="1"/>
  <c r="C21" i="2"/>
  <c r="R51" i="2" s="1"/>
  <c r="M20" i="2"/>
  <c r="M21" i="2" s="1"/>
  <c r="L20" i="2"/>
  <c r="K20" i="2"/>
  <c r="K21" i="2" s="1"/>
  <c r="Z51" i="2" s="1"/>
  <c r="J20" i="2"/>
  <c r="Y43" i="2" s="1"/>
  <c r="I20" i="2"/>
  <c r="X43" i="2" s="1"/>
  <c r="H20" i="2"/>
  <c r="G20" i="2"/>
  <c r="F20" i="2"/>
  <c r="U43" i="2" s="1"/>
  <c r="E20" i="2"/>
  <c r="T43" i="2" s="1"/>
  <c r="D20" i="2"/>
  <c r="S47" i="2" s="1"/>
  <c r="C20" i="2"/>
  <c r="C22" i="2" s="1"/>
  <c r="AA18" i="2"/>
  <c r="AA40" i="2" s="1"/>
  <c r="Z18" i="2"/>
  <c r="Z40" i="2" s="1"/>
  <c r="X18" i="2"/>
  <c r="X40" i="2" s="1"/>
  <c r="V18" i="2"/>
  <c r="V40" i="2" s="1"/>
  <c r="U18" i="2"/>
  <c r="U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7" i="1"/>
  <c r="I47" i="1"/>
  <c r="H47" i="1"/>
  <c r="G47" i="1"/>
  <c r="F47" i="1"/>
  <c r="E47" i="1"/>
  <c r="D47" i="1"/>
  <c r="C47" i="1"/>
  <c r="J46" i="1"/>
  <c r="I46" i="1"/>
  <c r="H46" i="1"/>
  <c r="G46" i="1"/>
  <c r="G48" i="1" s="1"/>
  <c r="F46" i="1"/>
  <c r="F48" i="1" s="1"/>
  <c r="E46" i="1"/>
  <c r="E48" i="1" s="1"/>
  <c r="D46" i="1"/>
  <c r="D48" i="1" s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H49" i="1" s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T38" i="1" s="1"/>
  <c r="H30" i="1"/>
  <c r="G30" i="1"/>
  <c r="F30" i="1"/>
  <c r="E30" i="1"/>
  <c r="D30" i="1"/>
  <c r="C30" i="1"/>
  <c r="J29" i="1"/>
  <c r="I29" i="1"/>
  <c r="I38" i="1" s="1"/>
  <c r="H29" i="1"/>
  <c r="G29" i="1"/>
  <c r="F29" i="1"/>
  <c r="E29" i="1"/>
  <c r="E38" i="1" s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I18" i="1"/>
  <c r="H18" i="1"/>
  <c r="E18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T14" i="1"/>
  <c r="S14" i="1"/>
  <c r="R14" i="1"/>
  <c r="Q14" i="1"/>
  <c r="P14" i="1"/>
  <c r="O14" i="1"/>
  <c r="N14" i="1"/>
  <c r="N41" i="1" s="1"/>
  <c r="J14" i="1"/>
  <c r="I14" i="1"/>
  <c r="H14" i="1"/>
  <c r="G14" i="1"/>
  <c r="G14" i="3" s="1"/>
  <c r="F14" i="1"/>
  <c r="E14" i="1"/>
  <c r="D14" i="1"/>
  <c r="D14" i="3" s="1"/>
  <c r="C14" i="1"/>
  <c r="J13" i="1"/>
  <c r="I13" i="1"/>
  <c r="H13" i="1"/>
  <c r="G13" i="1"/>
  <c r="G13" i="3" s="1"/>
  <c r="F13" i="1"/>
  <c r="E13" i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G10" i="3" s="1"/>
  <c r="F10" i="1"/>
  <c r="F10" i="3" s="1"/>
  <c r="E10" i="1"/>
  <c r="D10" i="1"/>
  <c r="C10" i="1"/>
  <c r="U9" i="1"/>
  <c r="T9" i="1"/>
  <c r="S9" i="1"/>
  <c r="R9" i="1"/>
  <c r="Q9" i="1"/>
  <c r="P9" i="1"/>
  <c r="O9" i="1"/>
  <c r="N9" i="1"/>
  <c r="C9" i="1"/>
  <c r="C12" i="1" s="1"/>
  <c r="J8" i="1"/>
  <c r="I8" i="1"/>
  <c r="H8" i="1"/>
  <c r="G8" i="1"/>
  <c r="F8" i="1"/>
  <c r="E8" i="1"/>
  <c r="D8" i="1"/>
  <c r="D9" i="1" s="1"/>
  <c r="C8" i="1"/>
  <c r="U7" i="1"/>
  <c r="T7" i="1"/>
  <c r="S7" i="1"/>
  <c r="R7" i="1"/>
  <c r="Q7" i="1"/>
  <c r="P7" i="1"/>
  <c r="O7" i="1"/>
  <c r="N7" i="1"/>
  <c r="J7" i="1"/>
  <c r="I7" i="1"/>
  <c r="I9" i="1" s="1"/>
  <c r="H7" i="1"/>
  <c r="G7" i="1"/>
  <c r="G9" i="1" s="1"/>
  <c r="F7" i="1"/>
  <c r="F9" i="1" s="1"/>
  <c r="E7" i="1"/>
  <c r="E9" i="1" s="1"/>
  <c r="D7" i="1"/>
  <c r="O35" i="1" s="1"/>
  <c r="C7" i="1"/>
  <c r="U5" i="1"/>
  <c r="Q5" i="1"/>
  <c r="J5" i="1"/>
  <c r="J5" i="3" s="1"/>
  <c r="I5" i="1"/>
  <c r="I5" i="3" s="1"/>
  <c r="H5" i="1"/>
  <c r="G5" i="1"/>
  <c r="G5" i="3" s="1"/>
  <c r="F5" i="1"/>
  <c r="F5" i="3" s="1"/>
  <c r="E5" i="1"/>
  <c r="P5" i="1" s="1"/>
  <c r="D5" i="1"/>
  <c r="D5" i="3" s="1"/>
  <c r="C5" i="1"/>
  <c r="N5" i="1" s="1"/>
  <c r="E9" i="3" l="1"/>
  <c r="P31" i="1"/>
  <c r="P74" i="1"/>
  <c r="P75" i="1" s="1"/>
  <c r="E12" i="1"/>
  <c r="F9" i="3"/>
  <c r="Q74" i="1"/>
  <c r="Q31" i="1"/>
  <c r="F12" i="1"/>
  <c r="C12" i="3"/>
  <c r="C25" i="1"/>
  <c r="N64" i="1"/>
  <c r="C15" i="1"/>
  <c r="C15" i="3" s="1"/>
  <c r="G9" i="3"/>
  <c r="R74" i="1"/>
  <c r="R75" i="1" s="1"/>
  <c r="R76" i="1" s="1"/>
  <c r="G12" i="1"/>
  <c r="R31" i="1"/>
  <c r="D9" i="3"/>
  <c r="O74" i="1"/>
  <c r="O31" i="1"/>
  <c r="D12" i="1"/>
  <c r="I9" i="3"/>
  <c r="T74" i="1"/>
  <c r="T31" i="1"/>
  <c r="I12" i="1"/>
  <c r="D16" i="3"/>
  <c r="D18" i="1"/>
  <c r="D18" i="3" s="1"/>
  <c r="D15" i="1"/>
  <c r="D15" i="3" s="1"/>
  <c r="J13" i="3"/>
  <c r="E16" i="3"/>
  <c r="F21" i="3"/>
  <c r="E22" i="3"/>
  <c r="E38" i="3"/>
  <c r="T39" i="1"/>
  <c r="E8" i="3"/>
  <c r="P37" i="1"/>
  <c r="P36" i="1"/>
  <c r="F8" i="3"/>
  <c r="Q37" i="1"/>
  <c r="Q36" i="1"/>
  <c r="J18" i="3"/>
  <c r="N31" i="1"/>
  <c r="G8" i="3"/>
  <c r="R37" i="1"/>
  <c r="R36" i="1"/>
  <c r="H8" i="3"/>
  <c r="S37" i="1"/>
  <c r="S36" i="1"/>
  <c r="I14" i="3"/>
  <c r="G21" i="3"/>
  <c r="F22" i="3"/>
  <c r="F38" i="1"/>
  <c r="F29" i="3" s="1"/>
  <c r="Q35" i="1"/>
  <c r="F16" i="3"/>
  <c r="O5" i="1"/>
  <c r="I8" i="3"/>
  <c r="T37" i="1"/>
  <c r="T36" i="1"/>
  <c r="C10" i="3"/>
  <c r="J14" i="3"/>
  <c r="G18" i="1"/>
  <c r="G18" i="3" s="1"/>
  <c r="D27" i="1"/>
  <c r="G38" i="1"/>
  <c r="G30" i="3" s="1"/>
  <c r="R30" i="1"/>
  <c r="G37" i="3"/>
  <c r="J8" i="3"/>
  <c r="U36" i="1"/>
  <c r="U37" i="1"/>
  <c r="H16" i="3"/>
  <c r="I21" i="3"/>
  <c r="H22" i="3"/>
  <c r="F27" i="1"/>
  <c r="H38" i="1"/>
  <c r="H33" i="3" s="1"/>
  <c r="C31" i="3"/>
  <c r="N38" i="1"/>
  <c r="AB51" i="2"/>
  <c r="AB48" i="2"/>
  <c r="AB49" i="2"/>
  <c r="C23" i="3"/>
  <c r="C24" i="3"/>
  <c r="C7" i="3"/>
  <c r="C11" i="3"/>
  <c r="E10" i="3"/>
  <c r="O42" i="1"/>
  <c r="O41" i="1"/>
  <c r="J21" i="3"/>
  <c r="I22" i="3"/>
  <c r="G27" i="1"/>
  <c r="I38" i="3"/>
  <c r="G33" i="3"/>
  <c r="J16" i="3"/>
  <c r="F17" i="3"/>
  <c r="J22" i="3"/>
  <c r="I27" i="1"/>
  <c r="J29" i="3"/>
  <c r="J38" i="1"/>
  <c r="S38" i="1"/>
  <c r="R44" i="2"/>
  <c r="C25" i="2"/>
  <c r="V74" i="2"/>
  <c r="G29" i="2"/>
  <c r="G31" i="2" s="1"/>
  <c r="G38" i="2"/>
  <c r="H5" i="3"/>
  <c r="H27" i="1"/>
  <c r="S5" i="1"/>
  <c r="J24" i="3"/>
  <c r="J7" i="3"/>
  <c r="J11" i="3"/>
  <c r="J23" i="3"/>
  <c r="U35" i="1"/>
  <c r="U40" i="1"/>
  <c r="U30" i="1"/>
  <c r="C9" i="3"/>
  <c r="N74" i="1"/>
  <c r="N75" i="1" s="1"/>
  <c r="N76" i="1" s="1"/>
  <c r="I13" i="3"/>
  <c r="C5" i="3"/>
  <c r="C27" i="1"/>
  <c r="J9" i="1"/>
  <c r="C13" i="3"/>
  <c r="E23" i="3"/>
  <c r="E24" i="3"/>
  <c r="E7" i="3"/>
  <c r="E11" i="3"/>
  <c r="P40" i="1"/>
  <c r="P30" i="1"/>
  <c r="P76" i="1"/>
  <c r="P35" i="1"/>
  <c r="Q42" i="1"/>
  <c r="Q41" i="1"/>
  <c r="G17" i="3"/>
  <c r="C18" i="3"/>
  <c r="J27" i="1"/>
  <c r="G32" i="3"/>
  <c r="N55" i="1"/>
  <c r="N53" i="1"/>
  <c r="N48" i="1"/>
  <c r="N45" i="1"/>
  <c r="N56" i="1"/>
  <c r="C69" i="2"/>
  <c r="C82" i="2"/>
  <c r="F23" i="3"/>
  <c r="F24" i="3"/>
  <c r="F7" i="3"/>
  <c r="F11" i="3"/>
  <c r="Q40" i="1"/>
  <c r="Q30" i="1"/>
  <c r="H10" i="3"/>
  <c r="E13" i="3"/>
  <c r="C14" i="3"/>
  <c r="R42" i="1"/>
  <c r="E18" i="3"/>
  <c r="R5" i="1"/>
  <c r="P42" i="1"/>
  <c r="P41" i="1"/>
  <c r="T5" i="1"/>
  <c r="E5" i="3"/>
  <c r="E27" i="1"/>
  <c r="G24" i="3"/>
  <c r="G7" i="3"/>
  <c r="G11" i="3"/>
  <c r="G23" i="3"/>
  <c r="R40" i="1"/>
  <c r="R35" i="1"/>
  <c r="C8" i="3"/>
  <c r="I10" i="3"/>
  <c r="F13" i="3"/>
  <c r="S42" i="1"/>
  <c r="S41" i="1"/>
  <c r="I17" i="3"/>
  <c r="F18" i="1"/>
  <c r="F18" i="3" s="1"/>
  <c r="H24" i="3"/>
  <c r="H7" i="3"/>
  <c r="H11" i="3"/>
  <c r="H23" i="3"/>
  <c r="S30" i="1"/>
  <c r="S35" i="1"/>
  <c r="H9" i="1"/>
  <c r="S40" i="1"/>
  <c r="D8" i="3"/>
  <c r="O37" i="1"/>
  <c r="O36" i="1"/>
  <c r="J10" i="3"/>
  <c r="T42" i="1"/>
  <c r="J17" i="3"/>
  <c r="H18" i="3"/>
  <c r="F30" i="3"/>
  <c r="Q38" i="1"/>
  <c r="Q39" i="1" s="1"/>
  <c r="D34" i="3"/>
  <c r="J36" i="3"/>
  <c r="I24" i="3"/>
  <c r="I7" i="3"/>
  <c r="I11" i="3"/>
  <c r="I23" i="3"/>
  <c r="T30" i="1"/>
  <c r="T35" i="1"/>
  <c r="T40" i="1"/>
  <c r="H13" i="3"/>
  <c r="F14" i="3"/>
  <c r="U42" i="1"/>
  <c r="U41" i="1"/>
  <c r="I18" i="3"/>
  <c r="C22" i="3"/>
  <c r="C29" i="3"/>
  <c r="C38" i="1"/>
  <c r="R38" i="1"/>
  <c r="E14" i="3"/>
  <c r="I16" i="3"/>
  <c r="E17" i="3"/>
  <c r="E21" i="3"/>
  <c r="E30" i="3"/>
  <c r="J32" i="3"/>
  <c r="E37" i="3"/>
  <c r="H54" i="1"/>
  <c r="AA53" i="2"/>
  <c r="AA47" i="2"/>
  <c r="AA50" i="2"/>
  <c r="AA52" i="2"/>
  <c r="AA43" i="2"/>
  <c r="AA55" i="2"/>
  <c r="D40" i="2"/>
  <c r="S18" i="2" s="1"/>
  <c r="S40" i="2" s="1"/>
  <c r="H51" i="2"/>
  <c r="X47" i="2"/>
  <c r="T48" i="2"/>
  <c r="R48" i="2"/>
  <c r="S51" i="2"/>
  <c r="Y53" i="2"/>
  <c r="X60" i="2"/>
  <c r="K78" i="6"/>
  <c r="C34" i="3"/>
  <c r="I36" i="3"/>
  <c r="F37" i="3"/>
  <c r="I54" i="1"/>
  <c r="AB47" i="2"/>
  <c r="AB52" i="2"/>
  <c r="AB55" i="2"/>
  <c r="AB53" i="2"/>
  <c r="I80" i="2"/>
  <c r="I82" i="2"/>
  <c r="I69" i="2"/>
  <c r="U48" i="2"/>
  <c r="S48" i="2"/>
  <c r="R50" i="2"/>
  <c r="L78" i="6"/>
  <c r="D38" i="1"/>
  <c r="D32" i="3" s="1"/>
  <c r="J54" i="1"/>
  <c r="M65" i="2"/>
  <c r="L65" i="2"/>
  <c r="K65" i="2"/>
  <c r="T44" i="2"/>
  <c r="Z34" i="2"/>
  <c r="J80" i="2"/>
  <c r="J81" i="2"/>
  <c r="J82" i="2"/>
  <c r="S50" i="2"/>
  <c r="V67" i="2"/>
  <c r="C48" i="6"/>
  <c r="D23" i="3"/>
  <c r="D24" i="3"/>
  <c r="D7" i="3"/>
  <c r="D11" i="3"/>
  <c r="D10" i="3"/>
  <c r="H14" i="3"/>
  <c r="H17" i="3"/>
  <c r="H21" i="3"/>
  <c r="D22" i="3"/>
  <c r="D29" i="3"/>
  <c r="E31" i="3"/>
  <c r="I33" i="3"/>
  <c r="E34" i="3"/>
  <c r="H37" i="3"/>
  <c r="R41" i="1"/>
  <c r="N42" i="1"/>
  <c r="R53" i="2"/>
  <c r="F22" i="2"/>
  <c r="E25" i="2"/>
  <c r="R55" i="2"/>
  <c r="D38" i="2"/>
  <c r="W48" i="2"/>
  <c r="Z47" i="2"/>
  <c r="C64" i="2"/>
  <c r="C68" i="2" s="1"/>
  <c r="T50" i="2"/>
  <c r="L57" i="2"/>
  <c r="L64" i="2" s="1"/>
  <c r="F48" i="6"/>
  <c r="L48" i="6"/>
  <c r="E29" i="3"/>
  <c r="I30" i="3"/>
  <c r="J33" i="3"/>
  <c r="F34" i="3"/>
  <c r="C35" i="3"/>
  <c r="I37" i="3"/>
  <c r="U38" i="1"/>
  <c r="U39" i="1" s="1"/>
  <c r="S53" i="2"/>
  <c r="V44" i="2"/>
  <c r="V83" i="2"/>
  <c r="V84" i="2" s="1"/>
  <c r="V85" i="2" s="1"/>
  <c r="S54" i="2"/>
  <c r="S55" i="2"/>
  <c r="T51" i="2"/>
  <c r="D64" i="2"/>
  <c r="W50" i="2"/>
  <c r="C80" i="2"/>
  <c r="C81" i="2"/>
  <c r="C63" i="2"/>
  <c r="N48" i="6"/>
  <c r="E48" i="6"/>
  <c r="G31" i="3"/>
  <c r="C32" i="3"/>
  <c r="G34" i="3"/>
  <c r="D35" i="3"/>
  <c r="J37" i="3"/>
  <c r="T41" i="1"/>
  <c r="T53" i="2"/>
  <c r="T54" i="2"/>
  <c r="T55" i="2"/>
  <c r="Z48" i="2"/>
  <c r="U51" i="2"/>
  <c r="T49" i="2"/>
  <c r="E64" i="2"/>
  <c r="X50" i="2"/>
  <c r="G15" i="1"/>
  <c r="G15" i="3" s="1"/>
  <c r="C16" i="3"/>
  <c r="G22" i="3"/>
  <c r="G29" i="3"/>
  <c r="O30" i="1"/>
  <c r="H31" i="3"/>
  <c r="E35" i="3"/>
  <c r="U53" i="2"/>
  <c r="U50" i="2"/>
  <c r="I22" i="2"/>
  <c r="H25" i="2"/>
  <c r="U55" i="2"/>
  <c r="U54" i="2"/>
  <c r="V51" i="2"/>
  <c r="U49" i="2"/>
  <c r="F64" i="2"/>
  <c r="F68" i="2" s="1"/>
  <c r="E80" i="2"/>
  <c r="R60" i="2"/>
  <c r="H48" i="6"/>
  <c r="G48" i="6"/>
  <c r="G79" i="6" s="1"/>
  <c r="I31" i="3"/>
  <c r="E32" i="3"/>
  <c r="I34" i="3"/>
  <c r="F35" i="3"/>
  <c r="C36" i="3"/>
  <c r="C49" i="1"/>
  <c r="C54" i="1"/>
  <c r="V53" i="2"/>
  <c r="V50" i="2"/>
  <c r="J22" i="2"/>
  <c r="V54" i="2"/>
  <c r="D29" i="2"/>
  <c r="D31" i="2" s="1"/>
  <c r="S44" i="2"/>
  <c r="W51" i="2"/>
  <c r="V49" i="2"/>
  <c r="F80" i="2"/>
  <c r="I79" i="6"/>
  <c r="F78" i="6"/>
  <c r="I29" i="3"/>
  <c r="J31" i="3"/>
  <c r="F32" i="3"/>
  <c r="J34" i="3"/>
  <c r="G35" i="3"/>
  <c r="D36" i="3"/>
  <c r="O40" i="1"/>
  <c r="H48" i="1"/>
  <c r="T34" i="1" s="1"/>
  <c r="D49" i="1"/>
  <c r="D54" i="1"/>
  <c r="O55" i="1" s="1"/>
  <c r="W43" i="2"/>
  <c r="W53" i="2"/>
  <c r="K22" i="2"/>
  <c r="D51" i="2"/>
  <c r="D81" i="2" s="1"/>
  <c r="T47" i="2"/>
  <c r="Z43" i="2"/>
  <c r="X51" i="2"/>
  <c r="H64" i="2"/>
  <c r="Y50" i="2"/>
  <c r="J24" i="6"/>
  <c r="J48" i="6" s="1"/>
  <c r="J79" i="6" s="1"/>
  <c r="M48" i="6"/>
  <c r="H78" i="6"/>
  <c r="C33" i="3"/>
  <c r="E36" i="3"/>
  <c r="I48" i="1"/>
  <c r="E49" i="1"/>
  <c r="E54" i="1"/>
  <c r="P53" i="1" s="1"/>
  <c r="X55" i="2"/>
  <c r="X54" i="2"/>
  <c r="E82" i="2"/>
  <c r="U52" i="2"/>
  <c r="U47" i="2"/>
  <c r="AB43" i="2"/>
  <c r="W44" i="2"/>
  <c r="Y51" i="2"/>
  <c r="AB50" i="2"/>
  <c r="H80" i="2"/>
  <c r="K24" i="6"/>
  <c r="G16" i="3"/>
  <c r="C17" i="3"/>
  <c r="C21" i="3"/>
  <c r="C30" i="3"/>
  <c r="H32" i="3"/>
  <c r="D33" i="3"/>
  <c r="I35" i="3"/>
  <c r="F36" i="3"/>
  <c r="C37" i="3"/>
  <c r="O38" i="1"/>
  <c r="O39" i="1" s="1"/>
  <c r="J48" i="1"/>
  <c r="F49" i="1"/>
  <c r="F54" i="1"/>
  <c r="M22" i="2"/>
  <c r="L25" i="2"/>
  <c r="Y55" i="2"/>
  <c r="Y54" i="2"/>
  <c r="F51" i="2"/>
  <c r="V52" i="2"/>
  <c r="Z49" i="2"/>
  <c r="W55" i="2"/>
  <c r="I81" i="2"/>
  <c r="I32" i="3"/>
  <c r="E33" i="3"/>
  <c r="J35" i="3"/>
  <c r="G36" i="3"/>
  <c r="P38" i="1"/>
  <c r="G49" i="1"/>
  <c r="G54" i="1"/>
  <c r="S34" i="1" s="1"/>
  <c r="Z53" i="2"/>
  <c r="Z50" i="2"/>
  <c r="Z52" i="2"/>
  <c r="Z55" i="2"/>
  <c r="AA51" i="2"/>
  <c r="AA48" i="2"/>
  <c r="AA49" i="2"/>
  <c r="G51" i="2"/>
  <c r="G80" i="2" s="1"/>
  <c r="W47" i="2"/>
  <c r="W52" i="2"/>
  <c r="X53" i="2"/>
  <c r="Y67" i="2"/>
  <c r="Y59" i="2"/>
  <c r="H13" i="4"/>
  <c r="I12" i="4"/>
  <c r="I13" i="4" s="1"/>
  <c r="R47" i="2"/>
  <c r="X52" i="2"/>
  <c r="V59" i="2"/>
  <c r="D63" i="2"/>
  <c r="H18" i="4"/>
  <c r="H19" i="4" s="1"/>
  <c r="E63" i="2"/>
  <c r="G64" i="2"/>
  <c r="Y48" i="2"/>
  <c r="R49" i="2"/>
  <c r="F63" i="2"/>
  <c r="E81" i="2"/>
  <c r="V68" i="2"/>
  <c r="F81" i="2"/>
  <c r="V47" i="2"/>
  <c r="H63" i="2"/>
  <c r="J64" i="2"/>
  <c r="I63" i="2"/>
  <c r="H81" i="2"/>
  <c r="K57" i="2"/>
  <c r="K64" i="2" s="1"/>
  <c r="M63" i="2"/>
  <c r="F55" i="1" l="1"/>
  <c r="Q46" i="1"/>
  <c r="F49" i="3"/>
  <c r="D80" i="2"/>
  <c r="R34" i="1"/>
  <c r="E27" i="3"/>
  <c r="P27" i="1"/>
  <c r="X67" i="2"/>
  <c r="X59" i="2"/>
  <c r="F82" i="2"/>
  <c r="F69" i="2"/>
  <c r="C54" i="3"/>
  <c r="C55" i="1"/>
  <c r="N46" i="1"/>
  <c r="T60" i="2"/>
  <c r="E68" i="2"/>
  <c r="E69" i="2" s="1"/>
  <c r="R67" i="2"/>
  <c r="R59" i="2"/>
  <c r="F31" i="3"/>
  <c r="H30" i="3"/>
  <c r="U60" i="2"/>
  <c r="H55" i="1"/>
  <c r="S46" i="1"/>
  <c r="F33" i="3"/>
  <c r="Q55" i="1"/>
  <c r="R74" i="2"/>
  <c r="C29" i="2"/>
  <c r="C38" i="2"/>
  <c r="D12" i="3"/>
  <c r="O64" i="1"/>
  <c r="D25" i="1"/>
  <c r="P34" i="1"/>
  <c r="F12" i="3"/>
  <c r="Q64" i="1"/>
  <c r="F25" i="1"/>
  <c r="G82" i="2"/>
  <c r="G69" i="2"/>
  <c r="J54" i="3"/>
  <c r="J55" i="1"/>
  <c r="U46" i="1"/>
  <c r="S83" i="2"/>
  <c r="S84" i="2" s="1"/>
  <c r="S85" i="2" s="1"/>
  <c r="P45" i="1"/>
  <c r="G81" i="2"/>
  <c r="P39" i="1"/>
  <c r="H34" i="3"/>
  <c r="T55" i="1"/>
  <c r="T53" i="1"/>
  <c r="T45" i="1"/>
  <c r="U67" i="2"/>
  <c r="U59" i="2"/>
  <c r="W74" i="2"/>
  <c r="H29" i="2"/>
  <c r="H38" i="2"/>
  <c r="V60" i="2"/>
  <c r="G68" i="2"/>
  <c r="Q24" i="6"/>
  <c r="K48" i="6"/>
  <c r="K79" i="6" s="1"/>
  <c r="D82" i="2"/>
  <c r="X44" i="2"/>
  <c r="I25" i="2"/>
  <c r="D30" i="3"/>
  <c r="J27" i="3"/>
  <c r="U27" i="1"/>
  <c r="D31" i="3"/>
  <c r="O75" i="1"/>
  <c r="O76" i="1" s="1"/>
  <c r="J68" i="2"/>
  <c r="J69" i="2" s="1"/>
  <c r="Y60" i="2"/>
  <c r="T59" i="2"/>
  <c r="T67" i="2"/>
  <c r="D37" i="3"/>
  <c r="AA74" i="2"/>
  <c r="L38" i="2"/>
  <c r="L29" i="2"/>
  <c r="H35" i="3"/>
  <c r="K25" i="2"/>
  <c r="Z44" i="2"/>
  <c r="C49" i="3"/>
  <c r="H29" i="3"/>
  <c r="H82" i="2"/>
  <c r="R39" i="1"/>
  <c r="S39" i="1"/>
  <c r="Q75" i="1"/>
  <c r="Q76" i="1" s="1"/>
  <c r="G49" i="3"/>
  <c r="W67" i="2"/>
  <c r="W68" i="2"/>
  <c r="W59" i="2"/>
  <c r="AB44" i="2"/>
  <c r="M25" i="2"/>
  <c r="E55" i="1"/>
  <c r="P46" i="1"/>
  <c r="D68" i="2"/>
  <c r="D69" i="2" s="1"/>
  <c r="S60" i="2"/>
  <c r="S75" i="2"/>
  <c r="S45" i="2"/>
  <c r="S19" i="2"/>
  <c r="S23" i="2" s="1"/>
  <c r="D39" i="2"/>
  <c r="P55" i="1"/>
  <c r="J9" i="3"/>
  <c r="U74" i="1"/>
  <c r="U31" i="1"/>
  <c r="J12" i="1"/>
  <c r="S69" i="2"/>
  <c r="S59" i="2"/>
  <c r="S67" i="2"/>
  <c r="S61" i="2"/>
  <c r="S68" i="2"/>
  <c r="G54" i="3"/>
  <c r="G55" i="1"/>
  <c r="R46" i="1"/>
  <c r="H79" i="6"/>
  <c r="C38" i="3"/>
  <c r="C56" i="1"/>
  <c r="H9" i="3"/>
  <c r="S74" i="1"/>
  <c r="S75" i="1" s="1"/>
  <c r="S76" i="1" s="1"/>
  <c r="H12" i="1"/>
  <c r="S31" i="1"/>
  <c r="C27" i="3"/>
  <c r="N27" i="1"/>
  <c r="J38" i="3"/>
  <c r="J56" i="1"/>
  <c r="G27" i="3"/>
  <c r="R27" i="1"/>
  <c r="Q34" i="1"/>
  <c r="T74" i="2"/>
  <c r="E29" i="2"/>
  <c r="E38" i="2"/>
  <c r="O45" i="1"/>
  <c r="O34" i="1"/>
  <c r="G12" i="3"/>
  <c r="R64" i="1"/>
  <c r="G25" i="1"/>
  <c r="E12" i="3"/>
  <c r="P64" i="1"/>
  <c r="E25" i="1"/>
  <c r="E15" i="1"/>
  <c r="E15" i="3" s="1"/>
  <c r="U44" i="2"/>
  <c r="F25" i="2"/>
  <c r="I54" i="3"/>
  <c r="I55" i="1"/>
  <c r="I48" i="3" s="1"/>
  <c r="T46" i="1"/>
  <c r="R45" i="1"/>
  <c r="H27" i="3"/>
  <c r="S27" i="1"/>
  <c r="I27" i="3"/>
  <c r="T27" i="1"/>
  <c r="O53" i="1"/>
  <c r="G38" i="3"/>
  <c r="G56" i="1"/>
  <c r="I12" i="3"/>
  <c r="T64" i="1"/>
  <c r="I25" i="1"/>
  <c r="T56" i="1" s="1"/>
  <c r="I15" i="1"/>
  <c r="I15" i="3" s="1"/>
  <c r="R53" i="1"/>
  <c r="Q45" i="1"/>
  <c r="V75" i="2"/>
  <c r="V45" i="2"/>
  <c r="V19" i="2"/>
  <c r="V23" i="2" s="1"/>
  <c r="G39" i="2"/>
  <c r="H38" i="3"/>
  <c r="H56" i="1"/>
  <c r="D27" i="3"/>
  <c r="O27" i="1"/>
  <c r="D55" i="1"/>
  <c r="D56" i="1" s="1"/>
  <c r="O46" i="1"/>
  <c r="J48" i="3"/>
  <c r="U55" i="1"/>
  <c r="U53" i="1"/>
  <c r="U45" i="1"/>
  <c r="H68" i="2"/>
  <c r="H69" i="2" s="1"/>
  <c r="W60" i="2"/>
  <c r="D49" i="3"/>
  <c r="D38" i="3"/>
  <c r="H36" i="3"/>
  <c r="R55" i="1"/>
  <c r="U34" i="1"/>
  <c r="F27" i="3"/>
  <c r="Q27" i="1"/>
  <c r="J30" i="3"/>
  <c r="T75" i="1"/>
  <c r="T76" i="1" s="1"/>
  <c r="F15" i="1"/>
  <c r="F15" i="3" s="1"/>
  <c r="Y44" i="2"/>
  <c r="J25" i="2"/>
  <c r="H48" i="3"/>
  <c r="S55" i="1"/>
  <c r="S53" i="1"/>
  <c r="S45" i="1"/>
  <c r="Q53" i="1"/>
  <c r="F38" i="3"/>
  <c r="F56" i="1"/>
  <c r="C25" i="3"/>
  <c r="N65" i="1"/>
  <c r="N32" i="1"/>
  <c r="C26" i="1"/>
  <c r="N6" i="1"/>
  <c r="H12" i="3" l="1"/>
  <c r="S64" i="1"/>
  <c r="H25" i="1"/>
  <c r="H15" i="1"/>
  <c r="H15" i="3" s="1"/>
  <c r="T75" i="2"/>
  <c r="E39" i="2"/>
  <c r="T19" i="2"/>
  <c r="T23" i="2" s="1"/>
  <c r="T45" i="2"/>
  <c r="E55" i="3"/>
  <c r="E58" i="3"/>
  <c r="E50" i="3"/>
  <c r="E44" i="3"/>
  <c r="E47" i="3"/>
  <c r="E56" i="1"/>
  <c r="E40" i="3"/>
  <c r="E53" i="3"/>
  <c r="E48" i="3"/>
  <c r="E41" i="3"/>
  <c r="E43" i="3"/>
  <c r="E51" i="3"/>
  <c r="E45" i="3"/>
  <c r="E42" i="3"/>
  <c r="E46" i="3"/>
  <c r="E52" i="3"/>
  <c r="H31" i="2"/>
  <c r="W83" i="2"/>
  <c r="W84" i="2" s="1"/>
  <c r="W85" i="2" s="1"/>
  <c r="E54" i="3"/>
  <c r="Z74" i="2"/>
  <c r="K38" i="2"/>
  <c r="K29" i="2"/>
  <c r="U74" i="2"/>
  <c r="F29" i="2"/>
  <c r="F38" i="2"/>
  <c r="AA45" i="2"/>
  <c r="AA75" i="2"/>
  <c r="L39" i="2"/>
  <c r="AA61" i="2" s="1"/>
  <c r="AA19" i="2"/>
  <c r="E31" i="2"/>
  <c r="T83" i="2"/>
  <c r="T84" i="2" s="1"/>
  <c r="T85" i="2" s="1"/>
  <c r="J12" i="3"/>
  <c r="U64" i="1"/>
  <c r="J25" i="1"/>
  <c r="J15" i="1"/>
  <c r="J15" i="3" s="1"/>
  <c r="V69" i="2"/>
  <c r="V61" i="2"/>
  <c r="U75" i="1"/>
  <c r="U76" i="1" s="1"/>
  <c r="AB74" i="2"/>
  <c r="M29" i="2"/>
  <c r="M38" i="2"/>
  <c r="X74" i="2"/>
  <c r="I38" i="2"/>
  <c r="I29" i="2"/>
  <c r="F25" i="3"/>
  <c r="Q32" i="1"/>
  <c r="Q65" i="1"/>
  <c r="F26" i="1"/>
  <c r="Q6" i="1"/>
  <c r="Q48" i="1"/>
  <c r="Q56" i="1"/>
  <c r="N11" i="1"/>
  <c r="N8" i="1"/>
  <c r="L30" i="2"/>
  <c r="AA22" i="2" s="1"/>
  <c r="L31" i="2"/>
  <c r="F9" i="2" s="1"/>
  <c r="L66" i="2" s="1"/>
  <c r="AA83" i="2"/>
  <c r="AA84" i="2" s="1"/>
  <c r="AA85" i="2" s="1"/>
  <c r="W75" i="2"/>
  <c r="W45" i="2"/>
  <c r="W19" i="2"/>
  <c r="W23" i="2" s="1"/>
  <c r="H39" i="2"/>
  <c r="V46" i="2"/>
  <c r="V62" i="2"/>
  <c r="V70" i="2"/>
  <c r="V25" i="2"/>
  <c r="E25" i="3"/>
  <c r="P32" i="1"/>
  <c r="P65" i="1"/>
  <c r="E26" i="1"/>
  <c r="P6" i="1"/>
  <c r="P56" i="1"/>
  <c r="P48" i="1"/>
  <c r="T68" i="2"/>
  <c r="E49" i="3"/>
  <c r="H58" i="3"/>
  <c r="H50" i="3"/>
  <c r="H55" i="3"/>
  <c r="H49" i="3"/>
  <c r="H42" i="3"/>
  <c r="H44" i="3"/>
  <c r="H46" i="3"/>
  <c r="H43" i="3"/>
  <c r="H40" i="3"/>
  <c r="H41" i="3"/>
  <c r="H51" i="3"/>
  <c r="H47" i="3"/>
  <c r="H52" i="3"/>
  <c r="H53" i="3"/>
  <c r="H45" i="3"/>
  <c r="H54" i="3"/>
  <c r="Y74" i="2"/>
  <c r="J38" i="2"/>
  <c r="J29" i="2"/>
  <c r="G58" i="3"/>
  <c r="G50" i="3"/>
  <c r="G55" i="3"/>
  <c r="G44" i="3"/>
  <c r="G51" i="3"/>
  <c r="G46" i="3"/>
  <c r="G40" i="3"/>
  <c r="G45" i="3"/>
  <c r="G43" i="3"/>
  <c r="G48" i="3"/>
  <c r="G47" i="3"/>
  <c r="G53" i="3"/>
  <c r="G42" i="3"/>
  <c r="G52" i="3"/>
  <c r="G41" i="3"/>
  <c r="C55" i="3"/>
  <c r="C58" i="3"/>
  <c r="C50" i="3"/>
  <c r="C53" i="3"/>
  <c r="C40" i="3"/>
  <c r="C42" i="3"/>
  <c r="C41" i="3"/>
  <c r="C52" i="3"/>
  <c r="C46" i="3"/>
  <c r="C45" i="3"/>
  <c r="C51" i="3"/>
  <c r="C47" i="3"/>
  <c r="C48" i="3"/>
  <c r="C43" i="3"/>
  <c r="C44" i="3"/>
  <c r="G25" i="3"/>
  <c r="G26" i="1"/>
  <c r="R32" i="1"/>
  <c r="R65" i="1"/>
  <c r="R6" i="1"/>
  <c r="R48" i="1"/>
  <c r="R56" i="1"/>
  <c r="S70" i="2"/>
  <c r="S62" i="2"/>
  <c r="S46" i="2"/>
  <c r="S25" i="2"/>
  <c r="D25" i="3"/>
  <c r="D26" i="1"/>
  <c r="O65" i="1"/>
  <c r="O32" i="1"/>
  <c r="O6" i="1"/>
  <c r="O56" i="1"/>
  <c r="O48" i="1"/>
  <c r="C26" i="3"/>
  <c r="N57" i="1"/>
  <c r="N47" i="1"/>
  <c r="D55" i="3"/>
  <c r="D58" i="3"/>
  <c r="D50" i="3"/>
  <c r="D43" i="3"/>
  <c r="D41" i="3"/>
  <c r="D47" i="3"/>
  <c r="D40" i="3"/>
  <c r="D45" i="3"/>
  <c r="D42" i="3"/>
  <c r="D52" i="3"/>
  <c r="D51" i="3"/>
  <c r="D44" i="3"/>
  <c r="D48" i="3"/>
  <c r="D53" i="3"/>
  <c r="D46" i="3"/>
  <c r="D54" i="3"/>
  <c r="I25" i="3"/>
  <c r="I26" i="1"/>
  <c r="T32" i="1"/>
  <c r="T65" i="1"/>
  <c r="T6" i="1"/>
  <c r="I58" i="3"/>
  <c r="I50" i="3"/>
  <c r="I55" i="3"/>
  <c r="I45" i="3"/>
  <c r="I51" i="3"/>
  <c r="I49" i="3"/>
  <c r="I53" i="3"/>
  <c r="I56" i="1"/>
  <c r="I42" i="3"/>
  <c r="I41" i="3"/>
  <c r="I43" i="3"/>
  <c r="I44" i="3"/>
  <c r="I40" i="3"/>
  <c r="I46" i="3"/>
  <c r="I47" i="3"/>
  <c r="I52" i="3"/>
  <c r="T48" i="1"/>
  <c r="R75" i="2"/>
  <c r="R45" i="2"/>
  <c r="R19" i="2"/>
  <c r="R23" i="2" s="1"/>
  <c r="C39" i="2"/>
  <c r="F55" i="3"/>
  <c r="F58" i="3"/>
  <c r="F50" i="3"/>
  <c r="F41" i="3"/>
  <c r="F43" i="3"/>
  <c r="F40" i="3"/>
  <c r="F53" i="3"/>
  <c r="F48" i="3"/>
  <c r="F47" i="3"/>
  <c r="F52" i="3"/>
  <c r="F44" i="3"/>
  <c r="F45" i="3"/>
  <c r="F42" i="3"/>
  <c r="F51" i="3"/>
  <c r="F46" i="3"/>
  <c r="J58" i="3"/>
  <c r="J50" i="3"/>
  <c r="J55" i="3"/>
  <c r="J40" i="3"/>
  <c r="J43" i="3"/>
  <c r="J52" i="3"/>
  <c r="J49" i="3"/>
  <c r="J53" i="3"/>
  <c r="J44" i="3"/>
  <c r="J46" i="3"/>
  <c r="J51" i="3"/>
  <c r="J41" i="3"/>
  <c r="J47" i="3"/>
  <c r="J45" i="3"/>
  <c r="J42" i="3"/>
  <c r="C31" i="2"/>
  <c r="R83" i="2"/>
  <c r="R84" i="2" s="1"/>
  <c r="R85" i="2" s="1"/>
  <c r="R68" i="2"/>
  <c r="F54" i="3"/>
  <c r="Y45" i="2" l="1"/>
  <c r="Y75" i="2"/>
  <c r="Y19" i="2"/>
  <c r="Y23" i="2" s="1"/>
  <c r="J39" i="2"/>
  <c r="Y68" i="2"/>
  <c r="X75" i="2"/>
  <c r="X19" i="2"/>
  <c r="X23" i="2" s="1"/>
  <c r="I39" i="2"/>
  <c r="X45" i="2"/>
  <c r="X68" i="2"/>
  <c r="O8" i="1"/>
  <c r="O11" i="1" s="1"/>
  <c r="R70" i="2"/>
  <c r="R46" i="2"/>
  <c r="R62" i="2"/>
  <c r="R25" i="2"/>
  <c r="G26" i="3"/>
  <c r="R57" i="1"/>
  <c r="R47" i="1"/>
  <c r="V72" i="2"/>
  <c r="V76" i="2"/>
  <c r="V63" i="2"/>
  <c r="V64" i="2"/>
  <c r="V71" i="2"/>
  <c r="V31" i="2"/>
  <c r="V35" i="2" s="1"/>
  <c r="N66" i="1"/>
  <c r="N58" i="1"/>
  <c r="N33" i="1"/>
  <c r="N49" i="1"/>
  <c r="N13" i="1"/>
  <c r="M30" i="2"/>
  <c r="AB22" i="2" s="1"/>
  <c r="M31" i="2"/>
  <c r="G9" i="2" s="1"/>
  <c r="M66" i="2" s="1"/>
  <c r="AB83" i="2"/>
  <c r="AB84" i="2" s="1"/>
  <c r="AB85" i="2" s="1"/>
  <c r="AA59" i="2"/>
  <c r="L68" i="2"/>
  <c r="AA60" i="2"/>
  <c r="D26" i="3"/>
  <c r="O57" i="1"/>
  <c r="O47" i="1"/>
  <c r="Q8" i="1"/>
  <c r="Q11" i="1" s="1"/>
  <c r="U45" i="2"/>
  <c r="U75" i="2"/>
  <c r="U19" i="2"/>
  <c r="U23" i="2" s="1"/>
  <c r="F39" i="2"/>
  <c r="U68" i="2"/>
  <c r="W61" i="2"/>
  <c r="W69" i="2"/>
  <c r="F26" i="3"/>
  <c r="Q47" i="1"/>
  <c r="Q57" i="1"/>
  <c r="F31" i="2"/>
  <c r="U83" i="2"/>
  <c r="U84" i="2" s="1"/>
  <c r="U85" i="2" s="1"/>
  <c r="S64" i="2"/>
  <c r="S71" i="2"/>
  <c r="S72" i="2"/>
  <c r="S76" i="2"/>
  <c r="S63" i="2"/>
  <c r="S31" i="2"/>
  <c r="S35" i="2" s="1"/>
  <c r="W62" i="2"/>
  <c r="W70" i="2"/>
  <c r="W25" i="2"/>
  <c r="W46" i="2"/>
  <c r="T70" i="2"/>
  <c r="T46" i="2"/>
  <c r="T62" i="2"/>
  <c r="T25" i="2"/>
  <c r="P8" i="1"/>
  <c r="P11" i="1" s="1"/>
  <c r="J25" i="3"/>
  <c r="U32" i="1"/>
  <c r="U65" i="1"/>
  <c r="U6" i="1"/>
  <c r="J26" i="1"/>
  <c r="U56" i="1"/>
  <c r="U48" i="1"/>
  <c r="K30" i="2"/>
  <c r="Z22" i="2" s="1"/>
  <c r="Z83" i="2"/>
  <c r="Z84" i="2" s="1"/>
  <c r="Z85" i="2" s="1"/>
  <c r="T61" i="2"/>
  <c r="T69" i="2"/>
  <c r="Z75" i="2"/>
  <c r="K39" i="2"/>
  <c r="Z61" i="2" s="1"/>
  <c r="Z45" i="2"/>
  <c r="Z19" i="2"/>
  <c r="J31" i="2"/>
  <c r="D9" i="2" s="1"/>
  <c r="Y83" i="2"/>
  <c r="Y84" i="2" s="1"/>
  <c r="Y85" i="2" s="1"/>
  <c r="I31" i="2"/>
  <c r="X83" i="2"/>
  <c r="X84" i="2" s="1"/>
  <c r="X85" i="2" s="1"/>
  <c r="E26" i="3"/>
  <c r="P47" i="1"/>
  <c r="P57" i="1"/>
  <c r="T8" i="1"/>
  <c r="T11" i="1" s="1"/>
  <c r="R8" i="1"/>
  <c r="R11" i="1" s="1"/>
  <c r="H25" i="3"/>
  <c r="H26" i="1"/>
  <c r="S32" i="1"/>
  <c r="S65" i="1"/>
  <c r="S6" i="1"/>
  <c r="S56" i="1"/>
  <c r="S48" i="1"/>
  <c r="R61" i="2"/>
  <c r="R69" i="2"/>
  <c r="I26" i="3"/>
  <c r="T57" i="1"/>
  <c r="T47" i="1"/>
  <c r="AB45" i="2"/>
  <c r="AB75" i="2"/>
  <c r="M39" i="2"/>
  <c r="AB61" i="2" s="1"/>
  <c r="AB19" i="2"/>
  <c r="AB23" i="2" s="1"/>
  <c r="AA23" i="2"/>
  <c r="O66" i="1" l="1"/>
  <c r="O58" i="1"/>
  <c r="O33" i="1"/>
  <c r="O49" i="1"/>
  <c r="O13" i="1"/>
  <c r="R66" i="1"/>
  <c r="R58" i="1"/>
  <c r="R33" i="1"/>
  <c r="R49" i="1"/>
  <c r="R13" i="1"/>
  <c r="P66" i="1"/>
  <c r="P58" i="1"/>
  <c r="P33" i="1"/>
  <c r="P49" i="1"/>
  <c r="P13" i="1"/>
  <c r="T33" i="1"/>
  <c r="T49" i="1"/>
  <c r="T66" i="1"/>
  <c r="T58" i="1"/>
  <c r="T13" i="1"/>
  <c r="Q66" i="1"/>
  <c r="Q58" i="1"/>
  <c r="Q33" i="1"/>
  <c r="Q49" i="1"/>
  <c r="Q13" i="1"/>
  <c r="S8" i="1"/>
  <c r="S11" i="1"/>
  <c r="AA62" i="2"/>
  <c r="AA46" i="2"/>
  <c r="AA25" i="2"/>
  <c r="U61" i="2"/>
  <c r="U69" i="2"/>
  <c r="U46" i="2"/>
  <c r="U62" i="2"/>
  <c r="U70" i="2"/>
  <c r="U25" i="2"/>
  <c r="M68" i="2"/>
  <c r="AB60" i="2"/>
  <c r="AB59" i="2"/>
  <c r="X61" i="2"/>
  <c r="X69" i="2"/>
  <c r="T64" i="2"/>
  <c r="T71" i="2"/>
  <c r="T72" i="2"/>
  <c r="T76" i="2"/>
  <c r="T63" i="2"/>
  <c r="T31" i="2"/>
  <c r="T35" i="2" s="1"/>
  <c r="X62" i="2"/>
  <c r="X70" i="2"/>
  <c r="X25" i="2"/>
  <c r="X46" i="2"/>
  <c r="K31" i="2"/>
  <c r="E9" i="2" s="1"/>
  <c r="K66" i="2" s="1"/>
  <c r="N50" i="1"/>
  <c r="N15" i="1"/>
  <c r="N59" i="1"/>
  <c r="R63" i="2"/>
  <c r="R64" i="2"/>
  <c r="R71" i="2"/>
  <c r="R72" i="2"/>
  <c r="R31" i="2"/>
  <c r="R35" i="2" s="1"/>
  <c r="Y61" i="2"/>
  <c r="Y69" i="2"/>
  <c r="AB62" i="2"/>
  <c r="AB46" i="2"/>
  <c r="AB25" i="2"/>
  <c r="Y46" i="2"/>
  <c r="Y70" i="2"/>
  <c r="Y25" i="2"/>
  <c r="Y62" i="2"/>
  <c r="H26" i="3"/>
  <c r="S57" i="1"/>
  <c r="S47" i="1"/>
  <c r="J26" i="3"/>
  <c r="U57" i="1"/>
  <c r="U47" i="1"/>
  <c r="W76" i="2"/>
  <c r="W63" i="2"/>
  <c r="W64" i="2"/>
  <c r="W71" i="2"/>
  <c r="W72" i="2"/>
  <c r="W31" i="2"/>
  <c r="W35" i="2" s="1"/>
  <c r="Z23" i="2"/>
  <c r="U8" i="1"/>
  <c r="U11" i="1" s="1"/>
  <c r="U49" i="1" l="1"/>
  <c r="U66" i="1"/>
  <c r="U58" i="1"/>
  <c r="U33" i="1"/>
  <c r="U13" i="1"/>
  <c r="Z46" i="2"/>
  <c r="Z62" i="2"/>
  <c r="Z25" i="2"/>
  <c r="Y76" i="2"/>
  <c r="Y63" i="2"/>
  <c r="Y64" i="2"/>
  <c r="Y71" i="2"/>
  <c r="Y72" i="2"/>
  <c r="Y31" i="2"/>
  <c r="Y35" i="2" s="1"/>
  <c r="Z59" i="2"/>
  <c r="Z60" i="2"/>
  <c r="K68" i="2"/>
  <c r="T59" i="1"/>
  <c r="T67" i="1"/>
  <c r="T50" i="1"/>
  <c r="T15" i="1"/>
  <c r="O59" i="1"/>
  <c r="O67" i="1"/>
  <c r="O50" i="1"/>
  <c r="O15" i="1"/>
  <c r="R59" i="1"/>
  <c r="R67" i="1"/>
  <c r="R50" i="1"/>
  <c r="R15" i="1"/>
  <c r="AB63" i="2"/>
  <c r="AB64" i="2"/>
  <c r="AB76" i="2"/>
  <c r="AB31" i="2"/>
  <c r="AB35" i="2" s="1"/>
  <c r="N60" i="1"/>
  <c r="N18" i="1"/>
  <c r="N51" i="1"/>
  <c r="AA64" i="2"/>
  <c r="AA76" i="2"/>
  <c r="AA63" i="2"/>
  <c r="AA31" i="2"/>
  <c r="AA35" i="2" s="1"/>
  <c r="X76" i="2"/>
  <c r="X63" i="2"/>
  <c r="X64" i="2"/>
  <c r="X71" i="2"/>
  <c r="X72" i="2"/>
  <c r="X31" i="2"/>
  <c r="X35" i="2" s="1"/>
  <c r="S33" i="1"/>
  <c r="S49" i="1"/>
  <c r="S66" i="1"/>
  <c r="S58" i="1"/>
  <c r="S13" i="1"/>
  <c r="P59" i="1"/>
  <c r="P67" i="1"/>
  <c r="P50" i="1"/>
  <c r="P15" i="1"/>
  <c r="U71" i="2"/>
  <c r="U72" i="2"/>
  <c r="U76" i="2"/>
  <c r="U63" i="2"/>
  <c r="U64" i="2"/>
  <c r="U31" i="2"/>
  <c r="U35" i="2" s="1"/>
  <c r="Q59" i="1"/>
  <c r="Q67" i="1"/>
  <c r="Q50" i="1"/>
  <c r="Q15" i="1"/>
  <c r="R51" i="1" l="1"/>
  <c r="R60" i="1"/>
  <c r="R18" i="1"/>
  <c r="U59" i="1"/>
  <c r="U67" i="1"/>
  <c r="U50" i="1"/>
  <c r="U15" i="1"/>
  <c r="Z76" i="2"/>
  <c r="Z63" i="2"/>
  <c r="Z64" i="2"/>
  <c r="Z71" i="2"/>
  <c r="Z72" i="2"/>
  <c r="Z31" i="2"/>
  <c r="Z35" i="2" s="1"/>
  <c r="K42" i="2" s="1"/>
  <c r="P51" i="1"/>
  <c r="P60" i="1"/>
  <c r="P18" i="1"/>
  <c r="Q51" i="1"/>
  <c r="Q60" i="1"/>
  <c r="Q18" i="1"/>
  <c r="T51" i="1"/>
  <c r="T60" i="1"/>
  <c r="T18" i="1"/>
  <c r="S59" i="1"/>
  <c r="S67" i="1"/>
  <c r="S50" i="1"/>
  <c r="S15" i="1"/>
  <c r="N61" i="1"/>
  <c r="N52" i="1"/>
  <c r="N21" i="1"/>
  <c r="N24" i="1" s="1"/>
  <c r="N25" i="1" s="1"/>
  <c r="O51" i="1"/>
  <c r="O60" i="1"/>
  <c r="O18" i="1"/>
  <c r="Q61" i="1" l="1"/>
  <c r="Q52" i="1"/>
  <c r="Q21" i="1"/>
  <c r="Q24" i="1" s="1"/>
  <c r="Q25" i="1" s="1"/>
  <c r="U51" i="1"/>
  <c r="U60" i="1"/>
  <c r="U18" i="1"/>
  <c r="P61" i="1"/>
  <c r="P52" i="1"/>
  <c r="P21" i="1"/>
  <c r="P24" i="1" s="1"/>
  <c r="P25" i="1" s="1"/>
  <c r="R61" i="1"/>
  <c r="R52" i="1"/>
  <c r="R21" i="1"/>
  <c r="R24" i="1" s="1"/>
  <c r="R25" i="1" s="1"/>
  <c r="T61" i="1"/>
  <c r="T52" i="1"/>
  <c r="T21" i="1"/>
  <c r="T24" i="1" s="1"/>
  <c r="T25" i="1" s="1"/>
  <c r="S51" i="1"/>
  <c r="S60" i="1"/>
  <c r="S18" i="1"/>
  <c r="O61" i="1"/>
  <c r="O52" i="1"/>
  <c r="O21" i="1"/>
  <c r="O24" i="1" s="1"/>
  <c r="O25" i="1" s="1"/>
  <c r="K51" i="2"/>
  <c r="L42" i="2"/>
  <c r="Z67" i="2"/>
  <c r="Z68" i="2"/>
  <c r="Z69" i="2"/>
  <c r="Z70" i="2"/>
  <c r="L51" i="2" l="1"/>
  <c r="M42" i="2"/>
  <c r="AA67" i="2"/>
  <c r="AA68" i="2"/>
  <c r="AA69" i="2"/>
  <c r="AA70" i="2"/>
  <c r="AA72" i="2"/>
  <c r="AA71" i="2"/>
  <c r="K81" i="2"/>
  <c r="K82" i="2"/>
  <c r="K69" i="2"/>
  <c r="K80" i="2"/>
  <c r="S61" i="1"/>
  <c r="S52" i="1"/>
  <c r="S21" i="1"/>
  <c r="S24" i="1" s="1"/>
  <c r="S25" i="1" s="1"/>
  <c r="U61" i="1"/>
  <c r="U52" i="1"/>
  <c r="U21" i="1"/>
  <c r="U24" i="1" s="1"/>
  <c r="U25" i="1" s="1"/>
  <c r="M51" i="2" l="1"/>
  <c r="AB68" i="2"/>
  <c r="AB69" i="2"/>
  <c r="AB67" i="2"/>
  <c r="AB70" i="2"/>
  <c r="AB71" i="2"/>
  <c r="AB72" i="2"/>
  <c r="L82" i="2"/>
  <c r="L69" i="2"/>
  <c r="L80" i="2"/>
  <c r="L81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<sst xmlns="http://schemas.openxmlformats.org/spreadsheetml/2006/main" count="963" uniqueCount="624">
  <si>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</si>
  <si>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IDV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</si>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</sst>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51338</v>
      </c>
      <c r="O6" s="187">
        <f t="shared" si="1"/>
        <v>87871</v>
      </c>
      <c r="P6" s="187">
        <f t="shared" si="1"/>
        <v>139259</v>
      </c>
      <c r="Q6" s="187">
        <f t="shared" si="1"/>
        <v>82085</v>
      </c>
      <c r="R6" s="187">
        <f t="shared" si="1"/>
        <v>66777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74398</v>
      </c>
      <c r="D7" s="123">
        <f>SUMIF(PL.data!$D$3:$D$25, FSA!$A7, PL.data!F$3:F$25)</f>
        <v>124524</v>
      </c>
      <c r="E7" s="123">
        <f>SUMIF(PL.data!$D$3:$D$25, FSA!$A7, PL.data!G$3:G$25)</f>
        <v>220410</v>
      </c>
      <c r="F7" s="123">
        <f>SUMIF(PL.data!$D$3:$D$25, FSA!$A7, PL.data!H$3:H$25)</f>
        <v>120918</v>
      </c>
      <c r="G7" s="123">
        <f>SUMIF(PL.data!$D$3:$D$25, FSA!$A7, PL.data!I$3:I$25)</f>
        <v>111889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-21700</v>
      </c>
      <c r="D8" s="123">
        <f>-SUMIF(PL.data!$D$3:$D$25, FSA!$A8, PL.data!F$3:F$25)</f>
        <v>-30062</v>
      </c>
      <c r="E8" s="123">
        <f>-SUMIF(PL.data!$D$3:$D$25, FSA!$A8, PL.data!G$3:G$25)</f>
        <v>-70129</v>
      </c>
      <c r="F8" s="123">
        <f>-SUMIF(PL.data!$D$3:$D$25, FSA!$A8, PL.data!H$3:H$25)</f>
        <v>-37656</v>
      </c>
      <c r="G8" s="123">
        <f>-SUMIF(PL.data!$D$3:$D$25, FSA!$A8, PL.data!I$3:I$25)</f>
        <v>-35965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1090</v>
      </c>
      <c r="O8" s="190">
        <f>CF.data!F12-FSA!O7-FSA!O6</f>
        <v>-4422</v>
      </c>
      <c r="P8" s="190">
        <f>CF.data!G12-FSA!P7-FSA!P6</f>
        <v>68358</v>
      </c>
      <c r="Q8" s="190">
        <f>CF.data!H12-FSA!Q7-FSA!Q6</f>
        <v>36516</v>
      </c>
      <c r="R8" s="190">
        <f>CF.data!I12-FSA!R7-FSA!R6</f>
        <v>29434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52698</v>
      </c>
      <c r="D9" s="187">
        <f t="shared" si="3"/>
        <v>94462</v>
      </c>
      <c r="E9" s="187">
        <f t="shared" si="3"/>
        <v>150281</v>
      </c>
      <c r="F9" s="187">
        <f t="shared" si="3"/>
        <v>83262</v>
      </c>
      <c r="G9" s="187">
        <f t="shared" si="3"/>
        <v>75924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-5</v>
      </c>
      <c r="O9" s="190">
        <f>SUMIF(CF.data!$D$4:$D$43, $L9, CF.data!F$4:F$43)</f>
        <v>-12770</v>
      </c>
      <c r="P9" s="190">
        <f>SUMIF(CF.data!$D$4:$D$43, $L9, CF.data!G$4:G$43)</f>
        <v>-564</v>
      </c>
      <c r="Q9" s="190">
        <f>SUMIF(CF.data!$D$4:$D$43, $L9, CF.data!H$4:H$43)</f>
        <v>-756</v>
      </c>
      <c r="R9" s="190">
        <f>SUMIF(CF.data!$D$4:$D$43, $L9, CF.data!I$4:I$43)</f>
        <v>-725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-11681</v>
      </c>
      <c r="D10" s="123">
        <f>-SUMIF(PL.data!$D$3:$D$25, FSA!$A10, PL.data!F$3:F$25)</f>
        <v>-14592</v>
      </c>
      <c r="E10" s="123">
        <f>-SUMIF(PL.data!$D$3:$D$25, FSA!$A10, PL.data!G$3:G$25)</f>
        <v>-22043</v>
      </c>
      <c r="F10" s="123">
        <f>-SUMIF(PL.data!$D$3:$D$25, FSA!$A10, PL.data!H$3:H$25)</f>
        <v>-13865</v>
      </c>
      <c r="G10" s="123">
        <f>-SUMIF(PL.data!$D$3:$D$25, FSA!$A10, PL.data!I$3:I$25)</f>
        <v>-20673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-9525</v>
      </c>
      <c r="O10" s="190">
        <f>SUMIF(CF.data!$D$4:$D$43, $L10, CF.data!F$4:F$43)</f>
        <v>0</v>
      </c>
      <c r="P10" s="190">
        <f>SUMIF(CF.data!$D$4:$D$43, $L10, CF.data!G$4:G$43)</f>
        <v>-21353</v>
      </c>
      <c r="Q10" s="190">
        <f>SUMIF(CF.data!$D$4:$D$43, $L10, CF.data!H$4:H$43)</f>
        <v>-17093</v>
      </c>
      <c r="R10" s="190">
        <f>SUMIF(CF.data!$D$4:$D$43, $L10, CF.data!I$4:I$43)</f>
        <v>-20152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42898</v>
      </c>
      <c r="O11" s="187">
        <f t="shared" si="4"/>
        <v>70679</v>
      </c>
      <c r="P11" s="187">
        <f t="shared" si="4"/>
        <v>185700</v>
      </c>
      <c r="Q11" s="187">
        <f t="shared" si="4"/>
        <v>100752</v>
      </c>
      <c r="R11" s="187">
        <f t="shared" si="4"/>
        <v>75334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41017</v>
      </c>
      <c r="D12" s="187">
        <f t="shared" si="5"/>
        <v>79870</v>
      </c>
      <c r="E12" s="187">
        <f t="shared" si="5"/>
        <v>128238</v>
      </c>
      <c r="F12" s="187">
        <f t="shared" si="5"/>
        <v>69397</v>
      </c>
      <c r="G12" s="187">
        <f t="shared" si="5"/>
        <v>55251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-4577</v>
      </c>
      <c r="O12" s="190">
        <f>SUMIF(CF.data!$D$4:$D$43, $L12, CF.data!F$4:F$43)</f>
        <v>26087</v>
      </c>
      <c r="P12" s="190">
        <f>SUMIF(CF.data!$D$4:$D$43, $L12, CF.data!G$4:G$43)</f>
        <v>60692</v>
      </c>
      <c r="Q12" s="190">
        <f>SUMIF(CF.data!$D$4:$D$43, $L12, CF.data!H$4:H$43)</f>
        <v>-8142</v>
      </c>
      <c r="R12" s="190">
        <f>SUMIF(CF.data!$D$4:$D$43, $L12, CF.data!I$4:I$43)</f>
        <v>-354405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478</v>
      </c>
      <c r="D13" s="123">
        <f>SUMIF(PL.data!$D$3:$D$25, FSA!$A13, PL.data!F$3:F$25)</f>
        <v>-4023</v>
      </c>
      <c r="E13" s="123">
        <f>SUMIF(PL.data!$D$3:$D$25, FSA!$A13, PL.data!G$3:G$25)</f>
        <v>64801</v>
      </c>
      <c r="F13" s="123">
        <f>SUMIF(PL.data!$D$3:$D$25, FSA!$A13, PL.data!H$3:H$25)</f>
        <v>36493</v>
      </c>
      <c r="G13" s="123">
        <f>SUMIF(PL.data!$D$3:$D$25, FSA!$A13, PL.data!I$3:I$25)</f>
        <v>26314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38321</v>
      </c>
      <c r="O13" s="187">
        <f t="shared" si="6"/>
        <v>96766</v>
      </c>
      <c r="P13" s="187">
        <f t="shared" si="6"/>
        <v>246392</v>
      </c>
      <c r="Q13" s="187">
        <f t="shared" si="6"/>
        <v>92610</v>
      </c>
      <c r="R13" s="187">
        <f t="shared" si="6"/>
        <v>-279071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-5</v>
      </c>
      <c r="D14" s="123">
        <f>-SUMIF(PL.data!$D$3:$D$25, FSA!$A14, PL.data!F$3:F$25)</f>
        <v>-172</v>
      </c>
      <c r="E14" s="123">
        <f>-SUMIF(PL.data!$D$3:$D$25, FSA!$A14, PL.data!G$3:G$25)</f>
        <v>0</v>
      </c>
      <c r="F14" s="123">
        <f>-SUMIF(PL.data!$D$3:$D$25, FSA!$A14, PL.data!H$3:H$25)</f>
        <v>-756</v>
      </c>
      <c r="G14" s="123">
        <f>-SUMIF(PL.data!$D$3:$D$25, FSA!$A14, PL.data!I$3:I$25)</f>
        <v>-713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-3030</v>
      </c>
      <c r="O14" s="190">
        <f>SUMIF(CF.data!$D$4:$D$43, $L14, CF.data!F$4:F$43)</f>
        <v>-60381</v>
      </c>
      <c r="P14" s="190">
        <f>SUMIF(CF.data!$D$4:$D$43, $L14, CF.data!G$4:G$43)</f>
        <v>-42242</v>
      </c>
      <c r="Q14" s="190">
        <f>SUMIF(CF.data!$D$4:$D$43, $L14, CF.data!H$4:H$43)</f>
        <v>-30942</v>
      </c>
      <c r="R14" s="190">
        <f>SUMIF(CF.data!$D$4:$D$43, $L14, CF.data!I$4:I$43)</f>
        <v>-50754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35706</v>
      </c>
      <c r="D15" s="123">
        <f t="shared" si="7"/>
        <v>37247</v>
      </c>
      <c r="E15" s="123">
        <f t="shared" si="7"/>
        <v>40549</v>
      </c>
      <c r="F15" s="123">
        <f t="shared" si="7"/>
        <v>63339</v>
      </c>
      <c r="G15" s="123">
        <f t="shared" si="7"/>
        <v>80701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35291</v>
      </c>
      <c r="O15" s="187">
        <f t="shared" si="8"/>
        <v>36385</v>
      </c>
      <c r="P15" s="187">
        <f t="shared" si="8"/>
        <v>204150</v>
      </c>
      <c r="Q15" s="187">
        <f t="shared" si="8"/>
        <v>61668</v>
      </c>
      <c r="R15" s="187">
        <f t="shared" si="8"/>
        <v>-329825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77196</v>
      </c>
      <c r="D16" s="175">
        <f>SUMIF(PL.data!$D$3:$D$25, FSA!$A16, PL.data!F$3:F$25)</f>
        <v>112922</v>
      </c>
      <c r="E16" s="175">
        <f>SUMIF(PL.data!$D$3:$D$25, FSA!$A16, PL.data!G$3:G$25)</f>
        <v>233588</v>
      </c>
      <c r="F16" s="175">
        <f>SUMIF(PL.data!$D$3:$D$25, FSA!$A16, PL.data!H$3:H$25)</f>
        <v>168473</v>
      </c>
      <c r="G16" s="175">
        <f>SUMIF(PL.data!$D$3:$D$25, FSA!$A16, PL.data!I$3:I$25)</f>
        <v>161553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35739</v>
      </c>
      <c r="O16" s="190">
        <f>SUMIF(CF.data!$D$4:$D$43, $L16, CF.data!F$4:F$43)</f>
        <v>33974</v>
      </c>
      <c r="P16" s="190">
        <f>SUMIF(CF.data!$D$4:$D$43, $L16, CF.data!G$4:G$43)</f>
        <v>41175</v>
      </c>
      <c r="Q16" s="190">
        <f>SUMIF(CF.data!$D$4:$D$43, $L16, CF.data!H$4:H$43)</f>
        <v>71801</v>
      </c>
      <c r="R16" s="190">
        <f>SUMIF(CF.data!$D$4:$D$43, $L16, CF.data!I$4:I$43)</f>
        <v>115701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-8488</v>
      </c>
      <c r="D17" s="123">
        <f>-SUMIF(PL.data!$D$3:$D$25, FSA!$A17, PL.data!F$3:F$25)</f>
        <v>-14553</v>
      </c>
      <c r="E17" s="123">
        <f>-SUMIF(PL.data!$D$3:$D$25, FSA!$A17, PL.data!G$3:G$25)</f>
        <v>-23446</v>
      </c>
      <c r="F17" s="123">
        <f>-SUMIF(PL.data!$D$3:$D$25, FSA!$A17, PL.data!H$3:H$25)</f>
        <v>-12852</v>
      </c>
      <c r="G17" s="123">
        <f>-SUMIF(PL.data!$D$3:$D$25, FSA!$A17, PL.data!I$3:I$25)</f>
        <v>-21148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-29650</v>
      </c>
      <c r="O17" s="190">
        <f>SUMIF(CF.data!$D$4:$D$43, $L17, CF.data!F$4:F$43)</f>
        <v>-47727</v>
      </c>
      <c r="P17" s="190">
        <f>SUMIF(CF.data!$D$4:$D$43, $L17, CF.data!G$4:G$43)</f>
        <v>-50562</v>
      </c>
      <c r="Q17" s="190">
        <f>SUMIF(CF.data!$D$4:$D$43, $L17, CF.data!H$4:H$43)</f>
        <v>-17004</v>
      </c>
      <c r="R17" s="190">
        <f>SUMIF(CF.data!$D$4:$D$43, $L17, CF.data!I$4:I$43)</f>
        <v>-31535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68708</v>
      </c>
      <c r="D18" s="187">
        <f t="shared" si="9"/>
        <v>98369</v>
      </c>
      <c r="E18" s="187">
        <f t="shared" si="9"/>
        <v>210142</v>
      </c>
      <c r="F18" s="187">
        <f t="shared" si="9"/>
        <v>155621</v>
      </c>
      <c r="G18" s="187">
        <f t="shared" si="9"/>
        <v>140405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41380</v>
      </c>
      <c r="O18" s="194">
        <f t="shared" si="10"/>
        <v>22632</v>
      </c>
      <c r="P18" s="194">
        <f t="shared" si="10"/>
        <v>194763</v>
      </c>
      <c r="Q18" s="194">
        <f t="shared" si="10"/>
        <v>116465</v>
      </c>
      <c r="R18" s="194">
        <f t="shared" si="10"/>
        <v>-245659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-2867</v>
      </c>
      <c r="O20" s="190">
        <f>SUMIF(CF.data!$D$4:$D$43, $L20, CF.data!F$4:F$43)</f>
        <v>-66546</v>
      </c>
      <c r="P20" s="190">
        <f>SUMIF(CF.data!$D$4:$D$43, $L20, CF.data!G$4:G$43)</f>
        <v>-219178</v>
      </c>
      <c r="Q20" s="190">
        <f>SUMIF(CF.data!$D$4:$D$43, $L20, CF.data!H$4:H$43)</f>
        <v>-101844</v>
      </c>
      <c r="R20" s="190">
        <f>SUMIF(CF.data!$D$4:$D$43, $L20, CF.data!I$4:I$43)</f>
        <v>205561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10321</v>
      </c>
      <c r="D21" s="196">
        <f>SUMIF(CF.data!$D$4:$D$43, FSA!$A21, CF.data!F$4:F$43)</f>
        <v>8001</v>
      </c>
      <c r="E21" s="196">
        <f>SUMIF(CF.data!$D$4:$D$43, FSA!$A21, CF.data!G$4:G$43)</f>
        <v>11021</v>
      </c>
      <c r="F21" s="196">
        <f>SUMIF(CF.data!$D$4:$D$43, FSA!$A21, CF.data!H$4:H$43)</f>
        <v>12688</v>
      </c>
      <c r="G21" s="196">
        <f>SUMIF(CF.data!$D$4:$D$43, FSA!$A21, CF.data!I$4:I$43)</f>
        <v>11526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38513</v>
      </c>
      <c r="O21" s="198">
        <f t="shared" si="11"/>
        <v>-43914</v>
      </c>
      <c r="P21" s="198">
        <f t="shared" si="11"/>
        <v>-24415</v>
      </c>
      <c r="Q21" s="198">
        <f t="shared" si="11"/>
        <v>14621</v>
      </c>
      <c r="R21" s="198">
        <f t="shared" si="11"/>
        <v>-40098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-310</v>
      </c>
      <c r="O22" s="190">
        <f>SUMIF(CF.data!$D$4:$D$43, $L22, CF.data!F$4:F$43)</f>
        <v>12135</v>
      </c>
      <c r="P22" s="190">
        <f>SUMIF(CF.data!$D$4:$D$43, $L22, CF.data!G$4:G$43)</f>
        <v>15914</v>
      </c>
      <c r="Q22" s="190">
        <f>SUMIF(CF.data!$D$4:$D$43, $L22, CF.data!H$4:H$43)</f>
        <v>1400</v>
      </c>
      <c r="R22" s="190">
        <f>SUMIF(CF.data!$D$4:$D$43, $L22, CF.data!I$4:I$43)</f>
        <v>33400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-10071</v>
      </c>
      <c r="O23" s="190">
        <f>SUMIF(CF.data!$D$4:$D$43, $L23, CF.data!F$4:F$43)</f>
        <v>-1</v>
      </c>
      <c r="P23" s="190">
        <f>SUMIF(CF.data!$D$4:$D$43, $L23, CF.data!G$4:G$43)</f>
        <v>0</v>
      </c>
      <c r="Q23" s="190">
        <f>SUMIF(CF.data!$D$4:$D$43, $L23, CF.data!H$4:H$43)</f>
        <v>-1</v>
      </c>
      <c r="R23" s="190">
        <f>SUMIF(CF.data!$D$4:$D$43, $L23, CF.data!I$4:I$43)</f>
        <v>1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28132</v>
      </c>
      <c r="O24" s="199">
        <f t="shared" si="12"/>
        <v>-31780</v>
      </c>
      <c r="P24" s="199">
        <f t="shared" si="12"/>
        <v>-8501</v>
      </c>
      <c r="Q24" s="199">
        <f t="shared" si="12"/>
        <v>16020</v>
      </c>
      <c r="R24" s="199">
        <f t="shared" si="12"/>
        <v>-6697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51338</v>
      </c>
      <c r="D25" s="196">
        <f t="shared" si="13"/>
        <v>87871</v>
      </c>
      <c r="E25" s="196">
        <f t="shared" si="13"/>
        <v>139259</v>
      </c>
      <c r="F25" s="196">
        <f t="shared" si="13"/>
        <v>82085</v>
      </c>
      <c r="G25" s="196">
        <f t="shared" si="13"/>
        <v>66777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-1</v>
      </c>
      <c r="P25" s="200">
        <f>P24-CF.data!G40</f>
        <v>1</v>
      </c>
      <c r="Q25" s="200">
        <f>Q24-CF.data!H40</f>
        <v>-1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51338</v>
      </c>
      <c r="D26" s="196">
        <f t="shared" si="14"/>
        <v>87871</v>
      </c>
      <c r="E26" s="196">
        <f t="shared" si="14"/>
        <v>139259</v>
      </c>
      <c r="F26" s="196">
        <f t="shared" si="14"/>
        <v>82085</v>
      </c>
      <c r="G26" s="196">
        <f t="shared" si="14"/>
        <v>66777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427410</v>
      </c>
      <c r="D29" s="202">
        <f>SUMIF(BS.data!$D$5:$D$116,FSA!$A29,BS.data!F$5:F$116)</f>
        <v>333779</v>
      </c>
      <c r="E29" s="202">
        <f>SUMIF(BS.data!$D$5:$D$116,FSA!$A29,BS.data!G$5:G$116)</f>
        <v>467346</v>
      </c>
      <c r="F29" s="202">
        <f>SUMIF(BS.data!$D$5:$D$116,FSA!$A29,BS.data!H$5:H$116)</f>
        <v>484302</v>
      </c>
      <c r="G29" s="202">
        <f>SUMIF(BS.data!$D$5:$D$116,FSA!$A29,BS.data!I$5:I$116)</f>
        <v>320843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15164</v>
      </c>
      <c r="D30" s="202">
        <f>SUMIF(BS.data!$D$5:$D$116,FSA!$A30,BS.data!F$5:F$116)</f>
        <v>11554</v>
      </c>
      <c r="E30" s="202">
        <f>SUMIF(BS.data!$D$5:$D$116,FSA!$A30,BS.data!G$5:G$116)</f>
        <v>10011</v>
      </c>
      <c r="F30" s="202">
        <f>SUMIF(BS.data!$D$5:$D$116,FSA!$A30,BS.data!H$5:H$116)</f>
        <v>29532</v>
      </c>
      <c r="G30" s="202">
        <f>SUMIF(BS.data!$D$5:$D$116,FSA!$A30,BS.data!I$5:I$116)</f>
        <v>14028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0.67375467082448459</v>
      </c>
      <c r="P30" s="204">
        <f t="shared" si="17"/>
        <v>0.77002023706273492</v>
      </c>
      <c r="Q30" s="204">
        <f t="shared" si="17"/>
        <v>-0.45139512726282838</v>
      </c>
      <c r="R30" s="204">
        <f t="shared" si="17"/>
        <v>-7.4670437817363822E-2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48384</v>
      </c>
      <c r="D31" s="202">
        <f>SUMIF(BS.data!$D$5:$D$116,FSA!$A31,BS.data!F$5:F$116)</f>
        <v>32622</v>
      </c>
      <c r="E31" s="202">
        <f>SUMIF(BS.data!$D$5:$D$116,FSA!$A31,BS.data!G$5:G$116)</f>
        <v>71424</v>
      </c>
      <c r="F31" s="202">
        <f>SUMIF(BS.data!$D$5:$D$116,FSA!$A31,BS.data!H$5:H$116)</f>
        <v>39376</v>
      </c>
      <c r="G31" s="202">
        <f>SUMIF(BS.data!$D$5:$D$116,FSA!$A31,BS.data!I$5:I$116)</f>
        <v>37304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0.70832549262076938</v>
      </c>
      <c r="O31" s="205">
        <f t="shared" si="18"/>
        <v>0.7585846905014294</v>
      </c>
      <c r="P31" s="205">
        <f t="shared" si="18"/>
        <v>0.68182478108978717</v>
      </c>
      <c r="Q31" s="205">
        <f t="shared" si="18"/>
        <v>0.68858234506028881</v>
      </c>
      <c r="R31" s="205">
        <f t="shared" si="18"/>
        <v>0.67856536388742417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4823</v>
      </c>
      <c r="D32" s="202">
        <f>SUMIF(BS.data!$D$5:$D$116,FSA!$A32,BS.data!F$5:F$116)</f>
        <v>8506</v>
      </c>
      <c r="E32" s="202">
        <f>SUMIF(BS.data!$D$5:$D$116,FSA!$A32,BS.data!G$5:G$116)</f>
        <v>6095</v>
      </c>
      <c r="F32" s="202">
        <f>SUMIF(BS.data!$D$5:$D$116,FSA!$A32,BS.data!H$5:H$116)</f>
        <v>18377</v>
      </c>
      <c r="G32" s="202">
        <f>SUMIF(BS.data!$D$5:$D$116,FSA!$A32,BS.data!I$5:I$116)</f>
        <v>3532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0.69004543132879914</v>
      </c>
      <c r="O32" s="206">
        <f t="shared" si="19"/>
        <v>0.70565513475314001</v>
      </c>
      <c r="P32" s="206">
        <f t="shared" si="19"/>
        <v>0.6318179755909441</v>
      </c>
      <c r="Q32" s="206">
        <f t="shared" si="19"/>
        <v>0.67884847582659325</v>
      </c>
      <c r="R32" s="206">
        <f t="shared" si="19"/>
        <v>0.59681470028331651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52</v>
      </c>
      <c r="D33" s="202">
        <f>SUMIF(BS.data!$D$5:$D$116,FSA!$A33,BS.data!F$5:F$116)</f>
        <v>290</v>
      </c>
      <c r="E33" s="202">
        <f>SUMIF(BS.data!$D$5:$D$116,FSA!$A33,BS.data!G$5:G$116)</f>
        <v>134</v>
      </c>
      <c r="F33" s="202">
        <f>SUMIF(BS.data!$D$5:$D$116,FSA!$A33,BS.data!H$5:H$116)</f>
        <v>44</v>
      </c>
      <c r="G33" s="202">
        <f>SUMIF(BS.data!$D$5:$D$116,FSA!$A33,BS.data!I$5:I$116)</f>
        <v>86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0.57660152154627808</v>
      </c>
      <c r="O33" s="205">
        <f t="shared" si="20"/>
        <v>0.5675933956506376</v>
      </c>
      <c r="P33" s="205">
        <f t="shared" si="20"/>
        <v>0.84252075677147131</v>
      </c>
      <c r="Q33" s="205">
        <f t="shared" si="20"/>
        <v>0.83322582245819476</v>
      </c>
      <c r="R33" s="205">
        <f t="shared" si="20"/>
        <v>0.67329228074252156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128479</v>
      </c>
      <c r="D34" s="202">
        <f>SUMIF(BS.data!$D$5:$D$116,FSA!$A34,BS.data!F$5:F$116)</f>
        <v>222605</v>
      </c>
      <c r="E34" s="202">
        <f>SUMIF(BS.data!$D$5:$D$116,FSA!$A34,BS.data!G$5:G$116)</f>
        <v>344586</v>
      </c>
      <c r="F34" s="202">
        <f>SUMIF(BS.data!$D$5:$D$116,FSA!$A34,BS.data!H$5:H$116)</f>
        <v>338184</v>
      </c>
      <c r="G34" s="202">
        <f>SUMIF(BS.data!$D$5:$D$116,FSA!$A34,BS.data!I$5:I$116)</f>
        <v>710185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0.44848672313695631</v>
      </c>
      <c r="P34" s="207">
        <f t="shared" si="21"/>
        <v>0.63651425145784513</v>
      </c>
      <c r="Q34" s="207">
        <f t="shared" si="21"/>
        <v>0.32778784990973819</v>
      </c>
      <c r="R34" s="207">
        <f t="shared" si="21"/>
        <v>0.25059921669405355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78552</v>
      </c>
      <c r="D35" s="202">
        <f>SUMIF(BS.data!$D$5:$D$116,FSA!$A35,BS.data!F$5:F$116)</f>
        <v>189735</v>
      </c>
      <c r="E35" s="202">
        <f>SUMIF(BS.data!$D$5:$D$116,FSA!$A35,BS.data!G$5:G$116)</f>
        <v>238438</v>
      </c>
      <c r="F35" s="202">
        <f>SUMIF(BS.data!$D$5:$D$116,FSA!$A35,BS.data!H$5:H$116)</f>
        <v>342728</v>
      </c>
      <c r="G35" s="202">
        <f>SUMIF(BS.data!$D$5:$D$116,FSA!$A35,BS.data!I$5:I$116)</f>
        <v>288914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39.157391346246506</v>
      </c>
      <c r="P35" s="131">
        <f t="shared" si="22"/>
        <v>17.855870877001951</v>
      </c>
      <c r="Q35" s="131">
        <f t="shared" si="22"/>
        <v>59.68174713442167</v>
      </c>
      <c r="R35" s="131">
        <f t="shared" si="22"/>
        <v>71.049879791579158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56008</v>
      </c>
      <c r="D36" s="202">
        <f>SUMIF(BS.data!$D$5:$D$116,FSA!$A36,BS.data!F$5:F$116)</f>
        <v>122034</v>
      </c>
      <c r="E36" s="202">
        <f>SUMIF(BS.data!$D$5:$D$116,FSA!$A36,BS.data!G$5:G$116)</f>
        <v>122818</v>
      </c>
      <c r="F36" s="202">
        <f>SUMIF(BS.data!$D$5:$D$116,FSA!$A36,BS.data!H$5:H$116)</f>
        <v>156225</v>
      </c>
      <c r="G36" s="202">
        <f>SUMIF(BS.data!$D$5:$D$116,FSA!$A36,BS.data!I$5:I$116)</f>
        <v>207884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491.77017497172511</v>
      </c>
      <c r="P36" s="131">
        <f t="shared" si="23"/>
        <v>270.76380669908315</v>
      </c>
      <c r="Q36" s="131">
        <f t="shared" si="23"/>
        <v>536.99277671553</v>
      </c>
      <c r="R36" s="131">
        <f t="shared" si="23"/>
        <v>389.10329487001252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97.672892688443881</v>
      </c>
      <c r="P37" s="131">
        <f t="shared" si="24"/>
        <v>46.285345577435869</v>
      </c>
      <c r="Q37" s="131">
        <f t="shared" si="24"/>
        <v>13.037099001487146</v>
      </c>
      <c r="R37" s="131">
        <f t="shared" si="24"/>
        <v>28.020714583622969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758872</v>
      </c>
      <c r="D38" s="208">
        <f t="shared" si="25"/>
        <v>921125</v>
      </c>
      <c r="E38" s="208">
        <f t="shared" si="25"/>
        <v>1260852</v>
      </c>
      <c r="F38" s="208">
        <f t="shared" si="25"/>
        <v>1408768</v>
      </c>
      <c r="G38" s="208">
        <f t="shared" si="25"/>
        <v>1582776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42863</v>
      </c>
      <c r="O38" s="209">
        <f t="shared" si="26"/>
        <v>12630</v>
      </c>
      <c r="P38" s="209">
        <f t="shared" si="26"/>
        <v>-5640</v>
      </c>
      <c r="Q38" s="209">
        <f t="shared" si="26"/>
        <v>-3842</v>
      </c>
      <c r="R38" s="209">
        <f t="shared" si="26"/>
        <v>-54118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0.22282050046577367</v>
      </c>
      <c r="P39" s="133">
        <f t="shared" si="27"/>
        <v>1.5856812304341907E-2</v>
      </c>
      <c r="Q39" s="133">
        <f t="shared" si="27"/>
        <v>-3.9208389156287729E-2</v>
      </c>
      <c r="R39" s="133">
        <f t="shared" si="27"/>
        <v>-0.25900669413436533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283</v>
      </c>
      <c r="D40" s="202">
        <f>SUMIF(BS.data!$D$5:$D$116,FSA!$A40,BS.data!F$5:F$116)</f>
        <v>15806</v>
      </c>
      <c r="E40" s="202">
        <f>SUMIF(BS.data!$D$5:$D$116,FSA!$A40,BS.data!G$5:G$116)</f>
        <v>1980</v>
      </c>
      <c r="F40" s="202">
        <f>SUMIF(BS.data!$D$5:$D$116,FSA!$A40,BS.data!H$5:H$116)</f>
        <v>710</v>
      </c>
      <c r="G40" s="202">
        <f>SUMIF(BS.data!$D$5:$D$116,FSA!$A40,BS.data!I$5:I$116)</f>
        <v>4812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1.3988160097055751</v>
      </c>
      <c r="P40" s="210">
        <f t="shared" si="28"/>
        <v>1.8003528662212276</v>
      </c>
      <c r="Q40" s="210">
        <f t="shared" si="28"/>
        <v>0.86666212734238091</v>
      </c>
      <c r="R40" s="210">
        <f t="shared" si="28"/>
        <v>0.61459068575618836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7684</v>
      </c>
      <c r="D41" s="202">
        <f>SUMIF(BS.data!$D$5:$D$116,FSA!$A41,BS.data!F$5:F$116)</f>
        <v>4704</v>
      </c>
      <c r="E41" s="202">
        <f>SUMIF(BS.data!$D$5:$D$116,FSA!$A41,BS.data!G$5:G$116)</f>
        <v>66867</v>
      </c>
      <c r="F41" s="202">
        <f>SUMIF(BS.data!$D$5:$D$116,FSA!$A41,BS.data!H$5:H$116)</f>
        <v>65177</v>
      </c>
      <c r="G41" s="202">
        <f>SUMIF(BS.data!$D$5:$D$116,FSA!$A41,BS.data!I$5:I$116)</f>
        <v>65918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0.29357620385621547</v>
      </c>
      <c r="O41" s="137">
        <f t="shared" si="29"/>
        <v>7.5466816647919011</v>
      </c>
      <c r="P41" s="137">
        <f t="shared" si="29"/>
        <v>3.8328645313492422</v>
      </c>
      <c r="Q41" s="137">
        <f t="shared" si="29"/>
        <v>2.4386822194199245</v>
      </c>
      <c r="R41" s="137">
        <f t="shared" si="29"/>
        <v>4.4034357105674129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0</v>
      </c>
      <c r="D42" s="202">
        <f>SUMIF(BS.data!$D$5:$D$116,FSA!$A42,BS.data!F$5:F$116)</f>
        <v>0</v>
      </c>
      <c r="E42" s="202">
        <f>SUMIF(BS.data!$D$5:$D$116,FSA!$A42,BS.data!G$5:G$116)</f>
        <v>0</v>
      </c>
      <c r="F42" s="202">
        <f>SUMIF(BS.data!$D$5:$D$116,FSA!$A42,BS.data!H$5:H$116)</f>
        <v>0</v>
      </c>
      <c r="G42" s="202">
        <f>SUMIF(BS.data!$D$5:$D$116,FSA!$A42,BS.data!I$5:I$116)</f>
        <v>12219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4.0726901260786583E-2</v>
      </c>
      <c r="O42" s="138">
        <f t="shared" si="30"/>
        <v>0.48489447817288234</v>
      </c>
      <c r="P42" s="138">
        <f t="shared" si="30"/>
        <v>0.19165192141917337</v>
      </c>
      <c r="Q42" s="138">
        <f t="shared" si="30"/>
        <v>0.25589242296432291</v>
      </c>
      <c r="R42" s="138">
        <f t="shared" si="30"/>
        <v>0.45361027446844643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17593</v>
      </c>
      <c r="D43" s="202">
        <f>SUMIF(BS.data!$D$5:$D$116,FSA!$A43,BS.data!F$5:F$116)</f>
        <v>19832</v>
      </c>
      <c r="E43" s="202">
        <f>SUMIF(BS.data!$D$5:$D$116,FSA!$A43,BS.data!G$5:G$116)</f>
        <v>24457</v>
      </c>
      <c r="F43" s="202">
        <f>SUMIF(BS.data!$D$5:$D$116,FSA!$A43,BS.data!H$5:H$116)</f>
        <v>25284</v>
      </c>
      <c r="G43" s="202">
        <f>SUMIF(BS.data!$D$5:$D$116,FSA!$A43,BS.data!I$5:I$116)</f>
        <v>26119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507775</v>
      </c>
      <c r="D44" s="202">
        <f>SUMIF(BS.data!$D$5:$D$116,FSA!$A44,BS.data!F$5:F$116)</f>
        <v>594409</v>
      </c>
      <c r="E44" s="202">
        <f>SUMIF(BS.data!$D$5:$D$116,FSA!$A44,BS.data!G$5:G$116)</f>
        <v>708349</v>
      </c>
      <c r="F44" s="202">
        <f>SUMIF(BS.data!$D$5:$D$116,FSA!$A44,BS.data!H$5:H$116)</f>
        <v>733424</v>
      </c>
      <c r="G44" s="202">
        <f>SUMIF(BS.data!$D$5:$D$116,FSA!$A44,BS.data!I$5:I$116)</f>
        <v>751201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3360</v>
      </c>
      <c r="D45" s="202">
        <f>SUMIF(BS.data!$D$5:$D$116,FSA!$A45,BS.data!F$5:F$116)</f>
        <v>4215</v>
      </c>
      <c r="E45" s="202">
        <f>SUMIF(BS.data!$D$5:$D$116,FSA!$A45,BS.data!G$5:G$116)</f>
        <v>7396</v>
      </c>
      <c r="F45" s="202">
        <f>SUMIF(BS.data!$D$5:$D$116,FSA!$A45,BS.data!H$5:H$116)</f>
        <v>3423</v>
      </c>
      <c r="G45" s="202">
        <f>SUMIF(BS.data!$D$5:$D$116,FSA!$A45,BS.data!I$5:I$116)</f>
        <v>8233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4.4944319557963582E-2</v>
      </c>
      <c r="P45" s="136">
        <f t="shared" si="31"/>
        <v>6.6192017972776532E-2</v>
      </c>
      <c r="Q45" s="136">
        <f t="shared" si="31"/>
        <v>5.3417183322389546E-2</v>
      </c>
      <c r="R45" s="136">
        <f t="shared" si="31"/>
        <v>9.6479405118632414E-2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4600</v>
      </c>
      <c r="F46" s="202">
        <f>SUMIF(BS.data!$D$5:$D$116,FSA!$A46,BS.data!H$5:H$116)</f>
        <v>10600</v>
      </c>
      <c r="G46" s="202">
        <f>SUMIF(BS.data!$D$5:$D$116,FSA!$A46,BS.data!I$5:I$116)</f>
        <v>15080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0.41397255424403062</v>
      </c>
      <c r="O46" s="137">
        <f t="shared" si="32"/>
        <v>0.41471689535587358</v>
      </c>
      <c r="P46" s="137">
        <f t="shared" si="32"/>
        <v>0.50621552076339926</v>
      </c>
      <c r="Q46" s="137">
        <f t="shared" si="32"/>
        <v>0.64294252723428424</v>
      </c>
      <c r="R46" s="137">
        <f t="shared" si="32"/>
        <v>0.69943984598717346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12136</v>
      </c>
      <c r="E47" s="202">
        <f>SUMIF(BS.data!$D$5:$D$116,FSA!$A47,BS.data!G$5:G$116)</f>
        <v>23449</v>
      </c>
      <c r="F47" s="202">
        <f>SUMIF(BS.data!$D$5:$D$116,FSA!$A47,BS.data!H$5:H$116)</f>
        <v>18849</v>
      </c>
      <c r="G47" s="202">
        <f>SUMIF(BS.data!$D$5:$D$116,FSA!$A47,BS.data!I$5:I$116)</f>
        <v>47769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0.13811154988562779</v>
      </c>
      <c r="P47" s="211">
        <f t="shared" si="33"/>
        <v>0.20141606646608118</v>
      </c>
      <c r="Q47" s="211">
        <f t="shared" si="33"/>
        <v>0.35876225863434247</v>
      </c>
      <c r="R47" s="211">
        <f t="shared" si="33"/>
        <v>0.94117735148329518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12136</v>
      </c>
      <c r="E48" s="208">
        <f t="shared" si="34"/>
        <v>28049</v>
      </c>
      <c r="F48" s="208">
        <f t="shared" si="34"/>
        <v>29449</v>
      </c>
      <c r="G48" s="208">
        <f t="shared" si="34"/>
        <v>62849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0.13811154988562779</v>
      </c>
      <c r="P48" s="174">
        <f t="shared" si="35"/>
        <v>0.20141606646608118</v>
      </c>
      <c r="Q48" s="174">
        <f t="shared" si="35"/>
        <v>0.35876225863434247</v>
      </c>
      <c r="R48" s="174">
        <f t="shared" si="35"/>
        <v>0.94117735148329518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536695</v>
      </c>
      <c r="D49" s="208">
        <f t="shared" si="36"/>
        <v>651102</v>
      </c>
      <c r="E49" s="208">
        <f t="shared" si="36"/>
        <v>837098</v>
      </c>
      <c r="F49" s="208">
        <f t="shared" si="36"/>
        <v>857467</v>
      </c>
      <c r="G49" s="208">
        <f t="shared" si="36"/>
        <v>931351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>
        <f t="shared" si="37"/>
        <v>5.8239123269611071</v>
      </c>
      <c r="P49" s="136">
        <f t="shared" si="37"/>
        <v>6.6205568825983097</v>
      </c>
      <c r="Q49" s="136">
        <f t="shared" si="37"/>
        <v>3.4212367143196714</v>
      </c>
      <c r="R49" s="136">
        <f t="shared" si="37"/>
        <v>1.1986507342996706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 t="e">
        <f t="shared" ref="N50:U50" si="38">N13/C48</f>
        <v>#DIV/0!</v>
      </c>
      <c r="O50" s="136">
        <f t="shared" si="38"/>
        <v>7.9734673698088336</v>
      </c>
      <c r="P50" s="136">
        <f t="shared" si="38"/>
        <v>8.7843416877607048</v>
      </c>
      <c r="Q50" s="136">
        <f t="shared" si="38"/>
        <v>3.1447587354409317</v>
      </c>
      <c r="R50" s="136">
        <f t="shared" si="38"/>
        <v>-4.4403411351015931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151165</v>
      </c>
      <c r="D51" s="202">
        <f>SUMIF(BS.data!$D$5:$D$116,FSA!$A51,BS.data!F$5:F$116)</f>
        <v>180789</v>
      </c>
      <c r="E51" s="202">
        <f>SUMIF(BS.data!$D$5:$D$116,FSA!$A51,BS.data!G$5:G$116)</f>
        <v>197770</v>
      </c>
      <c r="F51" s="202">
        <f>SUMIF(BS.data!$D$5:$D$116,FSA!$A51,BS.data!H$5:H$116)</f>
        <v>255774</v>
      </c>
      <c r="G51" s="202">
        <f>SUMIF(BS.data!$D$5:$D$116,FSA!$A51,BS.data!I$5:I$116)</f>
        <v>307939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>
        <f t="shared" si="39"/>
        <v>2.9981048121292022</v>
      </c>
      <c r="P51" s="136">
        <f t="shared" si="39"/>
        <v>7.2783343434703553</v>
      </c>
      <c r="Q51" s="136">
        <f t="shared" si="39"/>
        <v>2.0940609188767021</v>
      </c>
      <c r="R51" s="136">
        <f t="shared" si="39"/>
        <v>-5.2478957501312671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71012</v>
      </c>
      <c r="D52" s="202">
        <f>SUMIF(BS.data!$D$5:$D$116,FSA!$A52,BS.data!F$5:F$116)</f>
        <v>89234</v>
      </c>
      <c r="E52" s="202">
        <f>SUMIF(BS.data!$D$5:$D$116,FSA!$A52,BS.data!G$5:G$116)</f>
        <v>224246</v>
      </c>
      <c r="F52" s="202">
        <f>SUMIF(BS.data!$D$5:$D$116,FSA!$A52,BS.data!H$5:H$116)</f>
        <v>293923</v>
      </c>
      <c r="G52" s="202">
        <f>SUMIF(BS.data!$D$5:$D$116,FSA!$A52,BS.data!I$5:I$116)</f>
        <v>342075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>
        <f t="shared" si="40"/>
        <v>1.8648648648648649</v>
      </c>
      <c r="P52" s="136">
        <f t="shared" si="40"/>
        <v>6.9436700060608221</v>
      </c>
      <c r="Q52" s="136">
        <f t="shared" si="40"/>
        <v>3.9548032191245883</v>
      </c>
      <c r="R52" s="136">
        <f t="shared" si="40"/>
        <v>-3.9087177202501233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1736</v>
      </c>
      <c r="F53" s="202">
        <f>SUMIF(BS.data!$D$5:$D$116,FSA!$A53,BS.data!H$5:H$116)</f>
        <v>1605</v>
      </c>
      <c r="G53" s="202">
        <f>SUMIF(BS.data!$D$5:$D$116,FSA!$A53,BS.data!I$5:I$116)</f>
        <v>1410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4.3011209991529596E-2</v>
      </c>
      <c r="P53" s="172">
        <f t="shared" si="41"/>
        <v>6.2082642579365695E-2</v>
      </c>
      <c r="Q53" s="172">
        <f t="shared" si="41"/>
        <v>5.0708479193320374E-2</v>
      </c>
      <c r="R53" s="172">
        <f t="shared" si="41"/>
        <v>8.799016622495881E-2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222177</v>
      </c>
      <c r="D54" s="212">
        <f t="shared" si="42"/>
        <v>270023</v>
      </c>
      <c r="E54" s="212">
        <f t="shared" si="42"/>
        <v>423752</v>
      </c>
      <c r="F54" s="212">
        <f t="shared" si="42"/>
        <v>551302</v>
      </c>
      <c r="G54" s="212">
        <f t="shared" si="42"/>
        <v>651424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758872</v>
      </c>
      <c r="D55" s="208">
        <f t="shared" si="43"/>
        <v>921125</v>
      </c>
      <c r="E55" s="208">
        <f t="shared" si="43"/>
        <v>1260850</v>
      </c>
      <c r="F55" s="208">
        <f t="shared" si="43"/>
        <v>1408769</v>
      </c>
      <c r="G55" s="208">
        <f t="shared" si="43"/>
        <v>1582775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-1.923736480373756</v>
      </c>
      <c r="O55" s="137">
        <f t="shared" si="44"/>
        <v>-1.1911689004270007</v>
      </c>
      <c r="P55" s="137">
        <f t="shared" si="44"/>
        <v>-1.0366841926409787</v>
      </c>
      <c r="Q55" s="137">
        <f t="shared" si="44"/>
        <v>-0.82505233066449968</v>
      </c>
      <c r="R55" s="137">
        <f t="shared" si="44"/>
        <v>-0.39604620032421278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2</v>
      </c>
      <c r="F56" s="191">
        <f t="shared" si="45"/>
        <v>-1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-8.325411975534692</v>
      </c>
      <c r="O56" s="211">
        <f t="shared" si="46"/>
        <v>-3.6603999044053213</v>
      </c>
      <c r="P56" s="211">
        <f t="shared" si="46"/>
        <v>-3.1545322025865472</v>
      </c>
      <c r="Q56" s="211">
        <f t="shared" si="46"/>
        <v>-5.5412438326125359</v>
      </c>
      <c r="R56" s="211">
        <f t="shared" si="46"/>
        <v>-3.8635158812165864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-8.325411975534692</v>
      </c>
      <c r="O57" s="211">
        <f t="shared" si="47"/>
        <v>-3.6603999044053213</v>
      </c>
      <c r="P57" s="211">
        <f t="shared" si="47"/>
        <v>-3.1545322025865472</v>
      </c>
      <c r="Q57" s="211">
        <f t="shared" si="47"/>
        <v>-5.5412438326125359</v>
      </c>
      <c r="R57" s="211">
        <f t="shared" si="47"/>
        <v>-3.8635158812165864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-0.10036732879436606</v>
      </c>
      <c r="O58" s="136">
        <f t="shared" si="48"/>
        <v>-0.21974362880584997</v>
      </c>
      <c r="P58" s="136">
        <f t="shared" si="48"/>
        <v>-0.4227208471717312</v>
      </c>
      <c r="Q58" s="136">
        <f t="shared" si="48"/>
        <v>-0.22150453003497833</v>
      </c>
      <c r="R58" s="136">
        <f t="shared" si="48"/>
        <v>-0.29199903873733496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-8.9658641585363005E-2</v>
      </c>
      <c r="O59" s="136">
        <f t="shared" si="49"/>
        <v>-0.30084907801506638</v>
      </c>
      <c r="P59" s="136">
        <f t="shared" si="49"/>
        <v>-0.56087794817629077</v>
      </c>
      <c r="Q59" s="136">
        <f t="shared" si="49"/>
        <v>-0.20360424137028887</v>
      </c>
      <c r="R59" s="136">
        <f t="shared" si="49"/>
        <v>1.081695698349574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-8.2569429821482881E-2</v>
      </c>
      <c r="O60" s="136">
        <f t="shared" si="50"/>
        <v>-0.11312231262611032</v>
      </c>
      <c r="P60" s="136">
        <f t="shared" si="50"/>
        <v>-0.4647197681750615</v>
      </c>
      <c r="Q60" s="136">
        <f t="shared" si="50"/>
        <v>-0.13557786801450139</v>
      </c>
      <c r="R60" s="136">
        <f t="shared" si="50"/>
        <v>1.278421203593882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-9.6815703890877611E-2</v>
      </c>
      <c r="O61" s="136">
        <f t="shared" si="51"/>
        <v>-7.0363726243070732E-2</v>
      </c>
      <c r="P61" s="136">
        <f t="shared" si="51"/>
        <v>-0.44335153665970856</v>
      </c>
      <c r="Q61" s="136">
        <f t="shared" si="51"/>
        <v>-0.25604975673459335</v>
      </c>
      <c r="R61" s="136">
        <f t="shared" si="51"/>
        <v>0.95218881059249438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8203.4</v>
      </c>
      <c r="O64" s="211">
        <f t="shared" si="52"/>
        <v>464.36046511627904</v>
      </c>
      <c r="P64" s="211" t="e">
        <f t="shared" si="52"/>
        <v>#DIV/0!</v>
      </c>
      <c r="Q64" s="211">
        <f t="shared" si="52"/>
        <v>91.794973544973544</v>
      </c>
      <c r="R64" s="211">
        <f t="shared" si="52"/>
        <v>77.490883590462829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10267.6</v>
      </c>
      <c r="O65" s="216">
        <f t="shared" si="53"/>
        <v>510.87790697674421</v>
      </c>
      <c r="P65" s="216" t="e">
        <f t="shared" si="53"/>
        <v>#DIV/0!</v>
      </c>
      <c r="Q65" s="216">
        <f t="shared" si="53"/>
        <v>108.57804232804233</v>
      </c>
      <c r="R65" s="216">
        <f t="shared" si="53"/>
        <v>93.656381486676011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8580.6</v>
      </c>
      <c r="O66" s="140">
        <f t="shared" si="54"/>
        <v>6.5347689898198906</v>
      </c>
      <c r="P66" s="140">
        <f t="shared" si="54"/>
        <v>330.25531914893617</v>
      </c>
      <c r="Q66" s="140">
        <f t="shared" si="54"/>
        <v>134.26984126984127</v>
      </c>
      <c r="R66" s="140">
        <f t="shared" si="54"/>
        <v>104.90896551724138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8.57760375880971</v>
      </c>
      <c r="P67" s="211">
        <f t="shared" si="55"/>
        <v>437.86524822695037</v>
      </c>
      <c r="Q67" s="211">
        <f t="shared" si="55"/>
        <v>123.5</v>
      </c>
      <c r="R67" s="211">
        <f t="shared" si="55"/>
        <v>-383.92551724137928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-24498</v>
      </c>
      <c r="O74" s="218">
        <f t="shared" si="56"/>
        <v>-18460</v>
      </c>
      <c r="P74" s="218">
        <f t="shared" si="56"/>
        <v>-83307</v>
      </c>
      <c r="Q74" s="218">
        <f t="shared" si="56"/>
        <v>-85211</v>
      </c>
      <c r="R74" s="218">
        <f t="shared" si="56"/>
        <v>-85629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-34585.79460321075</v>
      </c>
      <c r="O75" s="219">
        <f t="shared" si="57"/>
        <v>-24334.791132942348</v>
      </c>
      <c r="P75" s="219">
        <f t="shared" si="57"/>
        <v>-122182.41740472849</v>
      </c>
      <c r="Q75" s="219">
        <f t="shared" si="57"/>
        <v>-123748.45305181235</v>
      </c>
      <c r="R75" s="219">
        <f t="shared" si="57"/>
        <v>-126191.23308835151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1.4648753273369011</v>
      </c>
      <c r="O76" s="138">
        <f t="shared" si="58"/>
        <v>1.1954224979356778</v>
      </c>
      <c r="P76" s="138">
        <f t="shared" si="58"/>
        <v>1.5543415335271924</v>
      </c>
      <c r="Q76" s="138">
        <f t="shared" si="58"/>
        <v>2.0234080372799119</v>
      </c>
      <c r="R76" s="138">
        <f t="shared" si="58"/>
        <v>2.127825193614667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77196</v>
      </c>
      <c r="F4" s="264">
        <v>112922</v>
      </c>
      <c r="G4" s="264">
        <v>233588</v>
      </c>
      <c r="H4" s="264">
        <v>168473</v>
      </c>
      <c r="I4" s="264">
        <v>161553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10321</v>
      </c>
      <c r="F6" s="264">
        <v>8001</v>
      </c>
      <c r="G6" s="264">
        <v>11021</v>
      </c>
      <c r="H6" s="264">
        <v>12688</v>
      </c>
      <c r="I6" s="264">
        <v>11526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-402</v>
      </c>
      <c r="F7" s="264">
        <v>-998</v>
      </c>
      <c r="G7" s="264">
        <v>2866</v>
      </c>
      <c r="H7" s="264">
        <v>-2319</v>
      </c>
      <c r="I7" s="264">
        <v>1477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-34693</v>
      </c>
      <c r="F9" s="264">
        <v>-36648</v>
      </c>
      <c r="G9" s="264">
        <v>-41101</v>
      </c>
      <c r="H9" s="264">
        <v>-60997</v>
      </c>
      <c r="I9" s="264">
        <v>-79057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5</v>
      </c>
      <c r="F10" s="264">
        <v>172</v>
      </c>
      <c r="G10" s="264">
        <v>564</v>
      </c>
      <c r="H10" s="264">
        <v>756</v>
      </c>
      <c r="I10" s="264">
        <v>713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678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52428</v>
      </c>
      <c r="F12" s="301">
        <v>83449</v>
      </c>
      <c r="G12" s="301">
        <v>207617</v>
      </c>
      <c r="H12" s="301">
        <v>118601</v>
      </c>
      <c r="I12" s="301">
        <v>96211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-12403</v>
      </c>
      <c r="F13" s="264">
        <v>-63841</v>
      </c>
      <c r="G13" s="264">
        <v>1029</v>
      </c>
      <c r="H13" s="264">
        <v>-6475</v>
      </c>
      <c r="I13" s="264">
        <v>-304191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10808</v>
      </c>
      <c r="F14" s="264">
        <v>15785</v>
      </c>
      <c r="G14" s="264">
        <v>-38802</v>
      </c>
      <c r="H14" s="264">
        <v>32049</v>
      </c>
      <c r="I14" s="264">
        <v>2072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8406</v>
      </c>
      <c r="F15" s="264">
        <v>85015</v>
      </c>
      <c r="G15" s="264">
        <v>153079</v>
      </c>
      <c r="H15" s="264">
        <v>-17842</v>
      </c>
      <c r="I15" s="264">
        <v>-36001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-4468</v>
      </c>
      <c r="F16" s="264">
        <v>-5339</v>
      </c>
      <c r="G16" s="264">
        <v>-47059</v>
      </c>
      <c r="H16" s="264">
        <v>-5219</v>
      </c>
      <c r="I16" s="264">
        <v>-4340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-172</v>
      </c>
      <c r="G17" s="264">
        <v>-724</v>
      </c>
      <c r="H17" s="264">
        <v>797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-5</v>
      </c>
      <c r="F18" s="264">
        <v>-12770</v>
      </c>
      <c r="G18" s="264">
        <v>-564</v>
      </c>
      <c r="H18" s="264">
        <v>-756</v>
      </c>
      <c r="I18" s="264">
        <v>-725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-9525</v>
      </c>
      <c r="F19" s="264">
        <v>0</v>
      </c>
      <c r="G19" s="264">
        <v>-21353</v>
      </c>
      <c r="H19" s="264">
        <v>-17093</v>
      </c>
      <c r="I19" s="264">
        <v>-20152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-6920</v>
      </c>
      <c r="F21" s="264">
        <v>-5533</v>
      </c>
      <c r="G21" s="264">
        <v>-7555</v>
      </c>
      <c r="H21" s="264">
        <v>-10655</v>
      </c>
      <c r="I21" s="264">
        <v>-11945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38321</v>
      </c>
      <c r="F22" s="301">
        <v>96594</v>
      </c>
      <c r="G22" s="301">
        <v>245668</v>
      </c>
      <c r="H22" s="301">
        <v>93409</v>
      </c>
      <c r="I22" s="301">
        <v>-279071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-3258</v>
      </c>
      <c r="F24" s="264">
        <v>-60381</v>
      </c>
      <c r="G24" s="264">
        <v>-42253</v>
      </c>
      <c r="H24" s="264">
        <v>-31062</v>
      </c>
      <c r="I24" s="264">
        <v>-50953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228</v>
      </c>
      <c r="F25" s="264">
        <v>0</v>
      </c>
      <c r="G25" s="264">
        <v>11</v>
      </c>
      <c r="H25" s="264">
        <v>120</v>
      </c>
      <c r="I25" s="264">
        <v>199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-718817</v>
      </c>
      <c r="F26" s="264">
        <v>-618898</v>
      </c>
      <c r="G26" s="264">
        <v>-786317</v>
      </c>
      <c r="H26" s="264">
        <v>-682082</v>
      </c>
      <c r="I26" s="264">
        <v>-858062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708421</v>
      </c>
      <c r="F27" s="264">
        <v>658227</v>
      </c>
      <c r="G27" s="264">
        <v>595980</v>
      </c>
      <c r="H27" s="264">
        <v>625971</v>
      </c>
      <c r="I27" s="264">
        <v>1059611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-105703</v>
      </c>
      <c r="G28" s="264">
        <v>-28997</v>
      </c>
      <c r="H28" s="264">
        <v>-50675</v>
      </c>
      <c r="I28" s="264">
        <v>-4700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7529</v>
      </c>
      <c r="F29" s="264">
        <v>0</v>
      </c>
      <c r="G29" s="264">
        <v>880</v>
      </c>
      <c r="H29" s="264">
        <v>4145</v>
      </c>
      <c r="I29" s="264">
        <v>8712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35739</v>
      </c>
      <c r="F30" s="264">
        <v>33974</v>
      </c>
      <c r="G30" s="264">
        <v>41175</v>
      </c>
      <c r="H30" s="264">
        <v>71801</v>
      </c>
      <c r="I30" s="264">
        <v>115701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29843</v>
      </c>
      <c r="F31" s="301">
        <v>-92781</v>
      </c>
      <c r="G31" s="301">
        <v>-219521</v>
      </c>
      <c r="H31" s="301">
        <v>-61782</v>
      </c>
      <c r="I31" s="301">
        <v>270508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1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-10071</v>
      </c>
      <c r="F34" s="264">
        <v>-1</v>
      </c>
      <c r="G34" s="264">
        <v>0</v>
      </c>
      <c r="H34" s="264">
        <v>-1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800</v>
      </c>
      <c r="F35" s="264">
        <v>253124</v>
      </c>
      <c r="G35" s="264">
        <v>17064</v>
      </c>
      <c r="H35" s="264">
        <v>6000</v>
      </c>
      <c r="I35" s="264">
        <v>263000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-1110</v>
      </c>
      <c r="F36" s="264">
        <v>-240989</v>
      </c>
      <c r="G36" s="264">
        <v>-1150</v>
      </c>
      <c r="H36" s="264">
        <v>-4600</v>
      </c>
      <c r="I36" s="264">
        <v>-229600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-29650</v>
      </c>
      <c r="F38" s="264">
        <v>-47727</v>
      </c>
      <c r="G38" s="264">
        <v>-50562</v>
      </c>
      <c r="H38" s="264">
        <v>-17004</v>
      </c>
      <c r="I38" s="264">
        <v>-31535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-40032</v>
      </c>
      <c r="F39" s="301">
        <v>-35592</v>
      </c>
      <c r="G39" s="301">
        <v>-34648</v>
      </c>
      <c r="H39" s="301">
        <v>-15605</v>
      </c>
      <c r="I39" s="301">
        <v>1866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28132</v>
      </c>
      <c r="F40" s="301">
        <v>-31779</v>
      </c>
      <c r="G40" s="301">
        <v>-8502</v>
      </c>
      <c r="H40" s="301">
        <v>16021</v>
      </c>
      <c r="I40" s="301">
        <v>-6696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18381</v>
      </c>
      <c r="F41" s="301">
        <v>46513</v>
      </c>
      <c r="G41" s="301">
        <v>14733</v>
      </c>
      <c r="H41" s="301">
        <v>6231</v>
      </c>
      <c r="I41" s="301">
        <v>22252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46513</v>
      </c>
      <c r="F43" s="301">
        <v>14733</v>
      </c>
      <c r="G43" s="301">
        <v>6231</v>
      </c>
      <c r="H43" s="301">
        <v>22252</v>
      </c>
      <c r="I43" s="301">
        <v>15556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-0.29167450737923062</v>
      </c>
      <c r="D8" s="136">
        <f>FSA!D8/FSA!D$7</f>
        <v>-0.24141530949857057</v>
      </c>
      <c r="E8" s="136">
        <f>FSA!E8/FSA!E$7</f>
        <v>-0.31817521891021278</v>
      </c>
      <c r="F8" s="136">
        <f>FSA!F8/FSA!F$7</f>
        <v>-0.31141765493971119</v>
      </c>
      <c r="G8" s="136">
        <f>FSA!G8/FSA!G$7</f>
        <v>-0.32143463611257583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0.70832549262076938</v>
      </c>
      <c r="D9" s="142">
        <f>FSA!D9/FSA!D$7</f>
        <v>0.7585846905014294</v>
      </c>
      <c r="E9" s="142">
        <f>FSA!E9/FSA!E$7</f>
        <v>0.68182478108978717</v>
      </c>
      <c r="F9" s="142">
        <f>FSA!F9/FSA!F$7</f>
        <v>0.68858234506028881</v>
      </c>
      <c r="G9" s="142">
        <f>FSA!G9/FSA!G$7</f>
        <v>0.67856536388742417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-0.15700690878787063</v>
      </c>
      <c r="D10" s="136">
        <f>FSA!D10/FSA!D$7</f>
        <v>-0.11718222993157945</v>
      </c>
      <c r="E10" s="136">
        <f>FSA!E10/FSA!E$7</f>
        <v>-0.10000907399845742</v>
      </c>
      <c r="F10" s="136">
        <f>FSA!F10/FSA!F$7</f>
        <v>-0.11466448336889462</v>
      </c>
      <c r="G10" s="136">
        <f>FSA!G10/FSA!G$7</f>
        <v>-0.18476347093994941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0.55131858383289878</v>
      </c>
      <c r="D12" s="142">
        <f>FSA!D12/FSA!D$7</f>
        <v>0.64140246056984995</v>
      </c>
      <c r="E12" s="142">
        <f>FSA!E12/FSA!E$7</f>
        <v>0.58181570709132979</v>
      </c>
      <c r="F12" s="142">
        <f>FSA!F12/FSA!F$7</f>
        <v>0.57391786169139414</v>
      </c>
      <c r="G12" s="142">
        <f>FSA!G12/FSA!G$7</f>
        <v>0.49380189294747473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6.424903895266002E-3</v>
      </c>
      <c r="D13" s="136">
        <f>FSA!D13/FSA!D$7</f>
        <v>-3.2307025151777968E-2</v>
      </c>
      <c r="E13" s="136">
        <f>FSA!E13/FSA!E$7</f>
        <v>0.2940020870196452</v>
      </c>
      <c r="F13" s="136">
        <f>FSA!F13/FSA!F$7</f>
        <v>0.30179956664847252</v>
      </c>
      <c r="G13" s="136">
        <f>FSA!G13/FSA!G$7</f>
        <v>0.23517950826265316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-6.7206107691066967E-5</v>
      </c>
      <c r="D14" s="136">
        <f>FSA!D14/FSA!D$7</f>
        <v>-1.3812598374610516E-3</v>
      </c>
      <c r="E14" s="136">
        <f>FSA!E14/FSA!E$7</f>
        <v>0</v>
      </c>
      <c r="F14" s="136">
        <f>FSA!F14/FSA!F$7</f>
        <v>-6.252170892671066E-3</v>
      </c>
      <c r="G14" s="136">
        <f>FSA!G14/FSA!G$7</f>
        <v>-6.3723869191788293E-3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0.47993225624344743</v>
      </c>
      <c r="D15" s="136">
        <f>FSA!D15/FSA!D$7</f>
        <v>0.2991150300343709</v>
      </c>
      <c r="E15" s="136">
        <f>FSA!E15/FSA!E$7</f>
        <v>0.18397078172496711</v>
      </c>
      <c r="F15" s="136">
        <f>FSA!F15/FSA!F$7</f>
        <v>0.52381779387684213</v>
      </c>
      <c r="G15" s="136">
        <f>FSA!G15/FSA!G$7</f>
        <v>0.72125946250301642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1.037608537863921</v>
      </c>
      <c r="D16" s="142">
        <f>FSA!D16/FSA!D$7</f>
        <v>0.90682920561498181</v>
      </c>
      <c r="E16" s="142">
        <f>FSA!E16/FSA!E$7</f>
        <v>1.0597885758359422</v>
      </c>
      <c r="F16" s="142">
        <f>FSA!F16/FSA!F$7</f>
        <v>1.3932830513240377</v>
      </c>
      <c r="G16" s="142">
        <f>FSA!G16/FSA!G$7</f>
        <v>1.4438684767939653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-0.11408908841635527</v>
      </c>
      <c r="D17" s="136">
        <f>FSA!D17/FSA!D$7</f>
        <v>-0.11686903729401561</v>
      </c>
      <c r="E17" s="136">
        <f>FSA!E17/FSA!E$7</f>
        <v>-0.10637448391633773</v>
      </c>
      <c r="F17" s="136">
        <f>FSA!F17/FSA!F$7</f>
        <v>-0.10628690517540813</v>
      </c>
      <c r="G17" s="136">
        <f>FSA!G17/FSA!G$7</f>
        <v>-0.1890087497430489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0.92351944944756581</v>
      </c>
      <c r="D18" s="142">
        <f>FSA!D18/FSA!D$7</f>
        <v>0.78996016832096627</v>
      </c>
      <c r="E18" s="142">
        <f>FSA!E18/FSA!E$7</f>
        <v>0.95341409191960436</v>
      </c>
      <c r="F18" s="142">
        <f>FSA!F18/FSA!F$7</f>
        <v>1.2869961461486297</v>
      </c>
      <c r="G18" s="142">
        <f>FSA!G18/FSA!G$7</f>
        <v>1.2548597270509165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0.13872684749590042</v>
      </c>
      <c r="D21" s="136">
        <f>FSA!D21/FSA!D$7</f>
        <v>6.4252674183289962E-2</v>
      </c>
      <c r="E21" s="136">
        <f>FSA!E21/FSA!E$7</f>
        <v>5.0002268499614352E-2</v>
      </c>
      <c r="F21" s="136">
        <f>FSA!F21/FSA!F$7</f>
        <v>0.10493061413519907</v>
      </c>
      <c r="G21" s="136">
        <f>FSA!G21/FSA!G$7</f>
        <v>0.10301280733584177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0.69004543132879914</v>
      </c>
      <c r="D25" s="136">
        <f>FSA!D25/FSA!D$7</f>
        <v>0.70565513475314001</v>
      </c>
      <c r="E25" s="136">
        <f>FSA!E25/FSA!E$7</f>
        <v>0.6318179755909441</v>
      </c>
      <c r="F25" s="136">
        <f>FSA!F25/FSA!F$7</f>
        <v>0.67884847582659325</v>
      </c>
      <c r="G25" s="136">
        <f>FSA!G25/FSA!G$7</f>
        <v>0.59681470028331651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0.69004543132879914</v>
      </c>
      <c r="D26" s="136">
        <f>FSA!D26/FSA!D$7</f>
        <v>0.70565513475314001</v>
      </c>
      <c r="E26" s="136">
        <f>FSA!E26/FSA!E$7</f>
        <v>0.6318179755909441</v>
      </c>
      <c r="F26" s="136">
        <f>FSA!F26/FSA!F$7</f>
        <v>0.67884847582659325</v>
      </c>
      <c r="G26" s="136">
        <f>FSA!G26/FSA!G$7</f>
        <v>0.59681470028331651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0.56321751230774098</v>
      </c>
      <c r="D29" s="136">
        <f>FSA!D29/FSA!D$38</f>
        <v>0.36236015741620303</v>
      </c>
      <c r="E29" s="136">
        <f>FSA!E29/FSA!E$38</f>
        <v>0.37065888779967832</v>
      </c>
      <c r="F29" s="136">
        <f>FSA!F29/FSA!F$38</f>
        <v>0.34377697392331458</v>
      </c>
      <c r="G29" s="136">
        <f>FSA!G29/FSA!G$38</f>
        <v>0.20270903779182903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1.9982289503368156E-2</v>
      </c>
      <c r="D30" s="136">
        <f>FSA!D30/FSA!D$38</f>
        <v>1.2543357307640115E-2</v>
      </c>
      <c r="E30" s="136">
        <f>FSA!E30/FSA!E$38</f>
        <v>7.9398692312817043E-3</v>
      </c>
      <c r="F30" s="136">
        <f>FSA!F30/FSA!F$38</f>
        <v>2.0962997455933129E-2</v>
      </c>
      <c r="G30" s="136">
        <f>FSA!G30/FSA!G$38</f>
        <v>8.862909217728851E-3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6.3757787874634986E-2</v>
      </c>
      <c r="D31" s="136">
        <f>FSA!D31/FSA!D$38</f>
        <v>3.5415388790880714E-2</v>
      </c>
      <c r="E31" s="136">
        <f>FSA!E31/FSA!E$38</f>
        <v>5.6647409846675108E-2</v>
      </c>
      <c r="F31" s="136">
        <f>FSA!F31/FSA!F$38</f>
        <v>2.7950663274577504E-2</v>
      </c>
      <c r="G31" s="136">
        <f>FSA!G31/FSA!G$38</f>
        <v>2.3568717241100445E-2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6.3554855100728452E-3</v>
      </c>
      <c r="D32" s="136">
        <f>FSA!D32/FSA!D$38</f>
        <v>9.2343601574162038E-3</v>
      </c>
      <c r="E32" s="136">
        <f>FSA!E32/FSA!E$38</f>
        <v>4.8340328603198469E-3</v>
      </c>
      <c r="F32" s="136">
        <f>FSA!F32/FSA!F$38</f>
        <v>1.3044731282936581E-2</v>
      </c>
      <c r="G32" s="136">
        <f>FSA!G32/FSA!G$38</f>
        <v>2.2315223379682282E-3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6.8522754825583228E-5</v>
      </c>
      <c r="D33" s="136">
        <f>FSA!D33/FSA!D$38</f>
        <v>3.1483240602524085E-4</v>
      </c>
      <c r="E33" s="136">
        <f>FSA!E33/FSA!E$38</f>
        <v>1.0627734262229032E-4</v>
      </c>
      <c r="F33" s="136">
        <f>FSA!F33/FSA!F$38</f>
        <v>3.1232963837906597E-5</v>
      </c>
      <c r="G33" s="136">
        <f>FSA!G33/FSA!G$38</f>
        <v>5.4334915363892301E-5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0.16930259648530976</v>
      </c>
      <c r="D34" s="136">
        <f>FSA!D34/FSA!D$38</f>
        <v>0.24166644049396119</v>
      </c>
      <c r="E34" s="136">
        <f>FSA!E34/FSA!E$38</f>
        <v>0.27329615212570546</v>
      </c>
      <c r="F34" s="136">
        <f>FSA!F34/FSA!F$38</f>
        <v>0.2400565600581501</v>
      </c>
      <c r="G34" s="136">
        <f>FSA!G34/FSA!G$38</f>
        <v>0.4486958356709983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0.10351152763575412</v>
      </c>
      <c r="D35" s="136">
        <f>FSA!D35/FSA!D$38</f>
        <v>0.20598181571447957</v>
      </c>
      <c r="E35" s="136">
        <f>FSA!E35/FSA!E$38</f>
        <v>0.18910863447890791</v>
      </c>
      <c r="F35" s="136">
        <f>FSA!F35/FSA!F$38</f>
        <v>0.24328207341450117</v>
      </c>
      <c r="G35" s="136">
        <f>FSA!G35/FSA!G$38</f>
        <v>0.18253625276097185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7.3804277928293568E-2</v>
      </c>
      <c r="D36" s="136">
        <f>FSA!D36/FSA!D$38</f>
        <v>0.13248364771339394</v>
      </c>
      <c r="E36" s="136">
        <f>FSA!E36/FSA!E$38</f>
        <v>9.7408736314809355E-2</v>
      </c>
      <c r="F36" s="136">
        <f>FSA!F36/FSA!F$38</f>
        <v>0.11089476762674905</v>
      </c>
      <c r="G36" s="136">
        <f>FSA!G36/FSA!G$38</f>
        <v>0.13134139006403939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3.7292191568538566E-4</v>
      </c>
      <c r="D40" s="136">
        <f>FSA!D40/FSA!D$55</f>
        <v>1.7159451757361922E-2</v>
      </c>
      <c r="E40" s="136">
        <f>FSA!E40/FSA!E$55</f>
        <v>1.5703691953840664E-3</v>
      </c>
      <c r="F40" s="136">
        <f>FSA!F40/FSA!F$55</f>
        <v>5.0398610418031628E-4</v>
      </c>
      <c r="G40" s="136">
        <f>FSA!G40/FSA!G$55</f>
        <v>3.0402299758335834E-3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1.012555477076503E-2</v>
      </c>
      <c r="D41" s="136">
        <f>FSA!D41/FSA!D$55</f>
        <v>5.1067987515266656E-3</v>
      </c>
      <c r="E41" s="136">
        <f>FSA!E41/FSA!E$55</f>
        <v>5.3033271205932507E-2</v>
      </c>
      <c r="F41" s="136">
        <f>FSA!F41/FSA!F$55</f>
        <v>4.6265214524169686E-2</v>
      </c>
      <c r="G41" s="136">
        <f>FSA!G41/FSA!G$55</f>
        <v>4.1647107137780165E-2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</v>
      </c>
      <c r="D42" s="136">
        <f>FSA!D42/FSA!D$55</f>
        <v>0</v>
      </c>
      <c r="E42" s="136">
        <f>FSA!E42/FSA!E$55</f>
        <v>0</v>
      </c>
      <c r="F42" s="136">
        <f>FSA!F42/FSA!F$55</f>
        <v>0</v>
      </c>
      <c r="G42" s="136">
        <f>FSA!G42/FSA!G$55</f>
        <v>7.7199854685599655E-3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2.3183092800893958E-2</v>
      </c>
      <c r="D43" s="136">
        <f>FSA!D43/FSA!D$55</f>
        <v>2.1530194056181302E-2</v>
      </c>
      <c r="E43" s="136">
        <f>FSA!E43/FSA!E$55</f>
        <v>1.9397232026014198E-2</v>
      </c>
      <c r="F43" s="136">
        <f>FSA!F43/FSA!F$55</f>
        <v>1.7947584025486081E-2</v>
      </c>
      <c r="G43" s="136">
        <f>FSA!G43/FSA!G$55</f>
        <v>1.6502029663091722E-2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0.66911811214539474</v>
      </c>
      <c r="D44" s="136">
        <f>FSA!D44/FSA!D$55</f>
        <v>0.645307640113991</v>
      </c>
      <c r="E44" s="136">
        <f>FSA!E44/FSA!E$55</f>
        <v>0.56180275211167074</v>
      </c>
      <c r="F44" s="136">
        <f>FSA!F44/FSA!F$55</f>
        <v>0.52061338658076661</v>
      </c>
      <c r="G44" s="136">
        <f>FSA!G44/FSA!G$55</f>
        <v>0.47461009935082371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4.4276241579607632E-3</v>
      </c>
      <c r="D45" s="136">
        <f>FSA!D45/FSA!D$55</f>
        <v>4.5759261772289322E-3</v>
      </c>
      <c r="E45" s="136">
        <f>FSA!E45/FSA!E$55</f>
        <v>5.8658841257881586E-3</v>
      </c>
      <c r="F45" s="136">
        <f>FSA!F45/FSA!F$55</f>
        <v>2.4297808938158064E-3</v>
      </c>
      <c r="G45" s="136">
        <f>FSA!G45/FSA!G$55</f>
        <v>5.2016237304733778E-3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3.6483324741245983E-3</v>
      </c>
      <c r="F46" s="136">
        <f>FSA!F46/FSA!F$55</f>
        <v>7.5242995835371161E-3</v>
      </c>
      <c r="G46" s="136">
        <f>FSA!G46/FSA!G$55</f>
        <v>9.5275702484560344E-3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1.3175193377663184E-2</v>
      </c>
      <c r="E47" s="136">
        <f>FSA!E47/FSA!E$55</f>
        <v>1.8597771344727763E-2</v>
      </c>
      <c r="F47" s="136">
        <f>FSA!F47/FSA!F$55</f>
        <v>1.3379766306612369E-2</v>
      </c>
      <c r="G47" s="136">
        <f>FSA!G47/FSA!G$55</f>
        <v>3.0180537347380392E-2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</v>
      </c>
      <c r="D48" s="136">
        <f>FSA!D48/FSA!D$55</f>
        <v>1.3175193377663184E-2</v>
      </c>
      <c r="E48" s="136">
        <f>FSA!E48/FSA!E$55</f>
        <v>2.2246103818852361E-2</v>
      </c>
      <c r="F48" s="136">
        <f>FSA!F48/FSA!F$55</f>
        <v>2.0904065890149485E-2</v>
      </c>
      <c r="G48" s="136">
        <f>FSA!G48/FSA!G$55</f>
        <v>3.9708107595836428E-2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0.70722730579069992</v>
      </c>
      <c r="D49" s="136">
        <f>FSA!D49/FSA!D$55</f>
        <v>0.70685520423395309</v>
      </c>
      <c r="E49" s="136">
        <f>FSA!E49/FSA!E$55</f>
        <v>0.66391561248364195</v>
      </c>
      <c r="F49" s="136">
        <f>FSA!F49/FSA!F$55</f>
        <v>0.60866401801856795</v>
      </c>
      <c r="G49" s="136">
        <f>FSA!G49/FSA!G$55</f>
        <v>0.58842918292239899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0.19919696602325557</v>
      </c>
      <c r="D51" s="136">
        <f>FSA!D51/FSA!D$55</f>
        <v>0.19626977880309404</v>
      </c>
      <c r="E51" s="136">
        <f>FSA!E51/FSA!E$55</f>
        <v>0.15685450291470041</v>
      </c>
      <c r="F51" s="136">
        <f>FSA!F51/FSA!F$55</f>
        <v>0.18155850959241721</v>
      </c>
      <c r="G51" s="136">
        <f>FSA!G51/FSA!G$55</f>
        <v>0.19455639620287155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9.3575728186044552E-2</v>
      </c>
      <c r="D52" s="136">
        <f>FSA!D52/FSA!D$55</f>
        <v>9.6875016962952906E-2</v>
      </c>
      <c r="E52" s="136">
        <f>FSA!E52/FSA!E$55</f>
        <v>0.17785303565055319</v>
      </c>
      <c r="F52" s="136">
        <f>FSA!F52/FSA!F$55</f>
        <v>0.20863817985773395</v>
      </c>
      <c r="G52" s="136">
        <f>FSA!G52/FSA!G$55</f>
        <v>0.21612358042046406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1.3768489511044137E-3</v>
      </c>
      <c r="F53" s="136">
        <f>FSA!F53/FSA!F$55</f>
        <v>1.1392925312808558E-3</v>
      </c>
      <c r="G53" s="136">
        <f>FSA!G53/FSA!G$55</f>
        <v>8.9084045426545148E-4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0.29277269420930013</v>
      </c>
      <c r="D54" s="136">
        <f>FSA!D54/FSA!D$55</f>
        <v>0.29314479576604696</v>
      </c>
      <c r="E54" s="136">
        <f>FSA!E54/FSA!E$55</f>
        <v>0.336084387516358</v>
      </c>
      <c r="F54" s="136">
        <f>FSA!F54/FSA!F$55</f>
        <v>0.39133598198143199</v>
      </c>
      <c r="G54" s="136">
        <f>FSA!G54/FSA!G$55</f>
        <v>0.41157081707760107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504437</v>
      </c>
      <c r="F4" s="299">
        <v>415481</v>
      </c>
      <c r="G4" s="299">
        <v>582417</v>
      </c>
      <c r="H4" s="299">
        <v>588090</v>
      </c>
      <c r="I4" s="299">
        <v>390662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46513</v>
      </c>
      <c r="F5" s="301">
        <v>14733</v>
      </c>
      <c r="G5" s="301">
        <v>6231</v>
      </c>
      <c r="H5" s="301">
        <v>22252</v>
      </c>
      <c r="I5" s="301">
        <v>15556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5083</v>
      </c>
      <c r="F6" s="264">
        <v>14733</v>
      </c>
      <c r="G6" s="264">
        <v>3231</v>
      </c>
      <c r="H6" s="264">
        <v>15752</v>
      </c>
      <c r="I6" s="264">
        <v>3336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41430</v>
      </c>
      <c r="F7" s="264">
        <v>0</v>
      </c>
      <c r="G7" s="264">
        <v>3000</v>
      </c>
      <c r="H7" s="264">
        <v>6500</v>
      </c>
      <c r="I7" s="264">
        <v>12220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380897</v>
      </c>
      <c r="F8" s="301">
        <v>319046</v>
      </c>
      <c r="G8" s="301">
        <v>461115</v>
      </c>
      <c r="H8" s="301">
        <v>462050</v>
      </c>
      <c r="I8" s="301">
        <v>305287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5721</v>
      </c>
      <c r="F9" s="264">
        <v>5721</v>
      </c>
      <c r="G9" s="264">
        <v>6445</v>
      </c>
      <c r="H9" s="264">
        <v>5648</v>
      </c>
      <c r="I9" s="264">
        <v>5648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-1026</v>
      </c>
      <c r="F10" s="264">
        <v>-954</v>
      </c>
      <c r="G10" s="264">
        <v>-885</v>
      </c>
      <c r="H10" s="264">
        <v>-88</v>
      </c>
      <c r="I10" s="264">
        <v>-573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376202</v>
      </c>
      <c r="F11" s="264">
        <v>314278</v>
      </c>
      <c r="G11" s="264">
        <v>455555</v>
      </c>
      <c r="H11" s="264">
        <v>456491</v>
      </c>
      <c r="I11" s="264">
        <v>300212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28326</v>
      </c>
      <c r="F12" s="301">
        <v>43120</v>
      </c>
      <c r="G12" s="301">
        <v>38923</v>
      </c>
      <c r="H12" s="301">
        <v>63353</v>
      </c>
      <c r="I12" s="301">
        <v>27371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15164</v>
      </c>
      <c r="F13" s="264">
        <v>11554</v>
      </c>
      <c r="G13" s="264">
        <v>10011</v>
      </c>
      <c r="H13" s="264">
        <v>29532</v>
      </c>
      <c r="I13" s="264">
        <v>14028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4823</v>
      </c>
      <c r="F14" s="264">
        <v>8506</v>
      </c>
      <c r="G14" s="264">
        <v>6095</v>
      </c>
      <c r="H14" s="264">
        <v>18377</v>
      </c>
      <c r="I14" s="264">
        <v>3532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11500</v>
      </c>
      <c r="G17" s="264">
        <v>11500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8339</v>
      </c>
      <c r="F18" s="264">
        <v>11560</v>
      </c>
      <c r="G18" s="264">
        <v>14253</v>
      </c>
      <c r="H18" s="264">
        <v>15444</v>
      </c>
      <c r="I18" s="264">
        <v>9831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-2936</v>
      </c>
      <c r="H19" s="264">
        <v>0</v>
      </c>
      <c r="I19" s="264">
        <v>-19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48384</v>
      </c>
      <c r="F21" s="301">
        <v>32622</v>
      </c>
      <c r="G21" s="301">
        <v>71424</v>
      </c>
      <c r="H21" s="301">
        <v>39376</v>
      </c>
      <c r="I21" s="301">
        <v>37304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48384</v>
      </c>
      <c r="F22" s="264">
        <v>32622</v>
      </c>
      <c r="G22" s="264">
        <v>71424</v>
      </c>
      <c r="H22" s="264">
        <v>39376</v>
      </c>
      <c r="I22" s="264">
        <v>37304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317</v>
      </c>
      <c r="F24" s="301">
        <v>5961</v>
      </c>
      <c r="G24" s="301">
        <v>4724</v>
      </c>
      <c r="H24" s="301">
        <v>1059</v>
      </c>
      <c r="I24" s="301">
        <v>5144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52</v>
      </c>
      <c r="F25" s="264">
        <v>290</v>
      </c>
      <c r="G25" s="264">
        <v>134</v>
      </c>
      <c r="H25" s="264">
        <v>44</v>
      </c>
      <c r="I25" s="264">
        <v>86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265</v>
      </c>
      <c r="F26" s="264">
        <v>5671</v>
      </c>
      <c r="G26" s="264">
        <v>4590</v>
      </c>
      <c r="H26" s="264">
        <v>1015</v>
      </c>
      <c r="I26" s="264">
        <v>4376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0</v>
      </c>
      <c r="H27" s="264">
        <v>0</v>
      </c>
      <c r="I27" s="264">
        <v>682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254435</v>
      </c>
      <c r="F30" s="301">
        <v>505643</v>
      </c>
      <c r="G30" s="301">
        <v>678435</v>
      </c>
      <c r="H30" s="301">
        <v>820678</v>
      </c>
      <c r="I30" s="301">
        <v>1192113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68742</v>
      </c>
      <c r="F31" s="301">
        <v>114240</v>
      </c>
      <c r="G31" s="301">
        <v>188753</v>
      </c>
      <c r="H31" s="301">
        <v>187978</v>
      </c>
      <c r="I31" s="301">
        <v>557233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11500</v>
      </c>
      <c r="F36" s="264">
        <v>0</v>
      </c>
      <c r="G36" s="264">
        <v>73200</v>
      </c>
      <c r="H36" s="264">
        <v>80886</v>
      </c>
      <c r="I36" s="264">
        <v>73200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57242</v>
      </c>
      <c r="F37" s="264">
        <v>114240</v>
      </c>
      <c r="G37" s="264">
        <v>115553</v>
      </c>
      <c r="H37" s="264">
        <v>107092</v>
      </c>
      <c r="I37" s="264">
        <v>484033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51563</v>
      </c>
      <c r="F39" s="301">
        <v>48612</v>
      </c>
      <c r="G39" s="301">
        <v>84251</v>
      </c>
      <c r="H39" s="301">
        <v>78068</v>
      </c>
      <c r="I39" s="301">
        <v>71812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51563</v>
      </c>
      <c r="F40" s="264">
        <v>48612</v>
      </c>
      <c r="G40" s="264">
        <v>84251</v>
      </c>
      <c r="H40" s="264">
        <v>78068</v>
      </c>
      <c r="I40" s="264">
        <v>71812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19097</v>
      </c>
      <c r="F49" s="301">
        <v>0</v>
      </c>
      <c r="G49" s="301">
        <v>0</v>
      </c>
      <c r="H49" s="301">
        <v>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48499</v>
      </c>
      <c r="F50" s="264">
        <v>0</v>
      </c>
      <c r="G50" s="264">
        <v>0</v>
      </c>
      <c r="H50" s="264">
        <v>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-29402</v>
      </c>
      <c r="F51" s="264">
        <v>0</v>
      </c>
      <c r="G51" s="264">
        <v>0</v>
      </c>
      <c r="H51" s="264">
        <v>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4445</v>
      </c>
      <c r="F52" s="301">
        <v>73422</v>
      </c>
      <c r="G52" s="301">
        <v>38567</v>
      </c>
      <c r="H52" s="301">
        <v>78157</v>
      </c>
      <c r="I52" s="301">
        <v>136072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4445</v>
      </c>
      <c r="F54" s="264">
        <v>73422</v>
      </c>
      <c r="G54" s="264">
        <v>38567</v>
      </c>
      <c r="H54" s="264">
        <v>78157</v>
      </c>
      <c r="I54" s="264">
        <v>136072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59455</v>
      </c>
      <c r="F55" s="301">
        <v>189735</v>
      </c>
      <c r="G55" s="301">
        <v>238438</v>
      </c>
      <c r="H55" s="301">
        <v>342728</v>
      </c>
      <c r="I55" s="301">
        <v>288914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14809</v>
      </c>
      <c r="F57" s="264">
        <v>94120</v>
      </c>
      <c r="G57" s="264">
        <v>166082</v>
      </c>
      <c r="H57" s="264">
        <v>149985</v>
      </c>
      <c r="I57" s="264">
        <v>151746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44646</v>
      </c>
      <c r="F58" s="264">
        <v>69615</v>
      </c>
      <c r="G58" s="264">
        <v>70495</v>
      </c>
      <c r="H58" s="264">
        <v>133122</v>
      </c>
      <c r="I58" s="264">
        <v>129110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-1229</v>
      </c>
      <c r="I59" s="264">
        <v>-2021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26000</v>
      </c>
      <c r="G60" s="264">
        <v>1861</v>
      </c>
      <c r="H60" s="264">
        <v>60850</v>
      </c>
      <c r="I60" s="264">
        <v>10080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51133</v>
      </c>
      <c r="F61" s="301">
        <v>79634</v>
      </c>
      <c r="G61" s="301">
        <v>128426</v>
      </c>
      <c r="H61" s="301">
        <v>133747</v>
      </c>
      <c r="I61" s="301">
        <v>138082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51133</v>
      </c>
      <c r="F62" s="264">
        <v>79593</v>
      </c>
      <c r="G62" s="264">
        <v>127328</v>
      </c>
      <c r="H62" s="264">
        <v>132666</v>
      </c>
      <c r="I62" s="264">
        <v>136964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41</v>
      </c>
      <c r="G63" s="264">
        <v>1098</v>
      </c>
      <c r="H63" s="264">
        <v>1081</v>
      </c>
      <c r="I63" s="264">
        <v>1118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758871</v>
      </c>
      <c r="F67" s="301">
        <v>921124</v>
      </c>
      <c r="G67" s="301">
        <v>1260852</v>
      </c>
      <c r="H67" s="301">
        <v>1408768</v>
      </c>
      <c r="I67" s="301">
        <v>1582775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536694</v>
      </c>
      <c r="F68" s="301">
        <v>651102</v>
      </c>
      <c r="G68" s="301">
        <v>837100</v>
      </c>
      <c r="H68" s="301">
        <v>857467</v>
      </c>
      <c r="I68" s="301">
        <v>931351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48281</v>
      </c>
      <c r="F69" s="301">
        <v>92103</v>
      </c>
      <c r="G69" s="301">
        <v>135927</v>
      </c>
      <c r="H69" s="301">
        <v>135891</v>
      </c>
      <c r="I69" s="301">
        <v>164086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283</v>
      </c>
      <c r="F70" s="264">
        <v>15806</v>
      </c>
      <c r="G70" s="264">
        <v>1980</v>
      </c>
      <c r="H70" s="264">
        <v>710</v>
      </c>
      <c r="I70" s="264">
        <v>4812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0</v>
      </c>
      <c r="F71" s="264">
        <v>0</v>
      </c>
      <c r="G71" s="264">
        <v>0</v>
      </c>
      <c r="H71" s="264">
        <v>0</v>
      </c>
      <c r="I71" s="264">
        <v>12219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3299</v>
      </c>
      <c r="F72" s="264">
        <v>4215</v>
      </c>
      <c r="G72" s="264">
        <v>7396</v>
      </c>
      <c r="H72" s="264">
        <v>3423</v>
      </c>
      <c r="I72" s="264">
        <v>8015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1182</v>
      </c>
      <c r="F73" s="264">
        <v>1413</v>
      </c>
      <c r="G73" s="264">
        <v>1179</v>
      </c>
      <c r="H73" s="264">
        <v>1931</v>
      </c>
      <c r="I73" s="264">
        <v>2732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6502</v>
      </c>
      <c r="F74" s="264">
        <v>3291</v>
      </c>
      <c r="G74" s="264">
        <v>65688</v>
      </c>
      <c r="H74" s="264">
        <v>63246</v>
      </c>
      <c r="I74" s="264">
        <v>63186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17593</v>
      </c>
      <c r="F77" s="264">
        <v>19832</v>
      </c>
      <c r="G77" s="264">
        <v>24457</v>
      </c>
      <c r="H77" s="264">
        <v>25284</v>
      </c>
      <c r="I77" s="264">
        <v>26119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5439</v>
      </c>
      <c r="F78" s="264">
        <v>32094</v>
      </c>
      <c r="G78" s="264">
        <v>14844</v>
      </c>
      <c r="H78" s="264">
        <v>14320</v>
      </c>
      <c r="I78" s="264">
        <v>18457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4600</v>
      </c>
      <c r="H79" s="264">
        <v>10600</v>
      </c>
      <c r="I79" s="264">
        <v>15080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292</v>
      </c>
      <c r="F80" s="264">
        <v>437</v>
      </c>
      <c r="G80" s="264">
        <v>590</v>
      </c>
      <c r="H80" s="264">
        <v>775</v>
      </c>
      <c r="I80" s="264">
        <v>955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13692</v>
      </c>
      <c r="F81" s="264">
        <v>15015</v>
      </c>
      <c r="G81" s="264">
        <v>15192</v>
      </c>
      <c r="H81" s="264">
        <v>15603</v>
      </c>
      <c r="I81" s="264">
        <v>12512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488413</v>
      </c>
      <c r="F84" s="301">
        <v>558999</v>
      </c>
      <c r="G84" s="301">
        <v>701173</v>
      </c>
      <c r="H84" s="301">
        <v>721576</v>
      </c>
      <c r="I84" s="301">
        <v>767265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488352</v>
      </c>
      <c r="F90" s="264">
        <v>546863</v>
      </c>
      <c r="G90" s="264">
        <v>677723</v>
      </c>
      <c r="H90" s="264">
        <v>702726</v>
      </c>
      <c r="I90" s="264">
        <v>719277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12136</v>
      </c>
      <c r="G92" s="264">
        <v>23449</v>
      </c>
      <c r="H92" s="264">
        <v>18849</v>
      </c>
      <c r="I92" s="264">
        <v>47769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61</v>
      </c>
      <c r="F95" s="264">
        <v>0</v>
      </c>
      <c r="G95" s="264">
        <v>0</v>
      </c>
      <c r="H95" s="264">
        <v>0</v>
      </c>
      <c r="I95" s="264">
        <v>218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222177</v>
      </c>
      <c r="F98" s="301">
        <v>270022</v>
      </c>
      <c r="G98" s="301">
        <v>423753</v>
      </c>
      <c r="H98" s="301">
        <v>551301</v>
      </c>
      <c r="I98" s="301">
        <v>651424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222177</v>
      </c>
      <c r="F99" s="301">
        <v>270022</v>
      </c>
      <c r="G99" s="301">
        <v>423753</v>
      </c>
      <c r="H99" s="301">
        <v>551301</v>
      </c>
      <c r="I99" s="301">
        <v>651424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161725</v>
      </c>
      <c r="F100" s="264">
        <v>183514</v>
      </c>
      <c r="G100" s="264">
        <v>183514</v>
      </c>
      <c r="H100" s="264">
        <v>210235</v>
      </c>
      <c r="I100" s="264">
        <v>252279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161725</v>
      </c>
      <c r="F101" s="264">
        <v>183514</v>
      </c>
      <c r="G101" s="264">
        <v>183514</v>
      </c>
      <c r="H101" s="264">
        <v>210235</v>
      </c>
      <c r="I101" s="264">
        <v>252279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349</v>
      </c>
      <c r="F103" s="264">
        <v>349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-22786</v>
      </c>
      <c r="F106" s="264">
        <v>-22787</v>
      </c>
      <c r="G106" s="264">
        <v>-18638</v>
      </c>
      <c r="H106" s="264">
        <v>-1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11877</v>
      </c>
      <c r="F109" s="264">
        <v>19713</v>
      </c>
      <c r="G109" s="264">
        <v>32894</v>
      </c>
      <c r="H109" s="264">
        <v>45540</v>
      </c>
      <c r="I109" s="264">
        <v>55660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71012</v>
      </c>
      <c r="F112" s="264">
        <v>89234</v>
      </c>
      <c r="G112" s="264">
        <v>224246</v>
      </c>
      <c r="H112" s="264">
        <v>293923</v>
      </c>
      <c r="I112" s="264">
        <v>342075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27438</v>
      </c>
      <c r="F113" s="264">
        <v>13905</v>
      </c>
      <c r="G113" s="264">
        <v>133058</v>
      </c>
      <c r="H113" s="264">
        <v>205134</v>
      </c>
      <c r="I113" s="264">
        <v>237305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43574</v>
      </c>
      <c r="F114" s="264">
        <v>75329</v>
      </c>
      <c r="G114" s="264">
        <v>91188</v>
      </c>
      <c r="H114" s="264">
        <v>88789</v>
      </c>
      <c r="I114" s="264">
        <v>104769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1736</v>
      </c>
      <c r="H115" s="264">
        <v>1605</v>
      </c>
      <c r="I115" s="264">
        <v>1410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758871</v>
      </c>
      <c r="F119" s="301">
        <v>921124</v>
      </c>
      <c r="G119" s="301">
        <v>1260852</v>
      </c>
      <c r="H119" s="301">
        <v>1408768</v>
      </c>
      <c r="I119" s="301">
        <v>1582775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74398</v>
      </c>
      <c r="F3" s="264">
        <v>124524</v>
      </c>
      <c r="G3" s="264">
        <v>220410</v>
      </c>
      <c r="H3" s="264">
        <v>120918</v>
      </c>
      <c r="I3" s="264">
        <v>111889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74398</v>
      </c>
      <c r="F5" s="301">
        <v>124524</v>
      </c>
      <c r="G5" s="301">
        <v>220410</v>
      </c>
      <c r="H5" s="301">
        <v>120918</v>
      </c>
      <c r="I5" s="301">
        <v>111889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21700</v>
      </c>
      <c r="F6" s="264">
        <v>30062</v>
      </c>
      <c r="G6" s="264">
        <v>70129</v>
      </c>
      <c r="H6" s="264">
        <v>37656</v>
      </c>
      <c r="I6" s="264">
        <v>35965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52698</v>
      </c>
      <c r="F7" s="301">
        <v>94461</v>
      </c>
      <c r="G7" s="301">
        <v>150281</v>
      </c>
      <c r="H7" s="301">
        <v>83261</v>
      </c>
      <c r="I7" s="301">
        <v>75924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35994</v>
      </c>
      <c r="F8" s="264">
        <v>36234</v>
      </c>
      <c r="G8" s="264">
        <v>41268</v>
      </c>
      <c r="H8" s="264">
        <v>61771</v>
      </c>
      <c r="I8" s="264">
        <v>82014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293</v>
      </c>
      <c r="F9" s="264">
        <v>-841</v>
      </c>
      <c r="G9" s="264">
        <v>718</v>
      </c>
      <c r="H9" s="264">
        <v>-812</v>
      </c>
      <c r="I9" s="264">
        <v>2026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5</v>
      </c>
      <c r="F10" s="264">
        <v>172</v>
      </c>
      <c r="G10" s="264">
        <v>0</v>
      </c>
      <c r="H10" s="264">
        <v>756</v>
      </c>
      <c r="I10" s="264">
        <v>713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-72</v>
      </c>
      <c r="F11" s="264">
        <v>414</v>
      </c>
      <c r="G11" s="264">
        <v>64873</v>
      </c>
      <c r="H11" s="264">
        <v>34977</v>
      </c>
      <c r="I11" s="264">
        <v>28014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1325</v>
      </c>
      <c r="F12" s="264">
        <v>1308</v>
      </c>
      <c r="G12" s="264">
        <v>4757</v>
      </c>
      <c r="H12" s="264">
        <v>617</v>
      </c>
      <c r="I12" s="264">
        <v>783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10356</v>
      </c>
      <c r="F13" s="264">
        <v>13284</v>
      </c>
      <c r="G13" s="264">
        <v>17286</v>
      </c>
      <c r="H13" s="264">
        <v>13248</v>
      </c>
      <c r="I13" s="264">
        <v>19890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76646</v>
      </c>
      <c r="F14" s="301">
        <v>117360</v>
      </c>
      <c r="G14" s="301">
        <v>233660</v>
      </c>
      <c r="H14" s="301">
        <v>166957</v>
      </c>
      <c r="I14" s="301">
        <v>163254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811</v>
      </c>
      <c r="F15" s="264">
        <v>2687</v>
      </c>
      <c r="G15" s="264">
        <v>976</v>
      </c>
      <c r="H15" s="264">
        <v>1632</v>
      </c>
      <c r="I15" s="264">
        <v>1080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261</v>
      </c>
      <c r="F16" s="264">
        <v>7125</v>
      </c>
      <c r="G16" s="264">
        <v>1048</v>
      </c>
      <c r="H16" s="264">
        <v>116</v>
      </c>
      <c r="I16" s="264">
        <v>2781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550</v>
      </c>
      <c r="F17" s="301">
        <v>-4437</v>
      </c>
      <c r="G17" s="301">
        <v>-72</v>
      </c>
      <c r="H17" s="301">
        <v>1516</v>
      </c>
      <c r="I17" s="301">
        <v>-1700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77196</v>
      </c>
      <c r="F18" s="301">
        <v>112922</v>
      </c>
      <c r="G18" s="301">
        <v>233588</v>
      </c>
      <c r="H18" s="301">
        <v>168473</v>
      </c>
      <c r="I18" s="301">
        <v>161553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8427</v>
      </c>
      <c r="F19" s="264">
        <v>14655</v>
      </c>
      <c r="G19" s="264">
        <v>24503</v>
      </c>
      <c r="H19" s="264">
        <v>12834</v>
      </c>
      <c r="I19" s="264">
        <v>20993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61</v>
      </c>
      <c r="F20" s="264">
        <v>-102</v>
      </c>
      <c r="G20" s="264">
        <v>-1057</v>
      </c>
      <c r="H20" s="264">
        <v>18</v>
      </c>
      <c r="I20" s="264">
        <v>155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68708</v>
      </c>
      <c r="F21" s="301">
        <v>98370</v>
      </c>
      <c r="G21" s="301">
        <v>210142</v>
      </c>
      <c r="H21" s="301">
        <v>155621</v>
      </c>
      <c r="I21" s="301">
        <v>140405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68708</v>
      </c>
      <c r="F22" s="264">
        <v>98370</v>
      </c>
      <c r="G22" s="264">
        <v>210289</v>
      </c>
      <c r="H22" s="264">
        <v>155753</v>
      </c>
      <c r="I22" s="264">
        <v>140598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-147</v>
      </c>
      <c r="H23" s="264">
        <v>-132</v>
      </c>
      <c r="I23" s="264">
        <v>-193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4184</v>
      </c>
      <c r="F24" s="264">
        <v>5478</v>
      </c>
      <c r="G24" s="264">
        <v>11785</v>
      </c>
      <c r="H24" s="264">
        <v>8267</v>
      </c>
      <c r="I24" s="264">
        <v>5693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