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G3" i="10"/>
  <c r="H3" i="10" s="1"/>
  <c r="I3" i="10" s="1"/>
  <c r="J3" i="10" s="1"/>
  <c r="K3" i="10" s="1"/>
  <c r="L3" i="10" s="1"/>
  <c r="M3" i="10" s="1"/>
  <c r="N3" i="10" s="1"/>
  <c r="F3" i="10"/>
  <c r="E3" i="10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G5" i="8"/>
  <c r="F5" i="8"/>
  <c r="E5" i="8"/>
  <c r="D5" i="8"/>
  <c r="D4" i="8" s="1"/>
  <c r="C5" i="8"/>
  <c r="C4" i="8" s="1"/>
  <c r="H4" i="8"/>
  <c r="G4" i="8"/>
  <c r="F4" i="8"/>
  <c r="E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J78" i="6"/>
  <c r="N74" i="6"/>
  <c r="M74" i="6"/>
  <c r="L74" i="6"/>
  <c r="L69" i="6" s="1"/>
  <c r="L68" i="6" s="1"/>
  <c r="L78" i="6" s="1"/>
  <c r="K74" i="6"/>
  <c r="K69" i="6" s="1"/>
  <c r="K68" i="6" s="1"/>
  <c r="K78" i="6" s="1"/>
  <c r="J74" i="6"/>
  <c r="J69" i="6" s="1"/>
  <c r="J68" i="6" s="1"/>
  <c r="I74" i="6"/>
  <c r="I69" i="6" s="1"/>
  <c r="I68" i="6" s="1"/>
  <c r="H74" i="6"/>
  <c r="G74" i="6"/>
  <c r="F74" i="6"/>
  <c r="E74" i="6"/>
  <c r="E69" i="6" s="1"/>
  <c r="E68" i="6" s="1"/>
  <c r="E78" i="6" s="1"/>
  <c r="D74" i="6"/>
  <c r="C74" i="6"/>
  <c r="C69" i="6" s="1"/>
  <c r="C68" i="6" s="1"/>
  <c r="C78" i="6" s="1"/>
  <c r="N69" i="6"/>
  <c r="N68" i="6" s="1"/>
  <c r="N78" i="6" s="1"/>
  <c r="M69" i="6"/>
  <c r="H69" i="6"/>
  <c r="G69" i="6"/>
  <c r="G68" i="6" s="1"/>
  <c r="G78" i="6" s="1"/>
  <c r="F69" i="6"/>
  <c r="D69" i="6"/>
  <c r="M68" i="6"/>
  <c r="H68" i="6"/>
  <c r="F68" i="6"/>
  <c r="F78" i="6" s="1"/>
  <c r="D68" i="6"/>
  <c r="D78" i="6" s="1"/>
  <c r="W63" i="6"/>
  <c r="W70" i="6" s="1"/>
  <c r="W72" i="6" s="1"/>
  <c r="W73" i="6" s="1"/>
  <c r="Y73" i="6" s="1"/>
  <c r="N62" i="6"/>
  <c r="N50" i="6" s="1"/>
  <c r="M62" i="6"/>
  <c r="L62" i="6"/>
  <c r="K62" i="6"/>
  <c r="K50" i="6" s="1"/>
  <c r="J62" i="6"/>
  <c r="I62" i="6"/>
  <c r="I50" i="6" s="1"/>
  <c r="H62" i="6"/>
  <c r="G62" i="6"/>
  <c r="F62" i="6"/>
  <c r="E62" i="6"/>
  <c r="E50" i="6" s="1"/>
  <c r="D62" i="6"/>
  <c r="C62" i="6"/>
  <c r="C50" i="6" s="1"/>
  <c r="W54" i="6"/>
  <c r="W55" i="6" s="1"/>
  <c r="W57" i="6" s="1"/>
  <c r="W59" i="6" s="1"/>
  <c r="W61" i="6" s="1"/>
  <c r="N51" i="6"/>
  <c r="M51" i="6"/>
  <c r="M50" i="6" s="1"/>
  <c r="L51" i="6"/>
  <c r="K51" i="6"/>
  <c r="J51" i="6"/>
  <c r="I51" i="6"/>
  <c r="H51" i="6"/>
  <c r="H50" i="6" s="1"/>
  <c r="G51" i="6"/>
  <c r="F51" i="6"/>
  <c r="E51" i="6"/>
  <c r="D51" i="6"/>
  <c r="C51" i="6"/>
  <c r="L50" i="6"/>
  <c r="J50" i="6"/>
  <c r="G50" i="6"/>
  <c r="F50" i="6"/>
  <c r="D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F24" i="6" s="1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D48" i="6" s="1"/>
  <c r="C38" i="6"/>
  <c r="C24" i="6" s="1"/>
  <c r="K35" i="6"/>
  <c r="J35" i="6"/>
  <c r="I35" i="6"/>
  <c r="H35" i="6"/>
  <c r="G35" i="6"/>
  <c r="N32" i="6"/>
  <c r="N31" i="6" s="1"/>
  <c r="M32" i="6"/>
  <c r="L32" i="6"/>
  <c r="K32" i="6"/>
  <c r="J32" i="6"/>
  <c r="J31" i="6" s="1"/>
  <c r="J24" i="6" s="1"/>
  <c r="I32" i="6"/>
  <c r="H32" i="6"/>
  <c r="H31" i="6" s="1"/>
  <c r="G32" i="6"/>
  <c r="G31" i="6" s="1"/>
  <c r="M31" i="6"/>
  <c r="L31" i="6"/>
  <c r="L24" i="6" s="1"/>
  <c r="L48" i="6" s="1"/>
  <c r="K31" i="6"/>
  <c r="F31" i="6"/>
  <c r="E31" i="6"/>
  <c r="E24" i="6" s="1"/>
  <c r="D31" i="6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N24" i="6" s="1"/>
  <c r="M25" i="6"/>
  <c r="M24" i="6" s="1"/>
  <c r="L25" i="6"/>
  <c r="K25" i="6"/>
  <c r="J25" i="6"/>
  <c r="I25" i="6"/>
  <c r="H25" i="6"/>
  <c r="G25" i="6"/>
  <c r="G24" i="6" s="1"/>
  <c r="K24" i="6"/>
  <c r="D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M48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C3" i="6"/>
  <c r="C23" i="6" s="1"/>
  <c r="I2" i="6"/>
  <c r="J2" i="6" s="1"/>
  <c r="K2" i="6" s="1"/>
  <c r="L2" i="6" s="1"/>
  <c r="M2" i="6" s="1"/>
  <c r="N2" i="6" s="1"/>
  <c r="D2" i="6"/>
  <c r="E2" i="6" s="1"/>
  <c r="F2" i="6" s="1"/>
  <c r="G2" i="6" s="1"/>
  <c r="H2" i="6" s="1"/>
  <c r="G18" i="4"/>
  <c r="G19" i="4" s="1"/>
  <c r="G12" i="4"/>
  <c r="G9" i="4"/>
  <c r="H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X60" i="2" s="1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I63" i="2"/>
  <c r="D63" i="2"/>
  <c r="J61" i="2"/>
  <c r="I61" i="2"/>
  <c r="H61" i="2"/>
  <c r="G61" i="2"/>
  <c r="F61" i="2"/>
  <c r="E61" i="2"/>
  <c r="D61" i="2"/>
  <c r="C61" i="2"/>
  <c r="C63" i="2" s="1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E64" i="2" s="1"/>
  <c r="D58" i="2"/>
  <c r="D64" i="2" s="1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U50" i="2" s="1"/>
  <c r="E56" i="2"/>
  <c r="D56" i="2"/>
  <c r="C56" i="2"/>
  <c r="J55" i="2"/>
  <c r="I55" i="2"/>
  <c r="H55" i="2"/>
  <c r="G55" i="2"/>
  <c r="F55" i="2"/>
  <c r="F64" i="2" s="1"/>
  <c r="F68" i="2" s="1"/>
  <c r="E55" i="2"/>
  <c r="D55" i="2"/>
  <c r="C55" i="2"/>
  <c r="AB54" i="2"/>
  <c r="AA54" i="2"/>
  <c r="Z54" i="2"/>
  <c r="U54" i="2"/>
  <c r="J54" i="2"/>
  <c r="I54" i="2"/>
  <c r="H54" i="2"/>
  <c r="G54" i="2"/>
  <c r="F54" i="2"/>
  <c r="E54" i="2"/>
  <c r="D54" i="2"/>
  <c r="C54" i="2"/>
  <c r="J53" i="2"/>
  <c r="I53" i="2"/>
  <c r="I64" i="2" s="1"/>
  <c r="I68" i="2" s="1"/>
  <c r="H53" i="2"/>
  <c r="G53" i="2"/>
  <c r="F53" i="2"/>
  <c r="E53" i="2"/>
  <c r="D53" i="2"/>
  <c r="C53" i="2"/>
  <c r="W52" i="2"/>
  <c r="V51" i="2"/>
  <c r="E51" i="2"/>
  <c r="E82" i="2" s="1"/>
  <c r="Z50" i="2"/>
  <c r="J50" i="2"/>
  <c r="I50" i="2"/>
  <c r="H50" i="2"/>
  <c r="G50" i="2"/>
  <c r="F50" i="2"/>
  <c r="E50" i="2"/>
  <c r="D50" i="2"/>
  <c r="C50" i="2"/>
  <c r="X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AA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E45" i="2"/>
  <c r="D45" i="2"/>
  <c r="C45" i="2"/>
  <c r="R51" i="2" s="1"/>
  <c r="W44" i="2"/>
  <c r="J44" i="2"/>
  <c r="I44" i="2"/>
  <c r="H44" i="2"/>
  <c r="X48" i="2" s="1"/>
  <c r="G44" i="2"/>
  <c r="V48" i="2" s="1"/>
  <c r="F44" i="2"/>
  <c r="U48" i="2" s="1"/>
  <c r="E44" i="2"/>
  <c r="D44" i="2"/>
  <c r="S48" i="2" s="1"/>
  <c r="C44" i="2"/>
  <c r="R48" i="2" s="1"/>
  <c r="AA43" i="2"/>
  <c r="X43" i="2"/>
  <c r="U43" i="2"/>
  <c r="J43" i="2"/>
  <c r="I43" i="2"/>
  <c r="X47" i="2" s="1"/>
  <c r="H43" i="2"/>
  <c r="W47" i="2" s="1"/>
  <c r="G43" i="2"/>
  <c r="V47" i="2" s="1"/>
  <c r="F43" i="2"/>
  <c r="E43" i="2"/>
  <c r="D43" i="2"/>
  <c r="C43" i="2"/>
  <c r="J42" i="2"/>
  <c r="I42" i="2"/>
  <c r="I51" i="2" s="1"/>
  <c r="H42" i="2"/>
  <c r="G42" i="2"/>
  <c r="G51" i="2" s="1"/>
  <c r="F42" i="2"/>
  <c r="E42" i="2"/>
  <c r="D42" i="2"/>
  <c r="C42" i="2"/>
  <c r="AA40" i="2"/>
  <c r="Z40" i="2"/>
  <c r="W40" i="2"/>
  <c r="M40" i="2"/>
  <c r="AB18" i="2" s="1"/>
  <c r="AB40" i="2" s="1"/>
  <c r="L40" i="2"/>
  <c r="K40" i="2"/>
  <c r="J40" i="2"/>
  <c r="Y18" i="2" s="1"/>
  <c r="Y40" i="2" s="1"/>
  <c r="I40" i="2"/>
  <c r="H40" i="2"/>
  <c r="G40" i="2"/>
  <c r="V18" i="2" s="1"/>
  <c r="V40" i="2" s="1"/>
  <c r="F40" i="2"/>
  <c r="U18" i="2" s="1"/>
  <c r="U40" i="2" s="1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T55" i="2" s="1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F25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G22" i="2"/>
  <c r="F22" i="2"/>
  <c r="U44" i="2" s="1"/>
  <c r="AB21" i="2"/>
  <c r="AA21" i="2"/>
  <c r="Z21" i="2"/>
  <c r="Y21" i="2"/>
  <c r="X21" i="2"/>
  <c r="W21" i="2"/>
  <c r="V21" i="2"/>
  <c r="U21" i="2"/>
  <c r="T21" i="2"/>
  <c r="S21" i="2"/>
  <c r="R21" i="2"/>
  <c r="K21" i="2"/>
  <c r="I21" i="2"/>
  <c r="I22" i="2" s="1"/>
  <c r="I25" i="2" s="1"/>
  <c r="H21" i="2"/>
  <c r="W49" i="2" s="1"/>
  <c r="G21" i="2"/>
  <c r="F21" i="2"/>
  <c r="U49" i="2" s="1"/>
  <c r="E21" i="2"/>
  <c r="E22" i="2" s="1"/>
  <c r="D21" i="2"/>
  <c r="C21" i="2"/>
  <c r="M20" i="2"/>
  <c r="AB53" i="2" s="1"/>
  <c r="L20" i="2"/>
  <c r="AA53" i="2" s="1"/>
  <c r="K20" i="2"/>
  <c r="Z55" i="2" s="1"/>
  <c r="J20" i="2"/>
  <c r="I20" i="2"/>
  <c r="H20" i="2"/>
  <c r="H22" i="2" s="1"/>
  <c r="G20" i="2"/>
  <c r="V53" i="2" s="1"/>
  <c r="F20" i="2"/>
  <c r="E20" i="2"/>
  <c r="T53" i="2" s="1"/>
  <c r="D20" i="2"/>
  <c r="C20" i="2"/>
  <c r="AA18" i="2"/>
  <c r="Z18" i="2"/>
  <c r="X18" i="2"/>
  <c r="X40" i="2" s="1"/>
  <c r="W18" i="2"/>
  <c r="T18" i="2"/>
  <c r="T40" i="2" s="1"/>
  <c r="D18" i="2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I54" i="1" s="1"/>
  <c r="H51" i="1"/>
  <c r="G51" i="1"/>
  <c r="F51" i="1"/>
  <c r="E51" i="1"/>
  <c r="D51" i="1"/>
  <c r="C51" i="1"/>
  <c r="C54" i="1" s="1"/>
  <c r="J48" i="1"/>
  <c r="D48" i="1"/>
  <c r="C48" i="1"/>
  <c r="J47" i="1"/>
  <c r="I47" i="1"/>
  <c r="H47" i="1"/>
  <c r="G47" i="1"/>
  <c r="F47" i="1"/>
  <c r="E47" i="1"/>
  <c r="D47" i="1"/>
  <c r="C47" i="1"/>
  <c r="J46" i="1"/>
  <c r="I46" i="1"/>
  <c r="I48" i="1" s="1"/>
  <c r="H46" i="1"/>
  <c r="H48" i="1" s="1"/>
  <c r="G46" i="1"/>
  <c r="F46" i="1"/>
  <c r="F48" i="1" s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C38" i="1"/>
  <c r="C38" i="3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S30" i="1"/>
  <c r="J30" i="1"/>
  <c r="I30" i="1"/>
  <c r="H30" i="1"/>
  <c r="G30" i="1"/>
  <c r="F30" i="1"/>
  <c r="Q38" i="1" s="1"/>
  <c r="E30" i="1"/>
  <c r="D30" i="1"/>
  <c r="O38" i="1" s="1"/>
  <c r="C30" i="1"/>
  <c r="J29" i="1"/>
  <c r="I29" i="1"/>
  <c r="H29" i="1"/>
  <c r="G29" i="1"/>
  <c r="F29" i="1"/>
  <c r="F38" i="1" s="1"/>
  <c r="E29" i="1"/>
  <c r="D29" i="1"/>
  <c r="C29" i="1"/>
  <c r="P27" i="1"/>
  <c r="E27" i="1"/>
  <c r="E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E21" i="3" s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I18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E17" i="3" s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G18" i="1" s="1"/>
  <c r="G18" i="3" s="1"/>
  <c r="F16" i="1"/>
  <c r="F18" i="1" s="1"/>
  <c r="F18" i="3" s="1"/>
  <c r="E16" i="1"/>
  <c r="E16" i="3" s="1"/>
  <c r="D16" i="1"/>
  <c r="D18" i="1" s="1"/>
  <c r="D18" i="3" s="1"/>
  <c r="C16" i="1"/>
  <c r="U14" i="1"/>
  <c r="U41" i="1" s="1"/>
  <c r="T14" i="1"/>
  <c r="S14" i="1"/>
  <c r="S41" i="1" s="1"/>
  <c r="R14" i="1"/>
  <c r="R42" i="1" s="1"/>
  <c r="Q14" i="1"/>
  <c r="P14" i="1"/>
  <c r="P42" i="1" s="1"/>
  <c r="O14" i="1"/>
  <c r="O41" i="1" s="1"/>
  <c r="N14" i="1"/>
  <c r="N41" i="1" s="1"/>
  <c r="J14" i="1"/>
  <c r="I14" i="1"/>
  <c r="H14" i="1"/>
  <c r="G14" i="1"/>
  <c r="F14" i="1"/>
  <c r="E14" i="1"/>
  <c r="E14" i="3" s="1"/>
  <c r="D14" i="1"/>
  <c r="C14" i="1"/>
  <c r="J13" i="1"/>
  <c r="I13" i="1"/>
  <c r="H13" i="1"/>
  <c r="G13" i="1"/>
  <c r="F13" i="1"/>
  <c r="F13" i="3" s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G9" i="1"/>
  <c r="J8" i="1"/>
  <c r="I8" i="1"/>
  <c r="H8" i="1"/>
  <c r="S36" i="1" s="1"/>
  <c r="G8" i="1"/>
  <c r="F8" i="1"/>
  <c r="F9" i="1" s="1"/>
  <c r="E8" i="1"/>
  <c r="E8" i="3" s="1"/>
  <c r="D8" i="1"/>
  <c r="C8" i="1"/>
  <c r="U7" i="1"/>
  <c r="T7" i="1"/>
  <c r="S7" i="1"/>
  <c r="R7" i="1"/>
  <c r="Q7" i="1"/>
  <c r="P7" i="1"/>
  <c r="O7" i="1"/>
  <c r="N7" i="1"/>
  <c r="J7" i="1"/>
  <c r="J9" i="1" s="1"/>
  <c r="I7" i="1"/>
  <c r="H7" i="1"/>
  <c r="H9" i="1" s="1"/>
  <c r="G7" i="1"/>
  <c r="R35" i="1" s="1"/>
  <c r="F7" i="1"/>
  <c r="F23" i="3" s="1"/>
  <c r="E7" i="1"/>
  <c r="D7" i="1"/>
  <c r="C7" i="1"/>
  <c r="R5" i="1"/>
  <c r="Q5" i="1"/>
  <c r="P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H9" i="3" l="1"/>
  <c r="S74" i="1"/>
  <c r="S75" i="1" s="1"/>
  <c r="S31" i="1"/>
  <c r="H12" i="1"/>
  <c r="J9" i="3"/>
  <c r="U74" i="1"/>
  <c r="U75" i="1" s="1"/>
  <c r="J12" i="1"/>
  <c r="U31" i="1"/>
  <c r="Q74" i="1"/>
  <c r="Q75" i="1" s="1"/>
  <c r="F9" i="3"/>
  <c r="Q31" i="1"/>
  <c r="F12" i="1"/>
  <c r="N46" i="1"/>
  <c r="X74" i="2"/>
  <c r="I29" i="2"/>
  <c r="I31" i="2" s="1"/>
  <c r="I38" i="2"/>
  <c r="F36" i="3"/>
  <c r="F38" i="3"/>
  <c r="F33" i="3"/>
  <c r="T60" i="2"/>
  <c r="E68" i="2"/>
  <c r="E9" i="1"/>
  <c r="I16" i="3"/>
  <c r="P38" i="1"/>
  <c r="Q35" i="1"/>
  <c r="P36" i="1"/>
  <c r="I69" i="2"/>
  <c r="I82" i="2"/>
  <c r="X67" i="2"/>
  <c r="X59" i="2"/>
  <c r="X68" i="2"/>
  <c r="G25" i="2"/>
  <c r="V44" i="2"/>
  <c r="J8" i="3"/>
  <c r="U37" i="1"/>
  <c r="U36" i="1"/>
  <c r="J13" i="3"/>
  <c r="F14" i="3"/>
  <c r="J16" i="3"/>
  <c r="F17" i="3"/>
  <c r="F21" i="3"/>
  <c r="F27" i="1"/>
  <c r="E38" i="1"/>
  <c r="I49" i="1"/>
  <c r="C49" i="1"/>
  <c r="S76" i="1"/>
  <c r="K63" i="2"/>
  <c r="L59" i="2"/>
  <c r="K57" i="2"/>
  <c r="K64" i="2" s="1"/>
  <c r="I24" i="3"/>
  <c r="I7" i="3"/>
  <c r="I23" i="3"/>
  <c r="T35" i="1"/>
  <c r="I11" i="3"/>
  <c r="T37" i="1"/>
  <c r="I8" i="3"/>
  <c r="T36" i="1"/>
  <c r="I13" i="3"/>
  <c r="G14" i="3"/>
  <c r="G17" i="3"/>
  <c r="C18" i="3"/>
  <c r="G21" i="3"/>
  <c r="C22" i="3"/>
  <c r="G27" i="1"/>
  <c r="C29" i="3"/>
  <c r="F31" i="3"/>
  <c r="S35" i="1"/>
  <c r="C37" i="3"/>
  <c r="G49" i="1"/>
  <c r="F49" i="1"/>
  <c r="S53" i="2"/>
  <c r="D22" i="2"/>
  <c r="S50" i="2"/>
  <c r="S43" i="2"/>
  <c r="T44" i="2"/>
  <c r="E25" i="2"/>
  <c r="S54" i="2"/>
  <c r="S55" i="2"/>
  <c r="T51" i="2"/>
  <c r="R59" i="2"/>
  <c r="R67" i="2"/>
  <c r="C10" i="3"/>
  <c r="S5" i="1"/>
  <c r="D10" i="3"/>
  <c r="D22" i="3"/>
  <c r="D38" i="1"/>
  <c r="S38" i="1"/>
  <c r="D32" i="3"/>
  <c r="C34" i="3"/>
  <c r="C35" i="3"/>
  <c r="C36" i="3"/>
  <c r="I38" i="1"/>
  <c r="H49" i="1"/>
  <c r="N42" i="1"/>
  <c r="T55" i="1"/>
  <c r="T53" i="1"/>
  <c r="T45" i="1"/>
  <c r="I55" i="1"/>
  <c r="I48" i="3" s="1"/>
  <c r="T46" i="1"/>
  <c r="U74" i="2"/>
  <c r="F29" i="2"/>
  <c r="F31" i="2" s="1"/>
  <c r="F38" i="2"/>
  <c r="U52" i="2"/>
  <c r="I22" i="3"/>
  <c r="T42" i="1"/>
  <c r="T41" i="1"/>
  <c r="C23" i="3"/>
  <c r="C24" i="3"/>
  <c r="C7" i="3"/>
  <c r="C11" i="3"/>
  <c r="D23" i="3"/>
  <c r="D24" i="3"/>
  <c r="D7" i="3"/>
  <c r="O35" i="1"/>
  <c r="O40" i="1"/>
  <c r="O30" i="1"/>
  <c r="D11" i="3"/>
  <c r="H14" i="3"/>
  <c r="H17" i="3"/>
  <c r="H21" i="3"/>
  <c r="H27" i="1"/>
  <c r="T5" i="1"/>
  <c r="E23" i="3"/>
  <c r="E11" i="3"/>
  <c r="E24" i="3"/>
  <c r="P40" i="1"/>
  <c r="E7" i="3"/>
  <c r="I9" i="1"/>
  <c r="E10" i="3"/>
  <c r="I14" i="3"/>
  <c r="I17" i="3"/>
  <c r="E18" i="1"/>
  <c r="E18" i="3" s="1"/>
  <c r="I21" i="3"/>
  <c r="E22" i="3"/>
  <c r="I27" i="1"/>
  <c r="E29" i="3"/>
  <c r="I30" i="3"/>
  <c r="E32" i="3"/>
  <c r="E37" i="3"/>
  <c r="P41" i="1"/>
  <c r="O42" i="1"/>
  <c r="D40" i="2"/>
  <c r="S18" i="2" s="1"/>
  <c r="S40" i="2" s="1"/>
  <c r="C18" i="2"/>
  <c r="C40" i="2" s="1"/>
  <c r="R18" i="2" s="1"/>
  <c r="R40" i="2" s="1"/>
  <c r="S52" i="2"/>
  <c r="T49" i="2"/>
  <c r="I9" i="4"/>
  <c r="I18" i="4" s="1"/>
  <c r="I19" i="4" s="1"/>
  <c r="H18" i="4"/>
  <c r="H19" i="4" s="1"/>
  <c r="I10" i="3"/>
  <c r="G9" i="3"/>
  <c r="R74" i="1"/>
  <c r="U5" i="1"/>
  <c r="F24" i="3"/>
  <c r="F7" i="3"/>
  <c r="F11" i="3"/>
  <c r="Q76" i="1"/>
  <c r="F10" i="3"/>
  <c r="J14" i="3"/>
  <c r="F15" i="1"/>
  <c r="F15" i="3" s="1"/>
  <c r="J17" i="3"/>
  <c r="J21" i="3"/>
  <c r="F22" i="3"/>
  <c r="J27" i="1"/>
  <c r="F29" i="3"/>
  <c r="I31" i="3"/>
  <c r="F32" i="3"/>
  <c r="D33" i="3"/>
  <c r="E34" i="3"/>
  <c r="F37" i="3"/>
  <c r="R38" i="1"/>
  <c r="R39" i="1" s="1"/>
  <c r="J49" i="1"/>
  <c r="R41" i="1"/>
  <c r="I45" i="3"/>
  <c r="F54" i="1"/>
  <c r="V43" i="2"/>
  <c r="V55" i="2"/>
  <c r="V54" i="2"/>
  <c r="T48" i="2"/>
  <c r="F30" i="3"/>
  <c r="I32" i="3"/>
  <c r="G24" i="3"/>
  <c r="G7" i="3"/>
  <c r="G11" i="3"/>
  <c r="G23" i="3"/>
  <c r="R40" i="1"/>
  <c r="R30" i="1"/>
  <c r="C8" i="3"/>
  <c r="G10" i="3"/>
  <c r="G12" i="1"/>
  <c r="C13" i="3"/>
  <c r="C16" i="3"/>
  <c r="G22" i="3"/>
  <c r="P30" i="1"/>
  <c r="F34" i="3"/>
  <c r="F35" i="3"/>
  <c r="T38" i="1"/>
  <c r="T39" i="1" s="1"/>
  <c r="Q40" i="1"/>
  <c r="U42" i="1"/>
  <c r="H25" i="2"/>
  <c r="X83" i="2"/>
  <c r="X44" i="2"/>
  <c r="C51" i="2"/>
  <c r="C80" i="2" s="1"/>
  <c r="W48" i="2"/>
  <c r="W51" i="2"/>
  <c r="S60" i="2"/>
  <c r="D68" i="2"/>
  <c r="I18" i="3"/>
  <c r="H24" i="3"/>
  <c r="H7" i="3"/>
  <c r="H11" i="3"/>
  <c r="S40" i="1"/>
  <c r="H23" i="3"/>
  <c r="D8" i="3"/>
  <c r="O37" i="1"/>
  <c r="H10" i="3"/>
  <c r="D13" i="3"/>
  <c r="D16" i="3"/>
  <c r="H18" i="1"/>
  <c r="H18" i="3" s="1"/>
  <c r="H22" i="3"/>
  <c r="H29" i="3"/>
  <c r="H38" i="1"/>
  <c r="H32" i="3" s="1"/>
  <c r="Q30" i="1"/>
  <c r="U38" i="1"/>
  <c r="U39" i="1" s="1"/>
  <c r="T40" i="1"/>
  <c r="N55" i="1"/>
  <c r="N53" i="1"/>
  <c r="N45" i="1"/>
  <c r="Z51" i="2"/>
  <c r="K22" i="2"/>
  <c r="D51" i="2"/>
  <c r="S47" i="2"/>
  <c r="I80" i="2"/>
  <c r="H36" i="3"/>
  <c r="O45" i="1"/>
  <c r="Y53" i="2"/>
  <c r="Y43" i="2"/>
  <c r="J21" i="2"/>
  <c r="Y48" i="2" s="1"/>
  <c r="Y50" i="2"/>
  <c r="Y54" i="2"/>
  <c r="Y55" i="2"/>
  <c r="J11" i="3"/>
  <c r="J23" i="3"/>
  <c r="J24" i="3"/>
  <c r="U76" i="1"/>
  <c r="J7" i="3"/>
  <c r="U35" i="1"/>
  <c r="U40" i="1"/>
  <c r="Q42" i="1"/>
  <c r="Q41" i="1"/>
  <c r="F16" i="3"/>
  <c r="J18" i="3"/>
  <c r="J22" i="3"/>
  <c r="J38" i="1"/>
  <c r="J30" i="3" s="1"/>
  <c r="T30" i="1"/>
  <c r="H33" i="3"/>
  <c r="I34" i="3"/>
  <c r="I35" i="3"/>
  <c r="I36" i="3"/>
  <c r="G48" i="1"/>
  <c r="R34" i="1" s="1"/>
  <c r="J22" i="2"/>
  <c r="F51" i="2"/>
  <c r="Z48" i="2"/>
  <c r="F8" i="3"/>
  <c r="Q37" i="1"/>
  <c r="Q36" i="1"/>
  <c r="J10" i="3"/>
  <c r="N5" i="1"/>
  <c r="G13" i="3"/>
  <c r="C14" i="3"/>
  <c r="G16" i="3"/>
  <c r="C17" i="3"/>
  <c r="C21" i="3"/>
  <c r="C27" i="1"/>
  <c r="C30" i="3"/>
  <c r="N38" i="1"/>
  <c r="O39" i="1" s="1"/>
  <c r="U30" i="1"/>
  <c r="R31" i="1"/>
  <c r="I33" i="3"/>
  <c r="P37" i="1"/>
  <c r="D54" i="1"/>
  <c r="O34" i="1" s="1"/>
  <c r="G82" i="2"/>
  <c r="Y52" i="2"/>
  <c r="Z47" i="2"/>
  <c r="Y47" i="2"/>
  <c r="G8" i="3"/>
  <c r="R37" i="1"/>
  <c r="R36" i="1"/>
  <c r="C9" i="1"/>
  <c r="O5" i="1"/>
  <c r="H8" i="3"/>
  <c r="D9" i="1"/>
  <c r="H13" i="3"/>
  <c r="D14" i="3"/>
  <c r="S42" i="1"/>
  <c r="H16" i="3"/>
  <c r="D17" i="3"/>
  <c r="D21" i="3"/>
  <c r="D27" i="1"/>
  <c r="D30" i="3"/>
  <c r="C31" i="3"/>
  <c r="P34" i="1"/>
  <c r="P35" i="1"/>
  <c r="O36" i="1"/>
  <c r="S37" i="1"/>
  <c r="D49" i="1"/>
  <c r="P55" i="1"/>
  <c r="G48" i="6"/>
  <c r="G79" i="6" s="1"/>
  <c r="J54" i="1"/>
  <c r="L65" i="2"/>
  <c r="K65" i="2"/>
  <c r="Z34" i="2"/>
  <c r="AB43" i="2"/>
  <c r="U51" i="2"/>
  <c r="G81" i="2"/>
  <c r="G63" i="2"/>
  <c r="E69" i="2"/>
  <c r="R53" i="2"/>
  <c r="U83" i="2"/>
  <c r="U84" i="2" s="1"/>
  <c r="U85" i="2" s="1"/>
  <c r="R54" i="2"/>
  <c r="R55" i="2"/>
  <c r="H51" i="2"/>
  <c r="H80" i="2" s="1"/>
  <c r="AA55" i="2"/>
  <c r="H63" i="2"/>
  <c r="S59" i="2"/>
  <c r="S67" i="2"/>
  <c r="H81" i="2"/>
  <c r="I51" i="3"/>
  <c r="Q24" i="6"/>
  <c r="K48" i="6"/>
  <c r="K79" i="6" s="1"/>
  <c r="F48" i="6"/>
  <c r="H78" i="6"/>
  <c r="E48" i="6"/>
  <c r="M78" i="6"/>
  <c r="C32" i="3"/>
  <c r="G38" i="1"/>
  <c r="G33" i="3" s="1"/>
  <c r="I43" i="3"/>
  <c r="I47" i="3"/>
  <c r="I52" i="3"/>
  <c r="J51" i="2"/>
  <c r="Y51" i="2"/>
  <c r="AB47" i="2"/>
  <c r="AB50" i="2"/>
  <c r="V49" i="2"/>
  <c r="J80" i="2"/>
  <c r="G13" i="4"/>
  <c r="H12" i="4"/>
  <c r="H24" i="6"/>
  <c r="H48" i="6" s="1"/>
  <c r="H31" i="3"/>
  <c r="H34" i="3"/>
  <c r="E35" i="3"/>
  <c r="I40" i="3"/>
  <c r="U55" i="2"/>
  <c r="T43" i="2"/>
  <c r="H64" i="2"/>
  <c r="H68" i="2" s="1"/>
  <c r="I24" i="6"/>
  <c r="I48" i="6" s="1"/>
  <c r="I78" i="6"/>
  <c r="V50" i="2"/>
  <c r="L63" i="2"/>
  <c r="D36" i="3"/>
  <c r="W53" i="2"/>
  <c r="W55" i="2"/>
  <c r="W54" i="2"/>
  <c r="J64" i="2"/>
  <c r="W50" i="2"/>
  <c r="U60" i="2"/>
  <c r="C33" i="3"/>
  <c r="H35" i="3"/>
  <c r="E36" i="3"/>
  <c r="I41" i="3"/>
  <c r="E49" i="1"/>
  <c r="I53" i="3"/>
  <c r="E54" i="1"/>
  <c r="X53" i="2"/>
  <c r="X55" i="2"/>
  <c r="X54" i="2"/>
  <c r="R52" i="2"/>
  <c r="W43" i="2"/>
  <c r="R47" i="2"/>
  <c r="V52" i="2"/>
  <c r="U53" i="2"/>
  <c r="T54" i="2"/>
  <c r="X50" i="2"/>
  <c r="E33" i="3"/>
  <c r="D37" i="3"/>
  <c r="G54" i="1"/>
  <c r="Z53" i="2"/>
  <c r="Z52" i="2"/>
  <c r="L21" i="2"/>
  <c r="T52" i="2"/>
  <c r="S51" i="2"/>
  <c r="T47" i="2"/>
  <c r="R50" i="2"/>
  <c r="X52" i="2"/>
  <c r="D80" i="2"/>
  <c r="N48" i="6"/>
  <c r="I31" i="6"/>
  <c r="C48" i="6"/>
  <c r="H54" i="1"/>
  <c r="AA50" i="2"/>
  <c r="AA52" i="2"/>
  <c r="M21" i="2"/>
  <c r="C22" i="2"/>
  <c r="U47" i="2"/>
  <c r="Z43" i="2"/>
  <c r="Z49" i="2"/>
  <c r="AB52" i="2"/>
  <c r="E80" i="2"/>
  <c r="G80" i="2"/>
  <c r="J48" i="6"/>
  <c r="J79" i="6" s="1"/>
  <c r="I46" i="3"/>
  <c r="AB55" i="2"/>
  <c r="T50" i="2"/>
  <c r="C64" i="2"/>
  <c r="C68" i="2" s="1"/>
  <c r="S49" i="2"/>
  <c r="R49" i="2"/>
  <c r="F80" i="2"/>
  <c r="F81" i="2"/>
  <c r="F63" i="2"/>
  <c r="M65" i="2"/>
  <c r="E63" i="2"/>
  <c r="G64" i="2"/>
  <c r="D81" i="2"/>
  <c r="E81" i="2"/>
  <c r="J63" i="2"/>
  <c r="I81" i="2"/>
  <c r="J81" i="2"/>
  <c r="G54" i="3" l="1"/>
  <c r="G55" i="1"/>
  <c r="R46" i="1"/>
  <c r="E55" i="1"/>
  <c r="P46" i="1"/>
  <c r="J54" i="3"/>
  <c r="J55" i="1"/>
  <c r="U46" i="1"/>
  <c r="P45" i="1"/>
  <c r="D9" i="3"/>
  <c r="O74" i="1"/>
  <c r="O31" i="1"/>
  <c r="D12" i="1"/>
  <c r="F82" i="2"/>
  <c r="F69" i="2"/>
  <c r="S44" i="2"/>
  <c r="D25" i="2"/>
  <c r="W60" i="2"/>
  <c r="H55" i="1"/>
  <c r="S46" i="1"/>
  <c r="S45" i="1"/>
  <c r="G38" i="3"/>
  <c r="G56" i="1"/>
  <c r="J25" i="2"/>
  <c r="Y44" i="2"/>
  <c r="S39" i="1"/>
  <c r="V59" i="2"/>
  <c r="V67" i="2"/>
  <c r="R60" i="2"/>
  <c r="G34" i="3"/>
  <c r="P53" i="1"/>
  <c r="J33" i="3"/>
  <c r="D55" i="1"/>
  <c r="O46" i="1"/>
  <c r="J36" i="3"/>
  <c r="S55" i="1"/>
  <c r="H27" i="3"/>
  <c r="S27" i="1"/>
  <c r="H30" i="3"/>
  <c r="U34" i="1"/>
  <c r="X45" i="2"/>
  <c r="X75" i="2"/>
  <c r="I39" i="2"/>
  <c r="X19" i="2"/>
  <c r="X23" i="2" s="1"/>
  <c r="J12" i="3"/>
  <c r="J15" i="1"/>
  <c r="J15" i="3" s="1"/>
  <c r="J25" i="1"/>
  <c r="U64" i="1"/>
  <c r="T67" i="2"/>
  <c r="T59" i="2"/>
  <c r="U67" i="2"/>
  <c r="U68" i="2"/>
  <c r="U59" i="2"/>
  <c r="E49" i="3"/>
  <c r="J34" i="3"/>
  <c r="D69" i="2"/>
  <c r="D82" i="2"/>
  <c r="S53" i="1"/>
  <c r="D56" i="1"/>
  <c r="D38" i="3"/>
  <c r="J68" i="2"/>
  <c r="Y60" i="2"/>
  <c r="C9" i="3"/>
  <c r="N31" i="1"/>
  <c r="N74" i="1"/>
  <c r="N75" i="1" s="1"/>
  <c r="N76" i="1" s="1"/>
  <c r="C12" i="1"/>
  <c r="J32" i="3"/>
  <c r="Y49" i="2"/>
  <c r="G31" i="3"/>
  <c r="U45" i="1"/>
  <c r="K25" i="2"/>
  <c r="Z44" i="2"/>
  <c r="H37" i="3"/>
  <c r="C82" i="2"/>
  <c r="C69" i="2"/>
  <c r="C81" i="2"/>
  <c r="F54" i="3"/>
  <c r="F55" i="1"/>
  <c r="Q46" i="1"/>
  <c r="D29" i="3"/>
  <c r="G30" i="3"/>
  <c r="J38" i="3"/>
  <c r="J56" i="1"/>
  <c r="G35" i="3"/>
  <c r="J31" i="3"/>
  <c r="I58" i="3"/>
  <c r="I50" i="3"/>
  <c r="I55" i="3"/>
  <c r="F49" i="3"/>
  <c r="I42" i="3"/>
  <c r="I79" i="6"/>
  <c r="G37" i="3"/>
  <c r="U53" i="1"/>
  <c r="J29" i="3"/>
  <c r="X84" i="2"/>
  <c r="X85" i="2" s="1"/>
  <c r="J27" i="3"/>
  <c r="U27" i="1"/>
  <c r="R75" i="1"/>
  <c r="R76" i="1" s="1"/>
  <c r="D35" i="3"/>
  <c r="I54" i="3"/>
  <c r="G27" i="3"/>
  <c r="R27" i="1"/>
  <c r="I49" i="3"/>
  <c r="C55" i="1"/>
  <c r="C49" i="3" s="1"/>
  <c r="D27" i="3"/>
  <c r="O27" i="1"/>
  <c r="G48" i="3"/>
  <c r="R55" i="1"/>
  <c r="R53" i="1"/>
  <c r="R45" i="1"/>
  <c r="U55" i="1"/>
  <c r="I44" i="3"/>
  <c r="O53" i="1"/>
  <c r="H29" i="2"/>
  <c r="W74" i="2"/>
  <c r="H38" i="2"/>
  <c r="G29" i="3"/>
  <c r="D34" i="3"/>
  <c r="I9" i="3"/>
  <c r="T74" i="1"/>
  <c r="T75" i="1" s="1"/>
  <c r="T76" i="1" s="1"/>
  <c r="I12" i="1"/>
  <c r="T31" i="1"/>
  <c r="H49" i="3"/>
  <c r="T74" i="2"/>
  <c r="E29" i="2"/>
  <c r="E38" i="2"/>
  <c r="E38" i="3"/>
  <c r="E56" i="1"/>
  <c r="Q45" i="1"/>
  <c r="D31" i="3"/>
  <c r="S64" i="1"/>
  <c r="H12" i="3"/>
  <c r="H15" i="1"/>
  <c r="H15" i="3" s="1"/>
  <c r="H25" i="1"/>
  <c r="W67" i="2"/>
  <c r="W68" i="2"/>
  <c r="W59" i="2"/>
  <c r="J82" i="2"/>
  <c r="J69" i="2"/>
  <c r="H82" i="2"/>
  <c r="H69" i="2"/>
  <c r="D49" i="3"/>
  <c r="O55" i="1"/>
  <c r="H38" i="3"/>
  <c r="H56" i="1"/>
  <c r="J49" i="3"/>
  <c r="I56" i="1"/>
  <c r="I38" i="3"/>
  <c r="T34" i="1"/>
  <c r="V74" i="2"/>
  <c r="G38" i="2"/>
  <c r="V68" i="2" s="1"/>
  <c r="G29" i="2"/>
  <c r="P39" i="1"/>
  <c r="Q39" i="1"/>
  <c r="AA49" i="2"/>
  <c r="AA48" i="2"/>
  <c r="AA51" i="2"/>
  <c r="H79" i="6"/>
  <c r="C27" i="3"/>
  <c r="N27" i="1"/>
  <c r="Q34" i="1"/>
  <c r="I37" i="3"/>
  <c r="E31" i="3"/>
  <c r="Q53" i="1"/>
  <c r="E30" i="3"/>
  <c r="S34" i="1"/>
  <c r="Q64" i="1"/>
  <c r="F25" i="1"/>
  <c r="F12" i="3"/>
  <c r="Y67" i="2"/>
  <c r="Y59" i="2"/>
  <c r="C25" i="2"/>
  <c r="R44" i="2"/>
  <c r="G36" i="3"/>
  <c r="L22" i="2"/>
  <c r="G68" i="2"/>
  <c r="G69" i="2" s="1"/>
  <c r="V60" i="2"/>
  <c r="AB51" i="2"/>
  <c r="AB49" i="2"/>
  <c r="M22" i="2"/>
  <c r="AB48" i="2"/>
  <c r="J35" i="3"/>
  <c r="G32" i="3"/>
  <c r="H13" i="4"/>
  <c r="I12" i="4"/>
  <c r="I13" i="4" s="1"/>
  <c r="J37" i="3"/>
  <c r="G49" i="3"/>
  <c r="F27" i="3"/>
  <c r="Q27" i="1"/>
  <c r="I29" i="3"/>
  <c r="Q55" i="1"/>
  <c r="G12" i="3"/>
  <c r="G15" i="1"/>
  <c r="G15" i="3" s="1"/>
  <c r="G25" i="1"/>
  <c r="R48" i="1" s="1"/>
  <c r="R64" i="1"/>
  <c r="I27" i="3"/>
  <c r="T27" i="1"/>
  <c r="U75" i="2"/>
  <c r="U45" i="2"/>
  <c r="U19" i="2"/>
  <c r="U23" i="2" s="1"/>
  <c r="F39" i="2"/>
  <c r="U61" i="2" s="1"/>
  <c r="M59" i="2"/>
  <c r="L57" i="2"/>
  <c r="L64" i="2" s="1"/>
  <c r="E9" i="3"/>
  <c r="P74" i="1"/>
  <c r="P31" i="1"/>
  <c r="E12" i="1"/>
  <c r="M57" i="2" l="1"/>
  <c r="M64" i="2" s="1"/>
  <c r="M63" i="2"/>
  <c r="M25" i="2"/>
  <c r="AB44" i="2"/>
  <c r="T75" i="2"/>
  <c r="T45" i="2"/>
  <c r="T19" i="2"/>
  <c r="T23" i="2" s="1"/>
  <c r="E39" i="2"/>
  <c r="H31" i="2"/>
  <c r="W83" i="2"/>
  <c r="W84" i="2" s="1"/>
  <c r="W85" i="2" s="1"/>
  <c r="O75" i="1"/>
  <c r="O76" i="1" s="1"/>
  <c r="E31" i="2"/>
  <c r="T83" i="2"/>
  <c r="T84" i="2" s="1"/>
  <c r="T85" i="2" s="1"/>
  <c r="C55" i="3"/>
  <c r="C58" i="3"/>
  <c r="C50" i="3"/>
  <c r="C40" i="3"/>
  <c r="C54" i="3"/>
  <c r="C46" i="3"/>
  <c r="C45" i="3"/>
  <c r="C43" i="3"/>
  <c r="C44" i="3"/>
  <c r="C51" i="3"/>
  <c r="C47" i="3"/>
  <c r="C52" i="3"/>
  <c r="C53" i="3"/>
  <c r="C42" i="3"/>
  <c r="C56" i="1"/>
  <c r="C41" i="3"/>
  <c r="C48" i="3"/>
  <c r="T68" i="2"/>
  <c r="J29" i="2"/>
  <c r="J38" i="2"/>
  <c r="Y74" i="2"/>
  <c r="F25" i="3"/>
  <c r="Q65" i="1"/>
  <c r="Q6" i="1"/>
  <c r="F26" i="1"/>
  <c r="Q32" i="1"/>
  <c r="Q48" i="1"/>
  <c r="Q56" i="1"/>
  <c r="H25" i="3"/>
  <c r="S32" i="1"/>
  <c r="S6" i="1"/>
  <c r="H26" i="1"/>
  <c r="S65" i="1"/>
  <c r="S48" i="1"/>
  <c r="S56" i="1"/>
  <c r="R56" i="1"/>
  <c r="F58" i="3"/>
  <c r="F50" i="3"/>
  <c r="F43" i="3"/>
  <c r="F55" i="3"/>
  <c r="F52" i="3"/>
  <c r="F40" i="3"/>
  <c r="F44" i="3"/>
  <c r="F42" i="3"/>
  <c r="F46" i="3"/>
  <c r="F51" i="3"/>
  <c r="F56" i="1"/>
  <c r="F41" i="3"/>
  <c r="F47" i="3"/>
  <c r="F45" i="3"/>
  <c r="F48" i="3"/>
  <c r="F53" i="3"/>
  <c r="J55" i="3"/>
  <c r="J58" i="3"/>
  <c r="J50" i="3"/>
  <c r="J47" i="3"/>
  <c r="J45" i="3"/>
  <c r="J44" i="3"/>
  <c r="J40" i="3"/>
  <c r="J48" i="3"/>
  <c r="J41" i="3"/>
  <c r="J42" i="3"/>
  <c r="J46" i="3"/>
  <c r="J53" i="3"/>
  <c r="J43" i="3"/>
  <c r="J51" i="3"/>
  <c r="J52" i="3"/>
  <c r="I12" i="3"/>
  <c r="T64" i="1"/>
  <c r="I15" i="1"/>
  <c r="I15" i="3" s="1"/>
  <c r="I25" i="1"/>
  <c r="C12" i="3"/>
  <c r="N64" i="1"/>
  <c r="C25" i="1"/>
  <c r="C15" i="1"/>
  <c r="C15" i="3" s="1"/>
  <c r="S74" i="2"/>
  <c r="D38" i="2"/>
  <c r="D29" i="2"/>
  <c r="AA44" i="2"/>
  <c r="L25" i="2"/>
  <c r="E12" i="3"/>
  <c r="P64" i="1"/>
  <c r="E25" i="1"/>
  <c r="E15" i="1"/>
  <c r="E15" i="3" s="1"/>
  <c r="G25" i="3"/>
  <c r="R32" i="1"/>
  <c r="R65" i="1"/>
  <c r="R6" i="1"/>
  <c r="G26" i="1"/>
  <c r="J25" i="3"/>
  <c r="U65" i="1"/>
  <c r="J26" i="1"/>
  <c r="U32" i="1"/>
  <c r="U6" i="1"/>
  <c r="U48" i="1"/>
  <c r="U56" i="1"/>
  <c r="E55" i="3"/>
  <c r="E58" i="3"/>
  <c r="E50" i="3"/>
  <c r="E45" i="3"/>
  <c r="E47" i="3"/>
  <c r="E48" i="3"/>
  <c r="E43" i="3"/>
  <c r="E44" i="3"/>
  <c r="E40" i="3"/>
  <c r="E46" i="3"/>
  <c r="E53" i="3"/>
  <c r="E51" i="3"/>
  <c r="E42" i="3"/>
  <c r="E41" i="3"/>
  <c r="E52" i="3"/>
  <c r="G31" i="2"/>
  <c r="V83" i="2"/>
  <c r="V84" i="2" s="1"/>
  <c r="V85" i="2" s="1"/>
  <c r="U69" i="2"/>
  <c r="E54" i="3"/>
  <c r="C29" i="2"/>
  <c r="R74" i="2"/>
  <c r="C38" i="2"/>
  <c r="V75" i="2"/>
  <c r="V19" i="2"/>
  <c r="V23" i="2" s="1"/>
  <c r="G39" i="2"/>
  <c r="V45" i="2"/>
  <c r="D55" i="3"/>
  <c r="D58" i="3"/>
  <c r="D50" i="3"/>
  <c r="D44" i="3"/>
  <c r="D42" i="3"/>
  <c r="D41" i="3"/>
  <c r="D53" i="3"/>
  <c r="D40" i="3"/>
  <c r="D46" i="3"/>
  <c r="D43" i="3"/>
  <c r="D48" i="3"/>
  <c r="D47" i="3"/>
  <c r="D51" i="3"/>
  <c r="D45" i="3"/>
  <c r="D52" i="3"/>
  <c r="H58" i="3"/>
  <c r="H50" i="3"/>
  <c r="H55" i="3"/>
  <c r="H45" i="3"/>
  <c r="H48" i="3"/>
  <c r="H53" i="3"/>
  <c r="H42" i="3"/>
  <c r="H47" i="3"/>
  <c r="H52" i="3"/>
  <c r="H51" i="3"/>
  <c r="H44" i="3"/>
  <c r="H43" i="3"/>
  <c r="H40" i="3"/>
  <c r="H46" i="3"/>
  <c r="H41" i="3"/>
  <c r="U62" i="2"/>
  <c r="U70" i="2"/>
  <c r="U25" i="2"/>
  <c r="U46" i="2"/>
  <c r="P75" i="1"/>
  <c r="P76" i="1" s="1"/>
  <c r="W75" i="2"/>
  <c r="W45" i="2"/>
  <c r="W19" i="2"/>
  <c r="W23" i="2" s="1"/>
  <c r="H39" i="2"/>
  <c r="X62" i="2"/>
  <c r="X70" i="2"/>
  <c r="X25" i="2"/>
  <c r="X46" i="2"/>
  <c r="D54" i="3"/>
  <c r="H54" i="3"/>
  <c r="D12" i="3"/>
  <c r="D25" i="1"/>
  <c r="D15" i="1"/>
  <c r="D15" i="3" s="1"/>
  <c r="O64" i="1"/>
  <c r="G58" i="3"/>
  <c r="G50" i="3"/>
  <c r="G55" i="3"/>
  <c r="G40" i="3"/>
  <c r="G42" i="3"/>
  <c r="G44" i="3"/>
  <c r="G53" i="3"/>
  <c r="G43" i="3"/>
  <c r="G41" i="3"/>
  <c r="G47" i="3"/>
  <c r="G46" i="3"/>
  <c r="G45" i="3"/>
  <c r="G52" i="3"/>
  <c r="G51" i="3"/>
  <c r="Z74" i="2"/>
  <c r="K29" i="2"/>
  <c r="K38" i="2"/>
  <c r="X61" i="2"/>
  <c r="X69" i="2"/>
  <c r="C31" i="2" l="1"/>
  <c r="R83" i="2"/>
  <c r="R84" i="2" s="1"/>
  <c r="R85" i="2" s="1"/>
  <c r="J26" i="3"/>
  <c r="U57" i="1"/>
  <c r="U47" i="1"/>
  <c r="AA74" i="2"/>
  <c r="L38" i="2"/>
  <c r="L29" i="2"/>
  <c r="H26" i="3"/>
  <c r="S47" i="1"/>
  <c r="S57" i="1"/>
  <c r="Y75" i="2"/>
  <c r="Y45" i="2"/>
  <c r="Y19" i="2"/>
  <c r="Y23" i="2" s="1"/>
  <c r="J39" i="2"/>
  <c r="Y68" i="2"/>
  <c r="K30" i="2"/>
  <c r="Z22" i="2" s="1"/>
  <c r="Z83" i="2"/>
  <c r="Z84" i="2" s="1"/>
  <c r="Z85" i="2" s="1"/>
  <c r="W61" i="2"/>
  <c r="W69" i="2"/>
  <c r="S8" i="1"/>
  <c r="S11" i="1" s="1"/>
  <c r="J31" i="2"/>
  <c r="D9" i="2" s="1"/>
  <c r="Y83" i="2"/>
  <c r="Y84" i="2" s="1"/>
  <c r="Y85" i="2" s="1"/>
  <c r="T61" i="2"/>
  <c r="T69" i="2"/>
  <c r="W70" i="2"/>
  <c r="W62" i="2"/>
  <c r="W25" i="2"/>
  <c r="W46" i="2"/>
  <c r="G26" i="3"/>
  <c r="R47" i="1"/>
  <c r="R57" i="1"/>
  <c r="D31" i="2"/>
  <c r="S83" i="2"/>
  <c r="S84" i="2" s="1"/>
  <c r="S85" i="2" s="1"/>
  <c r="T62" i="2"/>
  <c r="T46" i="2"/>
  <c r="T70" i="2"/>
  <c r="T25" i="2"/>
  <c r="R11" i="1"/>
  <c r="R8" i="1"/>
  <c r="S75" i="2"/>
  <c r="S19" i="2"/>
  <c r="S23" i="2" s="1"/>
  <c r="D39" i="2"/>
  <c r="S45" i="2"/>
  <c r="S68" i="2"/>
  <c r="O65" i="1"/>
  <c r="D25" i="3"/>
  <c r="O32" i="1"/>
  <c r="O6" i="1"/>
  <c r="D26" i="1"/>
  <c r="O56" i="1"/>
  <c r="O48" i="1"/>
  <c r="V69" i="2"/>
  <c r="V61" i="2"/>
  <c r="C25" i="3"/>
  <c r="N65" i="1"/>
  <c r="N32" i="1"/>
  <c r="N6" i="1"/>
  <c r="C26" i="1"/>
  <c r="N48" i="1"/>
  <c r="N56" i="1"/>
  <c r="AB74" i="2"/>
  <c r="M38" i="2"/>
  <c r="M29" i="2"/>
  <c r="V62" i="2"/>
  <c r="V70" i="2"/>
  <c r="V46" i="2"/>
  <c r="V25" i="2"/>
  <c r="F26" i="3"/>
  <c r="Q57" i="1"/>
  <c r="Q47" i="1"/>
  <c r="E25" i="3"/>
  <c r="P65" i="1"/>
  <c r="P6" i="1"/>
  <c r="E26" i="1"/>
  <c r="P32" i="1"/>
  <c r="P56" i="1"/>
  <c r="P48" i="1"/>
  <c r="Q8" i="1"/>
  <c r="Q11" i="1" s="1"/>
  <c r="U72" i="2"/>
  <c r="U63" i="2"/>
  <c r="U76" i="2"/>
  <c r="U64" i="2"/>
  <c r="U31" i="2"/>
  <c r="U35" i="2" s="1"/>
  <c r="U71" i="2"/>
  <c r="R75" i="2"/>
  <c r="C39" i="2"/>
  <c r="R45" i="2"/>
  <c r="R19" i="2"/>
  <c r="R23" i="2" s="1"/>
  <c r="R68" i="2"/>
  <c r="U8" i="1"/>
  <c r="U11" i="1"/>
  <c r="T65" i="1"/>
  <c r="I25" i="3"/>
  <c r="I26" i="1"/>
  <c r="T32" i="1"/>
  <c r="T6" i="1"/>
  <c r="T48" i="1"/>
  <c r="T56" i="1"/>
  <c r="Z45" i="2"/>
  <c r="Z19" i="2"/>
  <c r="Z23" i="2" s="1"/>
  <c r="K39" i="2"/>
  <c r="Z61" i="2" s="1"/>
  <c r="Z75" i="2"/>
  <c r="X76" i="2"/>
  <c r="X63" i="2"/>
  <c r="X64" i="2"/>
  <c r="X71" i="2"/>
  <c r="X31" i="2"/>
  <c r="X35" i="2" s="1"/>
  <c r="X72" i="2"/>
  <c r="S66" i="1" l="1"/>
  <c r="S58" i="1"/>
  <c r="S49" i="1"/>
  <c r="S13" i="1"/>
  <c r="S33" i="1"/>
  <c r="Q49" i="1"/>
  <c r="Q66" i="1"/>
  <c r="Q58" i="1"/>
  <c r="Q13" i="1"/>
  <c r="Q33" i="1"/>
  <c r="R70" i="2"/>
  <c r="R46" i="2"/>
  <c r="R25" i="2"/>
  <c r="R62" i="2"/>
  <c r="N8" i="1"/>
  <c r="N11" i="1" s="1"/>
  <c r="Z62" i="2"/>
  <c r="Z25" i="2"/>
  <c r="Z46" i="2"/>
  <c r="R61" i="2"/>
  <c r="R69" i="2"/>
  <c r="V76" i="2"/>
  <c r="V63" i="2"/>
  <c r="V71" i="2"/>
  <c r="V72" i="2"/>
  <c r="V31" i="2"/>
  <c r="V35" i="2" s="1"/>
  <c r="V64" i="2"/>
  <c r="T8" i="1"/>
  <c r="T11" i="1" s="1"/>
  <c r="S69" i="2"/>
  <c r="S61" i="2"/>
  <c r="S70" i="2"/>
  <c r="S46" i="2"/>
  <c r="S62" i="2"/>
  <c r="S25" i="2"/>
  <c r="L30" i="2"/>
  <c r="AA22" i="2" s="1"/>
  <c r="AA83" i="2"/>
  <c r="AA84" i="2" s="1"/>
  <c r="AA85" i="2" s="1"/>
  <c r="I26" i="3"/>
  <c r="T57" i="1"/>
  <c r="T47" i="1"/>
  <c r="AA75" i="2"/>
  <c r="AA19" i="2"/>
  <c r="AA23" i="2" s="1"/>
  <c r="AA45" i="2"/>
  <c r="L39" i="2"/>
  <c r="AA61" i="2" s="1"/>
  <c r="M30" i="2"/>
  <c r="AB22" i="2" s="1"/>
  <c r="AB83" i="2"/>
  <c r="AB84" i="2" s="1"/>
  <c r="AB85" i="2" s="1"/>
  <c r="W76" i="2"/>
  <c r="W63" i="2"/>
  <c r="W64" i="2"/>
  <c r="W72" i="2"/>
  <c r="W31" i="2"/>
  <c r="W35" i="2" s="1"/>
  <c r="W71" i="2"/>
  <c r="K31" i="2"/>
  <c r="E9" i="2" s="1"/>
  <c r="K66" i="2" s="1"/>
  <c r="R66" i="1"/>
  <c r="R58" i="1"/>
  <c r="R33" i="1"/>
  <c r="R13" i="1"/>
  <c r="R49" i="1"/>
  <c r="AB75" i="2"/>
  <c r="M39" i="2"/>
  <c r="AB61" i="2" s="1"/>
  <c r="AB45" i="2"/>
  <c r="AB19" i="2"/>
  <c r="P8" i="1"/>
  <c r="P11" i="1" s="1"/>
  <c r="D26" i="3"/>
  <c r="O57" i="1"/>
  <c r="O47" i="1"/>
  <c r="T71" i="2"/>
  <c r="T72" i="2"/>
  <c r="T76" i="2"/>
  <c r="T64" i="2"/>
  <c r="T31" i="2"/>
  <c r="T35" i="2" s="1"/>
  <c r="T63" i="2"/>
  <c r="U33" i="1"/>
  <c r="U66" i="1"/>
  <c r="U58" i="1"/>
  <c r="U13" i="1"/>
  <c r="U49" i="1"/>
  <c r="O8" i="1"/>
  <c r="O11" i="1" s="1"/>
  <c r="Y61" i="2"/>
  <c r="Y69" i="2"/>
  <c r="Y62" i="2"/>
  <c r="Y70" i="2"/>
  <c r="Y46" i="2"/>
  <c r="Y25" i="2"/>
  <c r="E26" i="3"/>
  <c r="P47" i="1"/>
  <c r="P57" i="1"/>
  <c r="C26" i="3"/>
  <c r="N47" i="1"/>
  <c r="N57" i="1"/>
  <c r="N33" i="1" l="1"/>
  <c r="N66" i="1"/>
  <c r="N58" i="1"/>
  <c r="N49" i="1"/>
  <c r="N13" i="1"/>
  <c r="T66" i="1"/>
  <c r="T58" i="1"/>
  <c r="T33" i="1"/>
  <c r="T49" i="1"/>
  <c r="T13" i="1"/>
  <c r="O66" i="1"/>
  <c r="O58" i="1"/>
  <c r="O33" i="1"/>
  <c r="O13" i="1"/>
  <c r="O49" i="1"/>
  <c r="P66" i="1"/>
  <c r="P58" i="1"/>
  <c r="P49" i="1"/>
  <c r="P13" i="1"/>
  <c r="P33" i="1"/>
  <c r="R67" i="1"/>
  <c r="R59" i="1"/>
  <c r="R50" i="1"/>
  <c r="R15" i="1"/>
  <c r="M31" i="2"/>
  <c r="G9" i="2" s="1"/>
  <c r="M66" i="2" s="1"/>
  <c r="S64" i="2"/>
  <c r="S71" i="2"/>
  <c r="S72" i="2"/>
  <c r="S76" i="2"/>
  <c r="S31" i="2"/>
  <c r="S35" i="2" s="1"/>
  <c r="S63" i="2"/>
  <c r="Q59" i="1"/>
  <c r="Q67" i="1"/>
  <c r="Q50" i="1"/>
  <c r="Q15" i="1"/>
  <c r="Z60" i="2"/>
  <c r="K68" i="2"/>
  <c r="Z59" i="2"/>
  <c r="AA62" i="2"/>
  <c r="AA25" i="2"/>
  <c r="AA46" i="2"/>
  <c r="Z63" i="2"/>
  <c r="Z64" i="2"/>
  <c r="Z31" i="2"/>
  <c r="Z35" i="2" s="1"/>
  <c r="K42" i="2" s="1"/>
  <c r="Z76" i="2"/>
  <c r="AB23" i="2"/>
  <c r="U67" i="1"/>
  <c r="U50" i="1"/>
  <c r="U59" i="1"/>
  <c r="U15" i="1"/>
  <c r="S59" i="1"/>
  <c r="S67" i="1"/>
  <c r="S15" i="1"/>
  <c r="S50" i="1"/>
  <c r="Y76" i="2"/>
  <c r="Y64" i="2"/>
  <c r="Y71" i="2"/>
  <c r="Y72" i="2"/>
  <c r="Y63" i="2"/>
  <c r="Y31" i="2"/>
  <c r="Y35" i="2" s="1"/>
  <c r="L31" i="2"/>
  <c r="F9" i="2" s="1"/>
  <c r="L66" i="2" s="1"/>
  <c r="R64" i="2"/>
  <c r="R71" i="2"/>
  <c r="R72" i="2"/>
  <c r="R63" i="2"/>
  <c r="R31" i="2"/>
  <c r="R35" i="2" s="1"/>
  <c r="K51" i="2" l="1"/>
  <c r="Z67" i="2"/>
  <c r="Z68" i="2"/>
  <c r="Z69" i="2"/>
  <c r="Z70" i="2"/>
  <c r="Z72" i="2"/>
  <c r="T59" i="1"/>
  <c r="T67" i="1"/>
  <c r="T50" i="1"/>
  <c r="T15" i="1"/>
  <c r="P50" i="1"/>
  <c r="P59" i="1"/>
  <c r="P67" i="1"/>
  <c r="P15" i="1"/>
  <c r="S51" i="1"/>
  <c r="S60" i="1"/>
  <c r="S18" i="1"/>
  <c r="Z71" i="2"/>
  <c r="U60" i="1"/>
  <c r="U51" i="1"/>
  <c r="U18" i="1"/>
  <c r="N50" i="1"/>
  <c r="N59" i="1"/>
  <c r="N15" i="1"/>
  <c r="AA60" i="2"/>
  <c r="AA59" i="2"/>
  <c r="L68" i="2"/>
  <c r="R60" i="1"/>
  <c r="R51" i="1"/>
  <c r="R18" i="1"/>
  <c r="AA63" i="2"/>
  <c r="AA76" i="2"/>
  <c r="AA64" i="2"/>
  <c r="AA31" i="2"/>
  <c r="AA35" i="2" s="1"/>
  <c r="L42" i="2" s="1"/>
  <c r="O50" i="1"/>
  <c r="O67" i="1"/>
  <c r="O15" i="1"/>
  <c r="O59" i="1"/>
  <c r="Q51" i="1"/>
  <c r="Q60" i="1"/>
  <c r="Q18" i="1"/>
  <c r="AB62" i="2"/>
  <c r="AB46" i="2"/>
  <c r="AB25" i="2"/>
  <c r="AB60" i="2"/>
  <c r="M68" i="2"/>
  <c r="AB59" i="2"/>
  <c r="L51" i="2" l="1"/>
  <c r="AA68" i="2"/>
  <c r="AA69" i="2"/>
  <c r="AA67" i="2"/>
  <c r="AA70" i="2"/>
  <c r="AA72" i="2"/>
  <c r="AA71" i="2"/>
  <c r="T51" i="1"/>
  <c r="T60" i="1"/>
  <c r="T18" i="1"/>
  <c r="U61" i="1"/>
  <c r="U52" i="1"/>
  <c r="U21" i="1"/>
  <c r="U24" i="1" s="1"/>
  <c r="U25" i="1" s="1"/>
  <c r="Q61" i="1"/>
  <c r="Q21" i="1"/>
  <c r="Q24" i="1" s="1"/>
  <c r="Q25" i="1" s="1"/>
  <c r="Q52" i="1"/>
  <c r="S61" i="1"/>
  <c r="S52" i="1"/>
  <c r="S21" i="1"/>
  <c r="S24" i="1" s="1"/>
  <c r="S25" i="1" s="1"/>
  <c r="R61" i="1"/>
  <c r="R52" i="1"/>
  <c r="R21" i="1"/>
  <c r="R24" i="1" s="1"/>
  <c r="R25" i="1" s="1"/>
  <c r="AB63" i="2"/>
  <c r="AB64" i="2"/>
  <c r="AB76" i="2"/>
  <c r="AB31" i="2"/>
  <c r="AB35" i="2" s="1"/>
  <c r="M42" i="2" s="1"/>
  <c r="O60" i="1"/>
  <c r="O18" i="1"/>
  <c r="O51" i="1"/>
  <c r="P60" i="1"/>
  <c r="P51" i="1"/>
  <c r="P18" i="1"/>
  <c r="N60" i="1"/>
  <c r="N18" i="1"/>
  <c r="N51" i="1"/>
  <c r="K82" i="2"/>
  <c r="K69" i="2"/>
  <c r="K80" i="2"/>
  <c r="K81" i="2"/>
  <c r="M51" i="2" l="1"/>
  <c r="AB67" i="2"/>
  <c r="AB68" i="2"/>
  <c r="AB69" i="2"/>
  <c r="AB70" i="2"/>
  <c r="AB72" i="2"/>
  <c r="AB71" i="2"/>
  <c r="P61" i="1"/>
  <c r="P52" i="1"/>
  <c r="P21" i="1"/>
  <c r="P24" i="1" s="1"/>
  <c r="P25" i="1" s="1"/>
  <c r="O61" i="1"/>
  <c r="O52" i="1"/>
  <c r="O21" i="1"/>
  <c r="O24" i="1" s="1"/>
  <c r="O25" i="1" s="1"/>
  <c r="T61" i="1"/>
  <c r="T52" i="1"/>
  <c r="T21" i="1"/>
  <c r="T24" i="1" s="1"/>
  <c r="T25" i="1" s="1"/>
  <c r="N61" i="1"/>
  <c r="N21" i="1"/>
  <c r="N24" i="1" s="1"/>
  <c r="N25" i="1" s="1"/>
  <c r="N52" i="1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<sst xmlns="http://schemas.openxmlformats.org/spreadsheetml/2006/main" count="963" uniqueCount="624">
  <si>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</si>
  <si>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IJC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</si>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</sst>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415383</v>
      </c>
      <c r="O6" s="187">
        <f t="shared" si="1"/>
        <v>470513</v>
      </c>
      <c r="P6" s="187">
        <f t="shared" si="1"/>
        <v>617120</v>
      </c>
      <c r="Q6" s="187">
        <f t="shared" si="1"/>
        <v>928278</v>
      </c>
      <c r="R6" s="187">
        <f t="shared" si="1"/>
        <v>760563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1245788</v>
      </c>
      <c r="D7" s="123">
        <f>SUMIF(PL.data!$D$3:$D$25, FSA!$A7, PL.data!F$3:F$25)</f>
        <v>1599816</v>
      </c>
      <c r="E7" s="123">
        <f>SUMIF(PL.data!$D$3:$D$25, FSA!$A7, PL.data!G$3:G$25)</f>
        <v>2141296</v>
      </c>
      <c r="F7" s="123">
        <f>SUMIF(PL.data!$D$3:$D$25, FSA!$A7, PL.data!H$3:H$25)</f>
        <v>2601723</v>
      </c>
      <c r="G7" s="123">
        <f>SUMIF(PL.data!$D$3:$D$25, FSA!$A7, PL.data!I$3:I$25)</f>
        <v>1968123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-777064</v>
      </c>
      <c r="D8" s="123">
        <f>-SUMIF(PL.data!$D$3:$D$25, FSA!$A8, PL.data!F$3:F$25)</f>
        <v>-1062189</v>
      </c>
      <c r="E8" s="123">
        <f>-SUMIF(PL.data!$D$3:$D$25, FSA!$A8, PL.data!G$3:G$25)</f>
        <v>-1478799</v>
      </c>
      <c r="F8" s="123">
        <f>-SUMIF(PL.data!$D$3:$D$25, FSA!$A8, PL.data!H$3:H$25)</f>
        <v>-1610724</v>
      </c>
      <c r="G8" s="123">
        <f>-SUMIF(PL.data!$D$3:$D$25, FSA!$A8, PL.data!I$3:I$25)</f>
        <v>-1159258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-31189</v>
      </c>
      <c r="O8" s="190">
        <f>CF.data!F12-FSA!O7-FSA!O6</f>
        <v>-40681</v>
      </c>
      <c r="P8" s="190">
        <f>CF.data!G12-FSA!P7-FSA!P6</f>
        <v>-50207</v>
      </c>
      <c r="Q8" s="190">
        <f>CF.data!H12-FSA!Q7-FSA!Q6</f>
        <v>2257</v>
      </c>
      <c r="R8" s="190">
        <f>CF.data!I12-FSA!R7-FSA!R6</f>
        <v>14127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468724</v>
      </c>
      <c r="D9" s="187">
        <f t="shared" si="3"/>
        <v>537627</v>
      </c>
      <c r="E9" s="187">
        <f t="shared" si="3"/>
        <v>662497</v>
      </c>
      <c r="F9" s="187">
        <f t="shared" si="3"/>
        <v>990999</v>
      </c>
      <c r="G9" s="187">
        <f t="shared" si="3"/>
        <v>808865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-181321</v>
      </c>
      <c r="O9" s="190">
        <f>SUMIF(CF.data!$D$4:$D$43, $L9, CF.data!F$4:F$43)</f>
        <v>-165278</v>
      </c>
      <c r="P9" s="190">
        <f>SUMIF(CF.data!$D$4:$D$43, $L9, CF.data!G$4:G$43)</f>
        <v>-71780</v>
      </c>
      <c r="Q9" s="190">
        <f>SUMIF(CF.data!$D$4:$D$43, $L9, CF.data!H$4:H$43)</f>
        <v>-105414</v>
      </c>
      <c r="R9" s="190">
        <f>SUMIF(CF.data!$D$4:$D$43, $L9, CF.data!I$4:I$43)</f>
        <v>-64589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-91502</v>
      </c>
      <c r="D10" s="123">
        <f>-SUMIF(PL.data!$D$3:$D$25, FSA!$A10, PL.data!F$3:F$25)</f>
        <v>-105444</v>
      </c>
      <c r="E10" s="123">
        <f>-SUMIF(PL.data!$D$3:$D$25, FSA!$A10, PL.data!G$3:G$25)</f>
        <v>-90356</v>
      </c>
      <c r="F10" s="123">
        <f>-SUMIF(PL.data!$D$3:$D$25, FSA!$A10, PL.data!H$3:H$25)</f>
        <v>-112523</v>
      </c>
      <c r="G10" s="123">
        <f>-SUMIF(PL.data!$D$3:$D$25, FSA!$A10, PL.data!I$3:I$25)</f>
        <v>-103737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-50569</v>
      </c>
      <c r="O10" s="190">
        <f>SUMIF(CF.data!$D$4:$D$43, $L10, CF.data!F$4:F$43)</f>
        <v>-65907</v>
      </c>
      <c r="P10" s="190">
        <f>SUMIF(CF.data!$D$4:$D$43, $L10, CF.data!G$4:G$43)</f>
        <v>-59381</v>
      </c>
      <c r="Q10" s="190">
        <f>SUMIF(CF.data!$D$4:$D$43, $L10, CF.data!H$4:H$43)</f>
        <v>-180625</v>
      </c>
      <c r="R10" s="190">
        <f>SUMIF(CF.data!$D$4:$D$43, $L10, CF.data!I$4:I$43)</f>
        <v>-65561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152304</v>
      </c>
      <c r="O11" s="187">
        <f t="shared" si="4"/>
        <v>198647</v>
      </c>
      <c r="P11" s="187">
        <f t="shared" si="4"/>
        <v>435752</v>
      </c>
      <c r="Q11" s="187">
        <f t="shared" si="4"/>
        <v>644496</v>
      </c>
      <c r="R11" s="187">
        <f t="shared" si="4"/>
        <v>644540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377222</v>
      </c>
      <c r="D12" s="187">
        <f t="shared" si="5"/>
        <v>432183</v>
      </c>
      <c r="E12" s="187">
        <f t="shared" si="5"/>
        <v>572141</v>
      </c>
      <c r="F12" s="187">
        <f t="shared" si="5"/>
        <v>878476</v>
      </c>
      <c r="G12" s="187">
        <f t="shared" si="5"/>
        <v>705128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317250</v>
      </c>
      <c r="O12" s="190">
        <f>SUMIF(CF.data!$D$4:$D$43, $L12, CF.data!F$4:F$43)</f>
        <v>879807</v>
      </c>
      <c r="P12" s="190">
        <f>SUMIF(CF.data!$D$4:$D$43, $L12, CF.data!G$4:G$43)</f>
        <v>124629</v>
      </c>
      <c r="Q12" s="190">
        <f>SUMIF(CF.data!$D$4:$D$43, $L12, CF.data!H$4:H$43)</f>
        <v>-1608288</v>
      </c>
      <c r="R12" s="190">
        <f>SUMIF(CF.data!$D$4:$D$43, $L12, CF.data!I$4:I$43)</f>
        <v>-335766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13959</v>
      </c>
      <c r="D13" s="123">
        <f>SUMIF(PL.data!$D$3:$D$25, FSA!$A13, PL.data!F$3:F$25)</f>
        <v>1258</v>
      </c>
      <c r="E13" s="123">
        <f>SUMIF(PL.data!$D$3:$D$25, FSA!$A13, PL.data!G$3:G$25)</f>
        <v>5616</v>
      </c>
      <c r="F13" s="123">
        <f>SUMIF(PL.data!$D$3:$D$25, FSA!$A13, PL.data!H$3:H$25)</f>
        <v>3165</v>
      </c>
      <c r="G13" s="123">
        <f>SUMIF(PL.data!$D$3:$D$25, FSA!$A13, PL.data!I$3:I$25)</f>
        <v>14067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469554</v>
      </c>
      <c r="O13" s="187">
        <f t="shared" si="6"/>
        <v>1078454</v>
      </c>
      <c r="P13" s="187">
        <f t="shared" si="6"/>
        <v>560381</v>
      </c>
      <c r="Q13" s="187">
        <f t="shared" si="6"/>
        <v>-963792</v>
      </c>
      <c r="R13" s="187">
        <f t="shared" si="6"/>
        <v>308774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-68638</v>
      </c>
      <c r="D14" s="123">
        <f>-SUMIF(PL.data!$D$3:$D$25, FSA!$A14, PL.data!F$3:F$25)</f>
        <v>-56197</v>
      </c>
      <c r="E14" s="123">
        <f>-SUMIF(PL.data!$D$3:$D$25, FSA!$A14, PL.data!G$3:G$25)</f>
        <v>-72795</v>
      </c>
      <c r="F14" s="123">
        <f>-SUMIF(PL.data!$D$3:$D$25, FSA!$A14, PL.data!H$3:H$25)</f>
        <v>-102901</v>
      </c>
      <c r="G14" s="123">
        <f>-SUMIF(PL.data!$D$3:$D$25, FSA!$A14, PL.data!I$3:I$25)</f>
        <v>-76717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-25568</v>
      </c>
      <c r="O14" s="190">
        <f>SUMIF(CF.data!$D$4:$D$43, $L14, CF.data!F$4:F$43)</f>
        <v>-45261</v>
      </c>
      <c r="P14" s="190">
        <f>SUMIF(CF.data!$D$4:$D$43, $L14, CF.data!G$4:G$43)</f>
        <v>-43630</v>
      </c>
      <c r="Q14" s="190">
        <f>SUMIF(CF.data!$D$4:$D$43, $L14, CF.data!H$4:H$43)</f>
        <v>-44933</v>
      </c>
      <c r="R14" s="190">
        <f>SUMIF(CF.data!$D$4:$D$43, $L14, CF.data!I$4:I$43)</f>
        <v>-74801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-40220</v>
      </c>
      <c r="D15" s="123">
        <f t="shared" si="7"/>
        <v>-32281</v>
      </c>
      <c r="E15" s="123">
        <f t="shared" si="7"/>
        <v>-53375</v>
      </c>
      <c r="F15" s="123">
        <f t="shared" si="7"/>
        <v>4078</v>
      </c>
      <c r="G15" s="123">
        <f t="shared" si="7"/>
        <v>-1974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443986</v>
      </c>
      <c r="O15" s="187">
        <f t="shared" si="8"/>
        <v>1033193</v>
      </c>
      <c r="P15" s="187">
        <f t="shared" si="8"/>
        <v>516751</v>
      </c>
      <c r="Q15" s="187">
        <f t="shared" si="8"/>
        <v>-1008725</v>
      </c>
      <c r="R15" s="187">
        <f t="shared" si="8"/>
        <v>233973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282323</v>
      </c>
      <c r="D16" s="175">
        <f>SUMIF(PL.data!$D$3:$D$25, FSA!$A16, PL.data!F$3:F$25)</f>
        <v>344963</v>
      </c>
      <c r="E16" s="175">
        <f>SUMIF(PL.data!$D$3:$D$25, FSA!$A16, PL.data!G$3:G$25)</f>
        <v>451587</v>
      </c>
      <c r="F16" s="175">
        <f>SUMIF(PL.data!$D$3:$D$25, FSA!$A16, PL.data!H$3:H$25)</f>
        <v>782818</v>
      </c>
      <c r="G16" s="175">
        <f>SUMIF(PL.data!$D$3:$D$25, FSA!$A16, PL.data!I$3:I$25)</f>
        <v>640504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4206</v>
      </c>
      <c r="O16" s="190">
        <f>SUMIF(CF.data!$D$4:$D$43, $L16, CF.data!F$4:F$43)</f>
        <v>9198</v>
      </c>
      <c r="P16" s="190">
        <f>SUMIF(CF.data!$D$4:$D$43, $L16, CF.data!G$4:G$43)</f>
        <v>3342</v>
      </c>
      <c r="Q16" s="190">
        <f>SUMIF(CF.data!$D$4:$D$43, $L16, CF.data!H$4:H$43)</f>
        <v>6841</v>
      </c>
      <c r="R16" s="190">
        <f>SUMIF(CF.data!$D$4:$D$43, $L16, CF.data!I$4:I$43)</f>
        <v>3397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-49337</v>
      </c>
      <c r="D17" s="123">
        <f>-SUMIF(PL.data!$D$3:$D$25, FSA!$A17, PL.data!F$3:F$25)</f>
        <v>-60521</v>
      </c>
      <c r="E17" s="123">
        <f>-SUMIF(PL.data!$D$3:$D$25, FSA!$A17, PL.data!G$3:G$25)</f>
        <v>-81684</v>
      </c>
      <c r="F17" s="123">
        <f>-SUMIF(PL.data!$D$3:$D$25, FSA!$A17, PL.data!H$3:H$25)</f>
        <v>-161717</v>
      </c>
      <c r="G17" s="123">
        <f>-SUMIF(PL.data!$D$3:$D$25, FSA!$A17, PL.data!I$3:I$25)</f>
        <v>-129455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-136952</v>
      </c>
      <c r="O17" s="190">
        <f>SUMIF(CF.data!$D$4:$D$43, $L17, CF.data!F$4:F$43)</f>
        <v>-34809</v>
      </c>
      <c r="P17" s="190">
        <f>SUMIF(CF.data!$D$4:$D$43, $L17, CF.data!G$4:G$43)</f>
        <v>-749637</v>
      </c>
      <c r="Q17" s="190">
        <f>SUMIF(CF.data!$D$4:$D$43, $L17, CF.data!H$4:H$43)</f>
        <v>-325658</v>
      </c>
      <c r="R17" s="190">
        <f>SUMIF(CF.data!$D$4:$D$43, $L17, CF.data!I$4:I$43)</f>
        <v>-1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232986</v>
      </c>
      <c r="D18" s="187">
        <f t="shared" si="9"/>
        <v>284442</v>
      </c>
      <c r="E18" s="187">
        <f t="shared" si="9"/>
        <v>369903</v>
      </c>
      <c r="F18" s="187">
        <f t="shared" si="9"/>
        <v>621101</v>
      </c>
      <c r="G18" s="187">
        <f t="shared" si="9"/>
        <v>511049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311240</v>
      </c>
      <c r="O18" s="194">
        <f t="shared" si="10"/>
        <v>1007582</v>
      </c>
      <c r="P18" s="194">
        <f t="shared" si="10"/>
        <v>-229544</v>
      </c>
      <c r="Q18" s="194">
        <f t="shared" si="10"/>
        <v>-1327542</v>
      </c>
      <c r="R18" s="194">
        <f t="shared" si="10"/>
        <v>237369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-13500</v>
      </c>
      <c r="O20" s="190">
        <f>SUMIF(CF.data!$D$4:$D$43, $L20, CF.data!F$4:F$43)</f>
        <v>-14000</v>
      </c>
      <c r="P20" s="190">
        <f>SUMIF(CF.data!$D$4:$D$43, $L20, CF.data!G$4:G$43)</f>
        <v>36900</v>
      </c>
      <c r="Q20" s="190">
        <f>SUMIF(CF.data!$D$4:$D$43, $L20, CF.data!H$4:H$43)</f>
        <v>2398</v>
      </c>
      <c r="R20" s="190">
        <f>SUMIF(CF.data!$D$4:$D$43, $L20, CF.data!I$4:I$43)</f>
        <v>-42898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38161</v>
      </c>
      <c r="D21" s="196">
        <f>SUMIF(CF.data!$D$4:$D$43, FSA!$A21, CF.data!F$4:F$43)</f>
        <v>38330</v>
      </c>
      <c r="E21" s="196">
        <f>SUMIF(CF.data!$D$4:$D$43, FSA!$A21, CF.data!G$4:G$43)</f>
        <v>44979</v>
      </c>
      <c r="F21" s="196">
        <f>SUMIF(CF.data!$D$4:$D$43, FSA!$A21, CF.data!H$4:H$43)</f>
        <v>49802</v>
      </c>
      <c r="G21" s="196">
        <f>SUMIF(CF.data!$D$4:$D$43, FSA!$A21, CF.data!I$4:I$43)</f>
        <v>55435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297740</v>
      </c>
      <c r="O21" s="198">
        <f t="shared" si="11"/>
        <v>993582</v>
      </c>
      <c r="P21" s="198">
        <f t="shared" si="11"/>
        <v>-192644</v>
      </c>
      <c r="Q21" s="198">
        <f t="shared" si="11"/>
        <v>-1325144</v>
      </c>
      <c r="R21" s="198">
        <f t="shared" si="11"/>
        <v>194471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-164582</v>
      </c>
      <c r="O22" s="190">
        <f>SUMIF(CF.data!$D$4:$D$43, $L22, CF.data!F$4:F$43)</f>
        <v>-1143671</v>
      </c>
      <c r="P22" s="190">
        <f>SUMIF(CF.data!$D$4:$D$43, $L22, CF.data!G$4:G$43)</f>
        <v>426713</v>
      </c>
      <c r="Q22" s="190">
        <f>SUMIF(CF.data!$D$4:$D$43, $L22, CF.data!H$4:H$43)</f>
        <v>180174</v>
      </c>
      <c r="R22" s="190">
        <f>SUMIF(CF.data!$D$4:$D$43, $L22, CF.data!I$4:I$43)</f>
        <v>-115273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1000906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133158</v>
      </c>
      <c r="O24" s="199">
        <f t="shared" si="12"/>
        <v>-150089</v>
      </c>
      <c r="P24" s="199">
        <f t="shared" si="12"/>
        <v>234069</v>
      </c>
      <c r="Q24" s="199">
        <f t="shared" si="12"/>
        <v>-144064</v>
      </c>
      <c r="R24" s="199">
        <f t="shared" si="12"/>
        <v>79198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415383</v>
      </c>
      <c r="D25" s="196">
        <f t="shared" si="13"/>
        <v>470513</v>
      </c>
      <c r="E25" s="196">
        <f t="shared" si="13"/>
        <v>617120</v>
      </c>
      <c r="F25" s="196">
        <f t="shared" si="13"/>
        <v>928278</v>
      </c>
      <c r="G25" s="196">
        <f t="shared" si="13"/>
        <v>760563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0</v>
      </c>
      <c r="P25" s="200">
        <f>P24-CF.data!G40</f>
        <v>-1</v>
      </c>
      <c r="Q25" s="200">
        <f>Q24-CF.data!H40</f>
        <v>0</v>
      </c>
      <c r="R25" s="200">
        <f>R24-CF.data!I40</f>
        <v>3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415383</v>
      </c>
      <c r="D26" s="196">
        <f t="shared" si="14"/>
        <v>470513</v>
      </c>
      <c r="E26" s="196">
        <f t="shared" si="14"/>
        <v>617120</v>
      </c>
      <c r="F26" s="196">
        <f t="shared" si="14"/>
        <v>928278</v>
      </c>
      <c r="G26" s="196">
        <f t="shared" si="14"/>
        <v>760563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237201</v>
      </c>
      <c r="D29" s="202">
        <f>SUMIF(BS.data!$D$5:$D$116,FSA!$A29,BS.data!F$5:F$116)</f>
        <v>101110</v>
      </c>
      <c r="E29" s="202">
        <f>SUMIF(BS.data!$D$5:$D$116,FSA!$A29,BS.data!G$5:G$116)</f>
        <v>298280</v>
      </c>
      <c r="F29" s="202">
        <f>SUMIF(BS.data!$D$5:$D$116,FSA!$A29,BS.data!H$5:H$116)</f>
        <v>152610</v>
      </c>
      <c r="G29" s="202">
        <f>SUMIF(BS.data!$D$5:$D$116,FSA!$A29,BS.data!I$5:I$116)</f>
        <v>237703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895969</v>
      </c>
      <c r="D30" s="202">
        <f>SUMIF(BS.data!$D$5:$D$116,FSA!$A30,BS.data!F$5:F$116)</f>
        <v>823832</v>
      </c>
      <c r="E30" s="202">
        <f>SUMIF(BS.data!$D$5:$D$116,FSA!$A30,BS.data!G$5:G$116)</f>
        <v>626102</v>
      </c>
      <c r="F30" s="202">
        <f>SUMIF(BS.data!$D$5:$D$116,FSA!$A30,BS.data!H$5:H$116)</f>
        <v>464424</v>
      </c>
      <c r="G30" s="202">
        <f>SUMIF(BS.data!$D$5:$D$116,FSA!$A30,BS.data!I$5:I$116)</f>
        <v>552876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0.28417997283646979</v>
      </c>
      <c r="P30" s="204">
        <f t="shared" si="17"/>
        <v>0.33846392335118547</v>
      </c>
      <c r="Q30" s="204">
        <f t="shared" si="17"/>
        <v>0.21502258445352718</v>
      </c>
      <c r="R30" s="204">
        <f t="shared" si="17"/>
        <v>-0.24353092162386236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5110420</v>
      </c>
      <c r="D31" s="202">
        <f>SUMIF(BS.data!$D$5:$D$116,FSA!$A31,BS.data!F$5:F$116)</f>
        <v>4780155</v>
      </c>
      <c r="E31" s="202">
        <f>SUMIF(BS.data!$D$5:$D$116,FSA!$A31,BS.data!G$5:G$116)</f>
        <v>3653814</v>
      </c>
      <c r="F31" s="202">
        <f>SUMIF(BS.data!$D$5:$D$116,FSA!$A31,BS.data!H$5:H$116)</f>
        <v>4026205</v>
      </c>
      <c r="G31" s="202">
        <f>SUMIF(BS.data!$D$5:$D$116,FSA!$A31,BS.data!I$5:I$116)</f>
        <v>3570802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0.37624700189759414</v>
      </c>
      <c r="O31" s="205">
        <f t="shared" si="18"/>
        <v>0.33605552138495925</v>
      </c>
      <c r="P31" s="205">
        <f t="shared" si="18"/>
        <v>0.30939066808138621</v>
      </c>
      <c r="Q31" s="205">
        <f t="shared" si="18"/>
        <v>0.380901041348368</v>
      </c>
      <c r="R31" s="205">
        <f t="shared" si="18"/>
        <v>0.41098295177689603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5459</v>
      </c>
      <c r="D32" s="202">
        <f>SUMIF(BS.data!$D$5:$D$116,FSA!$A32,BS.data!F$5:F$116)</f>
        <v>47389</v>
      </c>
      <c r="E32" s="202">
        <f>SUMIF(BS.data!$D$5:$D$116,FSA!$A32,BS.data!G$5:G$116)</f>
        <v>93239</v>
      </c>
      <c r="F32" s="202">
        <f>SUMIF(BS.data!$D$5:$D$116,FSA!$A32,BS.data!H$5:H$116)</f>
        <v>86538</v>
      </c>
      <c r="G32" s="202">
        <f>SUMIF(BS.data!$D$5:$D$116,FSA!$A32,BS.data!I$5:I$116)</f>
        <v>11167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0.33342992547688693</v>
      </c>
      <c r="O32" s="206">
        <f t="shared" si="19"/>
        <v>0.29410444701140631</v>
      </c>
      <c r="P32" s="206">
        <f t="shared" si="19"/>
        <v>0.28819929612720518</v>
      </c>
      <c r="Q32" s="206">
        <f t="shared" si="19"/>
        <v>0.35679355565523307</v>
      </c>
      <c r="R32" s="206">
        <f t="shared" si="19"/>
        <v>0.38644078647523555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2733</v>
      </c>
      <c r="D33" s="202">
        <f>SUMIF(BS.data!$D$5:$D$116,FSA!$A33,BS.data!F$5:F$116)</f>
        <v>2462</v>
      </c>
      <c r="E33" s="202">
        <f>SUMIF(BS.data!$D$5:$D$116,FSA!$A33,BS.data!G$5:G$116)</f>
        <v>2783</v>
      </c>
      <c r="F33" s="202">
        <f>SUMIF(BS.data!$D$5:$D$116,FSA!$A33,BS.data!H$5:H$116)</f>
        <v>2852</v>
      </c>
      <c r="G33" s="202">
        <f>SUMIF(BS.data!$D$5:$D$116,FSA!$A33,BS.data!I$5:I$116)</f>
        <v>4889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0.12225515095666357</v>
      </c>
      <c r="O33" s="205">
        <f t="shared" si="20"/>
        <v>0.12416865439525546</v>
      </c>
      <c r="P33" s="205">
        <f t="shared" si="20"/>
        <v>0.20349918927602723</v>
      </c>
      <c r="Q33" s="205">
        <f t="shared" si="20"/>
        <v>0.24771891550330299</v>
      </c>
      <c r="R33" s="205">
        <f t="shared" si="20"/>
        <v>0.32748969449572002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720682</v>
      </c>
      <c r="D34" s="202">
        <f>SUMIF(BS.data!$D$5:$D$116,FSA!$A34,BS.data!F$5:F$116)</f>
        <v>644315</v>
      </c>
      <c r="E34" s="202">
        <f>SUMIF(BS.data!$D$5:$D$116,FSA!$A34,BS.data!G$5:G$116)</f>
        <v>662614</v>
      </c>
      <c r="F34" s="202">
        <f>SUMIF(BS.data!$D$5:$D$116,FSA!$A34,BS.data!H$5:H$116)</f>
        <v>788609</v>
      </c>
      <c r="G34" s="202">
        <f>SUMIF(BS.data!$D$5:$D$116,FSA!$A34,BS.data!I$5:I$116)</f>
        <v>799641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0.1397284149971543</v>
      </c>
      <c r="P34" s="207">
        <f t="shared" si="21"/>
        <v>0.19571721400194977</v>
      </c>
      <c r="Q34" s="207">
        <f t="shared" si="21"/>
        <v>0.23686908416641561</v>
      </c>
      <c r="R34" s="207">
        <f t="shared" si="21"/>
        <v>0.15436147722104962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163150</v>
      </c>
      <c r="D35" s="202">
        <f>SUMIF(BS.data!$D$5:$D$116,FSA!$A35,BS.data!F$5:F$116)</f>
        <v>191380</v>
      </c>
      <c r="E35" s="202">
        <f>SUMIF(BS.data!$D$5:$D$116,FSA!$A35,BS.data!G$5:G$116)</f>
        <v>353990</v>
      </c>
      <c r="F35" s="202">
        <f>SUMIF(BS.data!$D$5:$D$116,FSA!$A35,BS.data!H$5:H$116)</f>
        <v>378557</v>
      </c>
      <c r="G35" s="202">
        <f>SUMIF(BS.data!$D$5:$D$116,FSA!$A35,BS.data!I$5:I$116)</f>
        <v>403091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196.18736310925757</v>
      </c>
      <c r="P35" s="131">
        <f t="shared" si="22"/>
        <v>123.57607495647495</v>
      </c>
      <c r="Q35" s="131">
        <f t="shared" si="22"/>
        <v>76.495843331515303</v>
      </c>
      <c r="R35" s="131">
        <f t="shared" si="22"/>
        <v>94.332137777974239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996267</v>
      </c>
      <c r="D36" s="202">
        <f>SUMIF(BS.data!$D$5:$D$116,FSA!$A36,BS.data!F$5:F$116)</f>
        <v>950966</v>
      </c>
      <c r="E36" s="202">
        <f>SUMIF(BS.data!$D$5:$D$116,FSA!$A36,BS.data!G$5:G$116)</f>
        <v>942878</v>
      </c>
      <c r="F36" s="202">
        <f>SUMIF(BS.data!$D$5:$D$116,FSA!$A36,BS.data!H$5:H$116)</f>
        <v>898556</v>
      </c>
      <c r="G36" s="202">
        <f>SUMIF(BS.data!$D$5:$D$116,FSA!$A36,BS.data!I$5:I$116)</f>
        <v>924502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1699.3491153645914</v>
      </c>
      <c r="P36" s="131">
        <f t="shared" si="23"/>
        <v>1040.844186735317</v>
      </c>
      <c r="Q36" s="131">
        <f t="shared" si="23"/>
        <v>870.16985374278886</v>
      </c>
      <c r="R36" s="131">
        <f t="shared" si="23"/>
        <v>1195.9837909248847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6315</v>
      </c>
      <c r="D37" s="202">
        <f>SUMIF(BS.data!$D$5:$D$116,FSA!$A37,BS.data!F$5:F$116)</f>
        <v>5719</v>
      </c>
      <c r="E37" s="202">
        <f>SUMIF(BS.data!$D$5:$D$116,FSA!$A37,BS.data!G$5:G$116)</f>
        <v>8063</v>
      </c>
      <c r="F37" s="202">
        <f>SUMIF(BS.data!$D$5:$D$116,FSA!$A37,BS.data!H$5:H$116)</f>
        <v>10304</v>
      </c>
      <c r="G37" s="202">
        <f>SUMIF(BS.data!$D$5:$D$116,FSA!$A37,BS.data!I$5:I$116)</f>
        <v>18742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846.73557624867135</v>
      </c>
      <c r="P37" s="131">
        <f t="shared" si="24"/>
        <v>353.76071731181861</v>
      </c>
      <c r="Q37" s="131">
        <f t="shared" si="24"/>
        <v>191.88070240463296</v>
      </c>
      <c r="R37" s="131">
        <f t="shared" si="24"/>
        <v>254.80649691440561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8138196</v>
      </c>
      <c r="D38" s="208">
        <f t="shared" si="25"/>
        <v>7547328</v>
      </c>
      <c r="E38" s="208">
        <f t="shared" si="25"/>
        <v>6641763</v>
      </c>
      <c r="F38" s="208">
        <f t="shared" si="25"/>
        <v>6808655</v>
      </c>
      <c r="G38" s="208">
        <f t="shared" si="25"/>
        <v>6523413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2795890</v>
      </c>
      <c r="O38" s="209">
        <f t="shared" si="26"/>
        <v>2103431</v>
      </c>
      <c r="P38" s="209">
        <f t="shared" si="26"/>
        <v>2087274</v>
      </c>
      <c r="Q38" s="209">
        <f t="shared" si="26"/>
        <v>3325620</v>
      </c>
      <c r="R38" s="209">
        <f t="shared" si="26"/>
        <v>2943383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1.5312139020987414</v>
      </c>
      <c r="P39" s="133">
        <f t="shared" si="27"/>
        <v>0.97854406863880561</v>
      </c>
      <c r="Q39" s="133">
        <f t="shared" si="27"/>
        <v>1.0402517869888532</v>
      </c>
      <c r="R39" s="133">
        <f t="shared" si="27"/>
        <v>1.5926349623473737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2939336</v>
      </c>
      <c r="D40" s="202">
        <f>SUMIF(BS.data!$D$5:$D$116,FSA!$A40,BS.data!F$5:F$116)</f>
        <v>1988846</v>
      </c>
      <c r="E40" s="202">
        <f>SUMIF(BS.data!$D$5:$D$116,FSA!$A40,BS.data!G$5:G$116)</f>
        <v>877680</v>
      </c>
      <c r="F40" s="202">
        <f>SUMIF(BS.data!$D$5:$D$116,FSA!$A40,BS.data!H$5:H$116)</f>
        <v>815837</v>
      </c>
      <c r="G40" s="202">
        <f>SUMIF(BS.data!$D$5:$D$116,FSA!$A40,BS.data!I$5:I$116)</f>
        <v>802719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1.6431685370985394</v>
      </c>
      <c r="P40" s="210">
        <f t="shared" si="28"/>
        <v>2.261322474290385</v>
      </c>
      <c r="Q40" s="210">
        <f t="shared" si="28"/>
        <v>2.8257575346170429</v>
      </c>
      <c r="R40" s="210">
        <f t="shared" si="28"/>
        <v>2.1591446898562743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261994</v>
      </c>
      <c r="D41" s="202">
        <f>SUMIF(BS.data!$D$5:$D$116,FSA!$A41,BS.data!F$5:F$116)</f>
        <v>386114</v>
      </c>
      <c r="E41" s="202">
        <f>SUMIF(BS.data!$D$5:$D$116,FSA!$A41,BS.data!G$5:G$116)</f>
        <v>462722</v>
      </c>
      <c r="F41" s="202">
        <f>SUMIF(BS.data!$D$5:$D$116,FSA!$A41,BS.data!H$5:H$116)</f>
        <v>420188</v>
      </c>
      <c r="G41" s="202">
        <f>SUMIF(BS.data!$D$5:$D$116,FSA!$A41,BS.data!I$5:I$116)</f>
        <v>383370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0.67000340661932334</v>
      </c>
      <c r="O41" s="137">
        <f t="shared" si="29"/>
        <v>1.1808244195147404</v>
      </c>
      <c r="P41" s="137">
        <f t="shared" si="29"/>
        <v>0.97000822606105075</v>
      </c>
      <c r="Q41" s="137">
        <f t="shared" si="29"/>
        <v>0.90223284205453591</v>
      </c>
      <c r="R41" s="137">
        <f t="shared" si="29"/>
        <v>1.3493460809957607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16540</v>
      </c>
      <c r="D42" s="202">
        <f>SUMIF(BS.data!$D$5:$D$116,FSA!$A42,BS.data!F$5:F$116)</f>
        <v>16169</v>
      </c>
      <c r="E42" s="202">
        <f>SUMIF(BS.data!$D$5:$D$116,FSA!$A42,BS.data!G$5:G$116)</f>
        <v>9538</v>
      </c>
      <c r="F42" s="202">
        <f>SUMIF(BS.data!$D$5:$D$116,FSA!$A42,BS.data!H$5:H$116)</f>
        <v>18374</v>
      </c>
      <c r="G42" s="202">
        <f>SUMIF(BS.data!$D$5:$D$116,FSA!$A42,BS.data!I$5:I$116)</f>
        <v>10185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2.0523556174886898E-2</v>
      </c>
      <c r="O42" s="138">
        <f t="shared" si="30"/>
        <v>2.8291378508528482E-2</v>
      </c>
      <c r="P42" s="138">
        <f t="shared" si="30"/>
        <v>2.0375510905545052E-2</v>
      </c>
      <c r="Q42" s="138">
        <f t="shared" si="30"/>
        <v>1.7270478063959923E-2</v>
      </c>
      <c r="R42" s="138">
        <f t="shared" si="30"/>
        <v>3.8006262819955866E-2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821</v>
      </c>
      <c r="D43" s="202">
        <f>SUMIF(BS.data!$D$5:$D$116,FSA!$A43,BS.data!F$5:F$116)</f>
        <v>1159278</v>
      </c>
      <c r="E43" s="202">
        <f>SUMIF(BS.data!$D$5:$D$116,FSA!$A43,BS.data!G$5:G$116)</f>
        <v>938724</v>
      </c>
      <c r="F43" s="202">
        <f>SUMIF(BS.data!$D$5:$D$116,FSA!$A43,BS.data!H$5:H$116)</f>
        <v>0</v>
      </c>
      <c r="G43" s="202">
        <f>SUMIF(BS.data!$D$5:$D$116,FSA!$A43,BS.data!I$5:I$116)</f>
        <v>77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1511233</v>
      </c>
      <c r="D44" s="202">
        <f>SUMIF(BS.data!$D$5:$D$116,FSA!$A44,BS.data!F$5:F$116)</f>
        <v>1539503</v>
      </c>
      <c r="E44" s="202">
        <f>SUMIF(BS.data!$D$5:$D$116,FSA!$A44,BS.data!G$5:G$116)</f>
        <v>1262047</v>
      </c>
      <c r="F44" s="202">
        <f>SUMIF(BS.data!$D$5:$D$116,FSA!$A44,BS.data!H$5:H$116)</f>
        <v>1064321</v>
      </c>
      <c r="G44" s="202">
        <f>SUMIF(BS.data!$D$5:$D$116,FSA!$A44,BS.data!I$5:I$116)</f>
        <v>419730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13255</v>
      </c>
      <c r="D45" s="202">
        <f>SUMIF(BS.data!$D$5:$D$116,FSA!$A45,BS.data!F$5:F$116)</f>
        <v>110440</v>
      </c>
      <c r="E45" s="202">
        <f>SUMIF(BS.data!$D$5:$D$116,FSA!$A45,BS.data!G$5:G$116)</f>
        <v>79465</v>
      </c>
      <c r="F45" s="202">
        <f>SUMIF(BS.data!$D$5:$D$116,FSA!$A45,BS.data!H$5:H$116)</f>
        <v>22971</v>
      </c>
      <c r="G45" s="202">
        <f>SUMIF(BS.data!$D$5:$D$116,FSA!$A45,BS.data!I$5:I$116)</f>
        <v>81550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0.95485374365683184</v>
      </c>
      <c r="O45" s="136">
        <f t="shared" si="31"/>
        <v>0.28086071080461877</v>
      </c>
      <c r="P45" s="136">
        <f t="shared" si="31"/>
        <v>0.45470406585513473</v>
      </c>
      <c r="Q45" s="136">
        <f t="shared" si="31"/>
        <v>0.33589638841603975</v>
      </c>
      <c r="R45" s="136">
        <f t="shared" si="31"/>
        <v>0.26453846313084689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1553396</v>
      </c>
      <c r="D46" s="202">
        <f>SUMIF(BS.data!$D$5:$D$116,FSA!$A46,BS.data!F$5:F$116)</f>
        <v>499634</v>
      </c>
      <c r="E46" s="202">
        <f>SUMIF(BS.data!$D$5:$D$116,FSA!$A46,BS.data!G$5:G$116)</f>
        <v>518157</v>
      </c>
      <c r="F46" s="202">
        <f>SUMIF(BS.data!$D$5:$D$116,FSA!$A46,BS.data!H$5:H$116)</f>
        <v>521591</v>
      </c>
      <c r="G46" s="202">
        <f>SUMIF(BS.data!$D$5:$D$116,FSA!$A46,BS.data!I$5:I$116)</f>
        <v>605237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0.27129818648300924</v>
      </c>
      <c r="O46" s="137">
        <f t="shared" si="32"/>
        <v>0.3206213700685776</v>
      </c>
      <c r="P46" s="137">
        <f t="shared" si="32"/>
        <v>0.45285586444605003</v>
      </c>
      <c r="Q46" s="137">
        <f t="shared" si="32"/>
        <v>0.96505948292283095</v>
      </c>
      <c r="R46" s="137">
        <f t="shared" si="32"/>
        <v>1.4096768104587332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104909</v>
      </c>
      <c r="D47" s="202">
        <f>SUMIF(BS.data!$D$5:$D$116,FSA!$A47,BS.data!F$5:F$116)</f>
        <v>15000</v>
      </c>
      <c r="E47" s="202">
        <f>SUMIF(BS.data!$D$5:$D$116,FSA!$A47,BS.data!G$5:G$116)</f>
        <v>423190</v>
      </c>
      <c r="F47" s="202">
        <f>SUMIF(BS.data!$D$5:$D$116,FSA!$A47,BS.data!H$5:H$116)</f>
        <v>601578</v>
      </c>
      <c r="G47" s="202">
        <f>SUMIF(BS.data!$D$5:$D$116,FSA!$A47,BS.data!I$5:I$116)</f>
        <v>404305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3.9922312660845534</v>
      </c>
      <c r="O47" s="211">
        <f t="shared" si="33"/>
        <v>1.0937721168171761</v>
      </c>
      <c r="P47" s="211">
        <f t="shared" si="33"/>
        <v>1.5253872828623283</v>
      </c>
      <c r="Q47" s="211">
        <f t="shared" si="33"/>
        <v>1.2099489592557402</v>
      </c>
      <c r="R47" s="211">
        <f t="shared" si="33"/>
        <v>1.3273614414584984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1658305</v>
      </c>
      <c r="D48" s="208">
        <f t="shared" si="34"/>
        <v>514634</v>
      </c>
      <c r="E48" s="208">
        <f t="shared" si="34"/>
        <v>941347</v>
      </c>
      <c r="F48" s="208">
        <f t="shared" si="34"/>
        <v>1123169</v>
      </c>
      <c r="G48" s="208">
        <f t="shared" si="34"/>
        <v>1009542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3.9922312660845534</v>
      </c>
      <c r="O48" s="174">
        <f t="shared" si="35"/>
        <v>1.0937721168171761</v>
      </c>
      <c r="P48" s="174">
        <f t="shared" si="35"/>
        <v>1.5253872828623283</v>
      </c>
      <c r="Q48" s="174">
        <f t="shared" si="35"/>
        <v>1.2099489592557402</v>
      </c>
      <c r="R48" s="174">
        <f t="shared" si="35"/>
        <v>1.3273614414584984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6401484</v>
      </c>
      <c r="D49" s="208">
        <f t="shared" si="36"/>
        <v>5714984</v>
      </c>
      <c r="E49" s="208">
        <f t="shared" si="36"/>
        <v>4571523</v>
      </c>
      <c r="F49" s="208">
        <f t="shared" si="36"/>
        <v>3464860</v>
      </c>
      <c r="G49" s="208">
        <f t="shared" si="36"/>
        <v>2707173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9.1843177220113315E-2</v>
      </c>
      <c r="O49" s="136">
        <f t="shared" si="37"/>
        <v>0.38599665004644079</v>
      </c>
      <c r="P49" s="136">
        <f t="shared" si="37"/>
        <v>0.46290262783012004</v>
      </c>
      <c r="Q49" s="136">
        <f t="shared" si="37"/>
        <v>0.5738192560514046</v>
      </c>
      <c r="R49" s="136">
        <f t="shared" si="37"/>
        <v>0.63844792985333942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0.28315297849309989</v>
      </c>
      <c r="O50" s="136">
        <f t="shared" si="38"/>
        <v>2.0955747191207732</v>
      </c>
      <c r="P50" s="136">
        <f t="shared" si="38"/>
        <v>0.59529695213348532</v>
      </c>
      <c r="Q50" s="136">
        <f t="shared" si="38"/>
        <v>-0.85810060640918684</v>
      </c>
      <c r="R50" s="136">
        <f t="shared" si="38"/>
        <v>0.3058555265655119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1495015</v>
      </c>
      <c r="D51" s="202">
        <f>SUMIF(BS.data!$D$5:$D$116,FSA!$A51,BS.data!F$5:F$116)</f>
        <v>1505986</v>
      </c>
      <c r="E51" s="202">
        <f>SUMIF(BS.data!$D$5:$D$116,FSA!$A51,BS.data!G$5:G$116)</f>
        <v>1548140</v>
      </c>
      <c r="F51" s="202">
        <f>SUMIF(BS.data!$D$5:$D$116,FSA!$A51,BS.data!H$5:H$116)</f>
        <v>2665737</v>
      </c>
      <c r="G51" s="202">
        <f>SUMIF(BS.data!$D$5:$D$116,FSA!$A51,BS.data!I$5:I$116)</f>
        <v>2857770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0.26773482562013623</v>
      </c>
      <c r="O51" s="136">
        <f t="shared" si="39"/>
        <v>2.0076267794199372</v>
      </c>
      <c r="P51" s="136">
        <f t="shared" si="39"/>
        <v>0.54894847489820442</v>
      </c>
      <c r="Q51" s="136">
        <f t="shared" si="39"/>
        <v>-0.89810616211807837</v>
      </c>
      <c r="R51" s="136">
        <f t="shared" si="39"/>
        <v>0.23176153146674433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241696</v>
      </c>
      <c r="D52" s="202">
        <f>SUMIF(BS.data!$D$5:$D$116,FSA!$A52,BS.data!F$5:F$116)</f>
        <v>326360</v>
      </c>
      <c r="E52" s="202">
        <f>SUMIF(BS.data!$D$5:$D$116,FSA!$A52,BS.data!G$5:G$116)</f>
        <v>522101</v>
      </c>
      <c r="F52" s="202">
        <f>SUMIF(BS.data!$D$5:$D$116,FSA!$A52,BS.data!H$5:H$116)</f>
        <v>678059</v>
      </c>
      <c r="G52" s="202">
        <f>SUMIF(BS.data!$D$5:$D$116,FSA!$A52,BS.data!I$5:I$116)</f>
        <v>958469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0.18768561874926507</v>
      </c>
      <c r="O52" s="136">
        <f t="shared" si="40"/>
        <v>1.9578613150316535</v>
      </c>
      <c r="P52" s="136">
        <f t="shared" si="40"/>
        <v>-0.24384631809524013</v>
      </c>
      <c r="Q52" s="136">
        <f t="shared" si="40"/>
        <v>-1.1819610405913981</v>
      </c>
      <c r="R52" s="136">
        <f t="shared" si="40"/>
        <v>0.23512543311719572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0.48845277901488537</v>
      </c>
      <c r="O53" s="172">
        <f t="shared" si="41"/>
        <v>0.21927498316986085</v>
      </c>
      <c r="P53" s="172">
        <f t="shared" si="41"/>
        <v>0.31257496045275779</v>
      </c>
      <c r="Q53" s="172">
        <f t="shared" si="41"/>
        <v>0.25143895239832864</v>
      </c>
      <c r="R53" s="172">
        <f t="shared" si="41"/>
        <v>0.20919764075493688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1736711</v>
      </c>
      <c r="D54" s="212">
        <f t="shared" si="42"/>
        <v>1832346</v>
      </c>
      <c r="E54" s="212">
        <f t="shared" si="42"/>
        <v>2070241</v>
      </c>
      <c r="F54" s="212">
        <f t="shared" si="42"/>
        <v>3343796</v>
      </c>
      <c r="G54" s="212">
        <f t="shared" si="42"/>
        <v>3816239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8138195</v>
      </c>
      <c r="D55" s="208">
        <f t="shared" si="43"/>
        <v>7547330</v>
      </c>
      <c r="E55" s="208">
        <f t="shared" si="43"/>
        <v>6641764</v>
      </c>
      <c r="F55" s="208">
        <f t="shared" si="43"/>
        <v>6808656</v>
      </c>
      <c r="G55" s="208">
        <f t="shared" si="43"/>
        <v>6523412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0.81827316116498372</v>
      </c>
      <c r="O55" s="137">
        <f t="shared" si="44"/>
        <v>0.22568008443820109</v>
      </c>
      <c r="P55" s="137">
        <f t="shared" si="44"/>
        <v>0.31062422201086731</v>
      </c>
      <c r="Q55" s="137">
        <f t="shared" si="44"/>
        <v>0.29025664245067584</v>
      </c>
      <c r="R55" s="137">
        <f t="shared" si="44"/>
        <v>0.20225122168711132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-2</v>
      </c>
      <c r="E56" s="191">
        <f t="shared" si="45"/>
        <v>-1</v>
      </c>
      <c r="F56" s="191">
        <f t="shared" si="45"/>
        <v>-1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3.421189600922522</v>
      </c>
      <c r="O56" s="211">
        <f t="shared" si="46"/>
        <v>0.87887901078184871</v>
      </c>
      <c r="P56" s="211">
        <f t="shared" si="46"/>
        <v>1.0420453072336013</v>
      </c>
      <c r="Q56" s="211">
        <f t="shared" si="46"/>
        <v>1.0455477777131419</v>
      </c>
      <c r="R56" s="211">
        <f t="shared" si="46"/>
        <v>1.0148258592647814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3.421189600922522</v>
      </c>
      <c r="O57" s="211">
        <f t="shared" si="47"/>
        <v>0.87887901078184871</v>
      </c>
      <c r="P57" s="211">
        <f t="shared" si="47"/>
        <v>1.0420453072336013</v>
      </c>
      <c r="Q57" s="211">
        <f t="shared" si="47"/>
        <v>1.0455477777131419</v>
      </c>
      <c r="R57" s="211">
        <f t="shared" si="47"/>
        <v>1.0148258592647814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0.10717301478287303</v>
      </c>
      <c r="O58" s="136">
        <f t="shared" si="48"/>
        <v>0.48037598785076563</v>
      </c>
      <c r="P58" s="136">
        <f t="shared" si="48"/>
        <v>0.67761524071364254</v>
      </c>
      <c r="Q58" s="136">
        <f t="shared" si="48"/>
        <v>0.66404618369413915</v>
      </c>
      <c r="R58" s="136">
        <f t="shared" si="48"/>
        <v>0.83507052636625001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0.33041494500050667</v>
      </c>
      <c r="O59" s="136">
        <f t="shared" si="49"/>
        <v>2.6079598765730645</v>
      </c>
      <c r="P59" s="136">
        <f t="shared" si="49"/>
        <v>0.87141930778596943</v>
      </c>
      <c r="Q59" s="136">
        <f t="shared" si="49"/>
        <v>-0.99302772938069706</v>
      </c>
      <c r="R59" s="136">
        <f t="shared" si="49"/>
        <v>0.40004975130823917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0.31242329906889293</v>
      </c>
      <c r="O60" s="136">
        <f t="shared" si="50"/>
        <v>2.4985079463344326</v>
      </c>
      <c r="P60" s="136">
        <f t="shared" si="50"/>
        <v>0.80357256708865488</v>
      </c>
      <c r="Q60" s="136">
        <f t="shared" si="50"/>
        <v>-1.0393237299329561</v>
      </c>
      <c r="R60" s="136">
        <f t="shared" si="50"/>
        <v>0.30313705319373602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0.21901282383273848</v>
      </c>
      <c r="O61" s="136">
        <f t="shared" si="51"/>
        <v>2.4365744188970893</v>
      </c>
      <c r="P61" s="136">
        <f t="shared" si="51"/>
        <v>-0.35695191947339855</v>
      </c>
      <c r="Q61" s="136">
        <f t="shared" si="51"/>
        <v>-1.3678117456022767</v>
      </c>
      <c r="R61" s="136">
        <f t="shared" si="51"/>
        <v>0.30753693451613612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5.4958186427343456</v>
      </c>
      <c r="O64" s="211">
        <f t="shared" si="52"/>
        <v>7.6904994928554906</v>
      </c>
      <c r="P64" s="211">
        <f t="shared" si="52"/>
        <v>7.8596194793598464</v>
      </c>
      <c r="Q64" s="211">
        <f t="shared" si="52"/>
        <v>8.5370987648322174</v>
      </c>
      <c r="R64" s="211">
        <f t="shared" si="52"/>
        <v>9.1912874591029361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6.0517934671756173</v>
      </c>
      <c r="O65" s="216">
        <f t="shared" si="53"/>
        <v>8.3725643717636178</v>
      </c>
      <c r="P65" s="216">
        <f t="shared" si="53"/>
        <v>8.4775053231678008</v>
      </c>
      <c r="Q65" s="216">
        <f t="shared" si="53"/>
        <v>9.0210785123565369</v>
      </c>
      <c r="R65" s="216">
        <f t="shared" si="53"/>
        <v>9.9138782799118843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1.8399688949432222</v>
      </c>
      <c r="O66" s="140">
        <f t="shared" si="54"/>
        <v>2.201896199131161</v>
      </c>
      <c r="P66" s="140">
        <f t="shared" si="54"/>
        <v>7.0706603510727222</v>
      </c>
      <c r="Q66" s="140">
        <f t="shared" si="54"/>
        <v>7.1139507086345271</v>
      </c>
      <c r="R66" s="140">
        <f t="shared" si="54"/>
        <v>10.979098608122126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7.525091058701098</v>
      </c>
      <c r="P67" s="211">
        <f t="shared" si="55"/>
        <v>8.806923934243521</v>
      </c>
      <c r="Q67" s="211">
        <f t="shared" si="55"/>
        <v>-8.1429221924981494</v>
      </c>
      <c r="R67" s="211">
        <f t="shared" si="55"/>
        <v>5.780597315332332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186401</v>
      </c>
      <c r="O74" s="218">
        <f t="shared" si="56"/>
        <v>192664</v>
      </c>
      <c r="P74" s="218">
        <f t="shared" si="56"/>
        <v>210910</v>
      </c>
      <c r="Q74" s="218">
        <f t="shared" si="56"/>
        <v>208181</v>
      </c>
      <c r="R74" s="218">
        <f t="shared" si="56"/>
        <v>168361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495421.88790844934</v>
      </c>
      <c r="O75" s="219">
        <f t="shared" si="57"/>
        <v>573310.02688481053</v>
      </c>
      <c r="P75" s="219">
        <f t="shared" si="57"/>
        <v>681694.76897253876</v>
      </c>
      <c r="Q75" s="219">
        <f t="shared" si="57"/>
        <v>546548.78144478449</v>
      </c>
      <c r="R75" s="219">
        <f t="shared" si="57"/>
        <v>409654.46199674858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0.60232247548664031</v>
      </c>
      <c r="O76" s="138">
        <f t="shared" si="58"/>
        <v>0.6416400217995003</v>
      </c>
      <c r="P76" s="138">
        <f t="shared" si="58"/>
        <v>0.68164384140607426</v>
      </c>
      <c r="Q76" s="138">
        <f t="shared" si="58"/>
        <v>0.78992814321709715</v>
      </c>
      <c r="R76" s="138">
        <f t="shared" si="58"/>
        <v>0.79185525396697842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282323</v>
      </c>
      <c r="F4" s="264">
        <v>344963</v>
      </c>
      <c r="G4" s="264">
        <v>451587</v>
      </c>
      <c r="H4" s="264">
        <v>782818</v>
      </c>
      <c r="I4" s="264">
        <v>640504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38161</v>
      </c>
      <c r="F6" s="264">
        <v>38330</v>
      </c>
      <c r="G6" s="264">
        <v>44979</v>
      </c>
      <c r="H6" s="264">
        <v>49802</v>
      </c>
      <c r="I6" s="264">
        <v>55435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>
        <v>4080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-2</v>
      </c>
      <c r="F8" s="264">
        <v>1</v>
      </c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-4927</v>
      </c>
      <c r="F9" s="264">
        <v>-9660</v>
      </c>
      <c r="G9" s="264">
        <v>-2448</v>
      </c>
      <c r="H9" s="264">
        <v>-6633</v>
      </c>
      <c r="I9" s="264">
        <v>-3694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68638</v>
      </c>
      <c r="F10" s="264">
        <v>56197</v>
      </c>
      <c r="G10" s="264">
        <v>72795</v>
      </c>
      <c r="H10" s="264">
        <v>104548</v>
      </c>
      <c r="I10" s="264">
        <v>78364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384194</v>
      </c>
      <c r="F12" s="301">
        <v>429832</v>
      </c>
      <c r="G12" s="301">
        <v>566913</v>
      </c>
      <c r="H12" s="301">
        <v>930535</v>
      </c>
      <c r="I12" s="301">
        <v>774690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89718</v>
      </c>
      <c r="F13" s="264">
        <v>88564</v>
      </c>
      <c r="G13" s="264">
        <v>144434</v>
      </c>
      <c r="H13" s="264">
        <v>34709</v>
      </c>
      <c r="I13" s="264">
        <v>-18814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26050</v>
      </c>
      <c r="F14" s="264">
        <v>449987</v>
      </c>
      <c r="G14" s="264">
        <v>975911</v>
      </c>
      <c r="H14" s="264">
        <v>-360459</v>
      </c>
      <c r="I14" s="264">
        <v>455403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206021</v>
      </c>
      <c r="F15" s="264">
        <v>348292</v>
      </c>
      <c r="G15" s="264">
        <v>-975701</v>
      </c>
      <c r="H15" s="264">
        <v>-1265085</v>
      </c>
      <c r="I15" s="264">
        <v>-738388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4167</v>
      </c>
      <c r="F16" s="264">
        <v>5858</v>
      </c>
      <c r="G16" s="264">
        <v>445</v>
      </c>
      <c r="H16" s="264">
        <v>3420</v>
      </c>
      <c r="I16" s="264">
        <v>-5891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-181321</v>
      </c>
      <c r="F18" s="264">
        <v>-165278</v>
      </c>
      <c r="G18" s="264">
        <v>-71780</v>
      </c>
      <c r="H18" s="264">
        <v>-105414</v>
      </c>
      <c r="I18" s="264">
        <v>-64589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-50569</v>
      </c>
      <c r="F19" s="264">
        <v>-65907</v>
      </c>
      <c r="G19" s="264">
        <v>-59381</v>
      </c>
      <c r="H19" s="264">
        <v>-180625</v>
      </c>
      <c r="I19" s="264">
        <v>-65561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-8706</v>
      </c>
      <c r="F21" s="264">
        <v>-12894</v>
      </c>
      <c r="G21" s="264">
        <v>-20460</v>
      </c>
      <c r="H21" s="264">
        <v>-20873</v>
      </c>
      <c r="I21" s="264">
        <v>-28076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469554</v>
      </c>
      <c r="F22" s="301">
        <v>1078454</v>
      </c>
      <c r="G22" s="301">
        <v>560382</v>
      </c>
      <c r="H22" s="301">
        <v>-963792</v>
      </c>
      <c r="I22" s="301">
        <v>308772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-25568</v>
      </c>
      <c r="F24" s="264">
        <v>-45294</v>
      </c>
      <c r="G24" s="264">
        <v>-43630</v>
      </c>
      <c r="H24" s="264">
        <v>-44933</v>
      </c>
      <c r="I24" s="264">
        <v>-74946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>
        <v>33</v>
      </c>
      <c r="G25" s="264"/>
      <c r="H25" s="264"/>
      <c r="I25" s="264">
        <v>145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-38000</v>
      </c>
      <c r="F26" s="264">
        <v>-49000</v>
      </c>
      <c r="G26" s="264">
        <v>-31500</v>
      </c>
      <c r="H26" s="264">
        <v>-102</v>
      </c>
      <c r="I26" s="264">
        <v>-7502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24500</v>
      </c>
      <c r="F27" s="264">
        <v>35000</v>
      </c>
      <c r="G27" s="264">
        <v>68400</v>
      </c>
      <c r="H27" s="264">
        <v>2500</v>
      </c>
      <c r="I27" s="264">
        <v>1604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>
        <v>-37000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4206</v>
      </c>
      <c r="F30" s="264">
        <v>9198</v>
      </c>
      <c r="G30" s="264">
        <v>3342</v>
      </c>
      <c r="H30" s="264">
        <v>6841</v>
      </c>
      <c r="I30" s="264">
        <v>3397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-34862</v>
      </c>
      <c r="F31" s="301">
        <v>-50063</v>
      </c>
      <c r="G31" s="301">
        <v>-3388</v>
      </c>
      <c r="H31" s="301">
        <v>-35694</v>
      </c>
      <c r="I31" s="301">
        <v>-114302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>
        <v>1000906</v>
      </c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607874</v>
      </c>
      <c r="F35" s="264">
        <v>654841</v>
      </c>
      <c r="G35" s="264">
        <v>1210708</v>
      </c>
      <c r="H35" s="264">
        <v>889765</v>
      </c>
      <c r="I35" s="264">
        <v>606215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-772456</v>
      </c>
      <c r="F36" s="264">
        <v>-1798512</v>
      </c>
      <c r="G36" s="264">
        <v>-783995</v>
      </c>
      <c r="H36" s="264">
        <v>-709591</v>
      </c>
      <c r="I36" s="264">
        <v>-721488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-136952</v>
      </c>
      <c r="F38" s="264">
        <v>-34809</v>
      </c>
      <c r="G38" s="264">
        <v>-749637</v>
      </c>
      <c r="H38" s="264">
        <v>-325658</v>
      </c>
      <c r="I38" s="264">
        <v>-1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-301534</v>
      </c>
      <c r="F39" s="301">
        <v>-1178480</v>
      </c>
      <c r="G39" s="301">
        <v>-322924</v>
      </c>
      <c r="H39" s="301">
        <v>855422</v>
      </c>
      <c r="I39" s="301">
        <v>-115275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133157</v>
      </c>
      <c r="F40" s="301">
        <v>-150089</v>
      </c>
      <c r="G40" s="301">
        <v>234070</v>
      </c>
      <c r="H40" s="301">
        <v>-144064</v>
      </c>
      <c r="I40" s="301">
        <v>79195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72837</v>
      </c>
      <c r="F41" s="301">
        <v>205996</v>
      </c>
      <c r="G41" s="301">
        <v>55905</v>
      </c>
      <c r="H41" s="301">
        <v>290767</v>
      </c>
      <c r="I41" s="301">
        <v>146703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2</v>
      </c>
      <c r="F42" s="301">
        <v>-1</v>
      </c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205996</v>
      </c>
      <c r="F43" s="301">
        <v>55905</v>
      </c>
      <c r="G43" s="301">
        <v>289975</v>
      </c>
      <c r="H43" s="301">
        <v>146703</v>
      </c>
      <c r="I43" s="301">
        <v>225898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-0.62375299810240592</v>
      </c>
      <c r="D8" s="136">
        <f>FSA!D8/FSA!D$7</f>
        <v>-0.66394447861504069</v>
      </c>
      <c r="E8" s="136">
        <f>FSA!E8/FSA!E$7</f>
        <v>-0.69060933191861373</v>
      </c>
      <c r="F8" s="136">
        <f>FSA!F8/FSA!F$7</f>
        <v>-0.619098958651632</v>
      </c>
      <c r="G8" s="136">
        <f>FSA!G8/FSA!G$7</f>
        <v>-0.58901704822310397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0.37624700189759414</v>
      </c>
      <c r="D9" s="142">
        <f>FSA!D9/FSA!D$7</f>
        <v>0.33605552138495925</v>
      </c>
      <c r="E9" s="142">
        <f>FSA!E9/FSA!E$7</f>
        <v>0.30939066808138621</v>
      </c>
      <c r="F9" s="142">
        <f>FSA!F9/FSA!F$7</f>
        <v>0.380901041348368</v>
      </c>
      <c r="G9" s="142">
        <f>FSA!G9/FSA!G$7</f>
        <v>0.41098295177689603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-7.3449094067369408E-2</v>
      </c>
      <c r="D10" s="136">
        <f>FSA!D10/FSA!D$7</f>
        <v>-6.5910079659160806E-2</v>
      </c>
      <c r="E10" s="136">
        <f>FSA!E10/FSA!E$7</f>
        <v>-4.2196875163452413E-2</v>
      </c>
      <c r="F10" s="136">
        <f>FSA!F10/FSA!F$7</f>
        <v>-4.3249415867869102E-2</v>
      </c>
      <c r="G10" s="136">
        <f>FSA!G10/FSA!G$7</f>
        <v>-5.2708595956655148E-2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0.3027979078302247</v>
      </c>
      <c r="D12" s="142">
        <f>FSA!D12/FSA!D$7</f>
        <v>0.27014544172579846</v>
      </c>
      <c r="E12" s="142">
        <f>FSA!E12/FSA!E$7</f>
        <v>0.26719379291793383</v>
      </c>
      <c r="F12" s="142">
        <f>FSA!F12/FSA!F$7</f>
        <v>0.33765162548049887</v>
      </c>
      <c r="G12" s="142">
        <f>FSA!G12/FSA!G$7</f>
        <v>0.35827435582024092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1.1204956220480532E-2</v>
      </c>
      <c r="D13" s="136">
        <f>FSA!D13/FSA!D$7</f>
        <v>7.8634042914935219E-4</v>
      </c>
      <c r="E13" s="136">
        <f>FSA!E13/FSA!E$7</f>
        <v>2.6227107321920929E-3</v>
      </c>
      <c r="F13" s="136">
        <f>FSA!F13/FSA!F$7</f>
        <v>1.2165015261040473E-3</v>
      </c>
      <c r="G13" s="136">
        <f>FSA!G13/FSA!G$7</f>
        <v>7.1474191399622886E-3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-5.5096051655658909E-2</v>
      </c>
      <c r="D14" s="136">
        <f>FSA!D14/FSA!D$7</f>
        <v>-3.5127164623931749E-2</v>
      </c>
      <c r="E14" s="136">
        <f>FSA!E14/FSA!E$7</f>
        <v>-3.3995767049487785E-2</v>
      </c>
      <c r="F14" s="136">
        <f>FSA!F14/FSA!F$7</f>
        <v>-3.9551097484244097E-2</v>
      </c>
      <c r="G14" s="136">
        <f>FSA!G14/FSA!G$7</f>
        <v>-3.8979779210953788E-2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-3.2284786817660789E-2</v>
      </c>
      <c r="D15" s="136">
        <f>FSA!D15/FSA!D$7</f>
        <v>-2.0177945463728329E-2</v>
      </c>
      <c r="E15" s="136">
        <f>FSA!E15/FSA!E$7</f>
        <v>-2.4926493114450315E-2</v>
      </c>
      <c r="F15" s="136">
        <f>FSA!F15/FSA!F$7</f>
        <v>1.56742281941621E-3</v>
      </c>
      <c r="G15" s="136">
        <f>FSA!G15/FSA!G$7</f>
        <v>-1.0029860938569389E-3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0.22662202557738556</v>
      </c>
      <c r="D16" s="142">
        <f>FSA!D16/FSA!D$7</f>
        <v>0.21562667206728775</v>
      </c>
      <c r="E16" s="142">
        <f>FSA!E16/FSA!E$7</f>
        <v>0.21089424348618779</v>
      </c>
      <c r="F16" s="142">
        <f>FSA!F16/FSA!F$7</f>
        <v>0.30088445234177502</v>
      </c>
      <c r="G16" s="142">
        <f>FSA!G16/FSA!G$7</f>
        <v>0.32543900965539246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-3.9603046425234469E-2</v>
      </c>
      <c r="D17" s="136">
        <f>FSA!D17/FSA!D$7</f>
        <v>-3.7829975447176423E-2</v>
      </c>
      <c r="E17" s="136">
        <f>FSA!E17/FSA!E$7</f>
        <v>-3.8146991354768324E-2</v>
      </c>
      <c r="F17" s="136">
        <f>FSA!F17/FSA!F$7</f>
        <v>-6.2157654754176367E-2</v>
      </c>
      <c r="G17" s="136">
        <f>FSA!G17/FSA!G$7</f>
        <v>-6.5775868683004057E-2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0.1870189791521511</v>
      </c>
      <c r="D18" s="142">
        <f>FSA!D18/FSA!D$7</f>
        <v>0.1777966966201113</v>
      </c>
      <c r="E18" s="142">
        <f>FSA!E18/FSA!E$7</f>
        <v>0.17274725213141948</v>
      </c>
      <c r="F18" s="142">
        <f>FSA!F18/FSA!F$7</f>
        <v>0.23872679758759868</v>
      </c>
      <c r="G18" s="142">
        <f>FSA!G18/FSA!G$7</f>
        <v>0.25966314097238841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3.0632017646662194E-2</v>
      </c>
      <c r="D21" s="136">
        <f>FSA!D21/FSA!D$7</f>
        <v>2.3959005285607845E-2</v>
      </c>
      <c r="E21" s="136">
        <f>FSA!E21/FSA!E$7</f>
        <v>2.1005503209271394E-2</v>
      </c>
      <c r="F21" s="136">
        <f>FSA!F21/FSA!F$7</f>
        <v>1.9141930174734204E-2</v>
      </c>
      <c r="G21" s="136">
        <f>FSA!G21/FSA!G$7</f>
        <v>2.8166430654994631E-2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0.33342992547688693</v>
      </c>
      <c r="D25" s="136">
        <f>FSA!D25/FSA!D$7</f>
        <v>0.29410444701140631</v>
      </c>
      <c r="E25" s="136">
        <f>FSA!E25/FSA!E$7</f>
        <v>0.28819929612720518</v>
      </c>
      <c r="F25" s="136">
        <f>FSA!F25/FSA!F$7</f>
        <v>0.35679355565523307</v>
      </c>
      <c r="G25" s="136">
        <f>FSA!G25/FSA!G$7</f>
        <v>0.38644078647523555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0.33342992547688693</v>
      </c>
      <c r="D26" s="136">
        <f>FSA!D26/FSA!D$7</f>
        <v>0.29410444701140631</v>
      </c>
      <c r="E26" s="136">
        <f>FSA!E26/FSA!E$7</f>
        <v>0.28819929612720518</v>
      </c>
      <c r="F26" s="136">
        <f>FSA!F26/FSA!F$7</f>
        <v>0.35679355565523307</v>
      </c>
      <c r="G26" s="136">
        <f>FSA!G26/FSA!G$7</f>
        <v>0.38644078647523555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2.9146631513912911E-2</v>
      </c>
      <c r="D29" s="136">
        <f>FSA!D29/FSA!D$38</f>
        <v>1.33967942031935E-2</v>
      </c>
      <c r="E29" s="136">
        <f>FSA!E29/FSA!E$38</f>
        <v>4.4909762663919203E-2</v>
      </c>
      <c r="F29" s="136">
        <f>FSA!F29/FSA!F$38</f>
        <v>2.2414118500643666E-2</v>
      </c>
      <c r="G29" s="136">
        <f>FSA!G29/FSA!G$38</f>
        <v>3.6438441043055221E-2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0.11009430099742007</v>
      </c>
      <c r="D30" s="136">
        <f>FSA!D30/FSA!D$38</f>
        <v>0.10915545210172395</v>
      </c>
      <c r="E30" s="136">
        <f>FSA!E30/FSA!E$38</f>
        <v>9.4267440738249775E-2</v>
      </c>
      <c r="F30" s="136">
        <f>FSA!F30/FSA!F$38</f>
        <v>6.8210828717272354E-2</v>
      </c>
      <c r="G30" s="136">
        <f>FSA!G30/FSA!G$38</f>
        <v>8.475256740604957E-2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0.62795489319746045</v>
      </c>
      <c r="D31" s="136">
        <f>FSA!D31/FSA!D$38</f>
        <v>0.63335726233178158</v>
      </c>
      <c r="E31" s="136">
        <f>FSA!E31/FSA!E$38</f>
        <v>0.55012712739072445</v>
      </c>
      <c r="F31" s="136">
        <f>FSA!F31/FSA!F$38</f>
        <v>0.59133632119706458</v>
      </c>
      <c r="G31" s="136">
        <f>FSA!G31/FSA!G$38</f>
        <v>0.54738248214546592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6.7078748164826701E-4</v>
      </c>
      <c r="D32" s="136">
        <f>FSA!D32/FSA!D$38</f>
        <v>6.2789108940276613E-3</v>
      </c>
      <c r="E32" s="136">
        <f>FSA!E32/FSA!E$38</f>
        <v>1.403829073696246E-2</v>
      </c>
      <c r="F32" s="136">
        <f>FSA!F32/FSA!F$38</f>
        <v>1.2709999258296977E-2</v>
      </c>
      <c r="G32" s="136">
        <f>FSA!G32/FSA!G$38</f>
        <v>1.7118339740255599E-3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3.3582381156708438E-4</v>
      </c>
      <c r="D33" s="136">
        <f>FSA!D33/FSA!D$38</f>
        <v>3.2620816267691028E-4</v>
      </c>
      <c r="E33" s="136">
        <f>FSA!E33/FSA!E$38</f>
        <v>4.1901525242620067E-4</v>
      </c>
      <c r="F33" s="136">
        <f>FSA!F33/FSA!F$38</f>
        <v>4.1887861846429288E-4</v>
      </c>
      <c r="G33" s="136">
        <f>FSA!G33/FSA!G$38</f>
        <v>7.4945431172301989E-4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8.8555498048953352E-2</v>
      </c>
      <c r="D34" s="136">
        <f>FSA!D34/FSA!D$38</f>
        <v>8.5369948145886859E-2</v>
      </c>
      <c r="E34" s="136">
        <f>FSA!E34/FSA!E$38</f>
        <v>9.9764776310145367E-2</v>
      </c>
      <c r="F34" s="136">
        <f>FSA!F34/FSA!F$38</f>
        <v>0.11582449103383854</v>
      </c>
      <c r="G34" s="136">
        <f>FSA!G34/FSA!G$38</f>
        <v>0.12258015857649976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2.0047440489268136E-2</v>
      </c>
      <c r="D35" s="136">
        <f>FSA!D35/FSA!D$38</f>
        <v>2.5357318510604018E-2</v>
      </c>
      <c r="E35" s="136">
        <f>FSA!E35/FSA!E$38</f>
        <v>5.3297595834118139E-2</v>
      </c>
      <c r="F35" s="136">
        <f>FSA!F35/FSA!F$38</f>
        <v>5.5599380494385453E-2</v>
      </c>
      <c r="G35" s="136">
        <f>FSA!G35/FSA!G$38</f>
        <v>6.1791427278941255E-2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0.12241865396213117</v>
      </c>
      <c r="D36" s="136">
        <f>FSA!D36/FSA!D$38</f>
        <v>0.12600035403257948</v>
      </c>
      <c r="E36" s="136">
        <f>FSA!E36/FSA!E$38</f>
        <v>0.1419620061721564</v>
      </c>
      <c r="F36" s="136">
        <f>FSA!F36/FSA!F$38</f>
        <v>0.13197261426816309</v>
      </c>
      <c r="G36" s="136">
        <f>FSA!G36/FSA!G$38</f>
        <v>0.14172059932431075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7.7597049763854296E-4</v>
      </c>
      <c r="D37" s="136">
        <f>FSA!D37/FSA!D$38</f>
        <v>7.5775161752609664E-4</v>
      </c>
      <c r="E37" s="136">
        <f>FSA!E37/FSA!E$38</f>
        <v>1.213984901298044E-3</v>
      </c>
      <c r="F37" s="136">
        <f>FSA!F37/FSA!F$38</f>
        <v>1.5133679118709937E-3</v>
      </c>
      <c r="G37" s="136">
        <f>FSA!G37/FSA!G$38</f>
        <v>2.8730359399289913E-3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0.36117787789552841</v>
      </c>
      <c r="D40" s="136">
        <f>FSA!D40/FSA!D$55</f>
        <v>0.26351650186224795</v>
      </c>
      <c r="E40" s="136">
        <f>FSA!E40/FSA!E$55</f>
        <v>0.13214561673675848</v>
      </c>
      <c r="F40" s="136">
        <f>FSA!F40/FSA!F$55</f>
        <v>0.11982350114325059</v>
      </c>
      <c r="G40" s="136">
        <f>FSA!G40/FSA!G$55</f>
        <v>0.12305201633746267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3.219313373542905E-2</v>
      </c>
      <c r="D41" s="136">
        <f>FSA!D41/FSA!D$55</f>
        <v>5.1159019149818546E-2</v>
      </c>
      <c r="E41" s="136">
        <f>FSA!E41/FSA!E$55</f>
        <v>6.9668539863807263E-2</v>
      </c>
      <c r="F41" s="136">
        <f>FSA!F41/FSA!F$55</f>
        <v>6.171379491047866E-2</v>
      </c>
      <c r="G41" s="136">
        <f>FSA!G41/FSA!G$55</f>
        <v>5.8768325532712024E-2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2.0323917035657171E-3</v>
      </c>
      <c r="D42" s="136">
        <f>FSA!D42/FSA!D$55</f>
        <v>2.1423470286843164E-3</v>
      </c>
      <c r="E42" s="136">
        <f>FSA!E42/FSA!E$55</f>
        <v>1.4360642744909334E-3</v>
      </c>
      <c r="F42" s="136">
        <f>FSA!F42/FSA!F$55</f>
        <v>2.698623634385406E-3</v>
      </c>
      <c r="G42" s="136">
        <f>FSA!G42/FSA!G$55</f>
        <v>1.5612995162654145E-3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1.0088232095691982E-4</v>
      </c>
      <c r="D43" s="136">
        <f>FSA!D43/FSA!D$55</f>
        <v>0.15360107481718702</v>
      </c>
      <c r="E43" s="136">
        <f>FSA!E43/FSA!E$55</f>
        <v>0.14133654854342911</v>
      </c>
      <c r="F43" s="136">
        <f>FSA!F43/FSA!F$55</f>
        <v>0</v>
      </c>
      <c r="G43" s="136">
        <f>FSA!G43/FSA!G$55</f>
        <v>1.1803638954583889E-5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0.18569633684127745</v>
      </c>
      <c r="D44" s="136">
        <f>FSA!D44/FSA!D$55</f>
        <v>0.20397981802836235</v>
      </c>
      <c r="E44" s="136">
        <f>FSA!E44/FSA!E$55</f>
        <v>0.19001683890002716</v>
      </c>
      <c r="F44" s="136">
        <f>FSA!F44/FSA!F$55</f>
        <v>0.15631880946841786</v>
      </c>
      <c r="G44" s="136">
        <f>FSA!G44/FSA!G$55</f>
        <v>6.4342095823473971E-2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1.6287395423678101E-3</v>
      </c>
      <c r="D45" s="136">
        <f>FSA!D45/FSA!D$55</f>
        <v>1.4632989414799671E-2</v>
      </c>
      <c r="E45" s="136">
        <f>FSA!E45/FSA!E$55</f>
        <v>1.1964441976559239E-2</v>
      </c>
      <c r="F45" s="136">
        <f>FSA!F45/FSA!F$55</f>
        <v>3.3737935945067571E-3</v>
      </c>
      <c r="G45" s="136">
        <f>FSA!G45/FSA!G$55</f>
        <v>1.250112671099112E-2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0.19087721540218686</v>
      </c>
      <c r="D46" s="136">
        <f>FSA!D46/FSA!D$55</f>
        <v>6.6200099902879561E-2</v>
      </c>
      <c r="E46" s="136">
        <f>FSA!E46/FSA!E$55</f>
        <v>7.8014967108135727E-2</v>
      </c>
      <c r="F46" s="136">
        <f>FSA!F46/FSA!F$55</f>
        <v>7.6607042564641251E-2</v>
      </c>
      <c r="G46" s="136">
        <f>FSA!G46/FSA!G$55</f>
        <v>9.2779208181240122E-2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1.2890942033214982E-2</v>
      </c>
      <c r="D47" s="136">
        <f>FSA!D47/FSA!D$55</f>
        <v>1.9874578162078511E-3</v>
      </c>
      <c r="E47" s="136">
        <f>FSA!E47/FSA!E$55</f>
        <v>6.371650663889894E-2</v>
      </c>
      <c r="F47" s="136">
        <f>FSA!F47/FSA!F$55</f>
        <v>8.8354882373261334E-2</v>
      </c>
      <c r="G47" s="136">
        <f>FSA!G47/FSA!G$55</f>
        <v>6.1977535682247266E-2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0.20376815743540183</v>
      </c>
      <c r="D48" s="136">
        <f>FSA!D48/FSA!D$55</f>
        <v>6.818755771908741E-2</v>
      </c>
      <c r="E48" s="136">
        <f>FSA!E48/FSA!E$55</f>
        <v>0.14173147374703468</v>
      </c>
      <c r="F48" s="136">
        <f>FSA!F48/FSA!F$55</f>
        <v>0.16496192493790257</v>
      </c>
      <c r="G48" s="136">
        <f>FSA!G48/FSA!G$55</f>
        <v>0.15475674386348739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0.78659751947452716</v>
      </c>
      <c r="D49" s="136">
        <f>FSA!D49/FSA!D$55</f>
        <v>0.75721930802018722</v>
      </c>
      <c r="E49" s="136">
        <f>FSA!E49/FSA!E$55</f>
        <v>0.68829952404210692</v>
      </c>
      <c r="F49" s="136">
        <f>FSA!F49/FSA!F$55</f>
        <v>0.50889044768894187</v>
      </c>
      <c r="G49" s="136">
        <f>FSA!G49/FSA!G$55</f>
        <v>0.41499341142334717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0.18370351165092505</v>
      </c>
      <c r="D51" s="136">
        <f>FSA!D51/FSA!D$55</f>
        <v>0.19953890978663977</v>
      </c>
      <c r="E51" s="136">
        <f>FSA!E51/FSA!E$55</f>
        <v>0.23309169070144617</v>
      </c>
      <c r="F51" s="136">
        <f>FSA!F51/FSA!F$55</f>
        <v>0.39152176288536239</v>
      </c>
      <c r="G51" s="136">
        <f>FSA!G51/FSA!G$55</f>
        <v>0.4380790298083273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2.9698968874547736E-2</v>
      </c>
      <c r="D52" s="136">
        <f>FSA!D52/FSA!D$55</f>
        <v>4.3241782193172949E-2</v>
      </c>
      <c r="E52" s="136">
        <f>FSA!E52/FSA!E$55</f>
        <v>7.8608785256446934E-2</v>
      </c>
      <c r="F52" s="136">
        <f>FSA!F52/FSA!F$55</f>
        <v>9.9587789425695766E-2</v>
      </c>
      <c r="G52" s="136">
        <f>FSA!G52/FSA!G$55</f>
        <v>0.14692755876832553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0.21340248052547278</v>
      </c>
      <c r="D54" s="136">
        <f>FSA!D54/FSA!D$55</f>
        <v>0.24278069197981272</v>
      </c>
      <c r="E54" s="136">
        <f>FSA!E54/FSA!E$55</f>
        <v>0.31170047595789313</v>
      </c>
      <c r="F54" s="136">
        <f>FSA!F54/FSA!F$55</f>
        <v>0.49110955231105818</v>
      </c>
      <c r="G54" s="136">
        <f>FSA!G54/FSA!G$55</f>
        <v>0.58500658857665289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6277387</v>
      </c>
      <c r="F4" s="299">
        <v>5782003</v>
      </c>
      <c r="G4" s="299">
        <v>4716155</v>
      </c>
      <c r="H4" s="299">
        <v>4808121</v>
      </c>
      <c r="I4" s="299">
        <v>4408199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205996</v>
      </c>
      <c r="F5" s="301">
        <v>55905</v>
      </c>
      <c r="G5" s="301">
        <v>289975</v>
      </c>
      <c r="H5" s="301">
        <v>146703</v>
      </c>
      <c r="I5" s="301">
        <v>225898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87471</v>
      </c>
      <c r="F6" s="264">
        <v>49905</v>
      </c>
      <c r="G6" s="264">
        <v>174975</v>
      </c>
      <c r="H6" s="264">
        <v>63878</v>
      </c>
      <c r="I6" s="264">
        <v>102898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118525</v>
      </c>
      <c r="F7" s="264">
        <v>6000</v>
      </c>
      <c r="G7" s="264">
        <v>115000</v>
      </c>
      <c r="H7" s="264">
        <v>82825</v>
      </c>
      <c r="I7" s="264">
        <v>123000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31205</v>
      </c>
      <c r="F8" s="301">
        <v>45205</v>
      </c>
      <c r="G8" s="301">
        <v>8305</v>
      </c>
      <c r="H8" s="301">
        <v>5907</v>
      </c>
      <c r="I8" s="301">
        <v>11805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31205</v>
      </c>
      <c r="F11" s="264">
        <v>45205</v>
      </c>
      <c r="G11" s="264">
        <v>8305</v>
      </c>
      <c r="H11" s="264">
        <v>5907</v>
      </c>
      <c r="I11" s="264">
        <v>11805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926576</v>
      </c>
      <c r="F12" s="301">
        <v>898276</v>
      </c>
      <c r="G12" s="301">
        <v>761278</v>
      </c>
      <c r="H12" s="301">
        <v>607117</v>
      </c>
      <c r="I12" s="301">
        <v>593820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895969</v>
      </c>
      <c r="F13" s="264">
        <v>823832</v>
      </c>
      <c r="G13" s="264">
        <v>626102</v>
      </c>
      <c r="H13" s="264">
        <v>464424</v>
      </c>
      <c r="I13" s="264">
        <v>552876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5459</v>
      </c>
      <c r="F14" s="264">
        <v>47389</v>
      </c>
      <c r="G14" s="264">
        <v>93239</v>
      </c>
      <c r="H14" s="264">
        <v>86538</v>
      </c>
      <c r="I14" s="264">
        <v>11167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25051</v>
      </c>
      <c r="F18" s="264">
        <v>26798</v>
      </c>
      <c r="G18" s="264">
        <v>41679</v>
      </c>
      <c r="H18" s="264">
        <v>55899</v>
      </c>
      <c r="I18" s="264">
        <v>29778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97</v>
      </c>
      <c r="F20" s="264">
        <v>258</v>
      </c>
      <c r="G20" s="264">
        <v>257</v>
      </c>
      <c r="H20" s="264">
        <v>257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5110420</v>
      </c>
      <c r="F21" s="301">
        <v>4780155</v>
      </c>
      <c r="G21" s="301">
        <v>3653814</v>
      </c>
      <c r="H21" s="301">
        <v>4026205</v>
      </c>
      <c r="I21" s="301">
        <v>3570802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5110420</v>
      </c>
      <c r="F22" s="264">
        <v>4780155</v>
      </c>
      <c r="G22" s="264">
        <v>3653814</v>
      </c>
      <c r="H22" s="264">
        <v>4026205</v>
      </c>
      <c r="I22" s="264">
        <v>3570802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3190</v>
      </c>
      <c r="F24" s="301">
        <v>2462</v>
      </c>
      <c r="G24" s="301">
        <v>2783</v>
      </c>
      <c r="H24" s="301">
        <v>22190</v>
      </c>
      <c r="I24" s="301">
        <v>5874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2733</v>
      </c>
      <c r="F25" s="264">
        <v>2462</v>
      </c>
      <c r="G25" s="264">
        <v>2783</v>
      </c>
      <c r="H25" s="264">
        <v>2852</v>
      </c>
      <c r="I25" s="264">
        <v>4889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457</v>
      </c>
      <c r="F26" s="264"/>
      <c r="G26" s="264"/>
      <c r="H26" s="264">
        <v>19338</v>
      </c>
      <c r="I26" s="264">
        <v>985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1860809</v>
      </c>
      <c r="F30" s="301">
        <v>1765326</v>
      </c>
      <c r="G30" s="301">
        <v>1925609</v>
      </c>
      <c r="H30" s="301">
        <v>2000533</v>
      </c>
      <c r="I30" s="301">
        <v>2115213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677491</v>
      </c>
      <c r="F31" s="301">
        <v>605280</v>
      </c>
      <c r="G31" s="301">
        <v>607472</v>
      </c>
      <c r="H31" s="301">
        <v>707678</v>
      </c>
      <c r="I31" s="301">
        <v>759586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203668</v>
      </c>
      <c r="F32" s="264">
        <v>131247</v>
      </c>
      <c r="G32" s="264">
        <v>133440</v>
      </c>
      <c r="H32" s="264">
        <v>233466</v>
      </c>
      <c r="I32" s="264">
        <v>285453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473822</v>
      </c>
      <c r="F37" s="264">
        <v>474032</v>
      </c>
      <c r="G37" s="264">
        <v>474032</v>
      </c>
      <c r="H37" s="264">
        <v>474212</v>
      </c>
      <c r="I37" s="264">
        <v>474133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533834</v>
      </c>
      <c r="F39" s="301">
        <v>524803</v>
      </c>
      <c r="G39" s="301">
        <v>549447</v>
      </c>
      <c r="H39" s="301">
        <v>527092</v>
      </c>
      <c r="I39" s="301">
        <v>583097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527519</v>
      </c>
      <c r="F40" s="264">
        <v>519084</v>
      </c>
      <c r="G40" s="264">
        <v>541384</v>
      </c>
      <c r="H40" s="264">
        <v>516787</v>
      </c>
      <c r="I40" s="264">
        <v>564355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11226</v>
      </c>
      <c r="F41" s="264">
        <v>11226</v>
      </c>
      <c r="G41" s="264">
        <v>14381</v>
      </c>
      <c r="H41" s="264">
        <v>17848</v>
      </c>
      <c r="I41" s="264">
        <v>28508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-4911</v>
      </c>
      <c r="F42" s="264">
        <v>-5506</v>
      </c>
      <c r="G42" s="264">
        <v>-6318</v>
      </c>
      <c r="H42" s="264">
        <v>-7544</v>
      </c>
      <c r="I42" s="264">
        <v>-9766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6315</v>
      </c>
      <c r="F46" s="264">
        <v>5719</v>
      </c>
      <c r="G46" s="264">
        <v>8063</v>
      </c>
      <c r="H46" s="264">
        <v>10304</v>
      </c>
      <c r="I46" s="264">
        <v>18742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163150</v>
      </c>
      <c r="F49" s="301">
        <v>191380</v>
      </c>
      <c r="G49" s="301">
        <v>353990</v>
      </c>
      <c r="H49" s="301">
        <v>378557</v>
      </c>
      <c r="I49" s="301">
        <v>370171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185091</v>
      </c>
      <c r="F50" s="264">
        <v>217063</v>
      </c>
      <c r="G50" s="264">
        <v>385187</v>
      </c>
      <c r="H50" s="264">
        <v>417860</v>
      </c>
      <c r="I50" s="264">
        <v>417860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-21941</v>
      </c>
      <c r="F51" s="264">
        <v>-25683</v>
      </c>
      <c r="G51" s="264">
        <v>-31197</v>
      </c>
      <c r="H51" s="264">
        <v>-39303</v>
      </c>
      <c r="I51" s="264">
        <v>-47689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468748</v>
      </c>
      <c r="F52" s="301">
        <v>431882</v>
      </c>
      <c r="G52" s="301">
        <v>401494</v>
      </c>
      <c r="H52" s="301">
        <v>381769</v>
      </c>
      <c r="I52" s="301">
        <v>360147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461846</v>
      </c>
      <c r="F53" s="264">
        <v>394928</v>
      </c>
      <c r="G53" s="264">
        <v>396937</v>
      </c>
      <c r="H53" s="264">
        <v>352333</v>
      </c>
      <c r="I53" s="264">
        <v>352333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6902</v>
      </c>
      <c r="F54" s="264">
        <v>36954</v>
      </c>
      <c r="G54" s="264">
        <v>4556</v>
      </c>
      <c r="H54" s="264">
        <v>29436</v>
      </c>
      <c r="I54" s="264">
        <v>7814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/>
      <c r="F55" s="301"/>
      <c r="G55" s="301"/>
      <c r="H55" s="301"/>
      <c r="I55" s="301">
        <v>32920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/>
      <c r="F58" s="264"/>
      <c r="G58" s="264"/>
      <c r="H58" s="264"/>
      <c r="I58" s="264">
        <v>37000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>
        <v>-4080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17509</v>
      </c>
      <c r="F61" s="301">
        <v>11922</v>
      </c>
      <c r="G61" s="301">
        <v>13167</v>
      </c>
      <c r="H61" s="301">
        <v>5437</v>
      </c>
      <c r="I61" s="301">
        <v>9292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17509</v>
      </c>
      <c r="F62" s="264">
        <v>11922</v>
      </c>
      <c r="G62" s="264">
        <v>8927</v>
      </c>
      <c r="H62" s="264">
        <v>5437</v>
      </c>
      <c r="I62" s="264">
        <v>9292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>
        <v>4240</v>
      </c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78</v>
      </c>
      <c r="F66" s="264">
        <v>58</v>
      </c>
      <c r="G66" s="264">
        <v>39</v>
      </c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8138196</v>
      </c>
      <c r="F67" s="301">
        <v>7547329</v>
      </c>
      <c r="G67" s="301">
        <v>6641763</v>
      </c>
      <c r="H67" s="301">
        <v>6808654</v>
      </c>
      <c r="I67" s="301">
        <v>6523412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6401485</v>
      </c>
      <c r="F68" s="301">
        <v>5714983</v>
      </c>
      <c r="G68" s="301">
        <v>4571522</v>
      </c>
      <c r="H68" s="301">
        <v>3464858</v>
      </c>
      <c r="I68" s="301">
        <v>2707173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5453087</v>
      </c>
      <c r="F69" s="301">
        <v>5030740</v>
      </c>
      <c r="G69" s="301">
        <v>3184300</v>
      </c>
      <c r="H69" s="301">
        <v>1939958</v>
      </c>
      <c r="I69" s="301">
        <v>2011066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2939336</v>
      </c>
      <c r="F70" s="264">
        <v>1988846</v>
      </c>
      <c r="G70" s="264">
        <v>877680</v>
      </c>
      <c r="H70" s="264">
        <v>815837</v>
      </c>
      <c r="I70" s="264">
        <v>802719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16540</v>
      </c>
      <c r="F71" s="264">
        <v>16169</v>
      </c>
      <c r="G71" s="264">
        <v>9538</v>
      </c>
      <c r="H71" s="264">
        <v>18374</v>
      </c>
      <c r="I71" s="264">
        <v>10185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13255</v>
      </c>
      <c r="F72" s="264">
        <v>110440</v>
      </c>
      <c r="G72" s="264">
        <v>79465</v>
      </c>
      <c r="H72" s="264">
        <v>22971</v>
      </c>
      <c r="I72" s="264">
        <v>81550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9403</v>
      </c>
      <c r="F73" s="264">
        <v>11014</v>
      </c>
      <c r="G73" s="264">
        <v>7638</v>
      </c>
      <c r="H73" s="264">
        <v>6186</v>
      </c>
      <c r="I73" s="264">
        <v>10208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252591</v>
      </c>
      <c r="F74" s="264">
        <v>375100</v>
      </c>
      <c r="G74" s="264">
        <v>455084</v>
      </c>
      <c r="H74" s="264">
        <v>414002</v>
      </c>
      <c r="I74" s="264">
        <v>373162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821</v>
      </c>
      <c r="F77" s="264">
        <v>1159278</v>
      </c>
      <c r="G77" s="264">
        <v>938724</v>
      </c>
      <c r="H77" s="264"/>
      <c r="I77" s="264">
        <v>77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643776</v>
      </c>
      <c r="F78" s="264">
        <v>834896</v>
      </c>
      <c r="G78" s="264">
        <v>266651</v>
      </c>
      <c r="H78" s="264">
        <v>107702</v>
      </c>
      <c r="I78" s="264">
        <v>84101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1553396</v>
      </c>
      <c r="F79" s="264">
        <v>499634</v>
      </c>
      <c r="G79" s="264">
        <v>518157</v>
      </c>
      <c r="H79" s="264">
        <v>521591</v>
      </c>
      <c r="I79" s="264">
        <v>605237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23969</v>
      </c>
      <c r="F81" s="264">
        <v>35364</v>
      </c>
      <c r="G81" s="264">
        <v>31364</v>
      </c>
      <c r="H81" s="264">
        <v>33296</v>
      </c>
      <c r="I81" s="264">
        <v>43827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948397</v>
      </c>
      <c r="F84" s="301">
        <v>684243</v>
      </c>
      <c r="G84" s="301">
        <v>1387222</v>
      </c>
      <c r="H84" s="301">
        <v>1524899</v>
      </c>
      <c r="I84" s="301">
        <v>696107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672267</v>
      </c>
      <c r="F85" s="264">
        <v>244675</v>
      </c>
      <c r="G85" s="264">
        <v>207175</v>
      </c>
      <c r="H85" s="264">
        <v>186152</v>
      </c>
      <c r="I85" s="264">
        <v>129652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159571</v>
      </c>
      <c r="F90" s="264">
        <v>412311</v>
      </c>
      <c r="G90" s="264">
        <v>743627</v>
      </c>
      <c r="H90" s="264">
        <v>710957</v>
      </c>
      <c r="I90" s="264">
        <v>135953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11650</v>
      </c>
      <c r="F91" s="264">
        <v>12257</v>
      </c>
      <c r="G91" s="264">
        <v>13230</v>
      </c>
      <c r="H91" s="264">
        <v>26214</v>
      </c>
      <c r="I91" s="264">
        <v>26197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104909</v>
      </c>
      <c r="F92" s="264">
        <v>15000</v>
      </c>
      <c r="G92" s="264">
        <v>423190</v>
      </c>
      <c r="H92" s="264">
        <v>601578</v>
      </c>
      <c r="I92" s="264">
        <v>404305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1736711</v>
      </c>
      <c r="F98" s="301">
        <v>1832346</v>
      </c>
      <c r="G98" s="301">
        <v>2070241</v>
      </c>
      <c r="H98" s="301">
        <v>3343797</v>
      </c>
      <c r="I98" s="301">
        <v>3816239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1736711</v>
      </c>
      <c r="F99" s="301">
        <v>1832346</v>
      </c>
      <c r="G99" s="301">
        <v>2070241</v>
      </c>
      <c r="H99" s="301">
        <v>3343797</v>
      </c>
      <c r="I99" s="301">
        <v>3816239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1370973</v>
      </c>
      <c r="F100" s="264">
        <v>1370973</v>
      </c>
      <c r="G100" s="264">
        <v>1370973</v>
      </c>
      <c r="H100" s="264">
        <v>2170973</v>
      </c>
      <c r="I100" s="264">
        <v>2170973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1370973</v>
      </c>
      <c r="F101" s="264">
        <v>1370973</v>
      </c>
      <c r="G101" s="264">
        <v>1370973</v>
      </c>
      <c r="H101" s="264">
        <v>2170973</v>
      </c>
      <c r="I101" s="264">
        <v>2170973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10420</v>
      </c>
      <c r="F103" s="264">
        <v>10420</v>
      </c>
      <c r="G103" s="264">
        <v>10420</v>
      </c>
      <c r="H103" s="264">
        <v>211326</v>
      </c>
      <c r="I103" s="264">
        <v>211326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4163</v>
      </c>
      <c r="F105" s="264">
        <v>4163</v>
      </c>
      <c r="G105" s="264">
        <v>9904</v>
      </c>
      <c r="H105" s="264">
        <v>10801</v>
      </c>
      <c r="I105" s="264">
        <v>10801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109459</v>
      </c>
      <c r="F109" s="264">
        <v>120430</v>
      </c>
      <c r="G109" s="264">
        <v>156843</v>
      </c>
      <c r="H109" s="264">
        <v>272637</v>
      </c>
      <c r="I109" s="264">
        <v>464670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241696</v>
      </c>
      <c r="F112" s="264">
        <v>326360</v>
      </c>
      <c r="G112" s="264">
        <v>522101</v>
      </c>
      <c r="H112" s="264">
        <v>678059</v>
      </c>
      <c r="I112" s="264">
        <v>958469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28349</v>
      </c>
      <c r="F113" s="264">
        <v>58011</v>
      </c>
      <c r="G113" s="264">
        <v>161899</v>
      </c>
      <c r="H113" s="264">
        <v>59199</v>
      </c>
      <c r="I113" s="264">
        <v>456694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213347</v>
      </c>
      <c r="F114" s="264">
        <v>268349</v>
      </c>
      <c r="G114" s="264">
        <v>360202</v>
      </c>
      <c r="H114" s="264">
        <v>618859</v>
      </c>
      <c r="I114" s="264">
        <v>501775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8138196</v>
      </c>
      <c r="F119" s="301">
        <v>7547329</v>
      </c>
      <c r="G119" s="301">
        <v>6641763</v>
      </c>
      <c r="H119" s="301">
        <v>6808654</v>
      </c>
      <c r="I119" s="301">
        <v>6523412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1321704</v>
      </c>
      <c r="F3" s="264">
        <v>1655963</v>
      </c>
      <c r="G3" s="264">
        <v>2162823</v>
      </c>
      <c r="H3" s="264">
        <v>2613094</v>
      </c>
      <c r="I3" s="264">
        <v>1978363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75917</v>
      </c>
      <c r="F4" s="264">
        <v>56147</v>
      </c>
      <c r="G4" s="264">
        <v>21527</v>
      </c>
      <c r="H4" s="264">
        <v>11370</v>
      </c>
      <c r="I4" s="264">
        <v>10240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1245788</v>
      </c>
      <c r="F5" s="301">
        <v>1599816</v>
      </c>
      <c r="G5" s="301">
        <v>2141296</v>
      </c>
      <c r="H5" s="301">
        <v>2601723</v>
      </c>
      <c r="I5" s="301">
        <v>1968123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777064</v>
      </c>
      <c r="F6" s="264">
        <v>1062189</v>
      </c>
      <c r="G6" s="264">
        <v>1478799</v>
      </c>
      <c r="H6" s="264">
        <v>1610724</v>
      </c>
      <c r="I6" s="264">
        <v>1159258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468724</v>
      </c>
      <c r="F7" s="301">
        <v>537627</v>
      </c>
      <c r="G7" s="301">
        <v>662496</v>
      </c>
      <c r="H7" s="301">
        <v>991000</v>
      </c>
      <c r="I7" s="301">
        <v>808864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5217</v>
      </c>
      <c r="F8" s="264">
        <v>10311</v>
      </c>
      <c r="G8" s="264">
        <v>2619</v>
      </c>
      <c r="H8" s="264">
        <v>7042</v>
      </c>
      <c r="I8" s="264">
        <v>3797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114074</v>
      </c>
      <c r="F9" s="264">
        <v>98788</v>
      </c>
      <c r="G9" s="264">
        <v>128787</v>
      </c>
      <c r="H9" s="264">
        <v>105866</v>
      </c>
      <c r="I9" s="264">
        <v>82488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68638</v>
      </c>
      <c r="F10" s="264">
        <v>56197</v>
      </c>
      <c r="G10" s="264">
        <v>72795</v>
      </c>
      <c r="H10" s="264">
        <v>102901</v>
      </c>
      <c r="I10" s="264">
        <v>76717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42808</v>
      </c>
      <c r="F12" s="264">
        <v>47201</v>
      </c>
      <c r="G12" s="264">
        <v>38375</v>
      </c>
      <c r="H12" s="264">
        <v>43962</v>
      </c>
      <c r="I12" s="264">
        <v>40225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48694</v>
      </c>
      <c r="F13" s="264">
        <v>58243</v>
      </c>
      <c r="G13" s="264">
        <v>51981</v>
      </c>
      <c r="H13" s="264">
        <v>68561</v>
      </c>
      <c r="I13" s="264">
        <v>63512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268364</v>
      </c>
      <c r="F14" s="301">
        <v>343706</v>
      </c>
      <c r="G14" s="301">
        <v>445971</v>
      </c>
      <c r="H14" s="301">
        <v>779653</v>
      </c>
      <c r="I14" s="301">
        <v>626437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22321</v>
      </c>
      <c r="F15" s="264">
        <v>15093</v>
      </c>
      <c r="G15" s="264">
        <v>22769</v>
      </c>
      <c r="H15" s="264">
        <v>18595</v>
      </c>
      <c r="I15" s="264">
        <v>29989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8362</v>
      </c>
      <c r="F16" s="264">
        <v>13835</v>
      </c>
      <c r="G16" s="264">
        <v>17153</v>
      </c>
      <c r="H16" s="264">
        <v>15430</v>
      </c>
      <c r="I16" s="264">
        <v>15922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13959</v>
      </c>
      <c r="F17" s="301">
        <v>1258</v>
      </c>
      <c r="G17" s="301">
        <v>5616</v>
      </c>
      <c r="H17" s="301">
        <v>3165</v>
      </c>
      <c r="I17" s="301">
        <v>14067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282323</v>
      </c>
      <c r="F18" s="301">
        <v>344963</v>
      </c>
      <c r="G18" s="301">
        <v>451587</v>
      </c>
      <c r="H18" s="301">
        <v>782818</v>
      </c>
      <c r="I18" s="301">
        <v>640504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49337</v>
      </c>
      <c r="F19" s="264">
        <v>60521</v>
      </c>
      <c r="G19" s="264">
        <v>85924</v>
      </c>
      <c r="H19" s="264">
        <v>157477</v>
      </c>
      <c r="I19" s="264">
        <v>129455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>
        <v>-4240</v>
      </c>
      <c r="H20" s="264">
        <v>4240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232986</v>
      </c>
      <c r="F21" s="301">
        <v>284442</v>
      </c>
      <c r="G21" s="301">
        <v>369903</v>
      </c>
      <c r="H21" s="301">
        <v>621100</v>
      </c>
      <c r="I21" s="301">
        <v>511049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232986</v>
      </c>
      <c r="F22" s="264">
        <v>284442</v>
      </c>
      <c r="G22" s="264">
        <v>369903</v>
      </c>
      <c r="H22" s="264">
        <v>621100</v>
      </c>
      <c r="I22" s="264">
        <v>511049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1528</v>
      </c>
      <c r="F24" s="264">
        <v>1868</v>
      </c>
      <c r="G24" s="264">
        <v>2543</v>
      </c>
      <c r="H24" s="264">
        <v>2729</v>
      </c>
      <c r="I24" s="264">
        <v>1914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1528</v>
      </c>
      <c r="F25" s="264">
        <v>1868</v>
      </c>
      <c r="G25" s="264">
        <v>2543</v>
      </c>
      <c r="H25" s="264">
        <v>2729</v>
      </c>
      <c r="I25" s="264">
        <v>1914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