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J26" i="2" s="1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D3" i="8"/>
  <c r="E3" i="8" s="1"/>
  <c r="J78" i="6"/>
  <c r="E78" i="6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E74" i="6"/>
  <c r="E69" i="6" s="1"/>
  <c r="E68" i="6" s="1"/>
  <c r="D74" i="6"/>
  <c r="D69" i="6" s="1"/>
  <c r="D68" i="6" s="1"/>
  <c r="D78" i="6" s="1"/>
  <c r="C74" i="6"/>
  <c r="C69" i="6" s="1"/>
  <c r="C68" i="6" s="1"/>
  <c r="N69" i="6"/>
  <c r="N68" i="6" s="1"/>
  <c r="N78" i="6" s="1"/>
  <c r="K69" i="6"/>
  <c r="I69" i="6"/>
  <c r="H69" i="6"/>
  <c r="G69" i="6"/>
  <c r="K68" i="6"/>
  <c r="I68" i="6"/>
  <c r="I78" i="6" s="1"/>
  <c r="H68" i="6"/>
  <c r="G68" i="6"/>
  <c r="N62" i="6"/>
  <c r="M62" i="6"/>
  <c r="L62" i="6"/>
  <c r="K62" i="6"/>
  <c r="K50" i="6" s="1"/>
  <c r="J62" i="6"/>
  <c r="J50" i="6" s="1"/>
  <c r="I62" i="6"/>
  <c r="I50" i="6" s="1"/>
  <c r="H62" i="6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C50" i="6" s="1"/>
  <c r="N50" i="6"/>
  <c r="M50" i="6"/>
  <c r="L50" i="6"/>
  <c r="E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M31" i="6" s="1"/>
  <c r="M24" i="6" s="1"/>
  <c r="L32" i="6"/>
  <c r="K32" i="6"/>
  <c r="K31" i="6" s="1"/>
  <c r="K24" i="6" s="1"/>
  <c r="J32" i="6"/>
  <c r="J31" i="6" s="1"/>
  <c r="I32" i="6"/>
  <c r="I31" i="6" s="1"/>
  <c r="H32" i="6"/>
  <c r="H31" i="6" s="1"/>
  <c r="G32" i="6"/>
  <c r="W31" i="6"/>
  <c r="N31" i="6"/>
  <c r="L31" i="6"/>
  <c r="G31" i="6"/>
  <c r="F31" i="6"/>
  <c r="E31" i="6"/>
  <c r="E24" i="6" s="1"/>
  <c r="E48" i="6" s="1"/>
  <c r="D31" i="6"/>
  <c r="C31" i="6"/>
  <c r="W30" i="6"/>
  <c r="W29" i="6"/>
  <c r="N25" i="6"/>
  <c r="N24" i="6" s="1"/>
  <c r="M25" i="6"/>
  <c r="L25" i="6"/>
  <c r="L24" i="6" s="1"/>
  <c r="L48" i="6" s="1"/>
  <c r="K25" i="6"/>
  <c r="J25" i="6"/>
  <c r="J24" i="6" s="1"/>
  <c r="I25" i="6"/>
  <c r="I24" i="6" s="1"/>
  <c r="I48" i="6" s="1"/>
  <c r="I79" i="6" s="1"/>
  <c r="H25" i="6"/>
  <c r="G25" i="6"/>
  <c r="F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F2" i="6"/>
  <c r="G2" i="6" s="1"/>
  <c r="H2" i="6" s="1"/>
  <c r="I2" i="6" s="1"/>
  <c r="J2" i="6" s="1"/>
  <c r="K2" i="6" s="1"/>
  <c r="L2" i="6" s="1"/>
  <c r="M2" i="6" s="1"/>
  <c r="N2" i="6" s="1"/>
  <c r="D2" i="6"/>
  <c r="E2" i="6" s="1"/>
  <c r="G12" i="4"/>
  <c r="G13" i="4" s="1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X59" i="2" s="1"/>
  <c r="H66" i="2"/>
  <c r="G66" i="2"/>
  <c r="F66" i="2"/>
  <c r="E66" i="2"/>
  <c r="D66" i="2"/>
  <c r="S60" i="2" s="1"/>
  <c r="C66" i="2"/>
  <c r="J65" i="2"/>
  <c r="I65" i="2"/>
  <c r="H65" i="2"/>
  <c r="G65" i="2"/>
  <c r="F65" i="2"/>
  <c r="E65" i="2"/>
  <c r="D65" i="2"/>
  <c r="C65" i="2"/>
  <c r="K63" i="2"/>
  <c r="I63" i="2"/>
  <c r="F63" i="2"/>
  <c r="J61" i="2"/>
  <c r="I61" i="2"/>
  <c r="H61" i="2"/>
  <c r="G61" i="2"/>
  <c r="F61" i="2"/>
  <c r="E61" i="2"/>
  <c r="D61" i="2"/>
  <c r="C61" i="2"/>
  <c r="X60" i="2"/>
  <c r="M60" i="2"/>
  <c r="L60" i="2"/>
  <c r="K60" i="2"/>
  <c r="J60" i="2"/>
  <c r="I60" i="2"/>
  <c r="H60" i="2"/>
  <c r="G60" i="2"/>
  <c r="F60" i="2"/>
  <c r="E60" i="2"/>
  <c r="D60" i="2"/>
  <c r="D80" i="2" s="1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Y50" i="2" s="1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H64" i="2" s="1"/>
  <c r="H68" i="2" s="1"/>
  <c r="G54" i="2"/>
  <c r="F54" i="2"/>
  <c r="E54" i="2"/>
  <c r="D54" i="2"/>
  <c r="C54" i="2"/>
  <c r="J53" i="2"/>
  <c r="I53" i="2"/>
  <c r="I64" i="2" s="1"/>
  <c r="I68" i="2" s="1"/>
  <c r="H53" i="2"/>
  <c r="G53" i="2"/>
  <c r="G64" i="2" s="1"/>
  <c r="F53" i="2"/>
  <c r="E53" i="2"/>
  <c r="D53" i="2"/>
  <c r="D64" i="2" s="1"/>
  <c r="D68" i="2" s="1"/>
  <c r="C53" i="2"/>
  <c r="U52" i="2"/>
  <c r="S51" i="2"/>
  <c r="I51" i="2"/>
  <c r="W50" i="2"/>
  <c r="U50" i="2"/>
  <c r="J50" i="2"/>
  <c r="I50" i="2"/>
  <c r="H50" i="2"/>
  <c r="G50" i="2"/>
  <c r="F50" i="2"/>
  <c r="E50" i="2"/>
  <c r="D50" i="2"/>
  <c r="C50" i="2"/>
  <c r="X49" i="2"/>
  <c r="V49" i="2"/>
  <c r="J49" i="2"/>
  <c r="I49" i="2"/>
  <c r="H49" i="2"/>
  <c r="G49" i="2"/>
  <c r="F49" i="2"/>
  <c r="E49" i="2"/>
  <c r="D49" i="2"/>
  <c r="C49" i="2"/>
  <c r="T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X51" i="2" s="1"/>
  <c r="H45" i="2"/>
  <c r="W51" i="2" s="1"/>
  <c r="G45" i="2"/>
  <c r="V51" i="2" s="1"/>
  <c r="F45" i="2"/>
  <c r="E45" i="2"/>
  <c r="T51" i="2" s="1"/>
  <c r="D45" i="2"/>
  <c r="C45" i="2"/>
  <c r="J44" i="2"/>
  <c r="I44" i="2"/>
  <c r="H44" i="2"/>
  <c r="W48" i="2" s="1"/>
  <c r="G44" i="2"/>
  <c r="F44" i="2"/>
  <c r="E44" i="2"/>
  <c r="D44" i="2"/>
  <c r="S48" i="2" s="1"/>
  <c r="C44" i="2"/>
  <c r="Y43" i="2"/>
  <c r="J43" i="2"/>
  <c r="I43" i="2"/>
  <c r="X52" i="2" s="1"/>
  <c r="H43" i="2"/>
  <c r="W47" i="2" s="1"/>
  <c r="G43" i="2"/>
  <c r="F43" i="2"/>
  <c r="E43" i="2"/>
  <c r="D43" i="2"/>
  <c r="S52" i="2" s="1"/>
  <c r="C43" i="2"/>
  <c r="R52" i="2" s="1"/>
  <c r="J42" i="2"/>
  <c r="I42" i="2"/>
  <c r="X67" i="2" s="1"/>
  <c r="H42" i="2"/>
  <c r="G42" i="2"/>
  <c r="F42" i="2"/>
  <c r="E42" i="2"/>
  <c r="D42" i="2"/>
  <c r="D51" i="2" s="1"/>
  <c r="C42" i="2"/>
  <c r="C51" i="2" s="1"/>
  <c r="Z40" i="2"/>
  <c r="M40" i="2"/>
  <c r="L40" i="2"/>
  <c r="K40" i="2"/>
  <c r="J40" i="2"/>
  <c r="Y18" i="2" s="1"/>
  <c r="Y40" i="2" s="1"/>
  <c r="I40" i="2"/>
  <c r="H40" i="2"/>
  <c r="G40" i="2"/>
  <c r="F40" i="2"/>
  <c r="U18" i="2" s="1"/>
  <c r="U40" i="2" s="1"/>
  <c r="E40" i="2"/>
  <c r="T18" i="2" s="1"/>
  <c r="T40" i="2" s="1"/>
  <c r="D40" i="2"/>
  <c r="S18" i="2" s="1"/>
  <c r="S40" i="2" s="1"/>
  <c r="C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4" i="2" s="1"/>
  <c r="W27" i="2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M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L21" i="2"/>
  <c r="J21" i="2"/>
  <c r="Y49" i="2" s="1"/>
  <c r="I21" i="2"/>
  <c r="H21" i="2"/>
  <c r="W49" i="2" s="1"/>
  <c r="G21" i="2"/>
  <c r="F21" i="2"/>
  <c r="F22" i="2" s="1"/>
  <c r="E21" i="2"/>
  <c r="D21" i="2"/>
  <c r="D22" i="2" s="1"/>
  <c r="C21" i="2"/>
  <c r="M20" i="2"/>
  <c r="M22" i="2" s="1"/>
  <c r="L20" i="2"/>
  <c r="AA55" i="2" s="1"/>
  <c r="K20" i="2"/>
  <c r="Z47" i="2" s="1"/>
  <c r="J20" i="2"/>
  <c r="Y53" i="2" s="1"/>
  <c r="I20" i="2"/>
  <c r="X43" i="2" s="1"/>
  <c r="H20" i="2"/>
  <c r="G20" i="2"/>
  <c r="F20" i="2"/>
  <c r="E20" i="2"/>
  <c r="U43" i="2" s="1"/>
  <c r="D20" i="2"/>
  <c r="C20" i="2"/>
  <c r="AB18" i="2"/>
  <c r="AB40" i="2" s="1"/>
  <c r="AA18" i="2"/>
  <c r="AA40" i="2" s="1"/>
  <c r="Z18" i="2"/>
  <c r="X18" i="2"/>
  <c r="X40" i="2" s="1"/>
  <c r="W18" i="2"/>
  <c r="W40" i="2" s="1"/>
  <c r="V18" i="2"/>
  <c r="V40" i="2" s="1"/>
  <c r="R18" i="2"/>
  <c r="R40" i="2" s="1"/>
  <c r="D18" i="2"/>
  <c r="C18" i="2"/>
  <c r="C14" i="2"/>
  <c r="Z34" i="2" s="1"/>
  <c r="G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J54" i="1" s="1"/>
  <c r="I51" i="1"/>
  <c r="H51" i="1"/>
  <c r="G51" i="1"/>
  <c r="F51" i="1"/>
  <c r="E51" i="1"/>
  <c r="D51" i="1"/>
  <c r="D54" i="1" s="1"/>
  <c r="C51" i="1"/>
  <c r="C54" i="1" s="1"/>
  <c r="G48" i="1"/>
  <c r="E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O41" i="1"/>
  <c r="J41" i="1"/>
  <c r="I41" i="1"/>
  <c r="H41" i="1"/>
  <c r="G41" i="1"/>
  <c r="G49" i="1" s="1"/>
  <c r="F41" i="1"/>
  <c r="E41" i="1"/>
  <c r="D41" i="1"/>
  <c r="C41" i="1"/>
  <c r="J40" i="1"/>
  <c r="I40" i="1"/>
  <c r="H40" i="1"/>
  <c r="H49" i="1" s="1"/>
  <c r="G40" i="1"/>
  <c r="F40" i="1"/>
  <c r="E40" i="1"/>
  <c r="D40" i="1"/>
  <c r="C40" i="1"/>
  <c r="E38" i="1"/>
  <c r="J37" i="1"/>
  <c r="I37" i="1"/>
  <c r="H37" i="1"/>
  <c r="G37" i="1"/>
  <c r="F37" i="1"/>
  <c r="E37" i="1"/>
  <c r="D37" i="1"/>
  <c r="C37" i="1"/>
  <c r="J36" i="1"/>
  <c r="I36" i="1"/>
  <c r="H36" i="1"/>
  <c r="S40" i="1" s="1"/>
  <c r="G36" i="1"/>
  <c r="F36" i="1"/>
  <c r="Q40" i="1" s="1"/>
  <c r="E36" i="1"/>
  <c r="D36" i="1"/>
  <c r="C36" i="1"/>
  <c r="J35" i="1"/>
  <c r="I35" i="1"/>
  <c r="I38" i="1" s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R38" i="1" s="1"/>
  <c r="F30" i="1"/>
  <c r="Q38" i="1" s="1"/>
  <c r="Q39" i="1" s="1"/>
  <c r="E30" i="1"/>
  <c r="P38" i="1" s="1"/>
  <c r="P39" i="1" s="1"/>
  <c r="D30" i="1"/>
  <c r="O38" i="1" s="1"/>
  <c r="O39" i="1" s="1"/>
  <c r="C30" i="1"/>
  <c r="N38" i="1" s="1"/>
  <c r="J29" i="1"/>
  <c r="I29" i="1"/>
  <c r="H29" i="1"/>
  <c r="G29" i="1"/>
  <c r="F29" i="1"/>
  <c r="E29" i="1"/>
  <c r="D29" i="1"/>
  <c r="D38" i="1" s="1"/>
  <c r="C29" i="1"/>
  <c r="I27" i="1"/>
  <c r="I27" i="3" s="1"/>
  <c r="F27" i="1"/>
  <c r="F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G18" i="1"/>
  <c r="E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F17" i="3" s="1"/>
  <c r="E17" i="1"/>
  <c r="D17" i="1"/>
  <c r="C17" i="1"/>
  <c r="U16" i="1"/>
  <c r="T16" i="1"/>
  <c r="S16" i="1"/>
  <c r="R16" i="1"/>
  <c r="Q16" i="1"/>
  <c r="P16" i="1"/>
  <c r="O16" i="1"/>
  <c r="N16" i="1"/>
  <c r="J16" i="1"/>
  <c r="J16" i="3" s="1"/>
  <c r="I16" i="1"/>
  <c r="I16" i="3" s="1"/>
  <c r="H16" i="1"/>
  <c r="G16" i="1"/>
  <c r="F16" i="1"/>
  <c r="E16" i="1"/>
  <c r="D16" i="1"/>
  <c r="C16" i="1"/>
  <c r="C16" i="3" s="1"/>
  <c r="U14" i="1"/>
  <c r="U41" i="1" s="1"/>
  <c r="T14" i="1"/>
  <c r="T42" i="1" s="1"/>
  <c r="S14" i="1"/>
  <c r="R14" i="1"/>
  <c r="R42" i="1" s="1"/>
  <c r="Q14" i="1"/>
  <c r="Q42" i="1" s="1"/>
  <c r="P14" i="1"/>
  <c r="P42" i="1" s="1"/>
  <c r="O14" i="1"/>
  <c r="N14" i="1"/>
  <c r="N42" i="1" s="1"/>
  <c r="J14" i="1"/>
  <c r="I14" i="1"/>
  <c r="I14" i="3" s="1"/>
  <c r="H14" i="1"/>
  <c r="G14" i="1"/>
  <c r="F14" i="1"/>
  <c r="F14" i="3" s="1"/>
  <c r="E14" i="1"/>
  <c r="D14" i="1"/>
  <c r="C14" i="1"/>
  <c r="J13" i="1"/>
  <c r="J13" i="3" s="1"/>
  <c r="I13" i="1"/>
  <c r="I13" i="3" s="1"/>
  <c r="H13" i="1"/>
  <c r="G13" i="1"/>
  <c r="F13" i="1"/>
  <c r="F13" i="3" s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F9" i="1"/>
  <c r="D9" i="1"/>
  <c r="D9" i="3" s="1"/>
  <c r="J8" i="1"/>
  <c r="J8" i="3" s="1"/>
  <c r="I8" i="1"/>
  <c r="T37" i="1" s="1"/>
  <c r="H8" i="1"/>
  <c r="H8" i="3" s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40" i="1" s="1"/>
  <c r="I7" i="1"/>
  <c r="T40" i="1" s="1"/>
  <c r="H7" i="1"/>
  <c r="G7" i="1"/>
  <c r="R30" i="1" s="1"/>
  <c r="F7" i="1"/>
  <c r="E7" i="1"/>
  <c r="Q30" i="1" s="1"/>
  <c r="D7" i="1"/>
  <c r="C7" i="1"/>
  <c r="T5" i="1"/>
  <c r="S5" i="1"/>
  <c r="Q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I38" i="3" l="1"/>
  <c r="R39" i="1"/>
  <c r="D38" i="3"/>
  <c r="I9" i="3"/>
  <c r="T74" i="1"/>
  <c r="U38" i="1"/>
  <c r="F9" i="3"/>
  <c r="Q74" i="1"/>
  <c r="D23" i="3"/>
  <c r="D24" i="3"/>
  <c r="D7" i="3"/>
  <c r="O40" i="1"/>
  <c r="D11" i="3"/>
  <c r="O30" i="1"/>
  <c r="O76" i="1"/>
  <c r="H9" i="1"/>
  <c r="D10" i="3"/>
  <c r="D12" i="1"/>
  <c r="H14" i="3"/>
  <c r="H17" i="3"/>
  <c r="D18" i="1"/>
  <c r="D18" i="3" s="1"/>
  <c r="H21" i="3"/>
  <c r="D22" i="3"/>
  <c r="H27" i="1"/>
  <c r="E29" i="3"/>
  <c r="I30" i="3"/>
  <c r="G31" i="3"/>
  <c r="I34" i="3"/>
  <c r="E36" i="3"/>
  <c r="E37" i="3"/>
  <c r="P40" i="1"/>
  <c r="I49" i="1"/>
  <c r="G42" i="3"/>
  <c r="C22" i="2"/>
  <c r="R51" i="2"/>
  <c r="R55" i="1"/>
  <c r="R53" i="1"/>
  <c r="R45" i="1"/>
  <c r="G54" i="3"/>
  <c r="O74" i="1"/>
  <c r="O75" i="1" s="1"/>
  <c r="Q24" i="6"/>
  <c r="K48" i="6"/>
  <c r="K79" i="6" s="1"/>
  <c r="U5" i="1"/>
  <c r="F23" i="3"/>
  <c r="F24" i="3"/>
  <c r="F7" i="3"/>
  <c r="F11" i="3"/>
  <c r="J9" i="1"/>
  <c r="F10" i="3"/>
  <c r="F12" i="1"/>
  <c r="F15" i="1" s="1"/>
  <c r="F15" i="3" s="1"/>
  <c r="J14" i="3"/>
  <c r="J17" i="3"/>
  <c r="F18" i="1"/>
  <c r="F18" i="3" s="1"/>
  <c r="J21" i="3"/>
  <c r="F22" i="3"/>
  <c r="J27" i="1"/>
  <c r="P30" i="1"/>
  <c r="I31" i="3"/>
  <c r="E32" i="3"/>
  <c r="G36" i="3"/>
  <c r="G37" i="3"/>
  <c r="G38" i="1"/>
  <c r="R40" i="1"/>
  <c r="N41" i="1"/>
  <c r="C48" i="1"/>
  <c r="O34" i="1" s="1"/>
  <c r="R48" i="2"/>
  <c r="G10" i="3"/>
  <c r="H24" i="3"/>
  <c r="H7" i="3"/>
  <c r="H11" i="3"/>
  <c r="H23" i="3"/>
  <c r="S35" i="1"/>
  <c r="D13" i="3"/>
  <c r="O42" i="1"/>
  <c r="D16" i="3"/>
  <c r="H18" i="1"/>
  <c r="H18" i="3" s="1"/>
  <c r="H22" i="3"/>
  <c r="I29" i="3"/>
  <c r="G32" i="3"/>
  <c r="D33" i="3"/>
  <c r="I36" i="3"/>
  <c r="P41" i="1"/>
  <c r="G47" i="3"/>
  <c r="G55" i="1"/>
  <c r="G48" i="3" s="1"/>
  <c r="D25" i="2"/>
  <c r="E22" i="3"/>
  <c r="D48" i="1"/>
  <c r="U44" i="2"/>
  <c r="F25" i="2"/>
  <c r="D8" i="3"/>
  <c r="O37" i="1"/>
  <c r="I24" i="3"/>
  <c r="I7" i="3"/>
  <c r="I11" i="3"/>
  <c r="I23" i="3"/>
  <c r="E8" i="3"/>
  <c r="P36" i="1"/>
  <c r="I10" i="3"/>
  <c r="I12" i="1"/>
  <c r="E13" i="3"/>
  <c r="I15" i="1"/>
  <c r="I15" i="3" s="1"/>
  <c r="E16" i="3"/>
  <c r="I18" i="1"/>
  <c r="I18" i="3" s="1"/>
  <c r="I22" i="3"/>
  <c r="Q27" i="1"/>
  <c r="J29" i="3"/>
  <c r="J38" i="1"/>
  <c r="J34" i="3" s="1"/>
  <c r="S30" i="1"/>
  <c r="O31" i="1"/>
  <c r="E33" i="3"/>
  <c r="O35" i="1"/>
  <c r="J36" i="3"/>
  <c r="J37" i="3"/>
  <c r="D49" i="1"/>
  <c r="D55" i="1" s="1"/>
  <c r="Q41" i="1"/>
  <c r="G45" i="3"/>
  <c r="G53" i="3"/>
  <c r="W43" i="2"/>
  <c r="V43" i="2"/>
  <c r="G22" i="2"/>
  <c r="U49" i="2"/>
  <c r="E10" i="3"/>
  <c r="G35" i="3"/>
  <c r="G11" i="3"/>
  <c r="G23" i="3"/>
  <c r="G7" i="3"/>
  <c r="G24" i="3"/>
  <c r="G22" i="3"/>
  <c r="T53" i="2"/>
  <c r="T43" i="2"/>
  <c r="H10" i="3"/>
  <c r="F8" i="3"/>
  <c r="Q37" i="1"/>
  <c r="J10" i="3"/>
  <c r="F16" i="3"/>
  <c r="J18" i="1"/>
  <c r="J18" i="3" s="1"/>
  <c r="J22" i="3"/>
  <c r="C30" i="3"/>
  <c r="T30" i="1"/>
  <c r="I32" i="3"/>
  <c r="C34" i="3"/>
  <c r="P35" i="1"/>
  <c r="O36" i="1"/>
  <c r="P37" i="1"/>
  <c r="E49" i="1"/>
  <c r="R41" i="1"/>
  <c r="G46" i="3"/>
  <c r="C49" i="1"/>
  <c r="C55" i="1" s="1"/>
  <c r="AB74" i="2"/>
  <c r="M38" i="2"/>
  <c r="M29" i="2"/>
  <c r="T52" i="2"/>
  <c r="T47" i="2"/>
  <c r="E38" i="3"/>
  <c r="J24" i="3"/>
  <c r="J7" i="3"/>
  <c r="J11" i="3"/>
  <c r="U35" i="1"/>
  <c r="J23" i="3"/>
  <c r="G8" i="3"/>
  <c r="R36" i="1"/>
  <c r="C9" i="1"/>
  <c r="G13" i="3"/>
  <c r="C14" i="3"/>
  <c r="G16" i="3"/>
  <c r="C17" i="3"/>
  <c r="C21" i="3"/>
  <c r="C27" i="1"/>
  <c r="D30" i="3"/>
  <c r="U30" i="1"/>
  <c r="Q31" i="1"/>
  <c r="J32" i="3"/>
  <c r="G33" i="3"/>
  <c r="D34" i="3"/>
  <c r="Q35" i="1"/>
  <c r="Q36" i="1"/>
  <c r="R37" i="1"/>
  <c r="F49" i="1"/>
  <c r="T41" i="1"/>
  <c r="H48" i="1"/>
  <c r="T34" i="1" s="1"/>
  <c r="F54" i="1"/>
  <c r="C82" i="2"/>
  <c r="V54" i="2"/>
  <c r="E18" i="3"/>
  <c r="G18" i="3"/>
  <c r="I35" i="3"/>
  <c r="H13" i="3"/>
  <c r="D14" i="3"/>
  <c r="S42" i="1"/>
  <c r="S41" i="1"/>
  <c r="H16" i="3"/>
  <c r="D17" i="3"/>
  <c r="D21" i="3"/>
  <c r="D27" i="1"/>
  <c r="T27" i="1"/>
  <c r="E30" i="3"/>
  <c r="C31" i="3"/>
  <c r="E34" i="3"/>
  <c r="R35" i="1"/>
  <c r="S36" i="1"/>
  <c r="S37" i="1"/>
  <c r="U42" i="1"/>
  <c r="G51" i="3"/>
  <c r="AA51" i="2"/>
  <c r="AA48" i="2"/>
  <c r="AA49" i="2"/>
  <c r="D69" i="2"/>
  <c r="D82" i="2"/>
  <c r="F38" i="1"/>
  <c r="F35" i="3" s="1"/>
  <c r="D32" i="3"/>
  <c r="E21" i="3"/>
  <c r="E27" i="1"/>
  <c r="D31" i="3"/>
  <c r="I33" i="3"/>
  <c r="F34" i="3"/>
  <c r="T35" i="1"/>
  <c r="U36" i="1"/>
  <c r="S38" i="1"/>
  <c r="S39" i="1" s="1"/>
  <c r="G44" i="3"/>
  <c r="J48" i="1"/>
  <c r="J49" i="1"/>
  <c r="H54" i="1"/>
  <c r="Z53" i="2"/>
  <c r="Z55" i="2"/>
  <c r="Z50" i="2"/>
  <c r="Z43" i="2"/>
  <c r="K21" i="2"/>
  <c r="Z51" i="2" s="1"/>
  <c r="Z52" i="2"/>
  <c r="E22" i="2"/>
  <c r="F37" i="3"/>
  <c r="P5" i="1"/>
  <c r="E17" i="3"/>
  <c r="G30" i="3"/>
  <c r="E31" i="3"/>
  <c r="T31" i="1"/>
  <c r="J33" i="3"/>
  <c r="G34" i="3"/>
  <c r="D35" i="3"/>
  <c r="C37" i="3"/>
  <c r="U37" i="1"/>
  <c r="T38" i="1"/>
  <c r="T39" i="1" s="1"/>
  <c r="G41" i="3"/>
  <c r="M65" i="2"/>
  <c r="L65" i="2"/>
  <c r="K65" i="2"/>
  <c r="H22" i="2"/>
  <c r="S44" i="2"/>
  <c r="R49" i="2"/>
  <c r="V53" i="2"/>
  <c r="E23" i="3"/>
  <c r="E24" i="3"/>
  <c r="E7" i="3"/>
  <c r="E11" i="3"/>
  <c r="F36" i="3"/>
  <c r="H29" i="3"/>
  <c r="H38" i="1"/>
  <c r="H35" i="3" s="1"/>
  <c r="I8" i="3"/>
  <c r="T36" i="1"/>
  <c r="E9" i="1"/>
  <c r="E14" i="3"/>
  <c r="R5" i="1"/>
  <c r="C24" i="3"/>
  <c r="C7" i="3"/>
  <c r="C11" i="3"/>
  <c r="C23" i="3"/>
  <c r="G9" i="1"/>
  <c r="C10" i="3"/>
  <c r="G14" i="3"/>
  <c r="G17" i="3"/>
  <c r="C18" i="1"/>
  <c r="C18" i="3" s="1"/>
  <c r="G21" i="3"/>
  <c r="C22" i="3"/>
  <c r="G27" i="1"/>
  <c r="D29" i="3"/>
  <c r="H30" i="3"/>
  <c r="D37" i="3"/>
  <c r="C38" i="1"/>
  <c r="C36" i="3" s="1"/>
  <c r="R46" i="1"/>
  <c r="AB44" i="2"/>
  <c r="AB83" i="2"/>
  <c r="AB84" i="2" s="1"/>
  <c r="J25" i="2"/>
  <c r="Y44" i="2"/>
  <c r="G51" i="2"/>
  <c r="I81" i="2"/>
  <c r="I82" i="2"/>
  <c r="I69" i="2"/>
  <c r="I80" i="2"/>
  <c r="G52" i="3"/>
  <c r="R53" i="2"/>
  <c r="R55" i="2"/>
  <c r="H51" i="2"/>
  <c r="H80" i="2" s="1"/>
  <c r="AB50" i="2"/>
  <c r="AB51" i="2"/>
  <c r="W60" i="2"/>
  <c r="C78" i="6"/>
  <c r="I37" i="3"/>
  <c r="G40" i="3"/>
  <c r="S54" i="2"/>
  <c r="S55" i="2"/>
  <c r="Y52" i="2"/>
  <c r="V50" i="2"/>
  <c r="N48" i="6"/>
  <c r="T54" i="2"/>
  <c r="J51" i="2"/>
  <c r="S43" i="2"/>
  <c r="U48" i="2"/>
  <c r="X47" i="2"/>
  <c r="J64" i="2"/>
  <c r="J68" i="2" s="1"/>
  <c r="F64" i="2"/>
  <c r="F68" i="2" s="1"/>
  <c r="G78" i="6"/>
  <c r="G29" i="3"/>
  <c r="H31" i="3"/>
  <c r="E35" i="3"/>
  <c r="F48" i="1"/>
  <c r="U53" i="2"/>
  <c r="I22" i="2"/>
  <c r="U55" i="2"/>
  <c r="U54" i="2"/>
  <c r="V48" i="2"/>
  <c r="Y47" i="2"/>
  <c r="S53" i="2"/>
  <c r="R54" i="2"/>
  <c r="X50" i="2"/>
  <c r="D48" i="6"/>
  <c r="H78" i="6"/>
  <c r="F78" i="6"/>
  <c r="C80" i="2"/>
  <c r="C63" i="2"/>
  <c r="C81" i="2"/>
  <c r="F48" i="6"/>
  <c r="D36" i="3"/>
  <c r="W53" i="2"/>
  <c r="W54" i="2"/>
  <c r="X48" i="2"/>
  <c r="AA47" i="2"/>
  <c r="X53" i="2"/>
  <c r="T55" i="2"/>
  <c r="D81" i="2"/>
  <c r="K78" i="6"/>
  <c r="I48" i="1"/>
  <c r="E54" i="1"/>
  <c r="Q34" i="1" s="1"/>
  <c r="L22" i="2"/>
  <c r="X55" i="2"/>
  <c r="Z48" i="2"/>
  <c r="Y48" i="2"/>
  <c r="E80" i="2"/>
  <c r="G24" i="6"/>
  <c r="G48" i="6" s="1"/>
  <c r="G79" i="6" s="1"/>
  <c r="M48" i="6"/>
  <c r="Y55" i="2"/>
  <c r="Y54" i="2"/>
  <c r="S47" i="2"/>
  <c r="U51" i="2"/>
  <c r="AB48" i="2"/>
  <c r="C64" i="2"/>
  <c r="C68" i="2" s="1"/>
  <c r="C69" i="2" s="1"/>
  <c r="W55" i="2"/>
  <c r="D63" i="2"/>
  <c r="H24" i="6"/>
  <c r="H48" i="6" s="1"/>
  <c r="G81" i="2"/>
  <c r="U67" i="2"/>
  <c r="U59" i="2"/>
  <c r="AA53" i="2"/>
  <c r="AA52" i="2"/>
  <c r="E51" i="2"/>
  <c r="U47" i="2"/>
  <c r="T49" i="2"/>
  <c r="E64" i="2"/>
  <c r="E68" i="2" s="1"/>
  <c r="H63" i="2"/>
  <c r="H18" i="4"/>
  <c r="H19" i="4" s="1"/>
  <c r="J48" i="6"/>
  <c r="J79" i="6" s="1"/>
  <c r="I54" i="1"/>
  <c r="AB47" i="2"/>
  <c r="AB85" i="2"/>
  <c r="AB52" i="2"/>
  <c r="AB43" i="2"/>
  <c r="AB55" i="2"/>
  <c r="AB53" i="2"/>
  <c r="F51" i="2"/>
  <c r="V52" i="2"/>
  <c r="V47" i="2"/>
  <c r="AA43" i="2"/>
  <c r="S50" i="2"/>
  <c r="W52" i="2"/>
  <c r="R47" i="2"/>
  <c r="AA50" i="2"/>
  <c r="V60" i="2"/>
  <c r="G68" i="2"/>
  <c r="T50" i="2"/>
  <c r="J63" i="2"/>
  <c r="G18" i="4"/>
  <c r="G19" i="4" s="1"/>
  <c r="E63" i="2"/>
  <c r="S49" i="2"/>
  <c r="G63" i="2"/>
  <c r="F81" i="2"/>
  <c r="K57" i="2"/>
  <c r="K64" i="2" s="1"/>
  <c r="L59" i="2"/>
  <c r="H12" i="4"/>
  <c r="D55" i="3" l="1"/>
  <c r="D58" i="3"/>
  <c r="D50" i="3"/>
  <c r="D51" i="3"/>
  <c r="D45" i="3"/>
  <c r="D52" i="3"/>
  <c r="D40" i="3"/>
  <c r="D41" i="3"/>
  <c r="D47" i="3"/>
  <c r="D43" i="3"/>
  <c r="D53" i="3"/>
  <c r="D42" i="3"/>
  <c r="D54" i="3"/>
  <c r="D44" i="3"/>
  <c r="D56" i="1"/>
  <c r="D46" i="3"/>
  <c r="C58" i="3"/>
  <c r="C50" i="3"/>
  <c r="C55" i="3"/>
  <c r="C47" i="3"/>
  <c r="C45" i="3"/>
  <c r="C42" i="3"/>
  <c r="C53" i="3"/>
  <c r="C44" i="3"/>
  <c r="C46" i="3"/>
  <c r="C40" i="3"/>
  <c r="C43" i="3"/>
  <c r="C52" i="3"/>
  <c r="C54" i="3"/>
  <c r="C51" i="3"/>
  <c r="C41" i="3"/>
  <c r="X44" i="2"/>
  <c r="I25" i="2"/>
  <c r="C33" i="3"/>
  <c r="C35" i="3"/>
  <c r="G38" i="3"/>
  <c r="G56" i="1"/>
  <c r="F54" i="3"/>
  <c r="F55" i="1"/>
  <c r="Q46" i="1"/>
  <c r="N74" i="1"/>
  <c r="C9" i="3"/>
  <c r="C12" i="1"/>
  <c r="N31" i="1"/>
  <c r="E49" i="3"/>
  <c r="H37" i="3"/>
  <c r="H27" i="3"/>
  <c r="S27" i="1"/>
  <c r="J82" i="2"/>
  <c r="J69" i="2"/>
  <c r="T60" i="2"/>
  <c r="T44" i="2"/>
  <c r="E25" i="2"/>
  <c r="S55" i="1"/>
  <c r="S53" i="1"/>
  <c r="S45" i="1"/>
  <c r="U74" i="2"/>
  <c r="F29" i="2"/>
  <c r="F38" i="2"/>
  <c r="F12" i="3"/>
  <c r="Q64" i="1"/>
  <c r="F25" i="1"/>
  <c r="G49" i="3"/>
  <c r="N46" i="1"/>
  <c r="R67" i="2"/>
  <c r="R59" i="2"/>
  <c r="F69" i="2"/>
  <c r="F82" i="2"/>
  <c r="E54" i="3"/>
  <c r="P45" i="1"/>
  <c r="P46" i="1"/>
  <c r="E55" i="1"/>
  <c r="V67" i="2"/>
  <c r="V59" i="2"/>
  <c r="E9" i="3"/>
  <c r="P74" i="1"/>
  <c r="P75" i="1" s="1"/>
  <c r="P76" i="1" s="1"/>
  <c r="P31" i="1"/>
  <c r="E12" i="1"/>
  <c r="H81" i="2"/>
  <c r="T56" i="1"/>
  <c r="T53" i="1"/>
  <c r="T55" i="1"/>
  <c r="T48" i="1"/>
  <c r="T45" i="1"/>
  <c r="T59" i="2"/>
  <c r="T67" i="2"/>
  <c r="H79" i="6"/>
  <c r="U60" i="2"/>
  <c r="Y60" i="2"/>
  <c r="W44" i="2"/>
  <c r="H25" i="2"/>
  <c r="K22" i="2"/>
  <c r="U55" i="1"/>
  <c r="U53" i="1"/>
  <c r="U45" i="1"/>
  <c r="U34" i="1"/>
  <c r="O46" i="1"/>
  <c r="I12" i="3"/>
  <c r="T64" i="1"/>
  <c r="I25" i="1"/>
  <c r="C25" i="2"/>
  <c r="R44" i="2"/>
  <c r="R60" i="2"/>
  <c r="Q56" i="1"/>
  <c r="Q53" i="1"/>
  <c r="Q55" i="1"/>
  <c r="Q48" i="1"/>
  <c r="Q45" i="1"/>
  <c r="G80" i="2"/>
  <c r="G82" i="2"/>
  <c r="G69" i="2"/>
  <c r="H38" i="3"/>
  <c r="F30" i="3"/>
  <c r="H32" i="3"/>
  <c r="J9" i="3"/>
  <c r="U31" i="1"/>
  <c r="J12" i="1"/>
  <c r="U74" i="1"/>
  <c r="W67" i="2"/>
  <c r="W59" i="2"/>
  <c r="S59" i="2"/>
  <c r="S67" i="2"/>
  <c r="C38" i="3"/>
  <c r="C56" i="1"/>
  <c r="E27" i="3"/>
  <c r="P27" i="1"/>
  <c r="H33" i="3"/>
  <c r="M30" i="2"/>
  <c r="AB22" i="2" s="1"/>
  <c r="D48" i="3"/>
  <c r="O55" i="1"/>
  <c r="O53" i="1"/>
  <c r="O45" i="1"/>
  <c r="P34" i="1"/>
  <c r="O48" i="1"/>
  <c r="Q75" i="1"/>
  <c r="Q76" i="1" s="1"/>
  <c r="I55" i="1"/>
  <c r="I49" i="3" s="1"/>
  <c r="T46" i="1"/>
  <c r="F80" i="2"/>
  <c r="H82" i="2"/>
  <c r="H69" i="2"/>
  <c r="G9" i="3"/>
  <c r="R31" i="1"/>
  <c r="G12" i="1"/>
  <c r="R74" i="1"/>
  <c r="R75" i="1" s="1"/>
  <c r="R76" i="1" s="1"/>
  <c r="AB75" i="2"/>
  <c r="AB45" i="2"/>
  <c r="M39" i="2"/>
  <c r="AB19" i="2"/>
  <c r="C48" i="3"/>
  <c r="N53" i="1"/>
  <c r="N45" i="1"/>
  <c r="N55" i="1"/>
  <c r="P53" i="1"/>
  <c r="J29" i="2"/>
  <c r="Y74" i="2"/>
  <c r="J38" i="2"/>
  <c r="J80" i="2"/>
  <c r="E82" i="2"/>
  <c r="E81" i="2"/>
  <c r="E69" i="2"/>
  <c r="Z49" i="2"/>
  <c r="F31" i="3"/>
  <c r="F49" i="3"/>
  <c r="C27" i="3"/>
  <c r="N27" i="1"/>
  <c r="F33" i="3"/>
  <c r="J38" i="3"/>
  <c r="J56" i="1"/>
  <c r="F32" i="3"/>
  <c r="J27" i="3"/>
  <c r="U27" i="1"/>
  <c r="P55" i="1"/>
  <c r="D12" i="3"/>
  <c r="O64" i="1"/>
  <c r="D25" i="1"/>
  <c r="O56" i="1" s="1"/>
  <c r="D15" i="1"/>
  <c r="D15" i="3" s="1"/>
  <c r="J31" i="3"/>
  <c r="R34" i="1"/>
  <c r="Y67" i="2"/>
  <c r="Y68" i="2"/>
  <c r="Y59" i="2"/>
  <c r="H13" i="4"/>
  <c r="I12" i="4"/>
  <c r="I13" i="4" s="1"/>
  <c r="C49" i="3"/>
  <c r="J35" i="3"/>
  <c r="U39" i="1"/>
  <c r="U46" i="1"/>
  <c r="F56" i="1"/>
  <c r="F38" i="3"/>
  <c r="L63" i="2"/>
  <c r="L57" i="2"/>
  <c r="L64" i="2" s="1"/>
  <c r="M59" i="2"/>
  <c r="H34" i="3"/>
  <c r="C29" i="3"/>
  <c r="F29" i="3"/>
  <c r="D27" i="3"/>
  <c r="O27" i="1"/>
  <c r="V44" i="2"/>
  <c r="G25" i="2"/>
  <c r="C32" i="3"/>
  <c r="H9" i="3"/>
  <c r="S74" i="1"/>
  <c r="S75" i="1" s="1"/>
  <c r="S76" i="1" s="1"/>
  <c r="S31" i="1"/>
  <c r="H12" i="1"/>
  <c r="J30" i="3"/>
  <c r="J55" i="1"/>
  <c r="J48" i="3" s="1"/>
  <c r="L25" i="2"/>
  <c r="AA44" i="2"/>
  <c r="G27" i="3"/>
  <c r="R27" i="1"/>
  <c r="D49" i="3"/>
  <c r="S74" i="2"/>
  <c r="D38" i="2"/>
  <c r="S68" i="2" s="1"/>
  <c r="D29" i="2"/>
  <c r="J81" i="2"/>
  <c r="T75" i="1"/>
  <c r="T76" i="1" s="1"/>
  <c r="H55" i="1"/>
  <c r="H54" i="3" s="1"/>
  <c r="S46" i="1"/>
  <c r="H36" i="3"/>
  <c r="G55" i="3"/>
  <c r="G58" i="3"/>
  <c r="G50" i="3"/>
  <c r="G43" i="3"/>
  <c r="S34" i="1"/>
  <c r="Y75" i="2" l="1"/>
  <c r="Y45" i="2"/>
  <c r="J39" i="2"/>
  <c r="Y19" i="2"/>
  <c r="Y23" i="2" s="1"/>
  <c r="J31" i="2"/>
  <c r="D9" i="2" s="1"/>
  <c r="Y83" i="2"/>
  <c r="Y84" i="2" s="1"/>
  <c r="Y85" i="2" s="1"/>
  <c r="I48" i="3"/>
  <c r="AB23" i="2"/>
  <c r="E12" i="3"/>
  <c r="E15" i="1"/>
  <c r="E15" i="3" s="1"/>
  <c r="E25" i="1"/>
  <c r="P64" i="1"/>
  <c r="H48" i="3"/>
  <c r="X74" i="2"/>
  <c r="I29" i="2"/>
  <c r="I38" i="2"/>
  <c r="I58" i="3"/>
  <c r="I50" i="3"/>
  <c r="I55" i="3"/>
  <c r="I56" i="1"/>
  <c r="I42" i="3"/>
  <c r="I47" i="3"/>
  <c r="I51" i="3"/>
  <c r="I40" i="3"/>
  <c r="I46" i="3"/>
  <c r="I43" i="3"/>
  <c r="I45" i="3"/>
  <c r="I52" i="3"/>
  <c r="I41" i="3"/>
  <c r="I44" i="3"/>
  <c r="I53" i="3"/>
  <c r="F25" i="3"/>
  <c r="Q32" i="1"/>
  <c r="Q65" i="1"/>
  <c r="Q6" i="1"/>
  <c r="F26" i="1"/>
  <c r="R74" i="2"/>
  <c r="C29" i="2"/>
  <c r="C38" i="2"/>
  <c r="AA74" i="2"/>
  <c r="L29" i="2"/>
  <c r="L38" i="2"/>
  <c r="G12" i="3"/>
  <c r="G25" i="1"/>
  <c r="G15" i="1"/>
  <c r="G15" i="3" s="1"/>
  <c r="R64" i="1"/>
  <c r="T74" i="2"/>
  <c r="E29" i="2"/>
  <c r="E38" i="2"/>
  <c r="C12" i="3"/>
  <c r="N64" i="1"/>
  <c r="C25" i="1"/>
  <c r="C15" i="1"/>
  <c r="C15" i="3" s="1"/>
  <c r="U75" i="1"/>
  <c r="U76" i="1" s="1"/>
  <c r="I25" i="3"/>
  <c r="T6" i="1"/>
  <c r="T32" i="1"/>
  <c r="T65" i="1"/>
  <c r="I26" i="1"/>
  <c r="U45" i="2"/>
  <c r="U75" i="2"/>
  <c r="F39" i="2"/>
  <c r="U19" i="2"/>
  <c r="U23" i="2" s="1"/>
  <c r="U68" i="2"/>
  <c r="O65" i="1"/>
  <c r="D25" i="3"/>
  <c r="O32" i="1"/>
  <c r="O6" i="1"/>
  <c r="D26" i="1"/>
  <c r="H58" i="3"/>
  <c r="H50" i="3"/>
  <c r="H55" i="3"/>
  <c r="H47" i="3"/>
  <c r="H40" i="3"/>
  <c r="H43" i="3"/>
  <c r="H44" i="3"/>
  <c r="H41" i="3"/>
  <c r="H49" i="3"/>
  <c r="H45" i="3"/>
  <c r="H46" i="3"/>
  <c r="H53" i="3"/>
  <c r="H42" i="3"/>
  <c r="H52" i="3"/>
  <c r="H51" i="3"/>
  <c r="J58" i="3"/>
  <c r="J50" i="3"/>
  <c r="J52" i="3"/>
  <c r="J55" i="3"/>
  <c r="J44" i="3"/>
  <c r="J42" i="3"/>
  <c r="J54" i="3"/>
  <c r="J45" i="3"/>
  <c r="J47" i="3"/>
  <c r="J43" i="3"/>
  <c r="J46" i="3"/>
  <c r="J40" i="3"/>
  <c r="J53" i="3"/>
  <c r="J41" i="3"/>
  <c r="J51" i="3"/>
  <c r="J12" i="3"/>
  <c r="U64" i="1"/>
  <c r="J25" i="1"/>
  <c r="J15" i="1"/>
  <c r="J15" i="3" s="1"/>
  <c r="K25" i="2"/>
  <c r="Z44" i="2"/>
  <c r="F31" i="2"/>
  <c r="U83" i="2"/>
  <c r="U84" i="2" s="1"/>
  <c r="U85" i="2" s="1"/>
  <c r="N75" i="1"/>
  <c r="N76" i="1" s="1"/>
  <c r="H12" i="3"/>
  <c r="S64" i="1"/>
  <c r="H15" i="1"/>
  <c r="H15" i="3" s="1"/>
  <c r="H25" i="1"/>
  <c r="W74" i="2"/>
  <c r="H29" i="2"/>
  <c r="H38" i="2"/>
  <c r="D31" i="2"/>
  <c r="S83" i="2"/>
  <c r="S84" i="2" s="1"/>
  <c r="S85" i="2" s="1"/>
  <c r="M57" i="2"/>
  <c r="M64" i="2" s="1"/>
  <c r="M68" i="2" s="1"/>
  <c r="M63" i="2"/>
  <c r="J49" i="3"/>
  <c r="F55" i="3"/>
  <c r="F58" i="3"/>
  <c r="F50" i="3"/>
  <c r="F44" i="3"/>
  <c r="F40" i="3"/>
  <c r="F41" i="3"/>
  <c r="F46" i="3"/>
  <c r="F51" i="3"/>
  <c r="F45" i="3"/>
  <c r="F42" i="3"/>
  <c r="F53" i="3"/>
  <c r="F52" i="3"/>
  <c r="F43" i="3"/>
  <c r="F47" i="3"/>
  <c r="S75" i="2"/>
  <c r="S45" i="2"/>
  <c r="S19" i="2"/>
  <c r="S23" i="2" s="1"/>
  <c r="D39" i="2"/>
  <c r="V74" i="2"/>
  <c r="G29" i="2"/>
  <c r="G38" i="2"/>
  <c r="I54" i="3"/>
  <c r="M31" i="2"/>
  <c r="G9" i="2" s="1"/>
  <c r="M66" i="2" s="1"/>
  <c r="H56" i="1"/>
  <c r="F48" i="3"/>
  <c r="E55" i="3"/>
  <c r="E58" i="3"/>
  <c r="E50" i="3"/>
  <c r="E41" i="3"/>
  <c r="E45" i="3"/>
  <c r="E53" i="3"/>
  <c r="E48" i="3"/>
  <c r="E42" i="3"/>
  <c r="E47" i="3"/>
  <c r="E52" i="3"/>
  <c r="E44" i="3"/>
  <c r="E51" i="3"/>
  <c r="E46" i="3"/>
  <c r="E40" i="3"/>
  <c r="E43" i="3"/>
  <c r="E56" i="1"/>
  <c r="J25" i="3" l="1"/>
  <c r="U65" i="1"/>
  <c r="U6" i="1"/>
  <c r="J26" i="1"/>
  <c r="U32" i="1"/>
  <c r="U48" i="1"/>
  <c r="U56" i="1"/>
  <c r="E31" i="2"/>
  <c r="T83" i="2"/>
  <c r="T84" i="2" s="1"/>
  <c r="T85" i="2" s="1"/>
  <c r="F26" i="3"/>
  <c r="Q57" i="1"/>
  <c r="Q47" i="1"/>
  <c r="E25" i="3"/>
  <c r="P65" i="1"/>
  <c r="P32" i="1"/>
  <c r="P6" i="1"/>
  <c r="E26" i="1"/>
  <c r="P56" i="1"/>
  <c r="P48" i="1"/>
  <c r="T8" i="1"/>
  <c r="T11" i="1" s="1"/>
  <c r="G25" i="3"/>
  <c r="R65" i="1"/>
  <c r="G26" i="1"/>
  <c r="R6" i="1"/>
  <c r="R32" i="1"/>
  <c r="R56" i="1"/>
  <c r="R48" i="1"/>
  <c r="AB62" i="2"/>
  <c r="AB46" i="2"/>
  <c r="AB25" i="2"/>
  <c r="I26" i="3"/>
  <c r="T47" i="1"/>
  <c r="T57" i="1"/>
  <c r="AB60" i="2"/>
  <c r="H25" i="3"/>
  <c r="S32" i="1"/>
  <c r="S65" i="1"/>
  <c r="S6" i="1"/>
  <c r="H26" i="1"/>
  <c r="S56" i="1"/>
  <c r="S48" i="1"/>
  <c r="AB59" i="2"/>
  <c r="AB61" i="2"/>
  <c r="AA75" i="2"/>
  <c r="AA19" i="2"/>
  <c r="L39" i="2"/>
  <c r="AA61" i="2" s="1"/>
  <c r="AA45" i="2"/>
  <c r="L30" i="2"/>
  <c r="AA22" i="2" s="1"/>
  <c r="AA83" i="2"/>
  <c r="AA84" i="2" s="1"/>
  <c r="AA85" i="2" s="1"/>
  <c r="V75" i="2"/>
  <c r="V45" i="2"/>
  <c r="V19" i="2"/>
  <c r="V23" i="2" s="1"/>
  <c r="G39" i="2"/>
  <c r="V68" i="2"/>
  <c r="C25" i="3"/>
  <c r="C26" i="1"/>
  <c r="N32" i="1"/>
  <c r="N65" i="1"/>
  <c r="N6" i="1"/>
  <c r="N56" i="1"/>
  <c r="N48" i="1"/>
  <c r="X75" i="2"/>
  <c r="X19" i="2"/>
  <c r="X23" i="2" s="1"/>
  <c r="X45" i="2"/>
  <c r="I39" i="2"/>
  <c r="X68" i="2"/>
  <c r="Y70" i="2"/>
  <c r="Y46" i="2"/>
  <c r="Y62" i="2"/>
  <c r="Y25" i="2"/>
  <c r="Z74" i="2"/>
  <c r="K38" i="2"/>
  <c r="K29" i="2"/>
  <c r="D26" i="3"/>
  <c r="O47" i="1"/>
  <c r="O57" i="1"/>
  <c r="U62" i="2"/>
  <c r="U70" i="2"/>
  <c r="U46" i="2"/>
  <c r="U25" i="2"/>
  <c r="R75" i="2"/>
  <c r="C39" i="2"/>
  <c r="R19" i="2"/>
  <c r="R23" i="2" s="1"/>
  <c r="R45" i="2"/>
  <c r="R68" i="2"/>
  <c r="I31" i="2"/>
  <c r="X83" i="2"/>
  <c r="X84" i="2" s="1"/>
  <c r="X85" i="2" s="1"/>
  <c r="Y69" i="2"/>
  <c r="Y61" i="2"/>
  <c r="Q11" i="1"/>
  <c r="Q8" i="1"/>
  <c r="G31" i="2"/>
  <c r="V83" i="2"/>
  <c r="V84" i="2" s="1"/>
  <c r="V85" i="2" s="1"/>
  <c r="S61" i="2"/>
  <c r="S69" i="2"/>
  <c r="W75" i="2"/>
  <c r="W19" i="2"/>
  <c r="W23" i="2" s="1"/>
  <c r="W45" i="2"/>
  <c r="H39" i="2"/>
  <c r="W68" i="2"/>
  <c r="U69" i="2"/>
  <c r="U61" i="2"/>
  <c r="C31" i="2"/>
  <c r="R83" i="2"/>
  <c r="R84" i="2" s="1"/>
  <c r="R85" i="2" s="1"/>
  <c r="O8" i="1"/>
  <c r="O11" i="1" s="1"/>
  <c r="S70" i="2"/>
  <c r="S46" i="2"/>
  <c r="S62" i="2"/>
  <c r="S25" i="2"/>
  <c r="H31" i="2"/>
  <c r="W83" i="2"/>
  <c r="W84" i="2" s="1"/>
  <c r="W85" i="2" s="1"/>
  <c r="T75" i="2"/>
  <c r="T19" i="2"/>
  <c r="T23" i="2" s="1"/>
  <c r="T45" i="2"/>
  <c r="E39" i="2"/>
  <c r="T68" i="2"/>
  <c r="O66" i="1" l="1"/>
  <c r="O58" i="1"/>
  <c r="O33" i="1"/>
  <c r="O49" i="1"/>
  <c r="O13" i="1"/>
  <c r="T66" i="1"/>
  <c r="T58" i="1"/>
  <c r="T49" i="1"/>
  <c r="T13" i="1"/>
  <c r="T33" i="1"/>
  <c r="T70" i="2"/>
  <c r="T62" i="2"/>
  <c r="T46" i="2"/>
  <c r="T25" i="2"/>
  <c r="Q66" i="1"/>
  <c r="Q58" i="1"/>
  <c r="Q49" i="1"/>
  <c r="Q33" i="1"/>
  <c r="Q13" i="1"/>
  <c r="G26" i="3"/>
  <c r="R57" i="1"/>
  <c r="R47" i="1"/>
  <c r="X61" i="2"/>
  <c r="X69" i="2"/>
  <c r="V69" i="2"/>
  <c r="V61" i="2"/>
  <c r="V62" i="2"/>
  <c r="V70" i="2"/>
  <c r="V46" i="2"/>
  <c r="V25" i="2"/>
  <c r="AB63" i="2"/>
  <c r="AB64" i="2"/>
  <c r="AB31" i="2"/>
  <c r="AB35" i="2" s="1"/>
  <c r="AB76" i="2"/>
  <c r="W69" i="2"/>
  <c r="W61" i="2"/>
  <c r="S64" i="2"/>
  <c r="S71" i="2"/>
  <c r="S76" i="2"/>
  <c r="S63" i="2"/>
  <c r="S31" i="2"/>
  <c r="S35" i="2" s="1"/>
  <c r="S72" i="2"/>
  <c r="K30" i="2"/>
  <c r="Z22" i="2" s="1"/>
  <c r="K31" i="2"/>
  <c r="E9" i="2" s="1"/>
  <c r="K66" i="2" s="1"/>
  <c r="Z83" i="2"/>
  <c r="Z84" i="2" s="1"/>
  <c r="Z85" i="2" s="1"/>
  <c r="X62" i="2"/>
  <c r="X70" i="2"/>
  <c r="X46" i="2"/>
  <c r="X25" i="2"/>
  <c r="W62" i="2"/>
  <c r="W70" i="2"/>
  <c r="W46" i="2"/>
  <c r="W25" i="2"/>
  <c r="Z45" i="2"/>
  <c r="Z75" i="2"/>
  <c r="Z19" i="2"/>
  <c r="Z23" i="2" s="1"/>
  <c r="K39" i="2"/>
  <c r="Z61" i="2" s="1"/>
  <c r="L31" i="2"/>
  <c r="F9" i="2" s="1"/>
  <c r="L66" i="2" s="1"/>
  <c r="R70" i="2"/>
  <c r="R25" i="2"/>
  <c r="R62" i="2"/>
  <c r="R46" i="2"/>
  <c r="N11" i="1"/>
  <c r="N8" i="1"/>
  <c r="H26" i="3"/>
  <c r="S47" i="1"/>
  <c r="S57" i="1"/>
  <c r="E26" i="3"/>
  <c r="P57" i="1"/>
  <c r="P47" i="1"/>
  <c r="Y76" i="2"/>
  <c r="Y63" i="2"/>
  <c r="Y64" i="2"/>
  <c r="Y72" i="2"/>
  <c r="Y71" i="2"/>
  <c r="Y31" i="2"/>
  <c r="Y35" i="2" s="1"/>
  <c r="S8" i="1"/>
  <c r="S11" i="1" s="1"/>
  <c r="P8" i="1"/>
  <c r="P11" i="1"/>
  <c r="J26" i="3"/>
  <c r="U47" i="1"/>
  <c r="U57" i="1"/>
  <c r="U11" i="1"/>
  <c r="U8" i="1"/>
  <c r="T61" i="2"/>
  <c r="T69" i="2"/>
  <c r="U71" i="2"/>
  <c r="U72" i="2"/>
  <c r="U76" i="2"/>
  <c r="U63" i="2"/>
  <c r="U64" i="2"/>
  <c r="U31" i="2"/>
  <c r="U35" i="2" s="1"/>
  <c r="C26" i="3"/>
  <c r="N47" i="1"/>
  <c r="N57" i="1"/>
  <c r="AA23" i="2"/>
  <c r="R61" i="2"/>
  <c r="R69" i="2"/>
  <c r="R8" i="1"/>
  <c r="R11" i="1" s="1"/>
  <c r="S66" i="1" l="1"/>
  <c r="S58" i="1"/>
  <c r="S49" i="1"/>
  <c r="S33" i="1"/>
  <c r="S13" i="1"/>
  <c r="R49" i="1"/>
  <c r="R66" i="1"/>
  <c r="R13" i="1"/>
  <c r="R58" i="1"/>
  <c r="R33" i="1"/>
  <c r="AA60" i="2"/>
  <c r="L68" i="2"/>
  <c r="AA59" i="2"/>
  <c r="Z46" i="2"/>
  <c r="Z62" i="2"/>
  <c r="Z25" i="2"/>
  <c r="T59" i="1"/>
  <c r="T67" i="1"/>
  <c r="T50" i="1"/>
  <c r="T15" i="1"/>
  <c r="P66" i="1"/>
  <c r="P58" i="1"/>
  <c r="P13" i="1"/>
  <c r="P49" i="1"/>
  <c r="P33" i="1"/>
  <c r="W63" i="2"/>
  <c r="W64" i="2"/>
  <c r="W72" i="2"/>
  <c r="W31" i="2"/>
  <c r="W35" i="2" s="1"/>
  <c r="W71" i="2"/>
  <c r="W76" i="2"/>
  <c r="Q59" i="1"/>
  <c r="Q67" i="1"/>
  <c r="Q15" i="1"/>
  <c r="Q50" i="1"/>
  <c r="V72" i="2"/>
  <c r="V76" i="2"/>
  <c r="V71" i="2"/>
  <c r="V64" i="2"/>
  <c r="V63" i="2"/>
  <c r="V31" i="2"/>
  <c r="V35" i="2" s="1"/>
  <c r="Z59" i="2"/>
  <c r="Z60" i="2"/>
  <c r="K68" i="2"/>
  <c r="N49" i="1"/>
  <c r="N33" i="1"/>
  <c r="N13" i="1"/>
  <c r="N66" i="1"/>
  <c r="N58" i="1"/>
  <c r="O59" i="1"/>
  <c r="O67" i="1"/>
  <c r="O15" i="1"/>
  <c r="O50" i="1"/>
  <c r="AA62" i="2"/>
  <c r="AA46" i="2"/>
  <c r="AA25" i="2"/>
  <c r="X76" i="2"/>
  <c r="X63" i="2"/>
  <c r="X71" i="2"/>
  <c r="X31" i="2"/>
  <c r="X35" i="2" s="1"/>
  <c r="X64" i="2"/>
  <c r="X72" i="2"/>
  <c r="U49" i="1"/>
  <c r="U66" i="1"/>
  <c r="U58" i="1"/>
  <c r="U13" i="1"/>
  <c r="U33" i="1"/>
  <c r="R63" i="2"/>
  <c r="R64" i="2"/>
  <c r="R72" i="2"/>
  <c r="R71" i="2"/>
  <c r="R31" i="2"/>
  <c r="R35" i="2" s="1"/>
  <c r="T64" i="2"/>
  <c r="T71" i="2"/>
  <c r="T72" i="2"/>
  <c r="T76" i="2"/>
  <c r="T63" i="2"/>
  <c r="T31" i="2"/>
  <c r="T35" i="2" s="1"/>
  <c r="N59" i="1" l="1"/>
  <c r="N15" i="1"/>
  <c r="N50" i="1"/>
  <c r="P50" i="1"/>
  <c r="P67" i="1"/>
  <c r="P15" i="1"/>
  <c r="P59" i="1"/>
  <c r="AA64" i="2"/>
  <c r="AA76" i="2"/>
  <c r="AA63" i="2"/>
  <c r="AA31" i="2"/>
  <c r="AA35" i="2" s="1"/>
  <c r="T51" i="1"/>
  <c r="T60" i="1"/>
  <c r="T18" i="1"/>
  <c r="U59" i="1"/>
  <c r="U67" i="1"/>
  <c r="U50" i="1"/>
  <c r="U15" i="1"/>
  <c r="R67" i="1"/>
  <c r="R50" i="1"/>
  <c r="R15" i="1"/>
  <c r="R59" i="1"/>
  <c r="O60" i="1"/>
  <c r="O51" i="1"/>
  <c r="O18" i="1"/>
  <c r="Z76" i="2"/>
  <c r="Z63" i="2"/>
  <c r="Z64" i="2"/>
  <c r="Z31" i="2"/>
  <c r="Z35" i="2" s="1"/>
  <c r="K42" i="2" s="1"/>
  <c r="S59" i="1"/>
  <c r="S50" i="1"/>
  <c r="S67" i="1"/>
  <c r="S15" i="1"/>
  <c r="Q51" i="1"/>
  <c r="Q18" i="1"/>
  <c r="Q60" i="1"/>
  <c r="R60" i="1" l="1"/>
  <c r="R18" i="1"/>
  <c r="R51" i="1"/>
  <c r="K51" i="2"/>
  <c r="L42" i="2"/>
  <c r="Z67" i="2"/>
  <c r="Z69" i="2"/>
  <c r="Z68" i="2"/>
  <c r="Z70" i="2"/>
  <c r="P60" i="1"/>
  <c r="P18" i="1"/>
  <c r="P51" i="1"/>
  <c r="Z71" i="2"/>
  <c r="T61" i="1"/>
  <c r="T52" i="1"/>
  <c r="T21" i="1"/>
  <c r="T24" i="1" s="1"/>
  <c r="T25" i="1" s="1"/>
  <c r="Z72" i="2"/>
  <c r="Q61" i="1"/>
  <c r="Q52" i="1"/>
  <c r="Q21" i="1"/>
  <c r="Q24" i="1" s="1"/>
  <c r="Q25" i="1" s="1"/>
  <c r="O61" i="1"/>
  <c r="O52" i="1"/>
  <c r="O21" i="1"/>
  <c r="O24" i="1" s="1"/>
  <c r="O25" i="1" s="1"/>
  <c r="U51" i="1"/>
  <c r="U60" i="1"/>
  <c r="U18" i="1"/>
  <c r="N51" i="1"/>
  <c r="N60" i="1"/>
  <c r="N18" i="1"/>
  <c r="S51" i="1"/>
  <c r="S60" i="1"/>
  <c r="S18" i="1"/>
  <c r="P61" i="1" l="1"/>
  <c r="P52" i="1"/>
  <c r="P21" i="1"/>
  <c r="P24" i="1" s="1"/>
  <c r="P25" i="1" s="1"/>
  <c r="N52" i="1"/>
  <c r="N21" i="1"/>
  <c r="N24" i="1" s="1"/>
  <c r="N25" i="1" s="1"/>
  <c r="N61" i="1"/>
  <c r="L51" i="2"/>
  <c r="M42" i="2"/>
  <c r="AA69" i="2"/>
  <c r="AA67" i="2"/>
  <c r="AA68" i="2"/>
  <c r="AA70" i="2"/>
  <c r="AA71" i="2"/>
  <c r="AA72" i="2"/>
  <c r="K69" i="2"/>
  <c r="K82" i="2"/>
  <c r="K81" i="2"/>
  <c r="K80" i="2"/>
  <c r="S61" i="1"/>
  <c r="S52" i="1"/>
  <c r="S21" i="1"/>
  <c r="S24" i="1" s="1"/>
  <c r="S25" i="1" s="1"/>
  <c r="U21" i="1"/>
  <c r="U24" i="1" s="1"/>
  <c r="U25" i="1" s="1"/>
  <c r="U61" i="1"/>
  <c r="U52" i="1"/>
  <c r="R52" i="1"/>
  <c r="R21" i="1"/>
  <c r="R24" i="1" s="1"/>
  <c r="R25" i="1" s="1"/>
  <c r="R61" i="1"/>
  <c r="M51" i="2" l="1"/>
  <c r="AB70" i="2"/>
  <c r="AB68" i="2"/>
  <c r="AB67" i="2"/>
  <c r="AB69" i="2"/>
  <c r="AB72" i="2"/>
  <c r="AB71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<sst xmlns="http://schemas.openxmlformats.org/spreadsheetml/2006/main" count="963" uniqueCount="624">
  <si>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</si>
  <si>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ITC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</si>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</sst>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78234</v>
      </c>
      <c r="O6" s="187">
        <f t="shared" si="1"/>
        <v>121985</v>
      </c>
      <c r="P6" s="187">
        <f t="shared" si="1"/>
        <v>271817</v>
      </c>
      <c r="Q6" s="187">
        <f t="shared" si="1"/>
        <v>232317</v>
      </c>
      <c r="R6" s="187">
        <f t="shared" si="1"/>
        <v>319863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621621</v>
      </c>
      <c r="D7" s="123">
        <f>SUMIF(PL.data!$D$3:$D$25, FSA!$A7, PL.data!F$3:F$25)</f>
        <v>451076</v>
      </c>
      <c r="E7" s="123">
        <f>SUMIF(PL.data!$D$3:$D$25, FSA!$A7, PL.data!G$3:G$25)</f>
        <v>921533</v>
      </c>
      <c r="F7" s="123">
        <f>SUMIF(PL.data!$D$3:$D$25, FSA!$A7, PL.data!H$3:H$25)</f>
        <v>718039</v>
      </c>
      <c r="G7" s="123">
        <f>SUMIF(PL.data!$D$3:$D$25, FSA!$A7, PL.data!I$3:I$25)</f>
        <v>815913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-519330</v>
      </c>
      <c r="D8" s="123">
        <f>-SUMIF(PL.data!$D$3:$D$25, FSA!$A8, PL.data!F$3:F$25)</f>
        <v>-294489</v>
      </c>
      <c r="E8" s="123">
        <f>-SUMIF(PL.data!$D$3:$D$25, FSA!$A8, PL.data!G$3:G$25)</f>
        <v>-622194</v>
      </c>
      <c r="F8" s="123">
        <f>-SUMIF(PL.data!$D$3:$D$25, FSA!$A8, PL.data!H$3:H$25)</f>
        <v>-450591</v>
      </c>
      <c r="G8" s="123">
        <f>-SUMIF(PL.data!$D$3:$D$25, FSA!$A8, PL.data!I$3:I$25)</f>
        <v>-472075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10299</v>
      </c>
      <c r="O8" s="190">
        <f>CF.data!F12-FSA!O7-FSA!O6</f>
        <v>-10170</v>
      </c>
      <c r="P8" s="190">
        <f>CF.data!G12-FSA!P7-FSA!P6</f>
        <v>-52050</v>
      </c>
      <c r="Q8" s="190">
        <f>CF.data!H12-FSA!Q7-FSA!Q6</f>
        <v>34434</v>
      </c>
      <c r="R8" s="190">
        <f>CF.data!I12-FSA!R7-FSA!R6</f>
        <v>7982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102291</v>
      </c>
      <c r="D9" s="187">
        <f t="shared" si="3"/>
        <v>156587</v>
      </c>
      <c r="E9" s="187">
        <f t="shared" si="3"/>
        <v>299339</v>
      </c>
      <c r="F9" s="187">
        <f t="shared" si="3"/>
        <v>267448</v>
      </c>
      <c r="G9" s="187">
        <f t="shared" si="3"/>
        <v>343838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-111390</v>
      </c>
      <c r="O9" s="190">
        <f>SUMIF(CF.data!$D$4:$D$43, $L9, CF.data!F$4:F$43)</f>
        <v>-105030</v>
      </c>
      <c r="P9" s="190">
        <f>SUMIF(CF.data!$D$4:$D$43, $L9, CF.data!G$4:G$43)</f>
        <v>-53799</v>
      </c>
      <c r="Q9" s="190">
        <f>SUMIF(CF.data!$D$4:$D$43, $L9, CF.data!H$4:H$43)</f>
        <v>-104853</v>
      </c>
      <c r="R9" s="190">
        <f>SUMIF(CF.data!$D$4:$D$43, $L9, CF.data!I$4:I$43)</f>
        <v>-65328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-29491</v>
      </c>
      <c r="D10" s="123">
        <f>-SUMIF(PL.data!$D$3:$D$25, FSA!$A10, PL.data!F$3:F$25)</f>
        <v>-40081</v>
      </c>
      <c r="E10" s="123">
        <f>-SUMIF(PL.data!$D$3:$D$25, FSA!$A10, PL.data!G$3:G$25)</f>
        <v>-56121</v>
      </c>
      <c r="F10" s="123">
        <f>-SUMIF(PL.data!$D$3:$D$25, FSA!$A10, PL.data!H$3:H$25)</f>
        <v>-78245</v>
      </c>
      <c r="G10" s="123">
        <f>-SUMIF(PL.data!$D$3:$D$25, FSA!$A10, PL.data!I$3:I$25)</f>
        <v>-84169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-6544</v>
      </c>
      <c r="O10" s="190">
        <f>SUMIF(CF.data!$D$4:$D$43, $L10, CF.data!F$4:F$43)</f>
        <v>-8647</v>
      </c>
      <c r="P10" s="190">
        <f>SUMIF(CF.data!$D$4:$D$43, $L10, CF.data!G$4:G$43)</f>
        <v>-14806</v>
      </c>
      <c r="Q10" s="190">
        <f>SUMIF(CF.data!$D$4:$D$43, $L10, CF.data!H$4:H$43)</f>
        <v>-41270</v>
      </c>
      <c r="R10" s="190">
        <f>SUMIF(CF.data!$D$4:$D$43, $L10, CF.data!I$4:I$43)</f>
        <v>-32072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-29401</v>
      </c>
      <c r="O11" s="187">
        <f t="shared" si="4"/>
        <v>-1862</v>
      </c>
      <c r="P11" s="187">
        <f t="shared" si="4"/>
        <v>151162</v>
      </c>
      <c r="Q11" s="187">
        <f t="shared" si="4"/>
        <v>120628</v>
      </c>
      <c r="R11" s="187">
        <f t="shared" si="4"/>
        <v>230445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72800</v>
      </c>
      <c r="D12" s="187">
        <f t="shared" si="5"/>
        <v>116506</v>
      </c>
      <c r="E12" s="187">
        <f t="shared" si="5"/>
        <v>243218</v>
      </c>
      <c r="F12" s="187">
        <f t="shared" si="5"/>
        <v>189203</v>
      </c>
      <c r="G12" s="187">
        <f t="shared" si="5"/>
        <v>259669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179936</v>
      </c>
      <c r="O12" s="190">
        <f>SUMIF(CF.data!$D$4:$D$43, $L12, CF.data!F$4:F$43)</f>
        <v>23174</v>
      </c>
      <c r="P12" s="190">
        <f>SUMIF(CF.data!$D$4:$D$43, $L12, CF.data!G$4:G$43)</f>
        <v>-61628</v>
      </c>
      <c r="Q12" s="190">
        <f>SUMIF(CF.data!$D$4:$D$43, $L12, CF.data!H$4:H$43)</f>
        <v>54336</v>
      </c>
      <c r="R12" s="190">
        <f>SUMIF(CF.data!$D$4:$D$43, $L12, CF.data!I$4:I$43)</f>
        <v>-69281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7423</v>
      </c>
      <c r="D13" s="123">
        <f>SUMIF(PL.data!$D$3:$D$25, FSA!$A13, PL.data!F$3:F$25)</f>
        <v>-561</v>
      </c>
      <c r="E13" s="123">
        <f>SUMIF(PL.data!$D$3:$D$25, FSA!$A13, PL.data!G$3:G$25)</f>
        <v>-35440</v>
      </c>
      <c r="F13" s="123">
        <f>SUMIF(PL.data!$D$3:$D$25, FSA!$A13, PL.data!H$3:H$25)</f>
        <v>33870</v>
      </c>
      <c r="G13" s="123">
        <f>SUMIF(PL.data!$D$3:$D$25, FSA!$A13, PL.data!I$3:I$25)</f>
        <v>-1837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150535</v>
      </c>
      <c r="O13" s="187">
        <f t="shared" si="6"/>
        <v>21312</v>
      </c>
      <c r="P13" s="187">
        <f t="shared" si="6"/>
        <v>89534</v>
      </c>
      <c r="Q13" s="187">
        <f t="shared" si="6"/>
        <v>174964</v>
      </c>
      <c r="R13" s="187">
        <f t="shared" si="6"/>
        <v>161164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-6073</v>
      </c>
      <c r="D14" s="123">
        <f>-SUMIF(PL.data!$D$3:$D$25, FSA!$A14, PL.data!F$3:F$25)</f>
        <v>-4973</v>
      </c>
      <c r="E14" s="123">
        <f>-SUMIF(PL.data!$D$3:$D$25, FSA!$A14, PL.data!G$3:G$25)</f>
        <v>-30731</v>
      </c>
      <c r="F14" s="123">
        <f>-SUMIF(PL.data!$D$3:$D$25, FSA!$A14, PL.data!H$3:H$25)</f>
        <v>-57655</v>
      </c>
      <c r="G14" s="123">
        <f>-SUMIF(PL.data!$D$3:$D$25, FSA!$A14, PL.data!I$3:I$25)</f>
        <v>-46006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-177</v>
      </c>
      <c r="O14" s="190">
        <f>SUMIF(CF.data!$D$4:$D$43, $L14, CF.data!F$4:F$43)</f>
        <v>-4295</v>
      </c>
      <c r="P14" s="190">
        <f>SUMIF(CF.data!$D$4:$D$43, $L14, CF.data!G$4:G$43)</f>
        <v>-70880</v>
      </c>
      <c r="Q14" s="190">
        <f>SUMIF(CF.data!$D$4:$D$43, $L14, CF.data!H$4:H$43)</f>
        <v>-67404</v>
      </c>
      <c r="R14" s="190">
        <f>SUMIF(CF.data!$D$4:$D$43, $L14, CF.data!I$4:I$43)</f>
        <v>-112791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10622</v>
      </c>
      <c r="D15" s="123">
        <f t="shared" si="7"/>
        <v>6927</v>
      </c>
      <c r="E15" s="123">
        <f t="shared" si="7"/>
        <v>2700</v>
      </c>
      <c r="F15" s="123">
        <f t="shared" si="7"/>
        <v>10769</v>
      </c>
      <c r="G15" s="123">
        <f t="shared" si="7"/>
        <v>-1690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150358</v>
      </c>
      <c r="O15" s="187">
        <f t="shared" si="8"/>
        <v>17017</v>
      </c>
      <c r="P15" s="187">
        <f t="shared" si="8"/>
        <v>18654</v>
      </c>
      <c r="Q15" s="187">
        <f t="shared" si="8"/>
        <v>107560</v>
      </c>
      <c r="R15" s="187">
        <f t="shared" si="8"/>
        <v>48373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84772</v>
      </c>
      <c r="D16" s="175">
        <f>SUMIF(PL.data!$D$3:$D$25, FSA!$A16, PL.data!F$3:F$25)</f>
        <v>117899</v>
      </c>
      <c r="E16" s="175">
        <f>SUMIF(PL.data!$D$3:$D$25, FSA!$A16, PL.data!G$3:G$25)</f>
        <v>179747</v>
      </c>
      <c r="F16" s="175">
        <f>SUMIF(PL.data!$D$3:$D$25, FSA!$A16, PL.data!H$3:H$25)</f>
        <v>176187</v>
      </c>
      <c r="G16" s="175">
        <f>SUMIF(PL.data!$D$3:$D$25, FSA!$A16, PL.data!I$3:I$25)</f>
        <v>210136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2665</v>
      </c>
      <c r="O16" s="190">
        <f>SUMIF(CF.data!$D$4:$D$43, $L16, CF.data!F$4:F$43)</f>
        <v>2802</v>
      </c>
      <c r="P16" s="190">
        <f>SUMIF(CF.data!$D$4:$D$43, $L16, CF.data!G$4:G$43)</f>
        <v>2988</v>
      </c>
      <c r="Q16" s="190">
        <f>SUMIF(CF.data!$D$4:$D$43, $L16, CF.data!H$4:H$43)</f>
        <v>1825</v>
      </c>
      <c r="R16" s="190">
        <f>SUMIF(CF.data!$D$4:$D$43, $L16, CF.data!I$4:I$43)</f>
        <v>2136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-2352</v>
      </c>
      <c r="D17" s="123">
        <f>-SUMIF(PL.data!$D$3:$D$25, FSA!$A17, PL.data!F$3:F$25)</f>
        <v>-4345</v>
      </c>
      <c r="E17" s="123">
        <f>-SUMIF(PL.data!$D$3:$D$25, FSA!$A17, PL.data!G$3:G$25)</f>
        <v>-43581</v>
      </c>
      <c r="F17" s="123">
        <f>-SUMIF(PL.data!$D$3:$D$25, FSA!$A17, PL.data!H$3:H$25)</f>
        <v>-37661</v>
      </c>
      <c r="G17" s="123">
        <f>-SUMIF(PL.data!$D$3:$D$25, FSA!$A17, PL.data!I$3:I$25)</f>
        <v>-54538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-23936</v>
      </c>
      <c r="O17" s="190">
        <f>SUMIF(CF.data!$D$4:$D$43, $L17, CF.data!F$4:F$43)</f>
        <v>-70493</v>
      </c>
      <c r="P17" s="190">
        <f>SUMIF(CF.data!$D$4:$D$43, $L17, CF.data!G$4:G$43)</f>
        <v>-34203</v>
      </c>
      <c r="Q17" s="190">
        <f>SUMIF(CF.data!$D$4:$D$43, $L17, CF.data!H$4:H$43)</f>
        <v>-80</v>
      </c>
      <c r="R17" s="190">
        <f>SUMIF(CF.data!$D$4:$D$43, $L17, CF.data!I$4:I$43)</f>
        <v>-13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82420</v>
      </c>
      <c r="D18" s="187">
        <f t="shared" si="9"/>
        <v>113554</v>
      </c>
      <c r="E18" s="187">
        <f t="shared" si="9"/>
        <v>136166</v>
      </c>
      <c r="F18" s="187">
        <f t="shared" si="9"/>
        <v>138526</v>
      </c>
      <c r="G18" s="187">
        <f t="shared" si="9"/>
        <v>155598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129087</v>
      </c>
      <c r="O18" s="194">
        <f t="shared" si="10"/>
        <v>-50674</v>
      </c>
      <c r="P18" s="194">
        <f t="shared" si="10"/>
        <v>-12561</v>
      </c>
      <c r="Q18" s="194">
        <f t="shared" si="10"/>
        <v>109305</v>
      </c>
      <c r="R18" s="194">
        <f t="shared" si="10"/>
        <v>50496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94806</v>
      </c>
      <c r="O20" s="190">
        <f>SUMIF(CF.data!$D$4:$D$43, $L20, CF.data!F$4:F$43)</f>
        <v>-22731</v>
      </c>
      <c r="P20" s="190">
        <f>SUMIF(CF.data!$D$4:$D$43, $L20, CF.data!G$4:G$43)</f>
        <v>2689</v>
      </c>
      <c r="Q20" s="190">
        <f>SUMIF(CF.data!$D$4:$D$43, $L20, CF.data!H$4:H$43)</f>
        <v>12500</v>
      </c>
      <c r="R20" s="190">
        <f>SUMIF(CF.data!$D$4:$D$43, $L20, CF.data!I$4:I$43)</f>
        <v>32900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5434</v>
      </c>
      <c r="D21" s="196">
        <f>SUMIF(CF.data!$D$4:$D$43, FSA!$A21, CF.data!F$4:F$43)</f>
        <v>5479</v>
      </c>
      <c r="E21" s="196">
        <f>SUMIF(CF.data!$D$4:$D$43, FSA!$A21, CF.data!G$4:G$43)</f>
        <v>28599</v>
      </c>
      <c r="F21" s="196">
        <f>SUMIF(CF.data!$D$4:$D$43, FSA!$A21, CF.data!H$4:H$43)</f>
        <v>43114</v>
      </c>
      <c r="G21" s="196">
        <f>SUMIF(CF.data!$D$4:$D$43, FSA!$A21, CF.data!I$4:I$43)</f>
        <v>60194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223893</v>
      </c>
      <c r="O21" s="198">
        <f t="shared" si="11"/>
        <v>-73405</v>
      </c>
      <c r="P21" s="198">
        <f t="shared" si="11"/>
        <v>-9872</v>
      </c>
      <c r="Q21" s="198">
        <f t="shared" si="11"/>
        <v>121805</v>
      </c>
      <c r="R21" s="198">
        <f t="shared" si="11"/>
        <v>83396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-191236</v>
      </c>
      <c r="O22" s="190">
        <f>SUMIF(CF.data!$D$4:$D$43, $L22, CF.data!F$4:F$43)</f>
        <v>-3875</v>
      </c>
      <c r="P22" s="190">
        <f>SUMIF(CF.data!$D$4:$D$43, $L22, CF.data!G$4:G$43)</f>
        <v>1969</v>
      </c>
      <c r="Q22" s="190">
        <f>SUMIF(CF.data!$D$4:$D$43, $L22, CF.data!H$4:H$43)</f>
        <v>-99435</v>
      </c>
      <c r="R22" s="190">
        <f>SUMIF(CF.data!$D$4:$D$43, $L22, CF.data!I$4:I$43)</f>
        <v>-37733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50000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32657</v>
      </c>
      <c r="O24" s="199">
        <f t="shared" si="12"/>
        <v>-27280</v>
      </c>
      <c r="P24" s="199">
        <f t="shared" si="12"/>
        <v>-7903</v>
      </c>
      <c r="Q24" s="199">
        <f t="shared" si="12"/>
        <v>22370</v>
      </c>
      <c r="R24" s="199">
        <f t="shared" si="12"/>
        <v>45663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78234</v>
      </c>
      <c r="D25" s="196">
        <f t="shared" si="13"/>
        <v>121985</v>
      </c>
      <c r="E25" s="196">
        <f t="shared" si="13"/>
        <v>271817</v>
      </c>
      <c r="F25" s="196">
        <f t="shared" si="13"/>
        <v>232317</v>
      </c>
      <c r="G25" s="196">
        <f t="shared" si="13"/>
        <v>319863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1</v>
      </c>
      <c r="Q25" s="200">
        <f>Q24-CF.data!H40</f>
        <v>0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78234</v>
      </c>
      <c r="D26" s="196">
        <f t="shared" si="14"/>
        <v>121985</v>
      </c>
      <c r="E26" s="196">
        <f t="shared" si="14"/>
        <v>271817</v>
      </c>
      <c r="F26" s="196">
        <f t="shared" si="14"/>
        <v>232317</v>
      </c>
      <c r="G26" s="196">
        <f t="shared" si="14"/>
        <v>319863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77923</v>
      </c>
      <c r="D29" s="202">
        <f>SUMIF(BS.data!$D$5:$D$116,FSA!$A29,BS.data!F$5:F$116)</f>
        <v>50643</v>
      </c>
      <c r="E29" s="202">
        <f>SUMIF(BS.data!$D$5:$D$116,FSA!$A29,BS.data!G$5:G$116)</f>
        <v>42739</v>
      </c>
      <c r="F29" s="202">
        <f>SUMIF(BS.data!$D$5:$D$116,FSA!$A29,BS.data!H$5:H$116)</f>
        <v>65109</v>
      </c>
      <c r="G29" s="202">
        <f>SUMIF(BS.data!$D$5:$D$116,FSA!$A29,BS.data!I$5:I$116)</f>
        <v>110771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107937</v>
      </c>
      <c r="D30" s="202">
        <f>SUMIF(BS.data!$D$5:$D$116,FSA!$A30,BS.data!F$5:F$116)</f>
        <v>96577</v>
      </c>
      <c r="E30" s="202">
        <f>SUMIF(BS.data!$D$5:$D$116,FSA!$A30,BS.data!G$5:G$116)</f>
        <v>119374</v>
      </c>
      <c r="F30" s="202">
        <f>SUMIF(BS.data!$D$5:$D$116,FSA!$A30,BS.data!H$5:H$116)</f>
        <v>132945</v>
      </c>
      <c r="G30" s="202">
        <f>SUMIF(BS.data!$D$5:$D$116,FSA!$A30,BS.data!I$5:I$116)</f>
        <v>137952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-0.2743552743552744</v>
      </c>
      <c r="P30" s="204">
        <f t="shared" si="17"/>
        <v>1.0429661520453317</v>
      </c>
      <c r="Q30" s="204">
        <f t="shared" si="17"/>
        <v>-0.22082117515053723</v>
      </c>
      <c r="R30" s="204">
        <f t="shared" si="17"/>
        <v>0.13630735934956184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2834535</v>
      </c>
      <c r="D31" s="202">
        <f>SUMIF(BS.data!$D$5:$D$116,FSA!$A31,BS.data!F$5:F$116)</f>
        <v>1947018</v>
      </c>
      <c r="E31" s="202">
        <f>SUMIF(BS.data!$D$5:$D$116,FSA!$A31,BS.data!G$5:G$116)</f>
        <v>1837834</v>
      </c>
      <c r="F31" s="202">
        <f>SUMIF(BS.data!$D$5:$D$116,FSA!$A31,BS.data!H$5:H$116)</f>
        <v>1738095</v>
      </c>
      <c r="G31" s="202">
        <f>SUMIF(BS.data!$D$5:$D$116,FSA!$A31,BS.data!I$5:I$116)</f>
        <v>1715706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0.16455525151177325</v>
      </c>
      <c r="O31" s="205">
        <f t="shared" si="18"/>
        <v>0.34714105826955988</v>
      </c>
      <c r="P31" s="205">
        <f t="shared" si="18"/>
        <v>0.32482721725646285</v>
      </c>
      <c r="Q31" s="205">
        <f t="shared" si="18"/>
        <v>0.37247001903796312</v>
      </c>
      <c r="R31" s="205">
        <f t="shared" si="18"/>
        <v>0.42141502831797018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95854</v>
      </c>
      <c r="D32" s="202">
        <f>SUMIF(BS.data!$D$5:$D$116,FSA!$A32,BS.data!F$5:F$116)</f>
        <v>179543</v>
      </c>
      <c r="E32" s="202">
        <f>SUMIF(BS.data!$D$5:$D$116,FSA!$A32,BS.data!G$5:G$116)</f>
        <v>223098</v>
      </c>
      <c r="F32" s="202">
        <f>SUMIF(BS.data!$D$5:$D$116,FSA!$A32,BS.data!H$5:H$116)</f>
        <v>184866</v>
      </c>
      <c r="G32" s="202">
        <f>SUMIF(BS.data!$D$5:$D$116,FSA!$A32,BS.data!I$5:I$116)</f>
        <v>125181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0.12585482150699542</v>
      </c>
      <c r="O32" s="206">
        <f t="shared" si="19"/>
        <v>0.27043114685773573</v>
      </c>
      <c r="P32" s="206">
        <f t="shared" si="19"/>
        <v>0.29496176479843911</v>
      </c>
      <c r="Q32" s="206">
        <f t="shared" si="19"/>
        <v>0.32354370723595793</v>
      </c>
      <c r="R32" s="206">
        <f t="shared" si="19"/>
        <v>0.39203076798629266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21526</v>
      </c>
      <c r="D33" s="202">
        <f>SUMIF(BS.data!$D$5:$D$116,FSA!$A33,BS.data!F$5:F$116)</f>
        <v>20153</v>
      </c>
      <c r="E33" s="202">
        <f>SUMIF(BS.data!$D$5:$D$116,FSA!$A33,BS.data!G$5:G$116)</f>
        <v>8615</v>
      </c>
      <c r="F33" s="202">
        <f>SUMIF(BS.data!$D$5:$D$116,FSA!$A33,BS.data!H$5:H$116)</f>
        <v>2052</v>
      </c>
      <c r="G33" s="202">
        <f>SUMIF(BS.data!$D$5:$D$116,FSA!$A33,BS.data!I$5:I$116)</f>
        <v>4346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-4.7297308166873386E-2</v>
      </c>
      <c r="O33" s="205">
        <f t="shared" si="20"/>
        <v>-4.1279074923072827E-3</v>
      </c>
      <c r="P33" s="205">
        <f t="shared" si="20"/>
        <v>0.16403319251725115</v>
      </c>
      <c r="Q33" s="205">
        <f t="shared" si="20"/>
        <v>0.16799644587550258</v>
      </c>
      <c r="R33" s="205">
        <f t="shared" si="20"/>
        <v>0.28243820113173829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99482</v>
      </c>
      <c r="D34" s="202">
        <f>SUMIF(BS.data!$D$5:$D$116,FSA!$A34,BS.data!F$5:F$116)</f>
        <v>185004</v>
      </c>
      <c r="E34" s="202">
        <f>SUMIF(BS.data!$D$5:$D$116,FSA!$A34,BS.data!G$5:G$116)</f>
        <v>208220</v>
      </c>
      <c r="F34" s="202">
        <f>SUMIF(BS.data!$D$5:$D$116,FSA!$A34,BS.data!H$5:H$116)</f>
        <v>196249</v>
      </c>
      <c r="G34" s="202">
        <f>SUMIF(BS.data!$D$5:$D$116,FSA!$A34,BS.data!I$5:I$116)</f>
        <v>141957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4.8576164739583892E-2</v>
      </c>
      <c r="P34" s="207">
        <f t="shared" si="21"/>
        <v>7.7828645932131499E-2</v>
      </c>
      <c r="Q34" s="207">
        <f t="shared" si="21"/>
        <v>8.418027975736099E-2</v>
      </c>
      <c r="R34" s="207">
        <f t="shared" si="21"/>
        <v>9.0172366085541619E-2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205681</v>
      </c>
      <c r="D35" s="202">
        <f>SUMIF(BS.data!$D$5:$D$116,FSA!$A35,BS.data!F$5:F$116)</f>
        <v>111310</v>
      </c>
      <c r="E35" s="202">
        <f>SUMIF(BS.data!$D$5:$D$116,FSA!$A35,BS.data!G$5:G$116)</f>
        <v>841206</v>
      </c>
      <c r="F35" s="202">
        <f>SUMIF(BS.data!$D$5:$D$116,FSA!$A35,BS.data!H$5:H$116)</f>
        <v>741980</v>
      </c>
      <c r="G35" s="202">
        <f>SUMIF(BS.data!$D$5:$D$116,FSA!$A35,BS.data!I$5:I$116)</f>
        <v>695690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82.743938937119239</v>
      </c>
      <c r="P35" s="131">
        <f t="shared" si="22"/>
        <v>42.766843401158724</v>
      </c>
      <c r="Q35" s="131">
        <f t="shared" si="22"/>
        <v>64.130524247290197</v>
      </c>
      <c r="R35" s="131">
        <f t="shared" si="22"/>
        <v>60.593105514926229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22957</v>
      </c>
      <c r="D36" s="202">
        <f>SUMIF(BS.data!$D$5:$D$116,FSA!$A36,BS.data!F$5:F$116)</f>
        <v>1498055</v>
      </c>
      <c r="E36" s="202">
        <f>SUMIF(BS.data!$D$5:$D$116,FSA!$A36,BS.data!G$5:G$116)</f>
        <v>657093</v>
      </c>
      <c r="F36" s="202">
        <f>SUMIF(BS.data!$D$5:$D$116,FSA!$A36,BS.data!H$5:H$116)</f>
        <v>728768</v>
      </c>
      <c r="G36" s="202">
        <f>SUMIF(BS.data!$D$5:$D$116,FSA!$A36,BS.data!I$5:I$116)</f>
        <v>778360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2963.212284669376</v>
      </c>
      <c r="P36" s="131">
        <f t="shared" si="23"/>
        <v>1110.1609626579491</v>
      </c>
      <c r="Q36" s="131">
        <f t="shared" si="23"/>
        <v>1448.3357246371986</v>
      </c>
      <c r="R36" s="131">
        <f t="shared" si="23"/>
        <v>1335.2087750887042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37924</v>
      </c>
      <c r="D37" s="202">
        <f>SUMIF(BS.data!$D$5:$D$116,FSA!$A37,BS.data!F$5:F$116)</f>
        <v>38057</v>
      </c>
      <c r="E37" s="202">
        <f>SUMIF(BS.data!$D$5:$D$116,FSA!$A37,BS.data!G$5:G$116)</f>
        <v>474011</v>
      </c>
      <c r="F37" s="202">
        <f>SUMIF(BS.data!$D$5:$D$116,FSA!$A37,BS.data!H$5:H$116)</f>
        <v>469708</v>
      </c>
      <c r="G37" s="202">
        <f>SUMIF(BS.data!$D$5:$D$116,FSA!$A37,BS.data!I$5:I$116)</f>
        <v>465214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108.26155645881511</v>
      </c>
      <c r="P37" s="131">
        <f t="shared" si="24"/>
        <v>57.558743735876597</v>
      </c>
      <c r="Q37" s="131">
        <f t="shared" si="24"/>
        <v>102.79945116524743</v>
      </c>
      <c r="R37" s="131">
        <f t="shared" si="24"/>
        <v>106.04503521686172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3503819</v>
      </c>
      <c r="D38" s="208">
        <f t="shared" si="25"/>
        <v>4126360</v>
      </c>
      <c r="E38" s="208">
        <f t="shared" si="25"/>
        <v>4412190</v>
      </c>
      <c r="F38" s="208">
        <f t="shared" si="25"/>
        <v>4259772</v>
      </c>
      <c r="G38" s="208">
        <f t="shared" si="25"/>
        <v>4175177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2837809</v>
      </c>
      <c r="O38" s="209">
        <f t="shared" si="26"/>
        <v>1058562</v>
      </c>
      <c r="P38" s="209">
        <f t="shared" si="26"/>
        <v>1096509</v>
      </c>
      <c r="Q38" s="209">
        <f t="shared" si="26"/>
        <v>1161402</v>
      </c>
      <c r="R38" s="209">
        <f t="shared" si="26"/>
        <v>1353012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4.3189739644760525</v>
      </c>
      <c r="P39" s="133">
        <f t="shared" si="27"/>
        <v>1.1692858530296799</v>
      </c>
      <c r="Q39" s="133">
        <f t="shared" si="27"/>
        <v>1.5722760184335391</v>
      </c>
      <c r="R39" s="133">
        <f t="shared" si="27"/>
        <v>1.5408591357166757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97058</v>
      </c>
      <c r="D40" s="202">
        <f>SUMIF(BS.data!$D$5:$D$116,FSA!$A40,BS.data!F$5:F$116)</f>
        <v>77637</v>
      </c>
      <c r="E40" s="202">
        <f>SUMIF(BS.data!$D$5:$D$116,FSA!$A40,BS.data!G$5:G$116)</f>
        <v>118597</v>
      </c>
      <c r="F40" s="202">
        <f>SUMIF(BS.data!$D$5:$D$116,FSA!$A40,BS.data!H$5:H$116)</f>
        <v>135214</v>
      </c>
      <c r="G40" s="202">
        <f>SUMIF(BS.data!$D$5:$D$116,FSA!$A40,BS.data!I$5:I$116)</f>
        <v>139094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0.59312615548069314</v>
      </c>
      <c r="P40" s="210">
        <f t="shared" si="28"/>
        <v>0.85519231161850606</v>
      </c>
      <c r="Q40" s="210">
        <f t="shared" si="28"/>
        <v>1.0362352357126725</v>
      </c>
      <c r="R40" s="210">
        <f t="shared" si="28"/>
        <v>1.08273882510311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62723</v>
      </c>
      <c r="D41" s="202">
        <f>SUMIF(BS.data!$D$5:$D$116,FSA!$A41,BS.data!F$5:F$116)</f>
        <v>139776</v>
      </c>
      <c r="E41" s="202">
        <f>SUMIF(BS.data!$D$5:$D$116,FSA!$A41,BS.data!G$5:G$116)</f>
        <v>370079</v>
      </c>
      <c r="F41" s="202">
        <f>SUMIF(BS.data!$D$5:$D$116,FSA!$A41,BS.data!H$5:H$116)</f>
        <v>357833</v>
      </c>
      <c r="G41" s="202">
        <f>SUMIF(BS.data!$D$5:$D$116,FSA!$A41,BS.data!I$5:I$116)</f>
        <v>254785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3.2572690467427307E-2</v>
      </c>
      <c r="O41" s="137">
        <f t="shared" si="29"/>
        <v>0.78390217192918421</v>
      </c>
      <c r="P41" s="137">
        <f t="shared" si="29"/>
        <v>2.4784083359558027</v>
      </c>
      <c r="Q41" s="137">
        <f t="shared" si="29"/>
        <v>1.5633900821079001</v>
      </c>
      <c r="R41" s="137">
        <f t="shared" si="29"/>
        <v>1.8737914077815065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62101</v>
      </c>
      <c r="D42" s="202">
        <f>SUMIF(BS.data!$D$5:$D$116,FSA!$A42,BS.data!F$5:F$116)</f>
        <v>966647</v>
      </c>
      <c r="E42" s="202">
        <f>SUMIF(BS.data!$D$5:$D$116,FSA!$A42,BS.data!G$5:G$116)</f>
        <v>603605</v>
      </c>
      <c r="F42" s="202">
        <f>SUMIF(BS.data!$D$5:$D$116,FSA!$A42,BS.data!H$5:H$116)</f>
        <v>403263</v>
      </c>
      <c r="G42" s="202">
        <f>SUMIF(BS.data!$D$5:$D$116,FSA!$A42,BS.data!I$5:I$116)</f>
        <v>236294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2.8473941517419781E-4</v>
      </c>
      <c r="O42" s="138">
        <f t="shared" si="30"/>
        <v>9.5216770566379054E-3</v>
      </c>
      <c r="P42" s="138">
        <f t="shared" si="30"/>
        <v>7.6915313938838867E-2</v>
      </c>
      <c r="Q42" s="138">
        <f t="shared" si="30"/>
        <v>9.387233841058773E-2</v>
      </c>
      <c r="R42" s="138">
        <f t="shared" si="30"/>
        <v>0.13823900342315909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161</v>
      </c>
      <c r="D43" s="202">
        <f>SUMIF(BS.data!$D$5:$D$116,FSA!$A43,BS.data!F$5:F$116)</f>
        <v>669</v>
      </c>
      <c r="E43" s="202">
        <f>SUMIF(BS.data!$D$5:$D$116,FSA!$A43,BS.data!G$5:G$116)</f>
        <v>131</v>
      </c>
      <c r="F43" s="202">
        <f>SUMIF(BS.data!$D$5:$D$116,FSA!$A43,BS.data!H$5:H$116)</f>
        <v>246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835595</v>
      </c>
      <c r="D44" s="202">
        <f>SUMIF(BS.data!$D$5:$D$116,FSA!$A44,BS.data!F$5:F$116)</f>
        <v>271290</v>
      </c>
      <c r="E44" s="202">
        <f>SUMIF(BS.data!$D$5:$D$116,FSA!$A44,BS.data!G$5:G$116)</f>
        <v>480167</v>
      </c>
      <c r="F44" s="202">
        <f>SUMIF(BS.data!$D$5:$D$116,FSA!$A44,BS.data!H$5:H$116)</f>
        <v>530383</v>
      </c>
      <c r="G44" s="202">
        <f>SUMIF(BS.data!$D$5:$D$116,FSA!$A44,BS.data!I$5:I$116)</f>
        <v>594595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24280</v>
      </c>
      <c r="D45" s="202">
        <f>SUMIF(BS.data!$D$5:$D$116,FSA!$A45,BS.data!F$5:F$116)</f>
        <v>33299</v>
      </c>
      <c r="E45" s="202">
        <f>SUMIF(BS.data!$D$5:$D$116,FSA!$A45,BS.data!G$5:G$116)</f>
        <v>67900</v>
      </c>
      <c r="F45" s="202">
        <f>SUMIF(BS.data!$D$5:$D$116,FSA!$A45,BS.data!H$5:H$116)</f>
        <v>48804</v>
      </c>
      <c r="G45" s="202">
        <f>SUMIF(BS.data!$D$5:$D$116,FSA!$A45,BS.data!I$5:I$116)</f>
        <v>53275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0.52161861099819617</v>
      </c>
      <c r="O45" s="136">
        <f t="shared" si="31"/>
        <v>0.45638479772195578</v>
      </c>
      <c r="P45" s="136">
        <f t="shared" si="31"/>
        <v>0.42623389467520234</v>
      </c>
      <c r="Q45" s="136">
        <f t="shared" si="31"/>
        <v>0.34398046614958089</v>
      </c>
      <c r="R45" s="136">
        <f t="shared" si="31"/>
        <v>0.30365411250775093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656240</v>
      </c>
      <c r="D46" s="202">
        <f>SUMIF(BS.data!$D$5:$D$116,FSA!$A46,BS.data!F$5:F$116)</f>
        <v>666365</v>
      </c>
      <c r="E46" s="202">
        <f>SUMIF(BS.data!$D$5:$D$116,FSA!$A46,BS.data!G$5:G$116)</f>
        <v>542911</v>
      </c>
      <c r="F46" s="202">
        <f>SUMIF(BS.data!$D$5:$D$116,FSA!$A46,BS.data!H$5:H$116)</f>
        <v>545037</v>
      </c>
      <c r="G46" s="202">
        <f>SUMIF(BS.data!$D$5:$D$116,FSA!$A46,BS.data!I$5:I$116)</f>
        <v>491339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0.83238989665079977</v>
      </c>
      <c r="O46" s="137">
        <f t="shared" si="32"/>
        <v>0.78191876867429611</v>
      </c>
      <c r="P46" s="137">
        <f t="shared" si="32"/>
        <v>0.78717140585374434</v>
      </c>
      <c r="Q46" s="137">
        <f t="shared" si="32"/>
        <v>0.94662001232011084</v>
      </c>
      <c r="R46" s="137">
        <f t="shared" si="32"/>
        <v>1.1379818000173079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174000</v>
      </c>
      <c r="D47" s="202">
        <f>SUMIF(BS.data!$D$5:$D$116,FSA!$A47,BS.data!F$5:F$116)</f>
        <v>160000</v>
      </c>
      <c r="E47" s="202">
        <f>SUMIF(BS.data!$D$5:$D$116,FSA!$A47,BS.data!G$5:G$116)</f>
        <v>285423</v>
      </c>
      <c r="F47" s="202">
        <f>SUMIF(BS.data!$D$5:$D$116,FSA!$A47,BS.data!H$5:H$116)</f>
        <v>167512</v>
      </c>
      <c r="G47" s="202">
        <f>SUMIF(BS.data!$D$5:$D$116,FSA!$A47,BS.data!I$5:I$116)</f>
        <v>183477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10.612265766802158</v>
      </c>
      <c r="O47" s="211">
        <f t="shared" si="33"/>
        <v>6.7743165143255322</v>
      </c>
      <c r="P47" s="211">
        <f t="shared" si="33"/>
        <v>3.047395858242862</v>
      </c>
      <c r="Q47" s="211">
        <f t="shared" si="33"/>
        <v>3.0671410185221055</v>
      </c>
      <c r="R47" s="211">
        <f t="shared" si="33"/>
        <v>2.1097032166896454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830240</v>
      </c>
      <c r="D48" s="208">
        <f t="shared" si="34"/>
        <v>826365</v>
      </c>
      <c r="E48" s="208">
        <f t="shared" si="34"/>
        <v>828334</v>
      </c>
      <c r="F48" s="208">
        <f t="shared" si="34"/>
        <v>712549</v>
      </c>
      <c r="G48" s="208">
        <f t="shared" si="34"/>
        <v>674816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10.612265766802158</v>
      </c>
      <c r="O48" s="174">
        <f t="shared" si="35"/>
        <v>6.7743165143255322</v>
      </c>
      <c r="P48" s="174">
        <f t="shared" si="35"/>
        <v>3.047395858242862</v>
      </c>
      <c r="Q48" s="174">
        <f t="shared" si="35"/>
        <v>3.0671410185221055</v>
      </c>
      <c r="R48" s="174">
        <f t="shared" si="35"/>
        <v>2.1097032166896454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1912158</v>
      </c>
      <c r="D49" s="208">
        <f t="shared" si="36"/>
        <v>2315683</v>
      </c>
      <c r="E49" s="208">
        <f t="shared" si="36"/>
        <v>2468813</v>
      </c>
      <c r="F49" s="208">
        <f t="shared" si="36"/>
        <v>2188292</v>
      </c>
      <c r="G49" s="208">
        <f t="shared" si="36"/>
        <v>1952859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-3.5412651763345536E-2</v>
      </c>
      <c r="O49" s="136">
        <f t="shared" si="37"/>
        <v>-2.2532416063119807E-3</v>
      </c>
      <c r="P49" s="136">
        <f t="shared" si="37"/>
        <v>0.18248918914350976</v>
      </c>
      <c r="Q49" s="136">
        <f t="shared" si="37"/>
        <v>0.16929081368439222</v>
      </c>
      <c r="R49" s="136">
        <f t="shared" si="37"/>
        <v>0.34149308848634297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0.18131504143380228</v>
      </c>
      <c r="O50" s="136">
        <f t="shared" si="38"/>
        <v>2.5790056452052058E-2</v>
      </c>
      <c r="P50" s="136">
        <f t="shared" si="38"/>
        <v>0.1080892490227372</v>
      </c>
      <c r="Q50" s="136">
        <f t="shared" si="38"/>
        <v>0.24554662205686908</v>
      </c>
      <c r="R50" s="136">
        <f t="shared" si="38"/>
        <v>0.23882658383915023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1493607</v>
      </c>
      <c r="D51" s="202">
        <f>SUMIF(BS.data!$D$5:$D$116,FSA!$A51,BS.data!F$5:F$116)</f>
        <v>1502727</v>
      </c>
      <c r="E51" s="202">
        <f>SUMIF(BS.data!$D$5:$D$116,FSA!$A51,BS.data!G$5:G$116)</f>
        <v>1614615</v>
      </c>
      <c r="F51" s="202">
        <f>SUMIF(BS.data!$D$5:$D$116,FSA!$A51,BS.data!H$5:H$116)</f>
        <v>1704000</v>
      </c>
      <c r="G51" s="202">
        <f>SUMIF(BS.data!$D$5:$D$116,FSA!$A51,BS.data!I$5:I$116)</f>
        <v>1798013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0.18110185006745039</v>
      </c>
      <c r="O51" s="136">
        <f t="shared" si="39"/>
        <v>2.0592595281745958E-2</v>
      </c>
      <c r="P51" s="136">
        <f t="shared" si="39"/>
        <v>2.2519901392433487E-2</v>
      </c>
      <c r="Q51" s="136">
        <f t="shared" si="39"/>
        <v>0.1509510223156583</v>
      </c>
      <c r="R51" s="136">
        <f t="shared" si="39"/>
        <v>7.1683244025037937E-2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88261</v>
      </c>
      <c r="D52" s="202">
        <f>SUMIF(BS.data!$D$5:$D$116,FSA!$A52,BS.data!F$5:F$116)</f>
        <v>152670</v>
      </c>
      <c r="E52" s="202">
        <f>SUMIF(BS.data!$D$5:$D$116,FSA!$A52,BS.data!G$5:G$116)</f>
        <v>178777</v>
      </c>
      <c r="F52" s="202">
        <f>SUMIF(BS.data!$D$5:$D$116,FSA!$A52,BS.data!H$5:H$116)</f>
        <v>215036</v>
      </c>
      <c r="G52" s="202">
        <f>SUMIF(BS.data!$D$5:$D$116,FSA!$A52,BS.data!I$5:I$116)</f>
        <v>267846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0.1554815475043361</v>
      </c>
      <c r="O52" s="136">
        <f t="shared" si="40"/>
        <v>-6.1321570976505542E-2</v>
      </c>
      <c r="P52" s="136">
        <f t="shared" si="40"/>
        <v>-1.5164172906098264E-2</v>
      </c>
      <c r="Q52" s="136">
        <f t="shared" si="40"/>
        <v>0.15339997670335653</v>
      </c>
      <c r="R52" s="136">
        <f t="shared" si="40"/>
        <v>7.4829286798179059E-2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9793</v>
      </c>
      <c r="D53" s="202">
        <f>SUMIF(BS.data!$D$5:$D$116,FSA!$A53,BS.data!F$5:F$116)</f>
        <v>155279</v>
      </c>
      <c r="E53" s="202">
        <f>SUMIF(BS.data!$D$5:$D$116,FSA!$A53,BS.data!G$5:G$116)</f>
        <v>149987</v>
      </c>
      <c r="F53" s="202">
        <f>SUMIF(BS.data!$D$5:$D$116,FSA!$A53,BS.data!H$5:H$116)</f>
        <v>152445</v>
      </c>
      <c r="G53" s="202">
        <f>SUMIF(BS.data!$D$5:$D$116,FSA!$A53,BS.data!I$5:I$116)</f>
        <v>156459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0.34280509401499071</v>
      </c>
      <c r="O53" s="172">
        <f t="shared" si="41"/>
        <v>0.31336827906733344</v>
      </c>
      <c r="P53" s="172">
        <f t="shared" si="41"/>
        <v>0.29885273114496341</v>
      </c>
      <c r="Q53" s="172">
        <f t="shared" si="41"/>
        <v>0.25594156672162299</v>
      </c>
      <c r="R53" s="172">
        <f t="shared" si="41"/>
        <v>0.23292536693159516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1591661</v>
      </c>
      <c r="D54" s="212">
        <f t="shared" si="42"/>
        <v>1810676</v>
      </c>
      <c r="E54" s="212">
        <f t="shared" si="42"/>
        <v>1943379</v>
      </c>
      <c r="F54" s="212">
        <f t="shared" si="42"/>
        <v>2071481</v>
      </c>
      <c r="G54" s="212">
        <f t="shared" si="42"/>
        <v>2222318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3503819</v>
      </c>
      <c r="D55" s="208">
        <f t="shared" si="43"/>
        <v>4126359</v>
      </c>
      <c r="E55" s="208">
        <f t="shared" si="43"/>
        <v>4412192</v>
      </c>
      <c r="F55" s="208">
        <f t="shared" si="43"/>
        <v>4259773</v>
      </c>
      <c r="G55" s="208">
        <f t="shared" si="43"/>
        <v>4175177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0.47266157806216275</v>
      </c>
      <c r="O55" s="137">
        <f t="shared" si="44"/>
        <v>0.42841568563343191</v>
      </c>
      <c r="P55" s="137">
        <f t="shared" si="44"/>
        <v>0.40424178711409353</v>
      </c>
      <c r="Q55" s="137">
        <f t="shared" si="44"/>
        <v>0.31254933064797602</v>
      </c>
      <c r="R55" s="137">
        <f t="shared" si="44"/>
        <v>0.25380931081870373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-2</v>
      </c>
      <c r="F56" s="191">
        <f t="shared" si="45"/>
        <v>-1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9.6162410205281592</v>
      </c>
      <c r="O56" s="211">
        <f t="shared" si="46"/>
        <v>6.3591589129811039</v>
      </c>
      <c r="P56" s="211">
        <f t="shared" si="46"/>
        <v>2.8901613953505483</v>
      </c>
      <c r="Q56" s="211">
        <f t="shared" si="46"/>
        <v>2.7868817176530345</v>
      </c>
      <c r="R56" s="211">
        <f t="shared" si="46"/>
        <v>1.7633955787321447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9.6162410205281592</v>
      </c>
      <c r="O57" s="211">
        <f t="shared" si="47"/>
        <v>6.3591589129811039</v>
      </c>
      <c r="P57" s="211">
        <f t="shared" si="47"/>
        <v>2.8901613953505483</v>
      </c>
      <c r="Q57" s="211">
        <f t="shared" si="47"/>
        <v>2.7868817176530345</v>
      </c>
      <c r="R57" s="211">
        <f t="shared" si="47"/>
        <v>1.7633955787321447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-3.9080600332040881E-2</v>
      </c>
      <c r="O58" s="136">
        <f t="shared" si="48"/>
        <v>-2.400344453296413E-3</v>
      </c>
      <c r="P58" s="136">
        <f t="shared" si="48"/>
        <v>0.19241721243134186</v>
      </c>
      <c r="Q58" s="136">
        <f t="shared" si="48"/>
        <v>0.1863153342394662</v>
      </c>
      <c r="R58" s="136">
        <f t="shared" si="48"/>
        <v>0.40855782783288569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0.20009517264663698</v>
      </c>
      <c r="O59" s="136">
        <f t="shared" si="49"/>
        <v>2.7473759929459263E-2</v>
      </c>
      <c r="P59" s="136">
        <f t="shared" si="49"/>
        <v>0.11396966630388432</v>
      </c>
      <c r="Q59" s="136">
        <f t="shared" si="49"/>
        <v>0.27023971333250957</v>
      </c>
      <c r="R59" s="136">
        <f t="shared" si="49"/>
        <v>0.28572897552500243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0.19985989948386118</v>
      </c>
      <c r="O60" s="136">
        <f t="shared" si="50"/>
        <v>2.1936982578810452E-2</v>
      </c>
      <c r="P60" s="136">
        <f t="shared" si="50"/>
        <v>2.374505947721154E-2</v>
      </c>
      <c r="Q60" s="136">
        <f t="shared" si="50"/>
        <v>0.16613122451501297</v>
      </c>
      <c r="R60" s="136">
        <f t="shared" si="50"/>
        <v>8.5760887872421532E-2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0.17158591391660696</v>
      </c>
      <c r="O61" s="136">
        <f t="shared" si="51"/>
        <v>-6.5324948886327838E-2</v>
      </c>
      <c r="P61" s="136">
        <f t="shared" si="51"/>
        <v>-1.5989154717125236E-2</v>
      </c>
      <c r="Q61" s="136">
        <f t="shared" si="51"/>
        <v>0.16882645496107748</v>
      </c>
      <c r="R61" s="136">
        <f t="shared" si="51"/>
        <v>8.9524771959684071E-2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11.987485591964433</v>
      </c>
      <c r="O64" s="211">
        <f t="shared" si="52"/>
        <v>23.427709632012871</v>
      </c>
      <c r="P64" s="211">
        <f t="shared" si="52"/>
        <v>7.9144186651915005</v>
      </c>
      <c r="Q64" s="211">
        <f t="shared" si="52"/>
        <v>3.2816407943803658</v>
      </c>
      <c r="R64" s="211">
        <f t="shared" si="52"/>
        <v>5.6442420553840806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12.882265766507492</v>
      </c>
      <c r="O65" s="216">
        <f t="shared" si="53"/>
        <v>24.529459079026743</v>
      </c>
      <c r="P65" s="216">
        <f t="shared" si="53"/>
        <v>8.8450424652630897</v>
      </c>
      <c r="Q65" s="216">
        <f t="shared" si="53"/>
        <v>4.0294337004596308</v>
      </c>
      <c r="R65" s="216">
        <f t="shared" si="53"/>
        <v>6.9526366126157457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0.73605350570069128</v>
      </c>
      <c r="O66" s="140">
        <f t="shared" si="54"/>
        <v>0.98227173188612782</v>
      </c>
      <c r="P66" s="140">
        <f t="shared" si="54"/>
        <v>3.8097548281566573</v>
      </c>
      <c r="Q66" s="140">
        <f t="shared" si="54"/>
        <v>2.1504487234509266</v>
      </c>
      <c r="R66" s="140">
        <f t="shared" si="54"/>
        <v>4.5275073475385748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1.2029134532990575</v>
      </c>
      <c r="P67" s="211">
        <f t="shared" si="55"/>
        <v>2.6642316771687207</v>
      </c>
      <c r="Q67" s="211">
        <f t="shared" si="55"/>
        <v>2.6686599334306123</v>
      </c>
      <c r="R67" s="211">
        <f t="shared" si="55"/>
        <v>3.4669973059025225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17519</v>
      </c>
      <c r="O74" s="218">
        <f t="shared" si="56"/>
        <v>38688</v>
      </c>
      <c r="P74" s="218">
        <f t="shared" si="56"/>
        <v>119592</v>
      </c>
      <c r="Q74" s="218">
        <f t="shared" si="56"/>
        <v>91261</v>
      </c>
      <c r="R74" s="218">
        <f t="shared" si="56"/>
        <v>133702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106462.72202833094</v>
      </c>
      <c r="O75" s="219">
        <f t="shared" si="57"/>
        <v>111447.49109440758</v>
      </c>
      <c r="P75" s="219">
        <f t="shared" si="57"/>
        <v>368171.11881846335</v>
      </c>
      <c r="Q75" s="219">
        <f t="shared" si="57"/>
        <v>245015.69343947235</v>
      </c>
      <c r="R75" s="219">
        <f t="shared" si="57"/>
        <v>317269.17887493531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0.82873371068813484</v>
      </c>
      <c r="O76" s="138">
        <f t="shared" si="58"/>
        <v>0.75292968126345106</v>
      </c>
      <c r="P76" s="138">
        <f t="shared" si="58"/>
        <v>0.60047972365779279</v>
      </c>
      <c r="Q76" s="138">
        <f t="shared" si="58"/>
        <v>0.65877105082109422</v>
      </c>
      <c r="R76" s="138">
        <f t="shared" si="58"/>
        <v>0.61114827331475863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84772</v>
      </c>
      <c r="F4" s="264">
        <v>117899</v>
      </c>
      <c r="G4" s="264">
        <v>179747</v>
      </c>
      <c r="H4" s="264">
        <v>176187</v>
      </c>
      <c r="I4" s="264">
        <v>210136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5434</v>
      </c>
      <c r="F6" s="264">
        <v>5479</v>
      </c>
      <c r="G6" s="264">
        <v>28599</v>
      </c>
      <c r="H6" s="264">
        <v>43114</v>
      </c>
      <c r="I6" s="264">
        <v>60194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2768</v>
      </c>
      <c r="F7" s="264">
        <v>-9708</v>
      </c>
      <c r="G7" s="264">
        <v>-16864</v>
      </c>
      <c r="H7" s="264">
        <v>-8556</v>
      </c>
      <c r="I7" s="264">
        <v>17225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-10514</v>
      </c>
      <c r="F9" s="264">
        <v>-6829</v>
      </c>
      <c r="G9" s="264">
        <v>-2446</v>
      </c>
      <c r="H9" s="264">
        <v>-1649</v>
      </c>
      <c r="I9" s="264">
        <v>-5717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6073</v>
      </c>
      <c r="F10" s="264">
        <v>4973</v>
      </c>
      <c r="G10" s="264">
        <v>30731</v>
      </c>
      <c r="H10" s="264">
        <v>57655</v>
      </c>
      <c r="I10" s="264">
        <v>46006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88533</v>
      </c>
      <c r="F12" s="301">
        <v>111815</v>
      </c>
      <c r="G12" s="301">
        <v>219767</v>
      </c>
      <c r="H12" s="301">
        <v>266751</v>
      </c>
      <c r="I12" s="301">
        <v>327845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75774</v>
      </c>
      <c r="F13" s="264">
        <v>-81697</v>
      </c>
      <c r="G13" s="264">
        <v>-66390</v>
      </c>
      <c r="H13" s="264">
        <v>22762</v>
      </c>
      <c r="I13" s="264">
        <v>57535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-14243</v>
      </c>
      <c r="F14" s="264">
        <v>-331642</v>
      </c>
      <c r="G14" s="264">
        <v>225962</v>
      </c>
      <c r="H14" s="264">
        <v>163756</v>
      </c>
      <c r="I14" s="264">
        <v>23648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122929</v>
      </c>
      <c r="F15" s="264">
        <v>438727</v>
      </c>
      <c r="G15" s="264">
        <v>-211565</v>
      </c>
      <c r="H15" s="264">
        <v>-135150</v>
      </c>
      <c r="I15" s="264">
        <v>-135847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-4524</v>
      </c>
      <c r="F16" s="264">
        <v>-435</v>
      </c>
      <c r="G16" s="264">
        <v>-7864</v>
      </c>
      <c r="H16" s="264">
        <v>5131</v>
      </c>
      <c r="I16" s="264">
        <v>-13765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-111390</v>
      </c>
      <c r="F18" s="264">
        <v>-105030</v>
      </c>
      <c r="G18" s="264">
        <v>-53799</v>
      </c>
      <c r="H18" s="264">
        <v>-104853</v>
      </c>
      <c r="I18" s="264">
        <v>-65328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-6544</v>
      </c>
      <c r="F19" s="264">
        <v>-8647</v>
      </c>
      <c r="G19" s="264">
        <v>-14806</v>
      </c>
      <c r="H19" s="264">
        <v>-41270</v>
      </c>
      <c r="I19" s="264">
        <v>-32072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>
        <v>-1779</v>
      </c>
      <c r="G21" s="264">
        <v>-1771</v>
      </c>
      <c r="H21" s="264">
        <v>-2163</v>
      </c>
      <c r="I21" s="264">
        <v>-852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150535</v>
      </c>
      <c r="F22" s="301">
        <v>21311</v>
      </c>
      <c r="G22" s="301">
        <v>89532</v>
      </c>
      <c r="H22" s="301">
        <v>174965</v>
      </c>
      <c r="I22" s="301">
        <v>161164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-177</v>
      </c>
      <c r="F24" s="264">
        <v>-4295</v>
      </c>
      <c r="G24" s="264">
        <v>-70880</v>
      </c>
      <c r="H24" s="264">
        <v>-67404</v>
      </c>
      <c r="I24" s="264">
        <v>-112791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>
        <v>-49400</v>
      </c>
      <c r="G26" s="264"/>
      <c r="H26" s="264">
        <v>-500</v>
      </c>
      <c r="I26" s="264">
        <v>-500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>
        <v>2500</v>
      </c>
      <c r="H27" s="264">
        <v>13000</v>
      </c>
      <c r="I27" s="264">
        <v>33400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-1775</v>
      </c>
      <c r="F28" s="264">
        <v>-69180</v>
      </c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96581</v>
      </c>
      <c r="F29" s="264">
        <v>95849</v>
      </c>
      <c r="G29" s="264">
        <v>189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2665</v>
      </c>
      <c r="F30" s="264">
        <v>2802</v>
      </c>
      <c r="G30" s="264">
        <v>2988</v>
      </c>
      <c r="H30" s="264">
        <v>1825</v>
      </c>
      <c r="I30" s="264">
        <v>2136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97294</v>
      </c>
      <c r="F31" s="301">
        <v>-24223</v>
      </c>
      <c r="G31" s="301">
        <v>-65203</v>
      </c>
      <c r="H31" s="301">
        <v>-53079</v>
      </c>
      <c r="I31" s="301">
        <v>-77756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>
        <v>50000</v>
      </c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470495</v>
      </c>
      <c r="F35" s="264">
        <v>643365</v>
      </c>
      <c r="G35" s="264">
        <v>386202</v>
      </c>
      <c r="H35" s="264">
        <v>321938</v>
      </c>
      <c r="I35" s="264">
        <v>563048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-661731</v>
      </c>
      <c r="F36" s="264">
        <v>-647240</v>
      </c>
      <c r="G36" s="264">
        <v>-384233</v>
      </c>
      <c r="H36" s="264">
        <v>-421373</v>
      </c>
      <c r="I36" s="264">
        <v>-600781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-23936</v>
      </c>
      <c r="F38" s="264">
        <v>-70493</v>
      </c>
      <c r="G38" s="264">
        <v>-34203</v>
      </c>
      <c r="H38" s="264">
        <v>-80</v>
      </c>
      <c r="I38" s="264">
        <v>-13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-215173</v>
      </c>
      <c r="F39" s="301">
        <v>-24368</v>
      </c>
      <c r="G39" s="301">
        <v>-32234</v>
      </c>
      <c r="H39" s="301">
        <v>-99515</v>
      </c>
      <c r="I39" s="301">
        <v>-37746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32657</v>
      </c>
      <c r="F40" s="301">
        <v>-27280</v>
      </c>
      <c r="G40" s="301">
        <v>-7904</v>
      </c>
      <c r="H40" s="301">
        <v>22370</v>
      </c>
      <c r="I40" s="301">
        <v>45662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45266</v>
      </c>
      <c r="F41" s="301">
        <v>77923</v>
      </c>
      <c r="G41" s="301">
        <v>50643</v>
      </c>
      <c r="H41" s="301">
        <v>42739</v>
      </c>
      <c r="I41" s="301">
        <v>65109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77923</v>
      </c>
      <c r="F43" s="301">
        <v>50643</v>
      </c>
      <c r="G43" s="301">
        <v>42739</v>
      </c>
      <c r="H43" s="301">
        <v>65109</v>
      </c>
      <c r="I43" s="301">
        <v>110771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-0.8354447484882267</v>
      </c>
      <c r="D8" s="136">
        <f>FSA!D8/FSA!D$7</f>
        <v>-0.65285894173044012</v>
      </c>
      <c r="E8" s="136">
        <f>FSA!E8/FSA!E$7</f>
        <v>-0.67517278274353709</v>
      </c>
      <c r="F8" s="136">
        <f>FSA!F8/FSA!F$7</f>
        <v>-0.62752998096203683</v>
      </c>
      <c r="G8" s="136">
        <f>FSA!G8/FSA!G$7</f>
        <v>-0.57858497168202982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0.16455525151177325</v>
      </c>
      <c r="D9" s="142">
        <f>FSA!D9/FSA!D$7</f>
        <v>0.34714105826955988</v>
      </c>
      <c r="E9" s="142">
        <f>FSA!E9/FSA!E$7</f>
        <v>0.32482721725646285</v>
      </c>
      <c r="F9" s="142">
        <f>FSA!F9/FSA!F$7</f>
        <v>0.37247001903796312</v>
      </c>
      <c r="G9" s="142">
        <f>FSA!G9/FSA!G$7</f>
        <v>0.42141502831797018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-4.7442090920351787E-2</v>
      </c>
      <c r="D10" s="136">
        <f>FSA!D10/FSA!D$7</f>
        <v>-8.8856423307823965E-2</v>
      </c>
      <c r="E10" s="136">
        <f>FSA!E10/FSA!E$7</f>
        <v>-6.0899609672144132E-2</v>
      </c>
      <c r="F10" s="136">
        <f>FSA!F10/FSA!F$7</f>
        <v>-0.10897040411453975</v>
      </c>
      <c r="G10" s="136">
        <f>FSA!G10/FSA!G$7</f>
        <v>-0.10315928291374203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0.11711316059142146</v>
      </c>
      <c r="D12" s="142">
        <f>FSA!D12/FSA!D$7</f>
        <v>0.25828463496173593</v>
      </c>
      <c r="E12" s="142">
        <f>FSA!E12/FSA!E$7</f>
        <v>0.26392760758431871</v>
      </c>
      <c r="F12" s="142">
        <f>FSA!F12/FSA!F$7</f>
        <v>0.26349961492342339</v>
      </c>
      <c r="G12" s="142">
        <f>FSA!G12/FSA!G$7</f>
        <v>0.31825574540422813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1.1941359767446725E-2</v>
      </c>
      <c r="D13" s="136">
        <f>FSA!D13/FSA!D$7</f>
        <v>-1.2436928588530536E-3</v>
      </c>
      <c r="E13" s="136">
        <f>FSA!E13/FSA!E$7</f>
        <v>-3.8457656969419433E-2</v>
      </c>
      <c r="F13" s="136">
        <f>FSA!F13/FSA!F$7</f>
        <v>4.7170139783493652E-2</v>
      </c>
      <c r="G13" s="136">
        <f>FSA!G13/FSA!G$7</f>
        <v>-2.2514655361539774E-3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-9.7696184652706387E-3</v>
      </c>
      <c r="D14" s="136">
        <f>FSA!D14/FSA!D$7</f>
        <v>-1.1024749709583307E-2</v>
      </c>
      <c r="E14" s="136">
        <f>FSA!E14/FSA!E$7</f>
        <v>-3.334769346295792E-2</v>
      </c>
      <c r="F14" s="136">
        <f>FSA!F14/FSA!F$7</f>
        <v>-8.0295081464934359E-2</v>
      </c>
      <c r="G14" s="136">
        <f>FSA!G14/FSA!G$7</f>
        <v>-5.6385913694229656E-2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1.7087582304973609E-2</v>
      </c>
      <c r="D15" s="136">
        <f>FSA!D15/FSA!D$7</f>
        <v>1.5356613963057222E-2</v>
      </c>
      <c r="E15" s="136">
        <f>FSA!E15/FSA!E$7</f>
        <v>2.9299005027492234E-3</v>
      </c>
      <c r="F15" s="136">
        <f>FSA!F15/FSA!F$7</f>
        <v>1.4997792599009246E-2</v>
      </c>
      <c r="G15" s="136">
        <f>FSA!G15/FSA!G$7</f>
        <v>-2.0712992684269035E-3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0.13637248419857115</v>
      </c>
      <c r="D16" s="142">
        <f>FSA!D16/FSA!D$7</f>
        <v>0.26137280635635679</v>
      </c>
      <c r="E16" s="142">
        <f>FSA!E16/FSA!E$7</f>
        <v>0.19505215765469061</v>
      </c>
      <c r="F16" s="142">
        <f>FSA!F16/FSA!F$7</f>
        <v>0.24537246584099193</v>
      </c>
      <c r="G16" s="142">
        <f>FSA!G16/FSA!G$7</f>
        <v>0.25754706690541762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-3.783655957569001E-3</v>
      </c>
      <c r="D17" s="136">
        <f>FSA!D17/FSA!D$7</f>
        <v>-9.6325231224893369E-3</v>
      </c>
      <c r="E17" s="136">
        <f>FSA!E17/FSA!E$7</f>
        <v>-4.7291849559375522E-2</v>
      </c>
      <c r="F17" s="136">
        <f>FSA!F17/FSA!F$7</f>
        <v>-5.2449797295132994E-2</v>
      </c>
      <c r="G17" s="136">
        <f>FSA!G17/FSA!G$7</f>
        <v>-6.6842910947613285E-2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0.13258882824100215</v>
      </c>
      <c r="D18" s="142">
        <f>FSA!D18/FSA!D$7</f>
        <v>0.25174028323386749</v>
      </c>
      <c r="E18" s="142">
        <f>FSA!E18/FSA!E$7</f>
        <v>0.1477603080953151</v>
      </c>
      <c r="F18" s="142">
        <f>FSA!F18/FSA!F$7</f>
        <v>0.19292266854585893</v>
      </c>
      <c r="G18" s="142">
        <f>FSA!G18/FSA!G$7</f>
        <v>0.19070415595780432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8.7416609155739587E-3</v>
      </c>
      <c r="D21" s="136">
        <f>FSA!D21/FSA!D$7</f>
        <v>1.2146511895999787E-2</v>
      </c>
      <c r="E21" s="136">
        <f>FSA!E21/FSA!E$7</f>
        <v>3.1034157214120384E-2</v>
      </c>
      <c r="F21" s="136">
        <f>FSA!F21/FSA!F$7</f>
        <v>6.0044092312534554E-2</v>
      </c>
      <c r="G21" s="136">
        <f>FSA!G21/FSA!G$7</f>
        <v>7.3775022582064503E-2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0.12585482150699542</v>
      </c>
      <c r="D25" s="136">
        <f>FSA!D25/FSA!D$7</f>
        <v>0.27043114685773573</v>
      </c>
      <c r="E25" s="136">
        <f>FSA!E25/FSA!E$7</f>
        <v>0.29496176479843911</v>
      </c>
      <c r="F25" s="136">
        <f>FSA!F25/FSA!F$7</f>
        <v>0.32354370723595793</v>
      </c>
      <c r="G25" s="136">
        <f>FSA!G25/FSA!G$7</f>
        <v>0.39203076798629266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0.12585482150699542</v>
      </c>
      <c r="D26" s="136">
        <f>FSA!D26/FSA!D$7</f>
        <v>0.27043114685773573</v>
      </c>
      <c r="E26" s="136">
        <f>FSA!E26/FSA!E$7</f>
        <v>0.29496176479843911</v>
      </c>
      <c r="F26" s="136">
        <f>FSA!F26/FSA!F$7</f>
        <v>0.32354370723595793</v>
      </c>
      <c r="G26" s="136">
        <f>FSA!G26/FSA!G$7</f>
        <v>0.39203076798629266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2.2239447871023017E-2</v>
      </c>
      <c r="D29" s="136">
        <f>FSA!D29/FSA!D$38</f>
        <v>1.2273044523502554E-2</v>
      </c>
      <c r="E29" s="136">
        <f>FSA!E29/FSA!E$38</f>
        <v>9.6865728810409338E-3</v>
      </c>
      <c r="F29" s="136">
        <f>FSA!F29/FSA!F$38</f>
        <v>1.528462086703232E-2</v>
      </c>
      <c r="G29" s="136">
        <f>FSA!G29/FSA!G$38</f>
        <v>2.6530851266904375E-2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3.0805529623533636E-2</v>
      </c>
      <c r="D30" s="136">
        <f>FSA!D30/FSA!D$38</f>
        <v>2.3404889539448814E-2</v>
      </c>
      <c r="E30" s="136">
        <f>FSA!E30/FSA!E$38</f>
        <v>2.7055498516609666E-2</v>
      </c>
      <c r="F30" s="136">
        <f>FSA!F30/FSA!F$38</f>
        <v>3.1209416842028166E-2</v>
      </c>
      <c r="G30" s="136">
        <f>FSA!G30/FSA!G$38</f>
        <v>3.3040994429697233E-2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0.80898442527995884</v>
      </c>
      <c r="D31" s="136">
        <f>FSA!D31/FSA!D$38</f>
        <v>0.47184879651799649</v>
      </c>
      <c r="E31" s="136">
        <f>FSA!E31/FSA!E$38</f>
        <v>0.41653555263939224</v>
      </c>
      <c r="F31" s="136">
        <f>FSA!F31/FSA!F$38</f>
        <v>0.40802535910372667</v>
      </c>
      <c r="G31" s="136">
        <f>FSA!G31/FSA!G$38</f>
        <v>0.41093012344147328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2.7357006740359589E-2</v>
      </c>
      <c r="D32" s="136">
        <f>FSA!D32/FSA!D$38</f>
        <v>4.3511230236818889E-2</v>
      </c>
      <c r="E32" s="136">
        <f>FSA!E32/FSA!E$38</f>
        <v>5.056400562985728E-2</v>
      </c>
      <c r="F32" s="136">
        <f>FSA!F32/FSA!F$38</f>
        <v>4.3398097362957452E-2</v>
      </c>
      <c r="G32" s="136">
        <f>FSA!G32/FSA!G$38</f>
        <v>2.998220195215676E-2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6.1435821884635025E-3</v>
      </c>
      <c r="D33" s="136">
        <f>FSA!D33/FSA!D$38</f>
        <v>4.8839655289407615E-3</v>
      </c>
      <c r="E33" s="136">
        <f>FSA!E33/FSA!E$38</f>
        <v>1.9525451079849235E-3</v>
      </c>
      <c r="F33" s="136">
        <f>FSA!F33/FSA!F$38</f>
        <v>4.8171592282403845E-4</v>
      </c>
      <c r="G33" s="136">
        <f>FSA!G33/FSA!G$38</f>
        <v>1.0409139540670971E-3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2.8392448354210079E-2</v>
      </c>
      <c r="D34" s="136">
        <f>FSA!D34/FSA!D$38</f>
        <v>4.4834672689731382E-2</v>
      </c>
      <c r="E34" s="136">
        <f>FSA!E34/FSA!E$38</f>
        <v>4.7191984026073219E-2</v>
      </c>
      <c r="F34" s="136">
        <f>FSA!F34/FSA!F$38</f>
        <v>4.6070306110280082E-2</v>
      </c>
      <c r="G34" s="136">
        <f>FSA!G34/FSA!G$38</f>
        <v>3.4000235199609499E-2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5.8701947788969693E-2</v>
      </c>
      <c r="D35" s="136">
        <f>FSA!D35/FSA!D$38</f>
        <v>2.6975348733508469E-2</v>
      </c>
      <c r="E35" s="136">
        <f>FSA!E35/FSA!E$38</f>
        <v>0.19065498085984511</v>
      </c>
      <c r="F35" s="136">
        <f>FSA!F35/FSA!F$38</f>
        <v>0.17418303139229047</v>
      </c>
      <c r="G35" s="136">
        <f>FSA!G35/FSA!G$38</f>
        <v>0.16662527121604664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6.5519936960213984E-3</v>
      </c>
      <c r="D36" s="136">
        <f>FSA!D36/FSA!D$38</f>
        <v>0.36304515359784412</v>
      </c>
      <c r="E36" s="136">
        <f>FSA!E36/FSA!E$38</f>
        <v>0.14892672346385807</v>
      </c>
      <c r="F36" s="136">
        <f>FSA!F36/FSA!F$38</f>
        <v>0.17108145694182694</v>
      </c>
      <c r="G36" s="136">
        <f>FSA!G36/FSA!G$38</f>
        <v>0.18642562938050292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1.0823618457460275E-2</v>
      </c>
      <c r="D37" s="136">
        <f>FSA!D37/FSA!D$38</f>
        <v>9.2228986322085323E-3</v>
      </c>
      <c r="E37" s="136">
        <f>FSA!E37/FSA!E$38</f>
        <v>0.10743213687533855</v>
      </c>
      <c r="F37" s="136">
        <f>FSA!F37/FSA!F$38</f>
        <v>0.11026599545703385</v>
      </c>
      <c r="G37" s="136">
        <f>FSA!G37/FSA!G$38</f>
        <v>0.11142377915954221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2.7700631796334228E-2</v>
      </c>
      <c r="D40" s="136">
        <f>FSA!D40/FSA!D$55</f>
        <v>1.8814892257314499E-2</v>
      </c>
      <c r="E40" s="136">
        <f>FSA!E40/FSA!E$55</f>
        <v>2.6879383308795267E-2</v>
      </c>
      <c r="F40" s="136">
        <f>FSA!F40/FSA!F$55</f>
        <v>3.1742067006856937E-2</v>
      </c>
      <c r="G40" s="136">
        <f>FSA!G40/FSA!G$55</f>
        <v>3.3314515767834514E-2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1.7901324240778418E-2</v>
      </c>
      <c r="D41" s="136">
        <f>FSA!D41/FSA!D$55</f>
        <v>3.3873930988554318E-2</v>
      </c>
      <c r="E41" s="136">
        <f>FSA!E41/FSA!E$55</f>
        <v>8.3876449619599516E-2</v>
      </c>
      <c r="F41" s="136">
        <f>FSA!F41/FSA!F$55</f>
        <v>8.4002833014810888E-2</v>
      </c>
      <c r="G41" s="136">
        <f>FSA!G41/FSA!G$55</f>
        <v>6.1023760190286547E-2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1.7723803655382883E-2</v>
      </c>
      <c r="D42" s="136">
        <f>FSA!D42/FSA!D$55</f>
        <v>0.23426148815456921</v>
      </c>
      <c r="E42" s="136">
        <f>FSA!E42/FSA!E$55</f>
        <v>0.13680388342121105</v>
      </c>
      <c r="F42" s="136">
        <f>FSA!F42/FSA!F$55</f>
        <v>9.4667720556940477E-2</v>
      </c>
      <c r="G42" s="136">
        <f>FSA!G42/FSA!G$55</f>
        <v>5.6594965914019933E-2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4.5949862136143451E-5</v>
      </c>
      <c r="D43" s="136">
        <f>FSA!D43/FSA!D$55</f>
        <v>1.6212840424209332E-4</v>
      </c>
      <c r="E43" s="136">
        <f>FSA!E43/FSA!E$55</f>
        <v>2.9690457713535587E-5</v>
      </c>
      <c r="F43" s="136">
        <f>FSA!F43/FSA!F$55</f>
        <v>5.7749556138320046E-5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0.23848121150093654</v>
      </c>
      <c r="D44" s="136">
        <f>FSA!D44/FSA!D$55</f>
        <v>6.5745612536378922E-2</v>
      </c>
      <c r="E44" s="136">
        <f>FSA!E44/FSA!E$55</f>
        <v>0.10882731304530718</v>
      </c>
      <c r="F44" s="136">
        <f>FSA!F44/FSA!F$55</f>
        <v>0.12450968631427074</v>
      </c>
      <c r="G44" s="136">
        <f>FSA!G44/FSA!G$55</f>
        <v>0.14241192648838599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6.9295816935749247E-3</v>
      </c>
      <c r="D45" s="136">
        <f>FSA!D45/FSA!D$55</f>
        <v>8.0698262075597389E-3</v>
      </c>
      <c r="E45" s="136">
        <f>FSA!E45/FSA!E$55</f>
        <v>1.5389176173656994E-2</v>
      </c>
      <c r="F45" s="136">
        <f>FSA!F45/FSA!F$55</f>
        <v>1.1456948527538908E-2</v>
      </c>
      <c r="G45" s="136">
        <f>FSA!G45/FSA!G$55</f>
        <v>1.2759938081666956E-2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0.18729277967840233</v>
      </c>
      <c r="D46" s="136">
        <f>FSA!D46/FSA!D$55</f>
        <v>0.16148982674556431</v>
      </c>
      <c r="E46" s="136">
        <f>FSA!E46/FSA!E$55</f>
        <v>0.12304790906651387</v>
      </c>
      <c r="F46" s="136">
        <f>FSA!F46/FSA!F$55</f>
        <v>0.12794977572748595</v>
      </c>
      <c r="G46" s="136">
        <f>FSA!G46/FSA!G$55</f>
        <v>0.11768099891333948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4.9660099451484224E-2</v>
      </c>
      <c r="D47" s="136">
        <f>FSA!D47/FSA!D$55</f>
        <v>3.8775104153564922E-2</v>
      </c>
      <c r="E47" s="136">
        <f>FSA!E47/FSA!E$55</f>
        <v>6.46896145951944E-2</v>
      </c>
      <c r="F47" s="136">
        <f>FSA!F47/FSA!F$55</f>
        <v>3.9324161170090521E-2</v>
      </c>
      <c r="G47" s="136">
        <f>FSA!G47/FSA!G$55</f>
        <v>4.3944723780572653E-2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0.23695287912988655</v>
      </c>
      <c r="D48" s="136">
        <f>FSA!D48/FSA!D$55</f>
        <v>0.20026493089912922</v>
      </c>
      <c r="E48" s="136">
        <f>FSA!E48/FSA!E$55</f>
        <v>0.18773752366170829</v>
      </c>
      <c r="F48" s="136">
        <f>FSA!F48/FSA!F$55</f>
        <v>0.16727393689757647</v>
      </c>
      <c r="G48" s="136">
        <f>FSA!G48/FSA!G$55</f>
        <v>0.16162572269391215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0.5457353818790297</v>
      </c>
      <c r="D49" s="136">
        <f>FSA!D49/FSA!D$55</f>
        <v>0.56119280944774796</v>
      </c>
      <c r="E49" s="136">
        <f>FSA!E49/FSA!E$55</f>
        <v>0.55954341968799182</v>
      </c>
      <c r="F49" s="136">
        <f>FSA!F49/FSA!F$55</f>
        <v>0.51371094187413269</v>
      </c>
      <c r="G49" s="136">
        <f>FSA!G49/FSA!G$55</f>
        <v>0.46773082913610609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0.42627972506570688</v>
      </c>
      <c r="D51" s="136">
        <f>FSA!D51/FSA!D$55</f>
        <v>0.36417747462108846</v>
      </c>
      <c r="E51" s="136">
        <f>FSA!E51/FSA!E$55</f>
        <v>0.36594395710794092</v>
      </c>
      <c r="F51" s="136">
        <f>FSA!F51/FSA!F$55</f>
        <v>0.40002131568982668</v>
      </c>
      <c r="G51" s="136">
        <f>FSA!G51/FSA!G$55</f>
        <v>0.43064353918408727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2.5189942745330166E-2</v>
      </c>
      <c r="D52" s="136">
        <f>FSA!D52/FSA!D$55</f>
        <v>3.6998719694529732E-2</v>
      </c>
      <c r="E52" s="136">
        <f>FSA!E52/FSA!E$55</f>
        <v>4.0518862279791998E-2</v>
      </c>
      <c r="F52" s="136">
        <f>FSA!F52/FSA!F$55</f>
        <v>5.0480624202275566E-2</v>
      </c>
      <c r="G52" s="136">
        <f>FSA!G52/FSA!G$55</f>
        <v>6.4152010800979223E-2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2.7949503099332471E-3</v>
      </c>
      <c r="D53" s="136">
        <f>FSA!D53/FSA!D$55</f>
        <v>3.7630996236633796E-2</v>
      </c>
      <c r="E53" s="136">
        <f>FSA!E53/FSA!E$55</f>
        <v>3.3993760924275279E-2</v>
      </c>
      <c r="F53" s="136">
        <f>FSA!F53/FSA!F$55</f>
        <v>3.5787118233765042E-2</v>
      </c>
      <c r="G53" s="136">
        <f>FSA!G53/FSA!G$55</f>
        <v>3.7473620878827413E-2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0.4542646181209703</v>
      </c>
      <c r="D54" s="136">
        <f>FSA!D54/FSA!D$55</f>
        <v>0.43880719055225198</v>
      </c>
      <c r="E54" s="136">
        <f>FSA!E54/FSA!E$55</f>
        <v>0.44045658031200818</v>
      </c>
      <c r="F54" s="136">
        <f>FSA!F54/FSA!F$55</f>
        <v>0.48628905812586726</v>
      </c>
      <c r="G54" s="136">
        <f>FSA!G54/FSA!G$55</f>
        <v>0.53226917086389391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3201586</v>
      </c>
      <c r="F4" s="299">
        <v>2439193</v>
      </c>
      <c r="G4" s="299">
        <v>2383435</v>
      </c>
      <c r="H4" s="299">
        <v>2266843</v>
      </c>
      <c r="I4" s="299">
        <v>2175505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77923</v>
      </c>
      <c r="F5" s="301">
        <v>50643</v>
      </c>
      <c r="G5" s="301">
        <v>42739</v>
      </c>
      <c r="H5" s="301">
        <v>65109</v>
      </c>
      <c r="I5" s="301">
        <v>110771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20923</v>
      </c>
      <c r="F6" s="264">
        <v>50643</v>
      </c>
      <c r="G6" s="264">
        <v>42739</v>
      </c>
      <c r="H6" s="264">
        <v>65109</v>
      </c>
      <c r="I6" s="264">
        <v>83771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57000</v>
      </c>
      <c r="F7" s="264"/>
      <c r="G7" s="264"/>
      <c r="H7" s="264"/>
      <c r="I7" s="264">
        <v>27000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267602</v>
      </c>
      <c r="F12" s="301">
        <v>417020</v>
      </c>
      <c r="G12" s="301">
        <v>488838</v>
      </c>
      <c r="H12" s="301">
        <v>454475</v>
      </c>
      <c r="I12" s="301">
        <v>334041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107937</v>
      </c>
      <c r="F13" s="264">
        <v>96577</v>
      </c>
      <c r="G13" s="264">
        <v>119374</v>
      </c>
      <c r="H13" s="264">
        <v>132945</v>
      </c>
      <c r="I13" s="264">
        <v>137952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95854</v>
      </c>
      <c r="F14" s="264">
        <v>179543</v>
      </c>
      <c r="G14" s="264">
        <v>223098</v>
      </c>
      <c r="H14" s="264">
        <v>184866</v>
      </c>
      <c r="I14" s="264">
        <v>125181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>
        <v>48900</v>
      </c>
      <c r="G17" s="264">
        <v>46400</v>
      </c>
      <c r="H17" s="264">
        <v>33400</v>
      </c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72831</v>
      </c>
      <c r="F18" s="264">
        <v>96508</v>
      </c>
      <c r="G18" s="264">
        <v>100763</v>
      </c>
      <c r="H18" s="264">
        <v>106351</v>
      </c>
      <c r="I18" s="264">
        <v>89881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-9020</v>
      </c>
      <c r="F19" s="264">
        <v>-4508</v>
      </c>
      <c r="G19" s="264">
        <v>-798</v>
      </c>
      <c r="H19" s="264">
        <v>-3087</v>
      </c>
      <c r="I19" s="264">
        <v>-18973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2834535</v>
      </c>
      <c r="F21" s="301">
        <v>1947018</v>
      </c>
      <c r="G21" s="301">
        <v>1837834</v>
      </c>
      <c r="H21" s="301">
        <v>1738095</v>
      </c>
      <c r="I21" s="301">
        <v>1715706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2853848</v>
      </c>
      <c r="F22" s="264">
        <v>1964129</v>
      </c>
      <c r="G22" s="264">
        <v>1853185</v>
      </c>
      <c r="H22" s="264">
        <v>1751990</v>
      </c>
      <c r="I22" s="264">
        <v>1728342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-19313</v>
      </c>
      <c r="F23" s="264">
        <v>-17111</v>
      </c>
      <c r="G23" s="264">
        <v>-15351</v>
      </c>
      <c r="H23" s="264">
        <v>-13894</v>
      </c>
      <c r="I23" s="264">
        <v>-12636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21526</v>
      </c>
      <c r="F24" s="301">
        <v>24512</v>
      </c>
      <c r="G24" s="301">
        <v>14023</v>
      </c>
      <c r="H24" s="301">
        <v>9162</v>
      </c>
      <c r="I24" s="301">
        <v>14987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21526</v>
      </c>
      <c r="F25" s="264">
        <v>20153</v>
      </c>
      <c r="G25" s="264">
        <v>8615</v>
      </c>
      <c r="H25" s="264">
        <v>2052</v>
      </c>
      <c r="I25" s="264">
        <v>4346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>
        <v>4359</v>
      </c>
      <c r="G26" s="264">
        <v>5408</v>
      </c>
      <c r="H26" s="264">
        <v>7110</v>
      </c>
      <c r="I26" s="264">
        <v>10641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302233</v>
      </c>
      <c r="F30" s="301">
        <v>1687167</v>
      </c>
      <c r="G30" s="301">
        <v>2028757</v>
      </c>
      <c r="H30" s="301">
        <v>1992931</v>
      </c>
      <c r="I30" s="301">
        <v>1999672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22356</v>
      </c>
      <c r="F31" s="301">
        <v>19294</v>
      </c>
      <c r="G31" s="301">
        <v>14027</v>
      </c>
      <c r="H31" s="301">
        <v>12073</v>
      </c>
      <c r="I31" s="301">
        <v>11893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3169</v>
      </c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25036</v>
      </c>
      <c r="F37" s="264">
        <v>21956</v>
      </c>
      <c r="G37" s="264">
        <v>16688</v>
      </c>
      <c r="H37" s="264">
        <v>14734</v>
      </c>
      <c r="I37" s="264">
        <v>14554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-5849</v>
      </c>
      <c r="F38" s="264">
        <v>-2661</v>
      </c>
      <c r="G38" s="264">
        <v>-2661</v>
      </c>
      <c r="H38" s="264">
        <v>-2661</v>
      </c>
      <c r="I38" s="264">
        <v>-2661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60881</v>
      </c>
      <c r="F39" s="301">
        <v>58987</v>
      </c>
      <c r="G39" s="301">
        <v>1127859</v>
      </c>
      <c r="H39" s="301">
        <v>1156958</v>
      </c>
      <c r="I39" s="301">
        <v>1243574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22957</v>
      </c>
      <c r="F40" s="264">
        <v>20930</v>
      </c>
      <c r="G40" s="264">
        <v>653849</v>
      </c>
      <c r="H40" s="264">
        <v>687250</v>
      </c>
      <c r="I40" s="264">
        <v>778360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37924</v>
      </c>
      <c r="F41" s="264">
        <v>38137</v>
      </c>
      <c r="G41" s="264">
        <v>475917</v>
      </c>
      <c r="H41" s="264">
        <v>476840</v>
      </c>
      <c r="I41" s="264">
        <v>477332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>
        <v>-80</v>
      </c>
      <c r="G42" s="264">
        <v>-1906</v>
      </c>
      <c r="H42" s="264">
        <v>-7132</v>
      </c>
      <c r="I42" s="264">
        <v>-12118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37924</v>
      </c>
      <c r="F46" s="264">
        <v>38057</v>
      </c>
      <c r="G46" s="264">
        <v>474011</v>
      </c>
      <c r="H46" s="264">
        <v>469708</v>
      </c>
      <c r="I46" s="264">
        <v>465214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44488</v>
      </c>
      <c r="F49" s="301">
        <v>41805</v>
      </c>
      <c r="G49" s="301">
        <v>772432</v>
      </c>
      <c r="H49" s="301">
        <v>680307</v>
      </c>
      <c r="I49" s="301">
        <v>633036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67077</v>
      </c>
      <c r="F50" s="264">
        <v>67077</v>
      </c>
      <c r="G50" s="264">
        <v>815742</v>
      </c>
      <c r="H50" s="264">
        <v>739239</v>
      </c>
      <c r="I50" s="264">
        <v>708384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-22589</v>
      </c>
      <c r="F51" s="264">
        <v>-25272</v>
      </c>
      <c r="G51" s="264">
        <v>-43310</v>
      </c>
      <c r="H51" s="264">
        <v>-58932</v>
      </c>
      <c r="I51" s="264">
        <v>-75348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/>
      <c r="F52" s="301">
        <v>1477125</v>
      </c>
      <c r="G52" s="301">
        <v>3244</v>
      </c>
      <c r="H52" s="301">
        <v>41518</v>
      </c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>
        <v>1477125</v>
      </c>
      <c r="G54" s="264">
        <v>3244</v>
      </c>
      <c r="H54" s="264">
        <v>41518</v>
      </c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161193</v>
      </c>
      <c r="F55" s="301">
        <v>69505</v>
      </c>
      <c r="G55" s="301">
        <v>68774</v>
      </c>
      <c r="H55" s="301">
        <v>61673</v>
      </c>
      <c r="I55" s="301">
        <v>62654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127363</v>
      </c>
      <c r="F57" s="264">
        <v>18825</v>
      </c>
      <c r="G57" s="264">
        <v>18282</v>
      </c>
      <c r="H57" s="264">
        <v>18107</v>
      </c>
      <c r="I57" s="264">
        <v>21688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42755</v>
      </c>
      <c r="F58" s="264">
        <v>59105</v>
      </c>
      <c r="G58" s="264">
        <v>58917</v>
      </c>
      <c r="H58" s="264">
        <v>42567</v>
      </c>
      <c r="I58" s="264">
        <v>42567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-8925</v>
      </c>
      <c r="F59" s="264">
        <v>-8925</v>
      </c>
      <c r="G59" s="264">
        <v>-8925</v>
      </c>
      <c r="H59" s="264"/>
      <c r="I59" s="264">
        <v>-3100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>
        <v>500</v>
      </c>
      <c r="G60" s="264">
        <v>500</v>
      </c>
      <c r="H60" s="264">
        <v>1000</v>
      </c>
      <c r="I60" s="264">
        <v>1500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13314</v>
      </c>
      <c r="F61" s="301">
        <v>20449</v>
      </c>
      <c r="G61" s="301">
        <v>42421</v>
      </c>
      <c r="H61" s="301">
        <v>40402</v>
      </c>
      <c r="I61" s="301">
        <v>48515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97</v>
      </c>
      <c r="F62" s="264">
        <v>1905</v>
      </c>
      <c r="G62" s="264">
        <v>21306</v>
      </c>
      <c r="H62" s="264">
        <v>22739</v>
      </c>
      <c r="I62" s="264">
        <v>34210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13218</v>
      </c>
      <c r="F63" s="264">
        <v>18545</v>
      </c>
      <c r="G63" s="264">
        <v>21114</v>
      </c>
      <c r="H63" s="264">
        <v>17663</v>
      </c>
      <c r="I63" s="264">
        <v>14305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3503819</v>
      </c>
      <c r="F67" s="301">
        <v>4126360</v>
      </c>
      <c r="G67" s="301">
        <v>4412192</v>
      </c>
      <c r="H67" s="301">
        <v>4259774</v>
      </c>
      <c r="I67" s="301">
        <v>4175177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1912159</v>
      </c>
      <c r="F68" s="301">
        <v>2315684</v>
      </c>
      <c r="G68" s="301">
        <v>2468813</v>
      </c>
      <c r="H68" s="301">
        <v>2188292</v>
      </c>
      <c r="I68" s="301">
        <v>1952859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998529</v>
      </c>
      <c r="F69" s="301">
        <v>1960043</v>
      </c>
      <c r="G69" s="301">
        <v>1999011</v>
      </c>
      <c r="H69" s="301">
        <v>1837984</v>
      </c>
      <c r="I69" s="301">
        <v>1589025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97058</v>
      </c>
      <c r="F70" s="264">
        <v>77637</v>
      </c>
      <c r="G70" s="264">
        <v>118597</v>
      </c>
      <c r="H70" s="264">
        <v>135214</v>
      </c>
      <c r="I70" s="264">
        <v>139094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62101</v>
      </c>
      <c r="F71" s="264">
        <v>966647</v>
      </c>
      <c r="G71" s="264">
        <v>603605</v>
      </c>
      <c r="H71" s="264">
        <v>403263</v>
      </c>
      <c r="I71" s="264">
        <v>236294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24280</v>
      </c>
      <c r="F72" s="264">
        <v>33299</v>
      </c>
      <c r="G72" s="264">
        <v>67900</v>
      </c>
      <c r="H72" s="264">
        <v>48804</v>
      </c>
      <c r="I72" s="264">
        <v>53275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924</v>
      </c>
      <c r="F73" s="264">
        <v>2050</v>
      </c>
      <c r="G73" s="264">
        <v>5751</v>
      </c>
      <c r="H73" s="264">
        <v>6550</v>
      </c>
      <c r="I73" s="264">
        <v>17010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61799</v>
      </c>
      <c r="F74" s="264">
        <v>137726</v>
      </c>
      <c r="G74" s="264">
        <v>364328</v>
      </c>
      <c r="H74" s="264">
        <v>351283</v>
      </c>
      <c r="I74" s="264">
        <v>237775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161</v>
      </c>
      <c r="F77" s="264">
        <v>669</v>
      </c>
      <c r="G77" s="264">
        <v>131</v>
      </c>
      <c r="H77" s="264">
        <v>246</v>
      </c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83013</v>
      </c>
      <c r="F78" s="264">
        <v>55036</v>
      </c>
      <c r="G78" s="264">
        <v>286030</v>
      </c>
      <c r="H78" s="264">
        <v>333034</v>
      </c>
      <c r="I78" s="264">
        <v>398312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656240</v>
      </c>
      <c r="F79" s="264">
        <v>666365</v>
      </c>
      <c r="G79" s="264">
        <v>542911</v>
      </c>
      <c r="H79" s="264">
        <v>545037</v>
      </c>
      <c r="I79" s="264">
        <v>491339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12620</v>
      </c>
      <c r="F80" s="264">
        <v>12874</v>
      </c>
      <c r="G80" s="264">
        <v>1457</v>
      </c>
      <c r="H80" s="264">
        <v>1038</v>
      </c>
      <c r="I80" s="264">
        <v>542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333</v>
      </c>
      <c r="F81" s="264">
        <v>7739</v>
      </c>
      <c r="G81" s="264">
        <v>8302</v>
      </c>
      <c r="H81" s="264">
        <v>13515</v>
      </c>
      <c r="I81" s="264">
        <v>15384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913630</v>
      </c>
      <c r="F84" s="301">
        <v>355641</v>
      </c>
      <c r="G84" s="301">
        <v>469802</v>
      </c>
      <c r="H84" s="301">
        <v>350308</v>
      </c>
      <c r="I84" s="301">
        <v>363834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727809</v>
      </c>
      <c r="F86" s="264">
        <v>160267</v>
      </c>
      <c r="G86" s="264">
        <v>149015</v>
      </c>
      <c r="H86" s="264">
        <v>149015</v>
      </c>
      <c r="I86" s="264">
        <v>147762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5462</v>
      </c>
      <c r="F90" s="264">
        <v>5462</v>
      </c>
      <c r="G90" s="264">
        <v>5462</v>
      </c>
      <c r="H90" s="264">
        <v>5462</v>
      </c>
      <c r="I90" s="264">
        <v>5462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3887</v>
      </c>
      <c r="F91" s="264">
        <v>27501</v>
      </c>
      <c r="G91" s="264">
        <v>27467</v>
      </c>
      <c r="H91" s="264">
        <v>25929</v>
      </c>
      <c r="I91" s="264">
        <v>24750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174000</v>
      </c>
      <c r="F92" s="264">
        <v>160000</v>
      </c>
      <c r="G92" s="264">
        <v>285423</v>
      </c>
      <c r="H92" s="264">
        <v>167512</v>
      </c>
      <c r="I92" s="264">
        <v>183477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2471</v>
      </c>
      <c r="F96" s="264">
        <v>2411</v>
      </c>
      <c r="G96" s="264">
        <v>2434</v>
      </c>
      <c r="H96" s="264">
        <v>2390</v>
      </c>
      <c r="I96" s="264">
        <v>2383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1591660</v>
      </c>
      <c r="F98" s="301">
        <v>1810676</v>
      </c>
      <c r="G98" s="301">
        <v>1943379</v>
      </c>
      <c r="H98" s="301">
        <v>2071481</v>
      </c>
      <c r="I98" s="301">
        <v>2222318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1591660</v>
      </c>
      <c r="F99" s="301">
        <v>1810676</v>
      </c>
      <c r="G99" s="301">
        <v>1943379</v>
      </c>
      <c r="H99" s="301">
        <v>2071481</v>
      </c>
      <c r="I99" s="301">
        <v>2222318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690867</v>
      </c>
      <c r="F100" s="264">
        <v>690867</v>
      </c>
      <c r="G100" s="264">
        <v>797263</v>
      </c>
      <c r="H100" s="264">
        <v>876544</v>
      </c>
      <c r="I100" s="264">
        <v>963754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690867</v>
      </c>
      <c r="F101" s="264">
        <v>690867</v>
      </c>
      <c r="G101" s="264">
        <v>797263</v>
      </c>
      <c r="H101" s="264">
        <v>876544</v>
      </c>
      <c r="I101" s="264">
        <v>963754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748683</v>
      </c>
      <c r="F103" s="264">
        <v>748683</v>
      </c>
      <c r="G103" s="264">
        <v>748683</v>
      </c>
      <c r="H103" s="264">
        <v>748683</v>
      </c>
      <c r="I103" s="264">
        <v>748683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471</v>
      </c>
      <c r="F105" s="264"/>
      <c r="G105" s="264">
        <v>2988</v>
      </c>
      <c r="H105" s="264">
        <v>4503</v>
      </c>
      <c r="I105" s="264">
        <v>4503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-9825</v>
      </c>
      <c r="F106" s="264">
        <v>-9825</v>
      </c>
      <c r="G106" s="264">
        <v>-9825</v>
      </c>
      <c r="H106" s="264">
        <v>-9825</v>
      </c>
      <c r="I106" s="264">
        <v>-9825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63411</v>
      </c>
      <c r="F109" s="264">
        <v>70014</v>
      </c>
      <c r="G109" s="264">
        <v>75506</v>
      </c>
      <c r="H109" s="264">
        <v>84095</v>
      </c>
      <c r="I109" s="264">
        <v>90898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>
        <v>2988</v>
      </c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88261</v>
      </c>
      <c r="F112" s="264">
        <v>152670</v>
      </c>
      <c r="G112" s="264">
        <v>178777</v>
      </c>
      <c r="H112" s="264">
        <v>215036</v>
      </c>
      <c r="I112" s="264">
        <v>267846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6543</v>
      </c>
      <c r="F113" s="264">
        <v>35948</v>
      </c>
      <c r="G113" s="264">
        <v>37319</v>
      </c>
      <c r="H113" s="264">
        <v>78969</v>
      </c>
      <c r="I113" s="264">
        <v>116261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81718</v>
      </c>
      <c r="F114" s="264">
        <v>116722</v>
      </c>
      <c r="G114" s="264">
        <v>141458</v>
      </c>
      <c r="H114" s="264">
        <v>136068</v>
      </c>
      <c r="I114" s="264">
        <v>151585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9793</v>
      </c>
      <c r="F115" s="264">
        <v>155279</v>
      </c>
      <c r="G115" s="264">
        <v>149987</v>
      </c>
      <c r="H115" s="264">
        <v>152445</v>
      </c>
      <c r="I115" s="264">
        <v>156459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3503819</v>
      </c>
      <c r="F119" s="301">
        <v>4126360</v>
      </c>
      <c r="G119" s="301">
        <v>4412192</v>
      </c>
      <c r="H119" s="301">
        <v>4259774</v>
      </c>
      <c r="I119" s="301">
        <v>4175177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621621</v>
      </c>
      <c r="F3" s="264">
        <v>451076</v>
      </c>
      <c r="G3" s="264">
        <v>925848</v>
      </c>
      <c r="H3" s="264">
        <v>723956</v>
      </c>
      <c r="I3" s="264">
        <v>816645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>
        <v>4315</v>
      </c>
      <c r="H4" s="264">
        <v>5917</v>
      </c>
      <c r="I4" s="264">
        <v>732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621621</v>
      </c>
      <c r="F5" s="301">
        <v>451076</v>
      </c>
      <c r="G5" s="301">
        <v>921533</v>
      </c>
      <c r="H5" s="301">
        <v>718039</v>
      </c>
      <c r="I5" s="301">
        <v>815913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519330</v>
      </c>
      <c r="F6" s="264">
        <v>294489</v>
      </c>
      <c r="G6" s="264">
        <v>622194</v>
      </c>
      <c r="H6" s="264">
        <v>450591</v>
      </c>
      <c r="I6" s="264">
        <v>472075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102291</v>
      </c>
      <c r="F7" s="301">
        <v>156587</v>
      </c>
      <c r="G7" s="301">
        <v>299339</v>
      </c>
      <c r="H7" s="301">
        <v>267448</v>
      </c>
      <c r="I7" s="301">
        <v>343838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10770</v>
      </c>
      <c r="F8" s="264">
        <v>6927</v>
      </c>
      <c r="G8" s="264">
        <v>2702</v>
      </c>
      <c r="H8" s="264">
        <v>1850</v>
      </c>
      <c r="I8" s="264">
        <v>2140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6222</v>
      </c>
      <c r="F9" s="264">
        <v>4973</v>
      </c>
      <c r="G9" s="264">
        <v>30734</v>
      </c>
      <c r="H9" s="264">
        <v>48737</v>
      </c>
      <c r="I9" s="264">
        <v>49835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6073</v>
      </c>
      <c r="F10" s="264">
        <v>4973</v>
      </c>
      <c r="G10" s="264">
        <v>30731</v>
      </c>
      <c r="H10" s="264">
        <v>57655</v>
      </c>
      <c r="I10" s="264">
        <v>46006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-231</v>
      </c>
      <c r="F11" s="264">
        <v>-79</v>
      </c>
      <c r="G11" s="264">
        <v>-142</v>
      </c>
      <c r="H11" s="264">
        <v>-176</v>
      </c>
      <c r="I11" s="264">
        <v>-2419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8169</v>
      </c>
      <c r="F12" s="264">
        <v>7919</v>
      </c>
      <c r="G12" s="264">
        <v>16841</v>
      </c>
      <c r="H12" s="264">
        <v>9387</v>
      </c>
      <c r="I12" s="264">
        <v>9011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21322</v>
      </c>
      <c r="F13" s="264">
        <v>32162</v>
      </c>
      <c r="G13" s="264">
        <v>39280</v>
      </c>
      <c r="H13" s="264">
        <v>68858</v>
      </c>
      <c r="I13" s="264">
        <v>75158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77118</v>
      </c>
      <c r="F14" s="301">
        <v>118382</v>
      </c>
      <c r="G14" s="301">
        <v>215045</v>
      </c>
      <c r="H14" s="301">
        <v>142141</v>
      </c>
      <c r="I14" s="301">
        <v>209554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17460</v>
      </c>
      <c r="F15" s="264">
        <v>24854</v>
      </c>
      <c r="G15" s="264">
        <v>16839</v>
      </c>
      <c r="H15" s="264">
        <v>37485</v>
      </c>
      <c r="I15" s="264">
        <v>6488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9806</v>
      </c>
      <c r="F16" s="264">
        <v>25337</v>
      </c>
      <c r="G16" s="264">
        <v>52137</v>
      </c>
      <c r="H16" s="264">
        <v>3439</v>
      </c>
      <c r="I16" s="264">
        <v>5906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7654</v>
      </c>
      <c r="F17" s="301">
        <v>-482</v>
      </c>
      <c r="G17" s="301">
        <v>-35298</v>
      </c>
      <c r="H17" s="301">
        <v>34046</v>
      </c>
      <c r="I17" s="301">
        <v>582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84772</v>
      </c>
      <c r="F18" s="301">
        <v>117899</v>
      </c>
      <c r="G18" s="301">
        <v>179747</v>
      </c>
      <c r="H18" s="301">
        <v>176187</v>
      </c>
      <c r="I18" s="301">
        <v>210136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8348</v>
      </c>
      <c r="F19" s="264">
        <v>9672</v>
      </c>
      <c r="G19" s="264">
        <v>46151</v>
      </c>
      <c r="H19" s="264">
        <v>34210</v>
      </c>
      <c r="I19" s="264">
        <v>49846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-5996</v>
      </c>
      <c r="F20" s="264">
        <v>-5327</v>
      </c>
      <c r="G20" s="264">
        <v>-2570</v>
      </c>
      <c r="H20" s="264">
        <v>3451</v>
      </c>
      <c r="I20" s="264">
        <v>4692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82420</v>
      </c>
      <c r="F21" s="301">
        <v>113555</v>
      </c>
      <c r="G21" s="301">
        <v>136165</v>
      </c>
      <c r="H21" s="301">
        <v>138526</v>
      </c>
      <c r="I21" s="301">
        <v>155599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81718</v>
      </c>
      <c r="F22" s="264">
        <v>116722</v>
      </c>
      <c r="G22" s="264">
        <v>141458</v>
      </c>
      <c r="H22" s="264">
        <v>136068</v>
      </c>
      <c r="I22" s="264">
        <v>151585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702</v>
      </c>
      <c r="F23" s="264">
        <v>-3168</v>
      </c>
      <c r="G23" s="264">
        <v>-5292</v>
      </c>
      <c r="H23" s="264">
        <v>2458</v>
      </c>
      <c r="I23" s="264">
        <v>4014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1190</v>
      </c>
      <c r="F24" s="264">
        <v>1700</v>
      </c>
      <c r="G24" s="264">
        <v>1774</v>
      </c>
      <c r="H24" s="264">
        <v>1476</v>
      </c>
      <c r="I24" s="264">
        <v>1580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1190</v>
      </c>
      <c r="F25" s="264">
        <v>1700</v>
      </c>
      <c r="G25" s="264">
        <v>1774</v>
      </c>
      <c r="H25" s="264">
        <v>1476</v>
      </c>
      <c r="I25" s="264">
        <v>1580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