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C6" i="10"/>
  <c r="C21" i="10" s="1"/>
  <c r="C32" i="10" s="1"/>
  <c r="Q5" i="10"/>
  <c r="P5" i="10"/>
  <c r="O5" i="10"/>
  <c r="J5" i="10"/>
  <c r="I5" i="10"/>
  <c r="H5" i="10"/>
  <c r="G5" i="10"/>
  <c r="F5" i="10"/>
  <c r="E5" i="10"/>
  <c r="I3" i="10"/>
  <c r="J3" i="10" s="1"/>
  <c r="K3" i="10" s="1"/>
  <c r="L3" i="10" s="1"/>
  <c r="M3" i="10" s="1"/>
  <c r="N3" i="10" s="1"/>
  <c r="G3" i="10"/>
  <c r="H3" i="10" s="1"/>
  <c r="F3" i="10"/>
  <c r="E3" i="10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I23" i="2" s="1"/>
  <c r="H14" i="8"/>
  <c r="G14" i="8"/>
  <c r="F14" i="8"/>
  <c r="E14" i="8"/>
  <c r="D14" i="8"/>
  <c r="Q13" i="8"/>
  <c r="P13" i="8"/>
  <c r="O13" i="8"/>
  <c r="J13" i="8"/>
  <c r="I13" i="8"/>
  <c r="H13" i="8"/>
  <c r="G13" i="8"/>
  <c r="G26" i="2" s="1"/>
  <c r="F13" i="8"/>
  <c r="E13" i="8"/>
  <c r="D13" i="8"/>
  <c r="Q12" i="8"/>
  <c r="P12" i="8"/>
  <c r="O12" i="8"/>
  <c r="J12" i="8"/>
  <c r="I12" i="8"/>
  <c r="H12" i="8"/>
  <c r="G12" i="8"/>
  <c r="F12" i="8"/>
  <c r="E12" i="8"/>
  <c r="E27" i="2" s="1"/>
  <c r="D12" i="8"/>
  <c r="Q11" i="8"/>
  <c r="P11" i="8"/>
  <c r="O11" i="8"/>
  <c r="J11" i="8"/>
  <c r="I11" i="8"/>
  <c r="H11" i="8"/>
  <c r="H28" i="2" s="1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C21" i="2" s="1"/>
  <c r="Q7" i="8"/>
  <c r="P7" i="8"/>
  <c r="O7" i="8"/>
  <c r="J7" i="8"/>
  <c r="I7" i="8"/>
  <c r="I20" i="2" s="1"/>
  <c r="X43" i="2" s="1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G5" i="8"/>
  <c r="G4" i="8" s="1"/>
  <c r="F5" i="8"/>
  <c r="F4" i="8" s="1"/>
  <c r="E5" i="8"/>
  <c r="E4" i="8" s="1"/>
  <c r="D5" i="8"/>
  <c r="D4" i="8" s="1"/>
  <c r="C5" i="8"/>
  <c r="J4" i="8"/>
  <c r="I4" i="8"/>
  <c r="H4" i="8"/>
  <c r="C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G78" i="6"/>
  <c r="F78" i="6"/>
  <c r="N74" i="6"/>
  <c r="N69" i="6" s="1"/>
  <c r="N68" i="6" s="1"/>
  <c r="N78" i="6" s="1"/>
  <c r="M74" i="6"/>
  <c r="M69" i="6" s="1"/>
  <c r="M68" i="6" s="1"/>
  <c r="M78" i="6" s="1"/>
  <c r="L74" i="6"/>
  <c r="L69" i="6" s="1"/>
  <c r="L68" i="6" s="1"/>
  <c r="K74" i="6"/>
  <c r="J74" i="6"/>
  <c r="I74" i="6"/>
  <c r="H74" i="6"/>
  <c r="G74" i="6"/>
  <c r="G69" i="6" s="1"/>
  <c r="G68" i="6" s="1"/>
  <c r="F74" i="6"/>
  <c r="F69" i="6" s="1"/>
  <c r="F68" i="6" s="1"/>
  <c r="E74" i="6"/>
  <c r="E69" i="6" s="1"/>
  <c r="E68" i="6" s="1"/>
  <c r="E78" i="6" s="1"/>
  <c r="D74" i="6"/>
  <c r="C74" i="6"/>
  <c r="K69" i="6"/>
  <c r="J69" i="6"/>
  <c r="I69" i="6"/>
  <c r="I68" i="6" s="1"/>
  <c r="I78" i="6" s="1"/>
  <c r="H69" i="6"/>
  <c r="D69" i="6"/>
  <c r="D68" i="6" s="1"/>
  <c r="D78" i="6" s="1"/>
  <c r="C69" i="6"/>
  <c r="K68" i="6"/>
  <c r="J68" i="6"/>
  <c r="H68" i="6"/>
  <c r="H78" i="6" s="1"/>
  <c r="C68" i="6"/>
  <c r="N62" i="6"/>
  <c r="N50" i="6" s="1"/>
  <c r="M62" i="6"/>
  <c r="L62" i="6"/>
  <c r="L50" i="6" s="1"/>
  <c r="L78" i="6" s="1"/>
  <c r="K62" i="6"/>
  <c r="K50" i="6" s="1"/>
  <c r="J62" i="6"/>
  <c r="I62" i="6"/>
  <c r="H62" i="6"/>
  <c r="H50" i="6" s="1"/>
  <c r="G62" i="6"/>
  <c r="F62" i="6"/>
  <c r="F50" i="6" s="1"/>
  <c r="E62" i="6"/>
  <c r="E50" i="6" s="1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E51" i="6"/>
  <c r="D51" i="6"/>
  <c r="C51" i="6"/>
  <c r="C50" i="6" s="1"/>
  <c r="M50" i="6"/>
  <c r="J50" i="6"/>
  <c r="I50" i="6"/>
  <c r="G50" i="6"/>
  <c r="D50" i="6"/>
  <c r="E48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D24" i="6" s="1"/>
  <c r="D48" i="6" s="1"/>
  <c r="C40" i="6"/>
  <c r="N38" i="6"/>
  <c r="M38" i="6"/>
  <c r="L38" i="6"/>
  <c r="K38" i="6"/>
  <c r="J38" i="6"/>
  <c r="I38" i="6"/>
  <c r="H38" i="6"/>
  <c r="G38" i="6"/>
  <c r="F38" i="6"/>
  <c r="F24" i="6" s="1"/>
  <c r="F48" i="6" s="1"/>
  <c r="E38" i="6"/>
  <c r="D38" i="6"/>
  <c r="C38" i="6"/>
  <c r="K35" i="6"/>
  <c r="J35" i="6"/>
  <c r="I35" i="6"/>
  <c r="H35" i="6"/>
  <c r="G35" i="6"/>
  <c r="N32" i="6"/>
  <c r="M32" i="6"/>
  <c r="L32" i="6"/>
  <c r="L31" i="6" s="1"/>
  <c r="L24" i="6" s="1"/>
  <c r="L48" i="6" s="1"/>
  <c r="K32" i="6"/>
  <c r="K31" i="6" s="1"/>
  <c r="J32" i="6"/>
  <c r="J31" i="6" s="1"/>
  <c r="I32" i="6"/>
  <c r="H32" i="6"/>
  <c r="G32" i="6"/>
  <c r="N31" i="6"/>
  <c r="N24" i="6" s="1"/>
  <c r="M31" i="6"/>
  <c r="I31" i="6"/>
  <c r="H31" i="6"/>
  <c r="H24" i="6" s="1"/>
  <c r="H48" i="6" s="1"/>
  <c r="H79" i="6" s="1"/>
  <c r="G31" i="6"/>
  <c r="G24" i="6" s="1"/>
  <c r="G48" i="6" s="1"/>
  <c r="G79" i="6" s="1"/>
  <c r="F31" i="6"/>
  <c r="E31" i="6"/>
  <c r="E24" i="6" s="1"/>
  <c r="D31" i="6"/>
  <c r="C31" i="6"/>
  <c r="C24" i="6" s="1"/>
  <c r="C48" i="6" s="1"/>
  <c r="W30" i="6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W29" i="6"/>
  <c r="N25" i="6"/>
  <c r="M25" i="6"/>
  <c r="L25" i="6"/>
  <c r="K25" i="6"/>
  <c r="J25" i="6"/>
  <c r="J24" i="6" s="1"/>
  <c r="J48" i="6" s="1"/>
  <c r="I25" i="6"/>
  <c r="I24" i="6" s="1"/>
  <c r="I48" i="6" s="1"/>
  <c r="H25" i="6"/>
  <c r="G25" i="6"/>
  <c r="M24" i="6"/>
  <c r="M48" i="6" s="1"/>
  <c r="G23" i="6"/>
  <c r="F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F3" i="6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H13" i="4"/>
  <c r="G13" i="4"/>
  <c r="G12" i="4"/>
  <c r="H12" i="4" s="1"/>
  <c r="I12" i="4" s="1"/>
  <c r="I13" i="4" s="1"/>
  <c r="G9" i="4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K63" i="2"/>
  <c r="J61" i="2"/>
  <c r="I61" i="2"/>
  <c r="H61" i="2"/>
  <c r="G61" i="2"/>
  <c r="G63" i="2" s="1"/>
  <c r="F61" i="2"/>
  <c r="F63" i="2" s="1"/>
  <c r="E61" i="2"/>
  <c r="D61" i="2"/>
  <c r="C61" i="2"/>
  <c r="M60" i="2"/>
  <c r="L60" i="2"/>
  <c r="K60" i="2"/>
  <c r="J60" i="2"/>
  <c r="J63" i="2" s="1"/>
  <c r="I60" i="2"/>
  <c r="H60" i="2"/>
  <c r="G60" i="2"/>
  <c r="F60" i="2"/>
  <c r="E60" i="2"/>
  <c r="D60" i="2"/>
  <c r="C60" i="2"/>
  <c r="K59" i="2"/>
  <c r="L59" i="2" s="1"/>
  <c r="L63" i="2" s="1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W50" i="2" s="1"/>
  <c r="G56" i="2"/>
  <c r="F56" i="2"/>
  <c r="E56" i="2"/>
  <c r="D56" i="2"/>
  <c r="C56" i="2"/>
  <c r="R55" i="2"/>
  <c r="J55" i="2"/>
  <c r="I55" i="2"/>
  <c r="H55" i="2"/>
  <c r="G55" i="2"/>
  <c r="F55" i="2"/>
  <c r="E55" i="2"/>
  <c r="D55" i="2"/>
  <c r="S50" i="2" s="1"/>
  <c r="C55" i="2"/>
  <c r="AB54" i="2"/>
  <c r="AA54" i="2"/>
  <c r="Z54" i="2"/>
  <c r="Y54" i="2"/>
  <c r="J54" i="2"/>
  <c r="I54" i="2"/>
  <c r="H54" i="2"/>
  <c r="G54" i="2"/>
  <c r="F54" i="2"/>
  <c r="E54" i="2"/>
  <c r="D54" i="2"/>
  <c r="C54" i="2"/>
  <c r="Z53" i="2"/>
  <c r="J53" i="2"/>
  <c r="I53" i="2"/>
  <c r="I64" i="2" s="1"/>
  <c r="I68" i="2" s="1"/>
  <c r="H53" i="2"/>
  <c r="X49" i="2" s="1"/>
  <c r="G53" i="2"/>
  <c r="F53" i="2"/>
  <c r="E53" i="2"/>
  <c r="D53" i="2"/>
  <c r="C53" i="2"/>
  <c r="T52" i="2"/>
  <c r="T51" i="2"/>
  <c r="R50" i="2"/>
  <c r="J50" i="2"/>
  <c r="I50" i="2"/>
  <c r="H50" i="2"/>
  <c r="G50" i="2"/>
  <c r="F50" i="2"/>
  <c r="E50" i="2"/>
  <c r="D50" i="2"/>
  <c r="C50" i="2"/>
  <c r="W49" i="2"/>
  <c r="J49" i="2"/>
  <c r="I49" i="2"/>
  <c r="H49" i="2"/>
  <c r="G49" i="2"/>
  <c r="F49" i="2"/>
  <c r="E49" i="2"/>
  <c r="D49" i="2"/>
  <c r="S53" i="2" s="1"/>
  <c r="C49" i="2"/>
  <c r="V48" i="2"/>
  <c r="S48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D51" i="2" s="1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U51" i="2" s="1"/>
  <c r="E45" i="2"/>
  <c r="D45" i="2"/>
  <c r="C45" i="2"/>
  <c r="J44" i="2"/>
  <c r="I44" i="2"/>
  <c r="X48" i="2" s="1"/>
  <c r="H44" i="2"/>
  <c r="G44" i="2"/>
  <c r="F44" i="2"/>
  <c r="E44" i="2"/>
  <c r="D44" i="2"/>
  <c r="C44" i="2"/>
  <c r="AA43" i="2"/>
  <c r="J43" i="2"/>
  <c r="I43" i="2"/>
  <c r="H43" i="2"/>
  <c r="G43" i="2"/>
  <c r="F43" i="2"/>
  <c r="E43" i="2"/>
  <c r="D43" i="2"/>
  <c r="S52" i="2" s="1"/>
  <c r="C43" i="2"/>
  <c r="C51" i="2" s="1"/>
  <c r="J42" i="2"/>
  <c r="I42" i="2"/>
  <c r="I51" i="2" s="1"/>
  <c r="H42" i="2"/>
  <c r="G42" i="2"/>
  <c r="F42" i="2"/>
  <c r="E42" i="2"/>
  <c r="E51" i="2" s="1"/>
  <c r="D42" i="2"/>
  <c r="C42" i="2"/>
  <c r="AB40" i="2"/>
  <c r="U40" i="2"/>
  <c r="T40" i="2"/>
  <c r="M40" i="2"/>
  <c r="AB18" i="2" s="1"/>
  <c r="L40" i="2"/>
  <c r="K40" i="2"/>
  <c r="Z18" i="2" s="1"/>
  <c r="Z40" i="2" s="1"/>
  <c r="J40" i="2"/>
  <c r="I40" i="2"/>
  <c r="X18" i="2" s="1"/>
  <c r="X40" i="2" s="1"/>
  <c r="H40" i="2"/>
  <c r="G40" i="2"/>
  <c r="F40" i="2"/>
  <c r="E40" i="2"/>
  <c r="D40" i="2"/>
  <c r="S18" i="2" s="1"/>
  <c r="S40" i="2" s="1"/>
  <c r="C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G28" i="2"/>
  <c r="F28" i="2"/>
  <c r="E28" i="2"/>
  <c r="D28" i="2"/>
  <c r="C28" i="2"/>
  <c r="Y27" i="2"/>
  <c r="X27" i="2"/>
  <c r="X54" i="2" s="1"/>
  <c r="W27" i="2"/>
  <c r="W54" i="2" s="1"/>
  <c r="V27" i="2"/>
  <c r="U27" i="2"/>
  <c r="T27" i="2"/>
  <c r="S27" i="2"/>
  <c r="R27" i="2"/>
  <c r="R54" i="2" s="1"/>
  <c r="J27" i="2"/>
  <c r="I27" i="2"/>
  <c r="H27" i="2"/>
  <c r="G27" i="2"/>
  <c r="F27" i="2"/>
  <c r="D27" i="2"/>
  <c r="C27" i="2"/>
  <c r="J26" i="2"/>
  <c r="I26" i="2"/>
  <c r="H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D22" i="2"/>
  <c r="C22" i="2"/>
  <c r="C25" i="2" s="1"/>
  <c r="AB21" i="2"/>
  <c r="AA21" i="2"/>
  <c r="Z21" i="2"/>
  <c r="Y21" i="2"/>
  <c r="X21" i="2"/>
  <c r="W21" i="2"/>
  <c r="V21" i="2"/>
  <c r="U21" i="2"/>
  <c r="T21" i="2"/>
  <c r="S21" i="2"/>
  <c r="R21" i="2"/>
  <c r="K21" i="2"/>
  <c r="I21" i="2"/>
  <c r="X51" i="2" s="1"/>
  <c r="H21" i="2"/>
  <c r="W51" i="2" s="1"/>
  <c r="G21" i="2"/>
  <c r="F21" i="2"/>
  <c r="E21" i="2"/>
  <c r="T48" i="2" s="1"/>
  <c r="D21" i="2"/>
  <c r="S51" i="2" s="1"/>
  <c r="M20" i="2"/>
  <c r="M21" i="2" s="1"/>
  <c r="L20" i="2"/>
  <c r="K20" i="2"/>
  <c r="J20" i="2"/>
  <c r="H20" i="2"/>
  <c r="G20" i="2"/>
  <c r="F20" i="2"/>
  <c r="E20" i="2"/>
  <c r="D20" i="2"/>
  <c r="C20" i="2"/>
  <c r="R53" i="2" s="1"/>
  <c r="AA18" i="2"/>
  <c r="AA40" i="2" s="1"/>
  <c r="Y18" i="2"/>
  <c r="Y40" i="2" s="1"/>
  <c r="W18" i="2"/>
  <c r="W40" i="2" s="1"/>
  <c r="V18" i="2"/>
  <c r="V40" i="2" s="1"/>
  <c r="U18" i="2"/>
  <c r="T18" i="2"/>
  <c r="R18" i="2"/>
  <c r="R40" i="2" s="1"/>
  <c r="D18" i="2"/>
  <c r="C18" i="2"/>
  <c r="C14" i="2"/>
  <c r="F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I54" i="1" s="1"/>
  <c r="H51" i="1"/>
  <c r="G51" i="1"/>
  <c r="F51" i="1"/>
  <c r="E51" i="1"/>
  <c r="D51" i="1"/>
  <c r="C51" i="1"/>
  <c r="C54" i="1" s="1"/>
  <c r="J48" i="1"/>
  <c r="G48" i="1"/>
  <c r="J47" i="1"/>
  <c r="I47" i="1"/>
  <c r="H47" i="1"/>
  <c r="G47" i="1"/>
  <c r="F47" i="1"/>
  <c r="E47" i="1"/>
  <c r="E48" i="1" s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I49" i="1" s="1"/>
  <c r="H43" i="1"/>
  <c r="G43" i="1"/>
  <c r="F43" i="1"/>
  <c r="E43" i="1"/>
  <c r="D43" i="1"/>
  <c r="C43" i="1"/>
  <c r="J42" i="1"/>
  <c r="I42" i="1"/>
  <c r="H42" i="1"/>
  <c r="G42" i="1"/>
  <c r="R38" i="1" s="1"/>
  <c r="F42" i="1"/>
  <c r="F49" i="1" s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H49" i="1" s="1"/>
  <c r="G40" i="1"/>
  <c r="F40" i="1"/>
  <c r="E40" i="1"/>
  <c r="D40" i="1"/>
  <c r="C40" i="1"/>
  <c r="C49" i="1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I38" i="1" s="1"/>
  <c r="H31" i="1"/>
  <c r="G31" i="1"/>
  <c r="F31" i="1"/>
  <c r="E31" i="1"/>
  <c r="D31" i="1"/>
  <c r="C31" i="1"/>
  <c r="T30" i="1"/>
  <c r="J30" i="1"/>
  <c r="I30" i="1"/>
  <c r="T38" i="1" s="1"/>
  <c r="H30" i="1"/>
  <c r="G30" i="1"/>
  <c r="F30" i="1"/>
  <c r="E30" i="1"/>
  <c r="D30" i="1"/>
  <c r="O38" i="1" s="1"/>
  <c r="C30" i="1"/>
  <c r="J29" i="1"/>
  <c r="I29" i="1"/>
  <c r="H29" i="1"/>
  <c r="G29" i="1"/>
  <c r="G38" i="1" s="1"/>
  <c r="F29" i="1"/>
  <c r="E29" i="1"/>
  <c r="D29" i="1"/>
  <c r="C29" i="1"/>
  <c r="I27" i="1"/>
  <c r="I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I21" i="3" s="1"/>
  <c r="H21" i="1"/>
  <c r="G21" i="1"/>
  <c r="F21" i="1"/>
  <c r="E21" i="1"/>
  <c r="E21" i="3" s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H18" i="1"/>
  <c r="G18" i="1"/>
  <c r="F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E17" i="3" s="1"/>
  <c r="D17" i="1"/>
  <c r="C17" i="1"/>
  <c r="U16" i="1"/>
  <c r="T16" i="1"/>
  <c r="S16" i="1"/>
  <c r="R16" i="1"/>
  <c r="Q16" i="1"/>
  <c r="P16" i="1"/>
  <c r="O16" i="1"/>
  <c r="N16" i="1"/>
  <c r="J16" i="1"/>
  <c r="J18" i="1" s="1"/>
  <c r="J18" i="3" s="1"/>
  <c r="I16" i="1"/>
  <c r="I16" i="3" s="1"/>
  <c r="H16" i="1"/>
  <c r="G16" i="1"/>
  <c r="F16" i="1"/>
  <c r="E16" i="1"/>
  <c r="D16" i="1"/>
  <c r="C16" i="1"/>
  <c r="C16" i="3" s="1"/>
  <c r="U14" i="1"/>
  <c r="U41" i="1" s="1"/>
  <c r="T14" i="1"/>
  <c r="T42" i="1" s="1"/>
  <c r="S14" i="1"/>
  <c r="R14" i="1"/>
  <c r="Q14" i="1"/>
  <c r="P14" i="1"/>
  <c r="P41" i="1" s="1"/>
  <c r="O14" i="1"/>
  <c r="O42" i="1" s="1"/>
  <c r="N14" i="1"/>
  <c r="N42" i="1" s="1"/>
  <c r="J14" i="1"/>
  <c r="J14" i="3" s="1"/>
  <c r="I14" i="1"/>
  <c r="H14" i="1"/>
  <c r="G14" i="1"/>
  <c r="F14" i="1"/>
  <c r="E14" i="1"/>
  <c r="E14" i="3" s="1"/>
  <c r="D14" i="1"/>
  <c r="C14" i="1"/>
  <c r="J13" i="1"/>
  <c r="J13" i="3" s="1"/>
  <c r="I13" i="1"/>
  <c r="I13" i="3" s="1"/>
  <c r="H13" i="1"/>
  <c r="G13" i="1"/>
  <c r="F13" i="1"/>
  <c r="E13" i="1"/>
  <c r="D13" i="1"/>
  <c r="D13" i="3" s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I10" i="3" s="1"/>
  <c r="H10" i="1"/>
  <c r="G10" i="1"/>
  <c r="G10" i="3" s="1"/>
  <c r="F10" i="1"/>
  <c r="E10" i="1"/>
  <c r="D10" i="1"/>
  <c r="C10" i="1"/>
  <c r="U9" i="1"/>
  <c r="T9" i="1"/>
  <c r="S9" i="1"/>
  <c r="R9" i="1"/>
  <c r="Q9" i="1"/>
  <c r="P9" i="1"/>
  <c r="O9" i="1"/>
  <c r="N9" i="1"/>
  <c r="E9" i="1"/>
  <c r="E9" i="3" s="1"/>
  <c r="J8" i="1"/>
  <c r="U37" i="1" s="1"/>
  <c r="I8" i="1"/>
  <c r="T37" i="1" s="1"/>
  <c r="H8" i="1"/>
  <c r="S36" i="1" s="1"/>
  <c r="G8" i="1"/>
  <c r="F8" i="1"/>
  <c r="Q36" i="1" s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I7" i="1"/>
  <c r="H7" i="1"/>
  <c r="S40" i="1" s="1"/>
  <c r="G7" i="1"/>
  <c r="G9" i="1" s="1"/>
  <c r="F7" i="1"/>
  <c r="Q30" i="1" s="1"/>
  <c r="E7" i="1"/>
  <c r="P30" i="1" s="1"/>
  <c r="D7" i="1"/>
  <c r="D9" i="1" s="1"/>
  <c r="C7" i="1"/>
  <c r="C9" i="1" s="1"/>
  <c r="U5" i="1"/>
  <c r="P5" i="1"/>
  <c r="J5" i="1"/>
  <c r="J5" i="3" s="1"/>
  <c r="I5" i="1"/>
  <c r="I5" i="3" s="1"/>
  <c r="H5" i="1"/>
  <c r="G5" i="1"/>
  <c r="G5" i="3" s="1"/>
  <c r="F5" i="1"/>
  <c r="F5" i="3" s="1"/>
  <c r="E5" i="1"/>
  <c r="E5" i="3" s="1"/>
  <c r="D5" i="1"/>
  <c r="D5" i="3" s="1"/>
  <c r="C5" i="1"/>
  <c r="C5" i="3" s="1"/>
  <c r="C49" i="3" l="1"/>
  <c r="N31" i="1"/>
  <c r="C9" i="3"/>
  <c r="N74" i="1"/>
  <c r="C12" i="1"/>
  <c r="AB51" i="2"/>
  <c r="AB48" i="2"/>
  <c r="AB49" i="2"/>
  <c r="I38" i="3"/>
  <c r="I55" i="1"/>
  <c r="I52" i="3" s="1"/>
  <c r="T46" i="1"/>
  <c r="D9" i="3"/>
  <c r="O74" i="1"/>
  <c r="O31" i="1"/>
  <c r="D12" i="1"/>
  <c r="G38" i="3"/>
  <c r="G9" i="3"/>
  <c r="R74" i="1"/>
  <c r="R75" i="1" s="1"/>
  <c r="R31" i="1"/>
  <c r="G12" i="1"/>
  <c r="C55" i="1"/>
  <c r="N46" i="1"/>
  <c r="C69" i="2"/>
  <c r="C82" i="2"/>
  <c r="R74" i="2"/>
  <c r="C29" i="2"/>
  <c r="C31" i="2" s="1"/>
  <c r="C38" i="2"/>
  <c r="D8" i="3"/>
  <c r="O37" i="1"/>
  <c r="O36" i="1"/>
  <c r="D16" i="3"/>
  <c r="E8" i="3"/>
  <c r="P36" i="1"/>
  <c r="E13" i="3"/>
  <c r="E16" i="3"/>
  <c r="I18" i="1"/>
  <c r="I18" i="3" s="1"/>
  <c r="I22" i="3"/>
  <c r="D27" i="1"/>
  <c r="T27" i="1"/>
  <c r="C31" i="3"/>
  <c r="S37" i="1"/>
  <c r="Q40" i="1"/>
  <c r="I42" i="3"/>
  <c r="I34" i="3"/>
  <c r="H18" i="3"/>
  <c r="H22" i="3"/>
  <c r="C27" i="1"/>
  <c r="J24" i="3"/>
  <c r="J7" i="3"/>
  <c r="J11" i="3"/>
  <c r="U35" i="1"/>
  <c r="J23" i="3"/>
  <c r="J10" i="3"/>
  <c r="F13" i="3"/>
  <c r="Q42" i="1"/>
  <c r="F16" i="3"/>
  <c r="J22" i="3"/>
  <c r="E27" i="1"/>
  <c r="F30" i="3"/>
  <c r="D31" i="3"/>
  <c r="O35" i="1"/>
  <c r="R40" i="1"/>
  <c r="N41" i="1"/>
  <c r="C44" i="3"/>
  <c r="H48" i="1"/>
  <c r="U48" i="2"/>
  <c r="T49" i="2"/>
  <c r="E64" i="2"/>
  <c r="H5" i="3"/>
  <c r="H27" i="1"/>
  <c r="I11" i="3"/>
  <c r="I23" i="3"/>
  <c r="I24" i="3"/>
  <c r="I7" i="3"/>
  <c r="Q37" i="1"/>
  <c r="F8" i="3"/>
  <c r="G8" i="3"/>
  <c r="R37" i="1"/>
  <c r="R36" i="1"/>
  <c r="G13" i="3"/>
  <c r="R41" i="1"/>
  <c r="G16" i="3"/>
  <c r="C17" i="3"/>
  <c r="C21" i="3"/>
  <c r="F27" i="1"/>
  <c r="C29" i="3"/>
  <c r="G30" i="3"/>
  <c r="C33" i="3"/>
  <c r="P35" i="1"/>
  <c r="O41" i="1"/>
  <c r="P42" i="1"/>
  <c r="I48" i="1"/>
  <c r="T43" i="2"/>
  <c r="T53" i="2"/>
  <c r="E22" i="2"/>
  <c r="T47" i="2"/>
  <c r="U52" i="2"/>
  <c r="U47" i="2"/>
  <c r="R51" i="2"/>
  <c r="R49" i="2"/>
  <c r="R48" i="2"/>
  <c r="G22" i="3"/>
  <c r="F55" i="1"/>
  <c r="F53" i="3" s="1"/>
  <c r="Q46" i="1"/>
  <c r="H11" i="3"/>
  <c r="H23" i="3"/>
  <c r="S35" i="1"/>
  <c r="H24" i="3"/>
  <c r="H7" i="3"/>
  <c r="N5" i="1"/>
  <c r="C14" i="3"/>
  <c r="O5" i="1"/>
  <c r="H8" i="3"/>
  <c r="H13" i="3"/>
  <c r="D14" i="3"/>
  <c r="S42" i="1"/>
  <c r="S41" i="1"/>
  <c r="H16" i="3"/>
  <c r="D17" i="3"/>
  <c r="D21" i="3"/>
  <c r="G27" i="1"/>
  <c r="D33" i="3"/>
  <c r="Q35" i="1"/>
  <c r="C37" i="3"/>
  <c r="C38" i="1"/>
  <c r="T40" i="1"/>
  <c r="R42" i="1"/>
  <c r="U43" i="2"/>
  <c r="T55" i="2"/>
  <c r="T54" i="2"/>
  <c r="W48" i="2"/>
  <c r="G31" i="3"/>
  <c r="F32" i="3"/>
  <c r="C34" i="3"/>
  <c r="T35" i="1"/>
  <c r="D37" i="3"/>
  <c r="D38" i="1"/>
  <c r="C40" i="3"/>
  <c r="U40" i="1"/>
  <c r="Q41" i="1"/>
  <c r="U42" i="1"/>
  <c r="I53" i="3"/>
  <c r="V53" i="2"/>
  <c r="V50" i="2"/>
  <c r="G22" i="2"/>
  <c r="Z51" i="2"/>
  <c r="Z49" i="2"/>
  <c r="E82" i="2"/>
  <c r="E81" i="2"/>
  <c r="W47" i="2"/>
  <c r="W52" i="2"/>
  <c r="D82" i="2"/>
  <c r="I31" i="3"/>
  <c r="G18" i="3"/>
  <c r="J8" i="3"/>
  <c r="U36" i="1"/>
  <c r="F9" i="1"/>
  <c r="F14" i="3"/>
  <c r="J16" i="3"/>
  <c r="F17" i="3"/>
  <c r="F21" i="3"/>
  <c r="J27" i="1"/>
  <c r="F38" i="1"/>
  <c r="F29" i="3"/>
  <c r="U38" i="1"/>
  <c r="U39" i="1" s="1"/>
  <c r="F33" i="3"/>
  <c r="D34" i="3"/>
  <c r="C36" i="3"/>
  <c r="D49" i="1"/>
  <c r="T41" i="1"/>
  <c r="C43" i="3"/>
  <c r="W43" i="2"/>
  <c r="R44" i="2"/>
  <c r="V54" i="2"/>
  <c r="V55" i="2"/>
  <c r="Z48" i="2"/>
  <c r="J51" i="2"/>
  <c r="E38" i="1"/>
  <c r="E33" i="3" s="1"/>
  <c r="R5" i="1"/>
  <c r="D35" i="3"/>
  <c r="F37" i="3"/>
  <c r="E49" i="1"/>
  <c r="C42" i="3"/>
  <c r="J21" i="2"/>
  <c r="Y48" i="2" s="1"/>
  <c r="Y43" i="2"/>
  <c r="Y53" i="2"/>
  <c r="Y47" i="2"/>
  <c r="S44" i="2"/>
  <c r="D25" i="2"/>
  <c r="G51" i="2"/>
  <c r="C80" i="2"/>
  <c r="C81" i="2"/>
  <c r="C63" i="2"/>
  <c r="C24" i="3"/>
  <c r="C7" i="3"/>
  <c r="C11" i="3"/>
  <c r="C23" i="3"/>
  <c r="G21" i="3"/>
  <c r="C22" i="3"/>
  <c r="G33" i="3"/>
  <c r="D36" i="3"/>
  <c r="S5" i="1"/>
  <c r="D24" i="3"/>
  <c r="D7" i="3"/>
  <c r="D11" i="3"/>
  <c r="O40" i="1"/>
  <c r="D23" i="3"/>
  <c r="H9" i="1"/>
  <c r="D10" i="3"/>
  <c r="H14" i="3"/>
  <c r="D15" i="1"/>
  <c r="D15" i="3" s="1"/>
  <c r="H17" i="3"/>
  <c r="D18" i="1"/>
  <c r="D18" i="3" s="1"/>
  <c r="H21" i="3"/>
  <c r="D22" i="3"/>
  <c r="H38" i="1"/>
  <c r="I32" i="3"/>
  <c r="G37" i="3"/>
  <c r="H22" i="2"/>
  <c r="V43" i="2"/>
  <c r="Q5" i="1"/>
  <c r="C10" i="3"/>
  <c r="G14" i="3"/>
  <c r="G17" i="3"/>
  <c r="C18" i="1"/>
  <c r="C18" i="3" s="1"/>
  <c r="G29" i="3"/>
  <c r="O30" i="1"/>
  <c r="T5" i="1"/>
  <c r="E24" i="3"/>
  <c r="E7" i="3"/>
  <c r="E11" i="3"/>
  <c r="P40" i="1"/>
  <c r="E23" i="3"/>
  <c r="I9" i="1"/>
  <c r="E10" i="3"/>
  <c r="E12" i="1"/>
  <c r="E15" i="1" s="1"/>
  <c r="E15" i="3" s="1"/>
  <c r="I14" i="3"/>
  <c r="I17" i="3"/>
  <c r="E18" i="1"/>
  <c r="E18" i="3" s="1"/>
  <c r="E22" i="3"/>
  <c r="I29" i="3"/>
  <c r="J32" i="3"/>
  <c r="G34" i="3"/>
  <c r="F35" i="3"/>
  <c r="F36" i="3"/>
  <c r="P38" i="1"/>
  <c r="P39" i="1" s="1"/>
  <c r="F43" i="3"/>
  <c r="C46" i="3"/>
  <c r="C48" i="1"/>
  <c r="O34" i="1" s="1"/>
  <c r="R55" i="1"/>
  <c r="R45" i="1"/>
  <c r="P74" i="1"/>
  <c r="AA50" i="2"/>
  <c r="AA55" i="2"/>
  <c r="AA53" i="2"/>
  <c r="AA52" i="2"/>
  <c r="AA47" i="2"/>
  <c r="L21" i="2"/>
  <c r="J22" i="2"/>
  <c r="Y55" i="2"/>
  <c r="I82" i="2"/>
  <c r="I69" i="2"/>
  <c r="I80" i="2"/>
  <c r="C64" i="2"/>
  <c r="C68" i="2" s="1"/>
  <c r="G11" i="3"/>
  <c r="G23" i="3"/>
  <c r="G7" i="3"/>
  <c r="R30" i="1"/>
  <c r="R76" i="1"/>
  <c r="R35" i="1"/>
  <c r="G24" i="3"/>
  <c r="I8" i="3"/>
  <c r="T36" i="1"/>
  <c r="F23" i="3"/>
  <c r="F24" i="3"/>
  <c r="F7" i="3"/>
  <c r="F11" i="3"/>
  <c r="J9" i="1"/>
  <c r="F10" i="3"/>
  <c r="J17" i="3"/>
  <c r="F18" i="3"/>
  <c r="J21" i="3"/>
  <c r="F22" i="3"/>
  <c r="J29" i="3"/>
  <c r="S30" i="1"/>
  <c r="P31" i="1"/>
  <c r="J33" i="3"/>
  <c r="G36" i="3"/>
  <c r="I37" i="3"/>
  <c r="Q38" i="1"/>
  <c r="R39" i="1" s="1"/>
  <c r="G49" i="1"/>
  <c r="U53" i="1"/>
  <c r="AB52" i="2"/>
  <c r="AB55" i="2"/>
  <c r="AB53" i="2"/>
  <c r="AB47" i="2"/>
  <c r="AB50" i="2"/>
  <c r="AB43" i="2"/>
  <c r="M22" i="2"/>
  <c r="U67" i="2"/>
  <c r="U59" i="2"/>
  <c r="I79" i="6"/>
  <c r="I22" i="2"/>
  <c r="X53" i="2"/>
  <c r="X55" i="2"/>
  <c r="X50" i="2"/>
  <c r="N38" i="1"/>
  <c r="O39" i="1" s="1"/>
  <c r="C30" i="3"/>
  <c r="C52" i="3"/>
  <c r="H10" i="3"/>
  <c r="D30" i="3"/>
  <c r="U30" i="1"/>
  <c r="J34" i="3"/>
  <c r="I35" i="3"/>
  <c r="I36" i="3"/>
  <c r="P37" i="1"/>
  <c r="S38" i="1"/>
  <c r="S39" i="1" s="1"/>
  <c r="J49" i="1"/>
  <c r="F48" i="1"/>
  <c r="C51" i="3"/>
  <c r="H54" i="1"/>
  <c r="T34" i="1" s="1"/>
  <c r="R52" i="2"/>
  <c r="R47" i="2"/>
  <c r="S47" i="2"/>
  <c r="H64" i="2"/>
  <c r="H68" i="2" s="1"/>
  <c r="C78" i="6"/>
  <c r="C47" i="3"/>
  <c r="G54" i="1"/>
  <c r="S34" i="1" s="1"/>
  <c r="Z50" i="2"/>
  <c r="Z55" i="2"/>
  <c r="F51" i="2"/>
  <c r="F80" i="2" s="1"/>
  <c r="V47" i="2"/>
  <c r="G80" i="2"/>
  <c r="J64" i="2"/>
  <c r="J68" i="2" s="1"/>
  <c r="H80" i="2"/>
  <c r="K24" i="6"/>
  <c r="H51" i="2"/>
  <c r="X47" i="2"/>
  <c r="T50" i="2"/>
  <c r="I81" i="2"/>
  <c r="W60" i="2"/>
  <c r="J81" i="2"/>
  <c r="H9" i="4"/>
  <c r="G18" i="4"/>
  <c r="G19" i="4" s="1"/>
  <c r="F52" i="3"/>
  <c r="J54" i="1"/>
  <c r="U34" i="1" s="1"/>
  <c r="M65" i="2"/>
  <c r="L65" i="2"/>
  <c r="K65" i="2"/>
  <c r="Z34" i="2"/>
  <c r="Y52" i="2"/>
  <c r="Z47" i="2"/>
  <c r="V52" i="2"/>
  <c r="U50" i="2"/>
  <c r="Y59" i="2"/>
  <c r="V67" i="2"/>
  <c r="V59" i="2"/>
  <c r="N48" i="6"/>
  <c r="J78" i="6"/>
  <c r="J79" i="6" s="1"/>
  <c r="D29" i="3"/>
  <c r="E31" i="3"/>
  <c r="I33" i="3"/>
  <c r="C41" i="3"/>
  <c r="C45" i="3"/>
  <c r="C53" i="3"/>
  <c r="F22" i="2"/>
  <c r="Z52" i="2"/>
  <c r="M59" i="2"/>
  <c r="R60" i="2"/>
  <c r="K78" i="6"/>
  <c r="I30" i="3"/>
  <c r="F31" i="3"/>
  <c r="F34" i="3"/>
  <c r="C35" i="3"/>
  <c r="D48" i="1"/>
  <c r="S43" i="2"/>
  <c r="S55" i="2"/>
  <c r="S54" i="2"/>
  <c r="L57" i="2"/>
  <c r="L64" i="2" s="1"/>
  <c r="E35" i="3"/>
  <c r="U53" i="2"/>
  <c r="U55" i="2"/>
  <c r="U54" i="2"/>
  <c r="S49" i="2"/>
  <c r="Y50" i="2"/>
  <c r="Y67" i="2"/>
  <c r="G35" i="3"/>
  <c r="J38" i="1"/>
  <c r="D54" i="1"/>
  <c r="W53" i="2"/>
  <c r="K22" i="2"/>
  <c r="V51" i="2"/>
  <c r="U49" i="2"/>
  <c r="F64" i="2"/>
  <c r="F68" i="2" s="1"/>
  <c r="D64" i="2"/>
  <c r="D68" i="2" s="1"/>
  <c r="D69" i="2" s="1"/>
  <c r="D81" i="2"/>
  <c r="D63" i="2"/>
  <c r="D80" i="2"/>
  <c r="G32" i="3"/>
  <c r="E54" i="1"/>
  <c r="Z43" i="2"/>
  <c r="V49" i="2"/>
  <c r="G64" i="2"/>
  <c r="G68" i="2" s="1"/>
  <c r="W55" i="2"/>
  <c r="E80" i="2"/>
  <c r="E63" i="2"/>
  <c r="X60" i="2"/>
  <c r="D21" i="10"/>
  <c r="X52" i="2"/>
  <c r="F81" i="2"/>
  <c r="H63" i="2"/>
  <c r="G81" i="2"/>
  <c r="I63" i="2"/>
  <c r="H81" i="2"/>
  <c r="K57" i="2"/>
  <c r="K64" i="2" s="1"/>
  <c r="T59" i="2" l="1"/>
  <c r="T67" i="2"/>
  <c r="H38" i="3"/>
  <c r="F41" i="3"/>
  <c r="V60" i="2"/>
  <c r="Q55" i="1"/>
  <c r="Q53" i="1"/>
  <c r="Q45" i="1"/>
  <c r="F48" i="3"/>
  <c r="W67" i="2"/>
  <c r="W59" i="2"/>
  <c r="J38" i="3"/>
  <c r="J56" i="1"/>
  <c r="I40" i="3"/>
  <c r="M63" i="2"/>
  <c r="M57" i="2"/>
  <c r="M64" i="2" s="1"/>
  <c r="H30" i="3"/>
  <c r="F47" i="3"/>
  <c r="F46" i="3"/>
  <c r="G49" i="3"/>
  <c r="AA51" i="2"/>
  <c r="AA48" i="2"/>
  <c r="AA49" i="2"/>
  <c r="R53" i="1"/>
  <c r="S60" i="2"/>
  <c r="E29" i="3"/>
  <c r="H31" i="3"/>
  <c r="J37" i="3"/>
  <c r="F27" i="3"/>
  <c r="Q27" i="1"/>
  <c r="S55" i="1"/>
  <c r="S53" i="1"/>
  <c r="S45" i="1"/>
  <c r="E27" i="3"/>
  <c r="P27" i="1"/>
  <c r="E54" i="3"/>
  <c r="P46" i="1"/>
  <c r="E55" i="1"/>
  <c r="R67" i="2"/>
  <c r="R68" i="2"/>
  <c r="R59" i="2"/>
  <c r="F51" i="3"/>
  <c r="C27" i="3"/>
  <c r="N27" i="1"/>
  <c r="W44" i="2"/>
  <c r="H25" i="2"/>
  <c r="I51" i="3"/>
  <c r="J30" i="3"/>
  <c r="V44" i="2"/>
  <c r="G25" i="2"/>
  <c r="E32" i="3"/>
  <c r="I48" i="3"/>
  <c r="T53" i="1"/>
  <c r="T45" i="1"/>
  <c r="T55" i="1"/>
  <c r="J36" i="3"/>
  <c r="C58" i="3"/>
  <c r="C50" i="3"/>
  <c r="C55" i="3"/>
  <c r="I56" i="1"/>
  <c r="S59" i="2"/>
  <c r="S67" i="2"/>
  <c r="O53" i="1"/>
  <c r="O45" i="1"/>
  <c r="O55" i="1"/>
  <c r="Y60" i="2"/>
  <c r="F25" i="2"/>
  <c r="U44" i="2"/>
  <c r="I43" i="3"/>
  <c r="I45" i="3"/>
  <c r="I9" i="4"/>
  <c r="I18" i="4" s="1"/>
  <c r="I19" i="4" s="1"/>
  <c r="H18" i="4"/>
  <c r="H19" i="4" s="1"/>
  <c r="U45" i="1"/>
  <c r="Q39" i="1"/>
  <c r="I44" i="3"/>
  <c r="G27" i="3"/>
  <c r="R27" i="1"/>
  <c r="I46" i="3"/>
  <c r="J35" i="3"/>
  <c r="C54" i="3"/>
  <c r="K25" i="2"/>
  <c r="Z44" i="2"/>
  <c r="F69" i="2"/>
  <c r="F82" i="2"/>
  <c r="J49" i="3"/>
  <c r="J9" i="3"/>
  <c r="U31" i="1"/>
  <c r="U74" i="1"/>
  <c r="U75" i="1" s="1"/>
  <c r="U76" i="1" s="1"/>
  <c r="J12" i="1"/>
  <c r="L22" i="2"/>
  <c r="G82" i="2"/>
  <c r="G69" i="2"/>
  <c r="F38" i="3"/>
  <c r="F56" i="1"/>
  <c r="U60" i="2"/>
  <c r="D38" i="3"/>
  <c r="D56" i="1"/>
  <c r="H27" i="3"/>
  <c r="S27" i="1"/>
  <c r="P34" i="1"/>
  <c r="F49" i="3"/>
  <c r="I49" i="3"/>
  <c r="O64" i="1"/>
  <c r="D12" i="3"/>
  <c r="D25" i="1"/>
  <c r="O48" i="1" s="1"/>
  <c r="X59" i="2"/>
  <c r="X67" i="2"/>
  <c r="C48" i="3"/>
  <c r="N56" i="1"/>
  <c r="N55" i="1"/>
  <c r="N53" i="1"/>
  <c r="N48" i="1"/>
  <c r="N45" i="1"/>
  <c r="S74" i="2"/>
  <c r="D38" i="2"/>
  <c r="D29" i="2"/>
  <c r="E49" i="3"/>
  <c r="J27" i="3"/>
  <c r="U27" i="1"/>
  <c r="G12" i="3"/>
  <c r="R64" i="1"/>
  <c r="G25" i="1"/>
  <c r="G15" i="1"/>
  <c r="G15" i="3" s="1"/>
  <c r="H35" i="3"/>
  <c r="AB44" i="2"/>
  <c r="M25" i="2"/>
  <c r="U55" i="1"/>
  <c r="H34" i="3"/>
  <c r="J82" i="2"/>
  <c r="J69" i="2"/>
  <c r="J80" i="2"/>
  <c r="H36" i="3"/>
  <c r="E30" i="3"/>
  <c r="P55" i="1"/>
  <c r="O75" i="1"/>
  <c r="O76" i="1" s="1"/>
  <c r="H33" i="3"/>
  <c r="R34" i="1"/>
  <c r="E68" i="2"/>
  <c r="E69" i="2" s="1"/>
  <c r="T60" i="2"/>
  <c r="P45" i="1"/>
  <c r="C12" i="3"/>
  <c r="N64" i="1"/>
  <c r="C25" i="1"/>
  <c r="H55" i="1"/>
  <c r="H48" i="3" s="1"/>
  <c r="S46" i="1"/>
  <c r="H9" i="3"/>
  <c r="S74" i="1"/>
  <c r="H12" i="1"/>
  <c r="S31" i="1"/>
  <c r="G54" i="3"/>
  <c r="R46" i="1"/>
  <c r="G55" i="1"/>
  <c r="P75" i="1"/>
  <c r="P76" i="1" s="1"/>
  <c r="E12" i="3"/>
  <c r="P64" i="1"/>
  <c r="E25" i="1"/>
  <c r="H32" i="3"/>
  <c r="E37" i="3"/>
  <c r="F54" i="3"/>
  <c r="E25" i="2"/>
  <c r="T44" i="2"/>
  <c r="Q34" i="1"/>
  <c r="F45" i="3"/>
  <c r="D27" i="3"/>
  <c r="O27" i="1"/>
  <c r="P53" i="1"/>
  <c r="T39" i="1"/>
  <c r="N75" i="1"/>
  <c r="N76" i="1" s="1"/>
  <c r="D49" i="3"/>
  <c r="F40" i="3"/>
  <c r="E34" i="3"/>
  <c r="J54" i="3"/>
  <c r="U46" i="1"/>
  <c r="J55" i="1"/>
  <c r="H82" i="2"/>
  <c r="H69" i="2"/>
  <c r="H37" i="3"/>
  <c r="J31" i="3"/>
  <c r="C15" i="1"/>
  <c r="C15" i="3" s="1"/>
  <c r="C38" i="3"/>
  <c r="C56" i="1"/>
  <c r="D32" i="3"/>
  <c r="C32" i="3"/>
  <c r="R75" i="2"/>
  <c r="R19" i="2"/>
  <c r="R23" i="2" s="1"/>
  <c r="C39" i="2"/>
  <c r="R61" i="2" s="1"/>
  <c r="R45" i="2"/>
  <c r="D54" i="3"/>
  <c r="D55" i="1"/>
  <c r="O46" i="1"/>
  <c r="I9" i="3"/>
  <c r="T74" i="1"/>
  <c r="T31" i="1"/>
  <c r="I12" i="1"/>
  <c r="F55" i="3"/>
  <c r="F58" i="3"/>
  <c r="F50" i="3"/>
  <c r="I55" i="3"/>
  <c r="I58" i="3"/>
  <c r="I50" i="3"/>
  <c r="I41" i="3"/>
  <c r="Q24" i="6"/>
  <c r="K48" i="6"/>
  <c r="K79" i="6" s="1"/>
  <c r="X44" i="2"/>
  <c r="I25" i="2"/>
  <c r="F42" i="3"/>
  <c r="J25" i="2"/>
  <c r="Y44" i="2"/>
  <c r="H29" i="3"/>
  <c r="Y51" i="2"/>
  <c r="Y49" i="2"/>
  <c r="E38" i="3"/>
  <c r="E56" i="1"/>
  <c r="E36" i="3"/>
  <c r="R83" i="2"/>
  <c r="R84" i="2" s="1"/>
  <c r="R85" i="2" s="1"/>
  <c r="F9" i="3"/>
  <c r="Q74" i="1"/>
  <c r="F12" i="1"/>
  <c r="Q31" i="1"/>
  <c r="F44" i="3"/>
  <c r="I47" i="3"/>
  <c r="I54" i="3"/>
  <c r="D31" i="2" l="1"/>
  <c r="S83" i="2"/>
  <c r="S84" i="2" s="1"/>
  <c r="S85" i="2" s="1"/>
  <c r="T75" i="1"/>
  <c r="T76" i="1" s="1"/>
  <c r="H12" i="3"/>
  <c r="S64" i="1"/>
  <c r="H25" i="1"/>
  <c r="H15" i="1"/>
  <c r="H15" i="3" s="1"/>
  <c r="AB74" i="2"/>
  <c r="M29" i="2"/>
  <c r="M38" i="2"/>
  <c r="S75" i="2"/>
  <c r="D39" i="2"/>
  <c r="S45" i="2"/>
  <c r="S19" i="2"/>
  <c r="S23" i="2" s="1"/>
  <c r="R69" i="2"/>
  <c r="S75" i="1"/>
  <c r="S76" i="1" s="1"/>
  <c r="G38" i="2"/>
  <c r="V74" i="2"/>
  <c r="G29" i="2"/>
  <c r="E25" i="3"/>
  <c r="P32" i="1"/>
  <c r="P65" i="1"/>
  <c r="E26" i="1"/>
  <c r="P6" i="1"/>
  <c r="P56" i="1"/>
  <c r="P48" i="1"/>
  <c r="D58" i="3"/>
  <c r="D50" i="3"/>
  <c r="D55" i="3"/>
  <c r="D53" i="3"/>
  <c r="D52" i="3"/>
  <c r="D51" i="3"/>
  <c r="D40" i="3"/>
  <c r="D47" i="3"/>
  <c r="D41" i="3"/>
  <c r="D46" i="3"/>
  <c r="D44" i="3"/>
  <c r="D43" i="3"/>
  <c r="D45" i="3"/>
  <c r="D42" i="3"/>
  <c r="D25" i="3"/>
  <c r="D26" i="1"/>
  <c r="O65" i="1"/>
  <c r="O6" i="1"/>
  <c r="O32" i="1"/>
  <c r="O56" i="1"/>
  <c r="I12" i="3"/>
  <c r="T64" i="1"/>
  <c r="I25" i="1"/>
  <c r="I15" i="1"/>
  <c r="I15" i="3" s="1"/>
  <c r="H54" i="3"/>
  <c r="G25" i="3"/>
  <c r="R65" i="1"/>
  <c r="R32" i="1"/>
  <c r="G26" i="1"/>
  <c r="R6" i="1"/>
  <c r="R48" i="1"/>
  <c r="R56" i="1"/>
  <c r="D48" i="3"/>
  <c r="E58" i="3"/>
  <c r="E50" i="3"/>
  <c r="E55" i="3"/>
  <c r="E46" i="3"/>
  <c r="E47" i="3"/>
  <c r="E52" i="3"/>
  <c r="E53" i="3"/>
  <c r="E41" i="3"/>
  <c r="E42" i="3"/>
  <c r="E40" i="3"/>
  <c r="E43" i="3"/>
  <c r="E44" i="3"/>
  <c r="E51" i="3"/>
  <c r="E45" i="3"/>
  <c r="E48" i="3"/>
  <c r="H55" i="3"/>
  <c r="H50" i="3"/>
  <c r="H58" i="3"/>
  <c r="H47" i="3"/>
  <c r="H41" i="3"/>
  <c r="H49" i="3"/>
  <c r="H51" i="3"/>
  <c r="H52" i="3"/>
  <c r="H45" i="3"/>
  <c r="H53" i="3"/>
  <c r="H42" i="3"/>
  <c r="H40" i="3"/>
  <c r="H46" i="3"/>
  <c r="H44" i="3"/>
  <c r="H43" i="3"/>
  <c r="Z74" i="2"/>
  <c r="K29" i="2"/>
  <c r="K38" i="2"/>
  <c r="H56" i="1"/>
  <c r="J58" i="3"/>
  <c r="J50" i="3"/>
  <c r="J55" i="3"/>
  <c r="J52" i="3"/>
  <c r="J41" i="3"/>
  <c r="J51" i="3"/>
  <c r="J45" i="3"/>
  <c r="J43" i="3"/>
  <c r="J48" i="3"/>
  <c r="J46" i="3"/>
  <c r="J40" i="3"/>
  <c r="J42" i="3"/>
  <c r="J53" i="3"/>
  <c r="J44" i="3"/>
  <c r="J47" i="3"/>
  <c r="G55" i="3"/>
  <c r="G58" i="3"/>
  <c r="G50" i="3"/>
  <c r="G46" i="3"/>
  <c r="G51" i="3"/>
  <c r="G43" i="3"/>
  <c r="G52" i="3"/>
  <c r="G40" i="3"/>
  <c r="G44" i="3"/>
  <c r="G48" i="3"/>
  <c r="G42" i="3"/>
  <c r="G41" i="3"/>
  <c r="G45" i="3"/>
  <c r="G56" i="1"/>
  <c r="G53" i="3"/>
  <c r="G47" i="3"/>
  <c r="C25" i="3"/>
  <c r="N65" i="1"/>
  <c r="N32" i="1"/>
  <c r="N6" i="1"/>
  <c r="C26" i="1"/>
  <c r="AA44" i="2"/>
  <c r="L25" i="2"/>
  <c r="W74" i="2"/>
  <c r="H29" i="2"/>
  <c r="H38" i="2"/>
  <c r="Y74" i="2"/>
  <c r="J38" i="2"/>
  <c r="J29" i="2"/>
  <c r="F12" i="3"/>
  <c r="Q64" i="1"/>
  <c r="F15" i="1"/>
  <c r="F15" i="3" s="1"/>
  <c r="F25" i="1"/>
  <c r="X74" i="2"/>
  <c r="I38" i="2"/>
  <c r="I29" i="2"/>
  <c r="R62" i="2"/>
  <c r="R46" i="2"/>
  <c r="R70" i="2"/>
  <c r="R25" i="2"/>
  <c r="J12" i="3"/>
  <c r="U64" i="1"/>
  <c r="J25" i="1"/>
  <c r="J15" i="1"/>
  <c r="J15" i="3" s="1"/>
  <c r="F29" i="2"/>
  <c r="U74" i="2"/>
  <c r="F38" i="2"/>
  <c r="Q75" i="1"/>
  <c r="Q76" i="1" s="1"/>
  <c r="T74" i="2"/>
  <c r="E29" i="2"/>
  <c r="E38" i="2"/>
  <c r="S68" i="2"/>
  <c r="W45" i="2" l="1"/>
  <c r="W19" i="2"/>
  <c r="W23" i="2" s="1"/>
  <c r="W75" i="2"/>
  <c r="H39" i="2"/>
  <c r="W68" i="2"/>
  <c r="I31" i="2"/>
  <c r="X83" i="2"/>
  <c r="X84" i="2" s="1"/>
  <c r="X85" i="2" s="1"/>
  <c r="S62" i="2"/>
  <c r="S46" i="2"/>
  <c r="S70" i="2"/>
  <c r="S25" i="2"/>
  <c r="X75" i="2"/>
  <c r="I39" i="2"/>
  <c r="X45" i="2"/>
  <c r="X19" i="2"/>
  <c r="X23" i="2" s="1"/>
  <c r="X68" i="2"/>
  <c r="I25" i="3"/>
  <c r="I26" i="1"/>
  <c r="T6" i="1"/>
  <c r="T65" i="1"/>
  <c r="T32" i="1"/>
  <c r="T48" i="1"/>
  <c r="T56" i="1"/>
  <c r="L29" i="2"/>
  <c r="AA74" i="2"/>
  <c r="L38" i="2"/>
  <c r="P8" i="1"/>
  <c r="P11" i="1" s="1"/>
  <c r="S61" i="2"/>
  <c r="S69" i="2"/>
  <c r="J31" i="2"/>
  <c r="D9" i="2" s="1"/>
  <c r="Y83" i="2"/>
  <c r="Y84" i="2" s="1"/>
  <c r="Y85" i="2" s="1"/>
  <c r="F25" i="3"/>
  <c r="Q32" i="1"/>
  <c r="Q65" i="1"/>
  <c r="F26" i="1"/>
  <c r="Q6" i="1"/>
  <c r="Q48" i="1"/>
  <c r="Q56" i="1"/>
  <c r="AB45" i="2"/>
  <c r="AB75" i="2"/>
  <c r="AB19" i="2"/>
  <c r="M39" i="2"/>
  <c r="AB61" i="2" s="1"/>
  <c r="H31" i="2"/>
  <c r="W83" i="2"/>
  <c r="W84" i="2" s="1"/>
  <c r="W85" i="2" s="1"/>
  <c r="U45" i="2"/>
  <c r="F39" i="2"/>
  <c r="U75" i="2"/>
  <c r="U19" i="2"/>
  <c r="U23" i="2" s="1"/>
  <c r="U68" i="2"/>
  <c r="F31" i="2"/>
  <c r="U83" i="2"/>
  <c r="U84" i="2" s="1"/>
  <c r="U85" i="2" s="1"/>
  <c r="E26" i="3"/>
  <c r="P47" i="1"/>
  <c r="P57" i="1"/>
  <c r="J25" i="3"/>
  <c r="U65" i="1"/>
  <c r="J26" i="1"/>
  <c r="U6" i="1"/>
  <c r="U32" i="1"/>
  <c r="U56" i="1"/>
  <c r="U48" i="1"/>
  <c r="C26" i="3"/>
  <c r="N57" i="1"/>
  <c r="N47" i="1"/>
  <c r="M30" i="2"/>
  <c r="AB22" i="2" s="1"/>
  <c r="AB83" i="2"/>
  <c r="AB84" i="2" s="1"/>
  <c r="AB85" i="2" s="1"/>
  <c r="N8" i="1"/>
  <c r="N11" i="1" s="1"/>
  <c r="Z75" i="2"/>
  <c r="K39" i="2"/>
  <c r="Z61" i="2" s="1"/>
  <c r="Z45" i="2"/>
  <c r="Z19" i="2"/>
  <c r="R8" i="1"/>
  <c r="R11" i="1" s="1"/>
  <c r="O8" i="1"/>
  <c r="O11" i="1" s="1"/>
  <c r="K30" i="2"/>
  <c r="Z22" i="2" s="1"/>
  <c r="K31" i="2"/>
  <c r="E9" i="2" s="1"/>
  <c r="K66" i="2" s="1"/>
  <c r="Z83" i="2"/>
  <c r="Z84" i="2" s="1"/>
  <c r="Z85" i="2" s="1"/>
  <c r="G26" i="3"/>
  <c r="R47" i="1"/>
  <c r="R57" i="1"/>
  <c r="G31" i="2"/>
  <c r="V83" i="2"/>
  <c r="V84" i="2" s="1"/>
  <c r="V85" i="2" s="1"/>
  <c r="R63" i="2"/>
  <c r="R72" i="2"/>
  <c r="R71" i="2"/>
  <c r="R64" i="2"/>
  <c r="R31" i="2"/>
  <c r="R35" i="2" s="1"/>
  <c r="D26" i="3"/>
  <c r="O47" i="1"/>
  <c r="O57" i="1"/>
  <c r="H25" i="3"/>
  <c r="S32" i="1"/>
  <c r="S65" i="1"/>
  <c r="H26" i="1"/>
  <c r="S6" i="1"/>
  <c r="S56" i="1"/>
  <c r="S48" i="1"/>
  <c r="T75" i="2"/>
  <c r="E39" i="2"/>
  <c r="T19" i="2"/>
  <c r="T23" i="2" s="1"/>
  <c r="T45" i="2"/>
  <c r="T68" i="2"/>
  <c r="Y75" i="2"/>
  <c r="Y45" i="2"/>
  <c r="Y19" i="2"/>
  <c r="Y23" i="2" s="1"/>
  <c r="J39" i="2"/>
  <c r="Y68" i="2"/>
  <c r="V19" i="2"/>
  <c r="V23" i="2" s="1"/>
  <c r="V45" i="2"/>
  <c r="G39" i="2"/>
  <c r="V75" i="2"/>
  <c r="V68" i="2"/>
  <c r="E31" i="2"/>
  <c r="T83" i="2"/>
  <c r="T84" i="2" s="1"/>
  <c r="T85" i="2" s="1"/>
  <c r="R33" i="1" l="1"/>
  <c r="R66" i="1"/>
  <c r="R58" i="1"/>
  <c r="R49" i="1"/>
  <c r="R13" i="1"/>
  <c r="N49" i="1"/>
  <c r="N13" i="1"/>
  <c r="N58" i="1"/>
  <c r="N66" i="1"/>
  <c r="N33" i="1"/>
  <c r="P66" i="1"/>
  <c r="P58" i="1"/>
  <c r="P33" i="1"/>
  <c r="P13" i="1"/>
  <c r="P49" i="1"/>
  <c r="O66" i="1"/>
  <c r="O58" i="1"/>
  <c r="O33" i="1"/>
  <c r="O49" i="1"/>
  <c r="O13" i="1"/>
  <c r="F26" i="3"/>
  <c r="Q47" i="1"/>
  <c r="Q57" i="1"/>
  <c r="L30" i="2"/>
  <c r="AA22" i="2" s="1"/>
  <c r="L31" i="2"/>
  <c r="F9" i="2" s="1"/>
  <c r="L66" i="2" s="1"/>
  <c r="AA83" i="2"/>
  <c r="AA84" i="2" s="1"/>
  <c r="AA85" i="2" s="1"/>
  <c r="U8" i="1"/>
  <c r="U11" i="1" s="1"/>
  <c r="U61" i="2"/>
  <c r="U69" i="2"/>
  <c r="S76" i="2"/>
  <c r="S63" i="2"/>
  <c r="S31" i="2"/>
  <c r="S35" i="2" s="1"/>
  <c r="S72" i="2"/>
  <c r="S71" i="2"/>
  <c r="S64" i="2"/>
  <c r="J26" i="3"/>
  <c r="U57" i="1"/>
  <c r="U47" i="1"/>
  <c r="Z59" i="2"/>
  <c r="K68" i="2"/>
  <c r="Z60" i="2"/>
  <c r="T11" i="1"/>
  <c r="T8" i="1"/>
  <c r="V61" i="2"/>
  <c r="V69" i="2"/>
  <c r="M31" i="2"/>
  <c r="G9" i="2" s="1"/>
  <c r="M66" i="2" s="1"/>
  <c r="AB23" i="2"/>
  <c r="I26" i="3"/>
  <c r="T47" i="1"/>
  <c r="T57" i="1"/>
  <c r="T70" i="2"/>
  <c r="T46" i="2"/>
  <c r="T25" i="2"/>
  <c r="T62" i="2"/>
  <c r="W61" i="2"/>
  <c r="W69" i="2"/>
  <c r="X62" i="2"/>
  <c r="X25" i="2"/>
  <c r="X70" i="2"/>
  <c r="X46" i="2"/>
  <c r="T61" i="2"/>
  <c r="T69" i="2"/>
  <c r="V46" i="2"/>
  <c r="V62" i="2"/>
  <c r="V70" i="2"/>
  <c r="V25" i="2"/>
  <c r="S8" i="1"/>
  <c r="S11" i="1" s="1"/>
  <c r="Y61" i="2"/>
  <c r="Y69" i="2"/>
  <c r="H26" i="3"/>
  <c r="S57" i="1"/>
  <c r="S47" i="1"/>
  <c r="Z23" i="2"/>
  <c r="AA45" i="2"/>
  <c r="AA75" i="2"/>
  <c r="L39" i="2"/>
  <c r="AA61" i="2" s="1"/>
  <c r="AA19" i="2"/>
  <c r="AA23" i="2" s="1"/>
  <c r="W62" i="2"/>
  <c r="W70" i="2"/>
  <c r="W46" i="2"/>
  <c r="W25" i="2"/>
  <c r="Y70" i="2"/>
  <c r="Y46" i="2"/>
  <c r="Y62" i="2"/>
  <c r="Y25" i="2"/>
  <c r="U46" i="2"/>
  <c r="U62" i="2"/>
  <c r="U70" i="2"/>
  <c r="U25" i="2"/>
  <c r="Q8" i="1"/>
  <c r="Q11" i="1" s="1"/>
  <c r="X61" i="2"/>
  <c r="X69" i="2"/>
  <c r="U66" i="1" l="1"/>
  <c r="U58" i="1"/>
  <c r="U49" i="1"/>
  <c r="U33" i="1"/>
  <c r="U13" i="1"/>
  <c r="S49" i="1"/>
  <c r="S58" i="1"/>
  <c r="S66" i="1"/>
  <c r="S13" i="1"/>
  <c r="S33" i="1"/>
  <c r="Q49" i="1"/>
  <c r="Q13" i="1"/>
  <c r="Q58" i="1"/>
  <c r="Q66" i="1"/>
  <c r="Q33" i="1"/>
  <c r="AA25" i="2"/>
  <c r="AA62" i="2"/>
  <c r="AA46" i="2"/>
  <c r="V72" i="2"/>
  <c r="V76" i="2"/>
  <c r="V64" i="2"/>
  <c r="V71" i="2"/>
  <c r="V63" i="2"/>
  <c r="V31" i="2"/>
  <c r="V35" i="2" s="1"/>
  <c r="T64" i="2"/>
  <c r="T76" i="2"/>
  <c r="T63" i="2"/>
  <c r="T31" i="2"/>
  <c r="T35" i="2" s="1"/>
  <c r="T72" i="2"/>
  <c r="T71" i="2"/>
  <c r="AB62" i="2"/>
  <c r="AB46" i="2"/>
  <c r="AB25" i="2"/>
  <c r="U71" i="2"/>
  <c r="U76" i="2"/>
  <c r="U63" i="2"/>
  <c r="U64" i="2"/>
  <c r="U72" i="2"/>
  <c r="U31" i="2"/>
  <c r="U35" i="2" s="1"/>
  <c r="N59" i="1"/>
  <c r="N50" i="1"/>
  <c r="N15" i="1"/>
  <c r="Z46" i="2"/>
  <c r="Z25" i="2"/>
  <c r="Z62" i="2"/>
  <c r="P67" i="1"/>
  <c r="P59" i="1"/>
  <c r="P50" i="1"/>
  <c r="P15" i="1"/>
  <c r="W63" i="2"/>
  <c r="W64" i="2"/>
  <c r="W71" i="2"/>
  <c r="W72" i="2"/>
  <c r="W76" i="2"/>
  <c r="W31" i="2"/>
  <c r="W35" i="2" s="1"/>
  <c r="X63" i="2"/>
  <c r="X71" i="2"/>
  <c r="X72" i="2"/>
  <c r="X76" i="2"/>
  <c r="X64" i="2"/>
  <c r="X31" i="2"/>
  <c r="X35" i="2" s="1"/>
  <c r="AB60" i="2"/>
  <c r="AB59" i="2"/>
  <c r="M68" i="2"/>
  <c r="T49" i="1"/>
  <c r="T58" i="1"/>
  <c r="T66" i="1"/>
  <c r="T33" i="1"/>
  <c r="T13" i="1"/>
  <c r="R67" i="1"/>
  <c r="R50" i="1"/>
  <c r="R15" i="1"/>
  <c r="R59" i="1"/>
  <c r="Y63" i="2"/>
  <c r="Y64" i="2"/>
  <c r="Y72" i="2"/>
  <c r="Y71" i="2"/>
  <c r="Y31" i="2"/>
  <c r="Y35" i="2" s="1"/>
  <c r="Y76" i="2"/>
  <c r="L68" i="2"/>
  <c r="AA60" i="2"/>
  <c r="AA59" i="2"/>
  <c r="O59" i="1"/>
  <c r="O67" i="1"/>
  <c r="O50" i="1"/>
  <c r="O15" i="1"/>
  <c r="AB64" i="2" l="1"/>
  <c r="AB76" i="2"/>
  <c r="AB63" i="2"/>
  <c r="AB31" i="2"/>
  <c r="AB35" i="2" s="1"/>
  <c r="S59" i="1"/>
  <c r="S50" i="1"/>
  <c r="S15" i="1"/>
  <c r="S67" i="1"/>
  <c r="N51" i="1"/>
  <c r="N60" i="1"/>
  <c r="N18" i="1"/>
  <c r="R60" i="1"/>
  <c r="R51" i="1"/>
  <c r="R18" i="1"/>
  <c r="T59" i="1"/>
  <c r="T67" i="1"/>
  <c r="T15" i="1"/>
  <c r="T50" i="1"/>
  <c r="Z76" i="2"/>
  <c r="Z63" i="2"/>
  <c r="Z64" i="2"/>
  <c r="Z71" i="2"/>
  <c r="Z31" i="2"/>
  <c r="Z35" i="2" s="1"/>
  <c r="K42" i="2" s="1"/>
  <c r="Q59" i="1"/>
  <c r="Q50" i="1"/>
  <c r="Q67" i="1"/>
  <c r="Q15" i="1"/>
  <c r="O51" i="1"/>
  <c r="O18" i="1"/>
  <c r="O60" i="1"/>
  <c r="AA64" i="2"/>
  <c r="AA76" i="2"/>
  <c r="AA31" i="2"/>
  <c r="AA35" i="2" s="1"/>
  <c r="AA63" i="2"/>
  <c r="U67" i="1"/>
  <c r="U50" i="1"/>
  <c r="U59" i="1"/>
  <c r="U15" i="1"/>
  <c r="P51" i="1"/>
  <c r="P18" i="1"/>
  <c r="P60" i="1"/>
  <c r="T51" i="1" l="1"/>
  <c r="T18" i="1"/>
  <c r="T60" i="1"/>
  <c r="P61" i="1"/>
  <c r="P52" i="1"/>
  <c r="P21" i="1"/>
  <c r="P24" i="1" s="1"/>
  <c r="P25" i="1" s="1"/>
  <c r="Q51" i="1"/>
  <c r="Q60" i="1"/>
  <c r="Q18" i="1"/>
  <c r="U60" i="1"/>
  <c r="U51" i="1"/>
  <c r="U18" i="1"/>
  <c r="R61" i="1"/>
  <c r="R52" i="1"/>
  <c r="R21" i="1"/>
  <c r="R24" i="1" s="1"/>
  <c r="R25" i="1" s="1"/>
  <c r="S51" i="1"/>
  <c r="S60" i="1"/>
  <c r="S18" i="1"/>
  <c r="K51" i="2"/>
  <c r="Z68" i="2"/>
  <c r="Z67" i="2"/>
  <c r="L42" i="2"/>
  <c r="Z69" i="2"/>
  <c r="Z70" i="2"/>
  <c r="O61" i="1"/>
  <c r="O52" i="1"/>
  <c r="O21" i="1"/>
  <c r="O24" i="1" s="1"/>
  <c r="O25" i="1" s="1"/>
  <c r="Z72" i="2"/>
  <c r="N21" i="1"/>
  <c r="N24" i="1" s="1"/>
  <c r="N25" i="1" s="1"/>
  <c r="N52" i="1"/>
  <c r="N61" i="1"/>
  <c r="L51" i="2" l="1"/>
  <c r="M42" i="2"/>
  <c r="AA67" i="2"/>
  <c r="AA69" i="2"/>
  <c r="AA68" i="2"/>
  <c r="AA70" i="2"/>
  <c r="AA72" i="2"/>
  <c r="AA71" i="2"/>
  <c r="S52" i="1"/>
  <c r="S61" i="1"/>
  <c r="S21" i="1"/>
  <c r="S24" i="1" s="1"/>
  <c r="S25" i="1" s="1"/>
  <c r="U61" i="1"/>
  <c r="U52" i="1"/>
  <c r="U21" i="1"/>
  <c r="U24" i="1" s="1"/>
  <c r="U25" i="1" s="1"/>
  <c r="Q52" i="1"/>
  <c r="Q61" i="1"/>
  <c r="Q21" i="1"/>
  <c r="Q24" i="1" s="1"/>
  <c r="Q25" i="1" s="1"/>
  <c r="T52" i="1"/>
  <c r="T61" i="1"/>
  <c r="T21" i="1"/>
  <c r="T24" i="1" s="1"/>
  <c r="T25" i="1" s="1"/>
  <c r="K69" i="2"/>
  <c r="K82" i="2"/>
  <c r="K81" i="2"/>
  <c r="K80" i="2"/>
  <c r="M51" i="2" l="1"/>
  <c r="AB67" i="2"/>
  <c r="AB69" i="2"/>
  <c r="AB68" i="2"/>
  <c r="AB70" i="2"/>
  <c r="AB71" i="2"/>
  <c r="AB72" i="2"/>
  <c r="L82" i="2"/>
  <c r="L69" i="2"/>
  <c r="L81" i="2"/>
  <c r="L80" i="2"/>
  <c r="M69" i="2" l="1"/>
  <c r="M82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<sst xmlns="http://schemas.openxmlformats.org/spreadsheetml/2006/main" count="1488" uniqueCount="625">
  <si>
    <t>Company</t>
  </si>
  <si>
    <t>KAC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</si>
  <si>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</si>
  <si>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</si>
  <si>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</si>
  <si>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</si>
  <si>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</si>
  <si>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</si>
  <si>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</si>
  <si>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</si>
  <si>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</si>
  <si>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</si>
  <si>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</si>
  <si>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</si>
  <si>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</si>
  <si>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</si>
  <si>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</si>
  <si>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</si>
  <si>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</si>
  <si>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</si>
  <si>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</si>
  <si>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</si>
  <si>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</si>
  <si>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</si>
  <si>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</si>
  <si>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</si>
  <si>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</si>
  <si>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</si>
  <si>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</si>
  <si>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</si>
  <si>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</si>
  <si>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</si>
  <si>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</si>
  <si>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</si>
  <si>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</si>
  <si>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</si>
  <si>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</si>
  <si>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</si>
  <si>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</si>
  <si>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</si>
  <si>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</si>
  <si>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</si>
  <si>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</si>
  <si>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</si>
  <si>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</si>
  <si>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</si>
  <si>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</si>
  <si>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</si>
  <si>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</si>
  <si>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</si>
  <si>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</si>
  <si>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</si>
  <si>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</si>
  <si>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</si>
  <si>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</si>
  <si>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</si>
  <si>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</si>
  <si>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</si>
  <si>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</si>
  <si>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</si>
  <si>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</si>
  <si>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</si>
  <si>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</si>
  <si>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</si>
  <si>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</si>
  <si>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</si>
  <si>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</si>
  <si>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</si>
  <si>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</si>
  <si>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</si>
  <si>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</si>
  <si>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</si>
  <si>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</si>
  <si>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</si>
  <si>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</si>
  <si>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</si>
  <si>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</si>
  <si>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</si>
  <si>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</si>
  <si>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</si>
  <si>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</si>
  <si>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</si>
  <si>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</si>
  <si>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</si>
  <si>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</si>
  <si>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</si>
  <si>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</si>
  <si>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</si>
  <si>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</si>
  <si>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</si>
  <si>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</si>
  <si>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</si>
  <si>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</si>
  <si>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</si>
  <si>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</si>
  <si>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</si>
  <si>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</si>
  <si>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</si>
  <si>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</si>
  <si>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</si>
  <si>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</si>
  <si>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</si>
  <si>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</si>
  <si>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</si>
  <si>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</si>
  <si>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</si>
  <si>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</si>
  <si>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</si>
  <si>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</si>
  <si>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</si>
  <si>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</si>
  <si>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</si>
  <si>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</si>
  <si>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</si>
  <si>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</si>
  <si>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</si>
  <si>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</si>
  <si>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</si>
  <si>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</si>
  <si>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</si>
  <si>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</si>
  <si>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</si>
  <si>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</si>
  <si>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</si>
  <si>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</si>
  <si>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</si>
  <si>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</si>
  <si>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</si>
  <si>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</si>
  <si>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</si>
  <si>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</si>
  <si>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</si>
  <si>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</si>
  <si>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</si>
  <si>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</si>
  <si>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</si>
  <si>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</si>
  <si>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</si>
  <si>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</si>
  <si>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</si>
  <si>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</si>
  <si>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</si>
  <si>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</si>
  <si>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</si>
  <si>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</si>
  <si>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</si>
  <si>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</si>
  <si>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</si>
  <si>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</si>
  <si>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</si>
  <si>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</si>
  <si>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</si>
  <si>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</si>
  <si>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</si>
  <si>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</si>
  <si>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</si>
  <si>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</si>
  <si>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</si>
  <si>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</si>
  <si>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</si>
  <si>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</si>
  <si>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</si>
  <si>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</si>
  <si>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</si>
  <si>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</si>
  <si>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</si>
  <si>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</si>
  <si>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</si>
  <si>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</si>
  <si>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</si>
  <si>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</si>
  <si>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</si>
  <si>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</si>
  <si>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</si>
  <si>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</si>
  <si>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</si>
  <si>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</si>
  <si>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</si>
  <si>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</si>
  <si>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</si>
  <si>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</si>
  <si>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</si>
  <si>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</si>
  <si>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</si>
  <si>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</si>
  <si>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</si>
  <si>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</si>
  <si>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</si>
  <si>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</si>
  <si>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</si>
  <si>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</si>
  <si>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</si>
  <si>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</si>
  <si>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</si>
  <si>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</si>
  <si>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</si>
  <si>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</si>
  <si>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</si>
  <si>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</si>
  <si>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</si>
  <si>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</si>
  <si>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</si>
  <si>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</si>
  <si>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</si>
  <si>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</si>
  <si>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</si>
  <si>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</si>
  <si>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</si>
  <si>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</si>
  <si>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</si>
  <si>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</si>
  <si>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</si>
  <si>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</si>
  <si>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</si>
  <si>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</si>
  <si>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</si>
  <si>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</si>
  <si>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</si>
  <si>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</si>
  <si>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</si>
  <si>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</si>
  <si>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</si>
  <si>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</si>
  <si>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</si>
  <si>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</si>
  <si>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</si>
  <si>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</si>
  <si>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</si>
  <si>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</si>
  <si>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</si>
  <si>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</si>
  <si>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</si>
  <si>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</si>
  <si>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</si>
  <si>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</si>
  <si>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</si>
  <si>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</si>
  <si>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</si>
  <si>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</si>
  <si>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</si>
  <si>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</si>
  <si>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</si>
  <si>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</si>
  <si>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</si>
  <si>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</si>
  <si>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</si>
  <si>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</si>
  <si>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</si>
  <si>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</si>
  <si>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</si>
  <si>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</si>
  <si>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</si>
  <si>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</si>
  <si>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</si>
  <si>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</si>
  <si>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</si>
  <si>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</si>
  <si>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</si>
  <si>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</si>
  <si>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</si>
  <si>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</si>
  <si>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</si>
  <si>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</si>
  <si>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</si>
  <si>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</si>
  <si>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</si>
  <si>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</si>
  <si>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</si>
  <si>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</si>
  <si>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</si>
  <si>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</si>
  <si>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</si>
  <si>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</si>
  <si>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</si>
  <si>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</si>
  <si>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</si>
  <si>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</si>
  <si>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</si>
  <si>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</si>
  <si>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</si>
  <si>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</si>
  <si>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</si>
  <si>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</si>
  <si>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</si>
  <si>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</si>
  <si>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</si>
  <si>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</si>
  <si>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</si>
  <si>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</si>
  <si>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</si>
  <si>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</si>
  <si>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</si>
  <si>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</si>
  <si>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</si>
  <si>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</si>
  <si>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</si>
  <si>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</si>
  <si>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</si>
  <si>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</si>
  <si>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</si>
  <si>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</si>
  <si>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</si>
  <si>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</si>
  <si>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</si>
  <si>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</si>
  <si>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</si>
  <si>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</si>
  <si>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</si>
  <si>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</si>
  <si>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</si>
  <si>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</si>
  <si>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</si>
  <si>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</si>
  <si>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</si>
  <si>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</si>
  <si>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</si>
  <si>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</si>
  <si>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</si>
  <si>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</si>
  <si>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</si>
  <si>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</si>
  <si>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</si>
  <si>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</si>
  <si>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</si>
  <si>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</si>
  <si>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</si>
  <si>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</si>
  <si>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</si>
  <si>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</si>
  <si>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</si>
  <si>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</si>
  <si>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***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</si>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</sst>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0</v>
      </c>
      <c r="O6" s="187">
        <f t="shared" si="1"/>
        <v>0</v>
      </c>
      <c r="P6" s="187">
        <f t="shared" si="1"/>
        <v>0</v>
      </c>
      <c r="Q6" s="187">
        <f t="shared" si="1"/>
        <v>6343</v>
      </c>
      <c r="R6" s="187">
        <f t="shared" si="1"/>
        <v>23684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0</v>
      </c>
      <c r="D7" s="123">
        <f>SUMIF(PL.data!$D$3:$D$25, FSA!$A7, PL.data!F$3:F$25)</f>
        <v>0</v>
      </c>
      <c r="E7" s="123">
        <f>SUMIF(PL.data!$D$3:$D$25, FSA!$A7, PL.data!G$3:G$25)</f>
        <v>0</v>
      </c>
      <c r="F7" s="123">
        <f>SUMIF(PL.data!$D$3:$D$25, FSA!$A7, PL.data!H$3:H$25)</f>
        <v>70528</v>
      </c>
      <c r="G7" s="123">
        <f>SUMIF(PL.data!$D$3:$D$25, FSA!$A7, PL.data!I$3:I$25)</f>
        <v>111121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0</v>
      </c>
      <c r="D8" s="123">
        <f>-SUMIF(PL.data!$D$3:$D$25, FSA!$A8, PL.data!F$3:F$25)</f>
        <v>0</v>
      </c>
      <c r="E8" s="123">
        <f>-SUMIF(PL.data!$D$3:$D$25, FSA!$A8, PL.data!G$3:G$25)</f>
        <v>0</v>
      </c>
      <c r="F8" s="123">
        <f>-SUMIF(PL.data!$D$3:$D$25, FSA!$A8, PL.data!H$3:H$25)</f>
        <v>-46421</v>
      </c>
      <c r="G8" s="123">
        <f>-SUMIF(PL.data!$D$3:$D$25, FSA!$A8, PL.data!I$3:I$25)</f>
        <v>-69610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 t="e">
        <f>CF.data!E12-FSA!N7-FSA!N6</f>
        <v>#VALUE!</v>
      </c>
      <c r="O8" s="190" t="e">
        <f>CF.data!F12-FSA!O7-FSA!O6</f>
        <v>#VALUE!</v>
      </c>
      <c r="P8" s="190" t="e">
        <f>CF.data!G12-FSA!P7-FSA!P6</f>
        <v>#VALUE!</v>
      </c>
      <c r="Q8" s="190">
        <f>CF.data!H12-FSA!Q7-FSA!Q6</f>
        <v>650</v>
      </c>
      <c r="R8" s="190">
        <f>CF.data!I12-FSA!R7-FSA!R6</f>
        <v>-2484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0</v>
      </c>
      <c r="D9" s="187">
        <f t="shared" si="3"/>
        <v>0</v>
      </c>
      <c r="E9" s="187">
        <f t="shared" si="3"/>
        <v>0</v>
      </c>
      <c r="F9" s="187">
        <f t="shared" si="3"/>
        <v>24107</v>
      </c>
      <c r="G9" s="187">
        <f t="shared" si="3"/>
        <v>41511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0</v>
      </c>
      <c r="D10" s="123">
        <f>-SUMIF(PL.data!$D$3:$D$25, FSA!$A10, PL.data!F$3:F$25)</f>
        <v>0</v>
      </c>
      <c r="E10" s="123">
        <f>-SUMIF(PL.data!$D$3:$D$25, FSA!$A10, PL.data!G$3:G$25)</f>
        <v>0</v>
      </c>
      <c r="F10" s="123">
        <f>-SUMIF(PL.data!$D$3:$D$25, FSA!$A10, PL.data!H$3:H$25)</f>
        <v>-19134</v>
      </c>
      <c r="G10" s="123">
        <f>-SUMIF(PL.data!$D$3:$D$25, FSA!$A10, PL.data!I$3:I$25)</f>
        <v>-19354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0</v>
      </c>
      <c r="P10" s="190">
        <f>SUMIF(CF.data!$D$4:$D$43, $L10, CF.data!G$4:G$43)</f>
        <v>0</v>
      </c>
      <c r="Q10" s="190">
        <f>SUMIF(CF.data!$D$4:$D$43, $L10, CF.data!H$4:H$43)</f>
        <v>-1000</v>
      </c>
      <c r="R10" s="190">
        <f>SUMIF(CF.data!$D$4:$D$43, $L10, CF.data!I$4:I$43)</f>
        <v>-9159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 t="e">
        <f t="shared" ref="N11:U11" si="4">SUM(N6:N10)</f>
        <v>#VALUE!</v>
      </c>
      <c r="O11" s="187" t="e">
        <f t="shared" si="4"/>
        <v>#VALUE!</v>
      </c>
      <c r="P11" s="187" t="e">
        <f t="shared" si="4"/>
        <v>#VALUE!</v>
      </c>
      <c r="Q11" s="187">
        <f t="shared" si="4"/>
        <v>5993</v>
      </c>
      <c r="R11" s="187">
        <f t="shared" si="4"/>
        <v>12041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0</v>
      </c>
      <c r="D12" s="187">
        <f t="shared" si="5"/>
        <v>0</v>
      </c>
      <c r="E12" s="187">
        <f t="shared" si="5"/>
        <v>0</v>
      </c>
      <c r="F12" s="187">
        <f t="shared" si="5"/>
        <v>4973</v>
      </c>
      <c r="G12" s="187">
        <f t="shared" si="5"/>
        <v>22157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0</v>
      </c>
      <c r="O12" s="190">
        <f>SUMIF(CF.data!$D$4:$D$43, $L12, CF.data!F$4:F$43)</f>
        <v>0</v>
      </c>
      <c r="P12" s="190">
        <f>SUMIF(CF.data!$D$4:$D$43, $L12, CF.data!G$4:G$43)</f>
        <v>0</v>
      </c>
      <c r="Q12" s="190">
        <f>SUMIF(CF.data!$D$4:$D$43, $L12, CF.data!H$4:H$43)</f>
        <v>81280</v>
      </c>
      <c r="R12" s="190">
        <f>SUMIF(CF.data!$D$4:$D$43, $L12, CF.data!I$4:I$43)</f>
        <v>5693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0</v>
      </c>
      <c r="D13" s="123">
        <f>SUMIF(PL.data!$D$3:$D$25, FSA!$A13, PL.data!F$3:F$25)</f>
        <v>0</v>
      </c>
      <c r="E13" s="123">
        <f>SUMIF(PL.data!$D$3:$D$25, FSA!$A13, PL.data!G$3:G$25)</f>
        <v>0</v>
      </c>
      <c r="F13" s="123">
        <f>SUMIF(PL.data!$D$3:$D$25, FSA!$A13, PL.data!H$3:H$25)</f>
        <v>650</v>
      </c>
      <c r="G13" s="123">
        <f>SUMIF(PL.data!$D$3:$D$25, FSA!$A13, PL.data!I$3:I$25)</f>
        <v>-2560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 t="e">
        <f t="shared" ref="N13:U13" si="6">SUM(N11:N12)</f>
        <v>#VALUE!</v>
      </c>
      <c r="O13" s="187" t="e">
        <f t="shared" si="6"/>
        <v>#VALUE!</v>
      </c>
      <c r="P13" s="187" t="e">
        <f t="shared" si="6"/>
        <v>#VALUE!</v>
      </c>
      <c r="Q13" s="187">
        <f t="shared" si="6"/>
        <v>87273</v>
      </c>
      <c r="R13" s="187">
        <f t="shared" si="6"/>
        <v>17734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0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-220</v>
      </c>
      <c r="G14" s="123">
        <f>-SUMIF(PL.data!$D$3:$D$25, FSA!$A14, PL.data!I$3:I$25)</f>
        <v>-223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0</v>
      </c>
      <c r="P14" s="190">
        <f>SUMIF(CF.data!$D$4:$D$43, $L14, CF.data!G$4:G$43)</f>
        <v>0</v>
      </c>
      <c r="Q14" s="190">
        <f>SUMIF(CF.data!$D$4:$D$43, $L14, CF.data!H$4:H$43)</f>
        <v>-61</v>
      </c>
      <c r="R14" s="190">
        <f>SUMIF(CF.data!$D$4:$D$43, $L14, CF.data!I$4:I$43)</f>
        <v>-3940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0</v>
      </c>
      <c r="D15" s="123">
        <f t="shared" si="7"/>
        <v>0</v>
      </c>
      <c r="E15" s="123">
        <f t="shared" si="7"/>
        <v>0</v>
      </c>
      <c r="F15" s="123">
        <f t="shared" si="7"/>
        <v>2438</v>
      </c>
      <c r="G15" s="123">
        <f t="shared" si="7"/>
        <v>3990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 t="e">
        <f t="shared" ref="N15:U15" si="8">SUM(N13:N14)</f>
        <v>#VALUE!</v>
      </c>
      <c r="O15" s="187" t="e">
        <f t="shared" si="8"/>
        <v>#VALUE!</v>
      </c>
      <c r="P15" s="187" t="e">
        <f t="shared" si="8"/>
        <v>#VALUE!</v>
      </c>
      <c r="Q15" s="187">
        <f t="shared" si="8"/>
        <v>87212</v>
      </c>
      <c r="R15" s="187">
        <f t="shared" si="8"/>
        <v>13794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0</v>
      </c>
      <c r="D16" s="175">
        <f>SUMIF(PL.data!$D$3:$D$25, FSA!$A16, PL.data!F$3:F$25)</f>
        <v>0</v>
      </c>
      <c r="E16" s="175">
        <f>SUMIF(PL.data!$D$3:$D$25, FSA!$A16, PL.data!G$3:G$25)</f>
        <v>0</v>
      </c>
      <c r="F16" s="175">
        <f>SUMIF(PL.data!$D$3:$D$25, FSA!$A16, PL.data!H$3:H$25)</f>
        <v>7841</v>
      </c>
      <c r="G16" s="175">
        <f>SUMIF(PL.data!$D$3:$D$25, FSA!$A16, PL.data!I$3:I$25)</f>
        <v>23364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0</v>
      </c>
      <c r="O16" s="190">
        <f>SUMIF(CF.data!$D$4:$D$43, $L16, CF.data!F$4:F$43)</f>
        <v>0</v>
      </c>
      <c r="P16" s="190">
        <f>SUMIF(CF.data!$D$4:$D$43, $L16, CF.data!G$4:G$43)</f>
        <v>0</v>
      </c>
      <c r="Q16" s="190">
        <f>SUMIF(CF.data!$D$4:$D$43, $L16, CF.data!H$4:H$43)</f>
        <v>30</v>
      </c>
      <c r="R16" s="190">
        <f>SUMIF(CF.data!$D$4:$D$43, $L16, CF.data!I$4:I$43)</f>
        <v>68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0</v>
      </c>
      <c r="D17" s="123">
        <f>-SUMIF(PL.data!$D$3:$D$25, FSA!$A17, PL.data!F$3:F$25)</f>
        <v>0</v>
      </c>
      <c r="E17" s="123">
        <f>-SUMIF(PL.data!$D$3:$D$25, FSA!$A17, PL.data!G$3:G$25)</f>
        <v>0</v>
      </c>
      <c r="F17" s="123">
        <f>-SUMIF(PL.data!$D$3:$D$25, FSA!$A17, PL.data!H$3:H$25)</f>
        <v>0</v>
      </c>
      <c r="G17" s="123">
        <f>-SUMIF(PL.data!$D$3:$D$25, FSA!$A17, PL.data!I$3:I$25)</f>
        <v>-5253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-2558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0</v>
      </c>
      <c r="D18" s="187">
        <f t="shared" si="9"/>
        <v>0</v>
      </c>
      <c r="E18" s="187">
        <f t="shared" si="9"/>
        <v>0</v>
      </c>
      <c r="F18" s="187">
        <f t="shared" si="9"/>
        <v>7841</v>
      </c>
      <c r="G18" s="187">
        <f t="shared" si="9"/>
        <v>18111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 t="e">
        <f t="shared" ref="N18:U18" si="10">SUM(N15:N17)</f>
        <v>#VALUE!</v>
      </c>
      <c r="O18" s="194" t="e">
        <f t="shared" si="10"/>
        <v>#VALUE!</v>
      </c>
      <c r="P18" s="194" t="e">
        <f t="shared" si="10"/>
        <v>#VALUE!</v>
      </c>
      <c r="Q18" s="194">
        <f t="shared" si="10"/>
        <v>84684</v>
      </c>
      <c r="R18" s="194">
        <f t="shared" si="10"/>
        <v>13862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0</v>
      </c>
      <c r="P20" s="190">
        <f>SUMIF(CF.data!$D$4:$D$43, $L20, CF.data!G$4:G$43)</f>
        <v>0</v>
      </c>
      <c r="Q20" s="190">
        <f>SUMIF(CF.data!$D$4:$D$43, $L20, CF.data!H$4:H$43)</f>
        <v>-83500</v>
      </c>
      <c r="R20" s="190">
        <f>SUMIF(CF.data!$D$4:$D$43, $L20, CF.data!I$4:I$43)</f>
        <v>-15679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0</v>
      </c>
      <c r="D21" s="196">
        <f>SUMIF(CF.data!$D$4:$D$43, FSA!$A21, CF.data!F$4:F$43)</f>
        <v>0</v>
      </c>
      <c r="E21" s="196">
        <f>SUMIF(CF.data!$D$4:$D$43, FSA!$A21, CF.data!G$4:G$43)</f>
        <v>0</v>
      </c>
      <c r="F21" s="196">
        <f>SUMIF(CF.data!$D$4:$D$43, FSA!$A21, CF.data!H$4:H$43)</f>
        <v>1370</v>
      </c>
      <c r="G21" s="196">
        <f>SUMIF(CF.data!$D$4:$D$43, FSA!$A21, CF.data!I$4:I$43)</f>
        <v>1527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 t="e">
        <f t="shared" ref="N21:U21" si="11">SUM(N18:N20)</f>
        <v>#VALUE!</v>
      </c>
      <c r="O21" s="198" t="e">
        <f t="shared" si="11"/>
        <v>#VALUE!</v>
      </c>
      <c r="P21" s="198" t="e">
        <f t="shared" si="11"/>
        <v>#VALUE!</v>
      </c>
      <c r="Q21" s="198">
        <f t="shared" si="11"/>
        <v>1184</v>
      </c>
      <c r="R21" s="198">
        <f t="shared" si="11"/>
        <v>-1817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 t="e">
        <f t="shared" ref="N24:U24" si="12">SUM(N21:N23)</f>
        <v>#VALUE!</v>
      </c>
      <c r="O24" s="199" t="e">
        <f t="shared" si="12"/>
        <v>#VALUE!</v>
      </c>
      <c r="P24" s="199" t="e">
        <f t="shared" si="12"/>
        <v>#VALUE!</v>
      </c>
      <c r="Q24" s="199">
        <f t="shared" si="12"/>
        <v>1184</v>
      </c>
      <c r="R24" s="199">
        <f t="shared" si="12"/>
        <v>-1817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0</v>
      </c>
      <c r="D25" s="196">
        <f t="shared" si="13"/>
        <v>0</v>
      </c>
      <c r="E25" s="196">
        <f t="shared" si="13"/>
        <v>0</v>
      </c>
      <c r="F25" s="196">
        <f t="shared" si="13"/>
        <v>6343</v>
      </c>
      <c r="G25" s="196">
        <f t="shared" si="13"/>
        <v>23684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 t="e">
        <f>N24-CF.data!E40</f>
        <v>#VALUE!</v>
      </c>
      <c r="O25" s="200" t="e">
        <f>O24-CF.data!F40</f>
        <v>#VALUE!</v>
      </c>
      <c r="P25" s="200" t="e">
        <f>P24-CF.data!G40</f>
        <v>#VALUE!</v>
      </c>
      <c r="Q25" s="200">
        <f>Q24-CF.data!H40</f>
        <v>1</v>
      </c>
      <c r="R25" s="200">
        <f>R24-CF.data!I40</f>
        <v>-1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0</v>
      </c>
      <c r="D26" s="196">
        <f t="shared" si="14"/>
        <v>0</v>
      </c>
      <c r="E26" s="196">
        <f t="shared" si="14"/>
        <v>0</v>
      </c>
      <c r="F26" s="196">
        <f t="shared" si="14"/>
        <v>6343</v>
      </c>
      <c r="G26" s="196">
        <f t="shared" si="14"/>
        <v>23684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0</v>
      </c>
      <c r="D29" s="202">
        <f>SUMIF(BS.data!$D$5:$D$116,FSA!$A29,BS.data!F$5:F$116)</f>
        <v>0</v>
      </c>
      <c r="E29" s="202">
        <f>SUMIF(BS.data!$D$5:$D$116,FSA!$A29,BS.data!G$5:G$116)</f>
        <v>0</v>
      </c>
      <c r="F29" s="202">
        <f>SUMIF(BS.data!$D$5:$D$116,FSA!$A29,BS.data!H$5:H$116)</f>
        <v>5051</v>
      </c>
      <c r="G29" s="202">
        <f>SUMIF(BS.data!$D$5:$D$116,FSA!$A29,BS.data!I$5:I$116)</f>
        <v>3235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0</v>
      </c>
      <c r="D30" s="202">
        <f>SUMIF(BS.data!$D$5:$D$116,FSA!$A30,BS.data!F$5:F$116)</f>
        <v>0</v>
      </c>
      <c r="E30" s="202">
        <f>SUMIF(BS.data!$D$5:$D$116,FSA!$A30,BS.data!G$5:G$116)</f>
        <v>0</v>
      </c>
      <c r="F30" s="202">
        <f>SUMIF(BS.data!$D$5:$D$116,FSA!$A30,BS.data!H$5:H$116)</f>
        <v>13238</v>
      </c>
      <c r="G30" s="202">
        <f>SUMIF(BS.data!$D$5:$D$116,FSA!$A30,BS.data!I$5:I$116)</f>
        <v>15471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 t="e">
        <f t="shared" ref="O30:U30" si="17">D7/C7-1</f>
        <v>#DIV/0!</v>
      </c>
      <c r="P30" s="204" t="e">
        <f t="shared" si="17"/>
        <v>#DIV/0!</v>
      </c>
      <c r="Q30" s="204" t="e">
        <f t="shared" si="17"/>
        <v>#DIV/0!</v>
      </c>
      <c r="R30" s="204">
        <f t="shared" si="17"/>
        <v>0.57555864337568052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0</v>
      </c>
      <c r="D31" s="202">
        <f>SUMIF(BS.data!$D$5:$D$116,FSA!$A31,BS.data!F$5:F$116)</f>
        <v>0</v>
      </c>
      <c r="E31" s="202">
        <f>SUMIF(BS.data!$D$5:$D$116,FSA!$A31,BS.data!G$5:G$116)</f>
        <v>0</v>
      </c>
      <c r="F31" s="202">
        <f>SUMIF(BS.data!$D$5:$D$116,FSA!$A31,BS.data!H$5:H$116)</f>
        <v>0</v>
      </c>
      <c r="G31" s="202">
        <f>SUMIF(BS.data!$D$5:$D$116,FSA!$A31,BS.data!I$5:I$116)</f>
        <v>0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 t="e">
        <f t="shared" ref="N31:U31" si="18">C9/C7</f>
        <v>#DIV/0!</v>
      </c>
      <c r="O31" s="205" t="e">
        <f t="shared" si="18"/>
        <v>#DIV/0!</v>
      </c>
      <c r="P31" s="205" t="e">
        <f t="shared" si="18"/>
        <v>#DIV/0!</v>
      </c>
      <c r="Q31" s="205">
        <f t="shared" si="18"/>
        <v>0.34180750907441015</v>
      </c>
      <c r="R31" s="205">
        <f t="shared" si="18"/>
        <v>0.37356575264801434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0</v>
      </c>
      <c r="D32" s="202">
        <f>SUMIF(BS.data!$D$5:$D$116,FSA!$A32,BS.data!F$5:F$116)</f>
        <v>0</v>
      </c>
      <c r="E32" s="202">
        <f>SUMIF(BS.data!$D$5:$D$116,FSA!$A32,BS.data!G$5:G$116)</f>
        <v>0</v>
      </c>
      <c r="F32" s="202">
        <f>SUMIF(BS.data!$D$5:$D$116,FSA!$A32,BS.data!H$5:H$116)</f>
        <v>15988</v>
      </c>
      <c r="G32" s="202">
        <f>SUMIF(BS.data!$D$5:$D$116,FSA!$A32,BS.data!I$5:I$116)</f>
        <v>17637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 t="e">
        <f t="shared" ref="N32:U32" si="19">C25/C7</f>
        <v>#DIV/0!</v>
      </c>
      <c r="O32" s="206" t="e">
        <f t="shared" si="19"/>
        <v>#DIV/0!</v>
      </c>
      <c r="P32" s="206" t="e">
        <f t="shared" si="19"/>
        <v>#DIV/0!</v>
      </c>
      <c r="Q32" s="206">
        <f t="shared" si="19"/>
        <v>8.9935911978221414E-2</v>
      </c>
      <c r="R32" s="206">
        <f t="shared" si="19"/>
        <v>0.21313703080425841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0</v>
      </c>
      <c r="E33" s="202">
        <f>SUMIF(BS.data!$D$5:$D$116,FSA!$A33,BS.data!G$5:G$116)</f>
        <v>0</v>
      </c>
      <c r="F33" s="202">
        <f>SUMIF(BS.data!$D$5:$D$116,FSA!$A33,BS.data!H$5:H$116)</f>
        <v>1977</v>
      </c>
      <c r="G33" s="202">
        <f>SUMIF(BS.data!$D$5:$D$116,FSA!$A33,BS.data!I$5:I$116)</f>
        <v>1271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 t="e">
        <f t="shared" ref="N33:U33" si="20">N11/C7</f>
        <v>#VALUE!</v>
      </c>
      <c r="O33" s="205" t="e">
        <f t="shared" si="20"/>
        <v>#VALUE!</v>
      </c>
      <c r="P33" s="205" t="e">
        <f t="shared" si="20"/>
        <v>#VALUE!</v>
      </c>
      <c r="Q33" s="205">
        <f t="shared" si="20"/>
        <v>8.4973343920145189E-2</v>
      </c>
      <c r="R33" s="205">
        <f t="shared" si="20"/>
        <v>0.10835935601731446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0</v>
      </c>
      <c r="D34" s="202">
        <f>SUMIF(BS.data!$D$5:$D$116,FSA!$A34,BS.data!F$5:F$116)</f>
        <v>0</v>
      </c>
      <c r="E34" s="202">
        <f>SUMIF(BS.data!$D$5:$D$116,FSA!$A34,BS.data!G$5:G$116)</f>
        <v>0</v>
      </c>
      <c r="F34" s="202">
        <f>SUMIF(BS.data!$D$5:$D$116,FSA!$A34,BS.data!H$5:H$116)</f>
        <v>241943</v>
      </c>
      <c r="G34" s="202">
        <f>SUMIF(BS.data!$D$5:$D$116,FSA!$A34,BS.data!I$5:I$116)</f>
        <v>245764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 t="e">
        <f t="shared" ref="O34:U34" si="21">(D16-D14)/(AVERAGE(C48+C54,D48+D54))</f>
        <v>#DIV/0!</v>
      </c>
      <c r="P34" s="207" t="e">
        <f t="shared" si="21"/>
        <v>#DIV/0!</v>
      </c>
      <c r="Q34" s="207">
        <f t="shared" si="21"/>
        <v>5.1337409247229654E-2</v>
      </c>
      <c r="R34" s="207">
        <f t="shared" si="21"/>
        <v>7.3003070294896874E-2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0</v>
      </c>
      <c r="D35" s="202">
        <f>SUMIF(BS.data!$D$5:$D$116,FSA!$A35,BS.data!F$5:F$116)</f>
        <v>0</v>
      </c>
      <c r="E35" s="202">
        <f>SUMIF(BS.data!$D$5:$D$116,FSA!$A35,BS.data!G$5:G$116)</f>
        <v>0</v>
      </c>
      <c r="F35" s="202">
        <f>SUMIF(BS.data!$D$5:$D$116,FSA!$A35,BS.data!H$5:H$116)</f>
        <v>76970</v>
      </c>
      <c r="G35" s="202">
        <f>SUMIF(BS.data!$D$5:$D$116,FSA!$A35,BS.data!I$5:I$116)</f>
        <v>76469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 t="e">
        <f t="shared" ref="O35:U35" si="22">(AVERAGE(C30:D30)/D7)*365</f>
        <v>#DIV/0!</v>
      </c>
      <c r="P35" s="131" t="e">
        <f t="shared" si="22"/>
        <v>#DIV/0!</v>
      </c>
      <c r="Q35" s="131">
        <f t="shared" si="22"/>
        <v>34.254976746823957</v>
      </c>
      <c r="R35" s="131">
        <f t="shared" si="22"/>
        <v>47.150336120085306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0</v>
      </c>
      <c r="D36" s="202">
        <f>SUMIF(BS.data!$D$5:$D$116,FSA!$A36,BS.data!F$5:F$116)</f>
        <v>0</v>
      </c>
      <c r="E36" s="202">
        <f>SUMIF(BS.data!$D$5:$D$116,FSA!$A36,BS.data!G$5:G$116)</f>
        <v>0</v>
      </c>
      <c r="F36" s="202">
        <f>SUMIF(BS.data!$D$5:$D$116,FSA!$A36,BS.data!H$5:H$116)</f>
        <v>139641</v>
      </c>
      <c r="G36" s="202">
        <f>SUMIF(BS.data!$D$5:$D$116,FSA!$A36,BS.data!I$5:I$116)</f>
        <v>155791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 t="e">
        <f t="shared" ref="O36:U36" si="23">(AVERAGE(C31:D31)/-D8)*365</f>
        <v>#DIV/0!</v>
      </c>
      <c r="P36" s="131" t="e">
        <f t="shared" si="23"/>
        <v>#DIV/0!</v>
      </c>
      <c r="Q36" s="131">
        <f t="shared" si="23"/>
        <v>0</v>
      </c>
      <c r="R36" s="131">
        <f t="shared" si="23"/>
        <v>0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184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 t="e">
        <f t="shared" ref="O37:U37" si="24">(AVERAGE(C40:D40)/-D8)*365</f>
        <v>#DIV/0!</v>
      </c>
      <c r="P37" s="131" t="e">
        <f t="shared" si="24"/>
        <v>#DIV/0!</v>
      </c>
      <c r="Q37" s="131">
        <f t="shared" si="24"/>
        <v>13.355000969388856</v>
      </c>
      <c r="R37" s="131">
        <f t="shared" si="24"/>
        <v>18.008799023128862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0</v>
      </c>
      <c r="D38" s="208">
        <f t="shared" si="25"/>
        <v>0</v>
      </c>
      <c r="E38" s="208">
        <f t="shared" si="25"/>
        <v>0</v>
      </c>
      <c r="F38" s="208">
        <f t="shared" si="25"/>
        <v>494808</v>
      </c>
      <c r="G38" s="208">
        <f t="shared" si="25"/>
        <v>515822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0</v>
      </c>
      <c r="O38" s="209">
        <f t="shared" si="26"/>
        <v>0</v>
      </c>
      <c r="P38" s="209">
        <f t="shared" si="26"/>
        <v>0</v>
      </c>
      <c r="Q38" s="209">
        <f t="shared" si="26"/>
        <v>-113944</v>
      </c>
      <c r="R38" s="209">
        <f t="shared" si="26"/>
        <v>-67612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 t="e">
        <f t="shared" ref="O39:U39" si="27">(O38+N38)/2/D7</f>
        <v>#DIV/0!</v>
      </c>
      <c r="P39" s="133" t="e">
        <f t="shared" si="27"/>
        <v>#DIV/0!</v>
      </c>
      <c r="Q39" s="133">
        <f t="shared" si="27"/>
        <v>-0.80779264972776765</v>
      </c>
      <c r="R39" s="133">
        <f t="shared" si="27"/>
        <v>-0.81692929329289699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0</v>
      </c>
      <c r="D40" s="202">
        <f>SUMIF(BS.data!$D$5:$D$116,FSA!$A40,BS.data!F$5:F$116)</f>
        <v>0</v>
      </c>
      <c r="E40" s="202">
        <f>SUMIF(BS.data!$D$5:$D$116,FSA!$A40,BS.data!G$5:G$116)</f>
        <v>0</v>
      </c>
      <c r="F40" s="202">
        <f>SUMIF(BS.data!$D$5:$D$116,FSA!$A40,BS.data!H$5:H$116)</f>
        <v>3397</v>
      </c>
      <c r="G40" s="202">
        <f>SUMIF(BS.data!$D$5:$D$116,FSA!$A40,BS.data!I$5:I$116)</f>
        <v>3472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 t="e">
        <f t="shared" ref="O40:U40" si="28">D7/AVERAGE(C36:D36)</f>
        <v>#DIV/0!</v>
      </c>
      <c r="P40" s="210" t="e">
        <f t="shared" si="28"/>
        <v>#DIV/0!</v>
      </c>
      <c r="Q40" s="210">
        <f t="shared" si="28"/>
        <v>1.0101331270901812</v>
      </c>
      <c r="R40" s="210">
        <f t="shared" si="28"/>
        <v>0.75226109561591159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0</v>
      </c>
      <c r="D41" s="202">
        <f>SUMIF(BS.data!$D$5:$D$116,FSA!$A41,BS.data!F$5:F$116)</f>
        <v>0</v>
      </c>
      <c r="E41" s="202">
        <f>SUMIF(BS.data!$D$5:$D$116,FSA!$A41,BS.data!G$5:G$116)</f>
        <v>0</v>
      </c>
      <c r="F41" s="202">
        <f>SUMIF(BS.data!$D$5:$D$116,FSA!$A41,BS.data!H$5:H$116)</f>
        <v>916</v>
      </c>
      <c r="G41" s="202">
        <f>SUMIF(BS.data!$D$5:$D$116,FSA!$A41,BS.data!I$5:I$116)</f>
        <v>1474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 t="e">
        <f t="shared" ref="N41:U41" si="29">-N14/C21</f>
        <v>#DIV/0!</v>
      </c>
      <c r="O41" s="137" t="e">
        <f t="shared" si="29"/>
        <v>#DIV/0!</v>
      </c>
      <c r="P41" s="137" t="e">
        <f t="shared" si="29"/>
        <v>#DIV/0!</v>
      </c>
      <c r="Q41" s="137">
        <f t="shared" si="29"/>
        <v>4.4525547445255477E-2</v>
      </c>
      <c r="R41" s="137">
        <f t="shared" si="29"/>
        <v>2.5802226588081205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0</v>
      </c>
      <c r="D42" s="202">
        <f>SUMIF(BS.data!$D$5:$D$116,FSA!$A42,BS.data!F$5:F$116)</f>
        <v>0</v>
      </c>
      <c r="E42" s="202">
        <f>SUMIF(BS.data!$D$5:$D$116,FSA!$A42,BS.data!G$5:G$116)</f>
        <v>0</v>
      </c>
      <c r="F42" s="202">
        <f>SUMIF(BS.data!$D$5:$D$116,FSA!$A42,BS.data!H$5:H$116)</f>
        <v>140834</v>
      </c>
      <c r="G42" s="202">
        <f>SUMIF(BS.data!$D$5:$D$116,FSA!$A42,BS.data!I$5:I$116)</f>
        <v>97045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 t="e">
        <f t="shared" ref="N42:U42" si="30">-N14/C7</f>
        <v>#DIV/0!</v>
      </c>
      <c r="O42" s="138" t="e">
        <f t="shared" si="30"/>
        <v>#DIV/0!</v>
      </c>
      <c r="P42" s="138" t="e">
        <f t="shared" si="30"/>
        <v>#DIV/0!</v>
      </c>
      <c r="Q42" s="138">
        <f t="shared" si="30"/>
        <v>8.649047186932849E-4</v>
      </c>
      <c r="R42" s="138">
        <f t="shared" si="30"/>
        <v>3.5456844340853666E-2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0</v>
      </c>
      <c r="D44" s="202">
        <f>SUMIF(BS.data!$D$5:$D$116,FSA!$A44,BS.data!F$5:F$116)</f>
        <v>0</v>
      </c>
      <c r="E44" s="202">
        <f>SUMIF(BS.data!$D$5:$D$116,FSA!$A44,BS.data!G$5:G$116)</f>
        <v>0</v>
      </c>
      <c r="F44" s="202">
        <f>SUMIF(BS.data!$D$5:$D$116,FSA!$A44,BS.data!H$5:H$116)</f>
        <v>15429</v>
      </c>
      <c r="G44" s="202">
        <f>SUMIF(BS.data!$D$5:$D$116,FSA!$A44,BS.data!I$5:I$116)</f>
        <v>73626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0</v>
      </c>
      <c r="D45" s="202">
        <f>SUMIF(BS.data!$D$5:$D$116,FSA!$A45,BS.data!F$5:F$116)</f>
        <v>0</v>
      </c>
      <c r="E45" s="202">
        <f>SUMIF(BS.data!$D$5:$D$116,FSA!$A45,BS.data!G$5:G$116)</f>
        <v>0</v>
      </c>
      <c r="F45" s="202">
        <f>SUMIF(BS.data!$D$5:$D$116,FSA!$A45,BS.data!H$5:H$116)</f>
        <v>20191</v>
      </c>
      <c r="G45" s="202">
        <f>SUMIF(BS.data!$D$5:$D$116,FSA!$A45,BS.data!I$5:I$116)</f>
        <v>8054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 t="e">
        <f t="shared" ref="N45:U45" si="31">C48/C54</f>
        <v>#DIV/0!</v>
      </c>
      <c r="O45" s="136" t="e">
        <f t="shared" si="31"/>
        <v>#DIV/0!</v>
      </c>
      <c r="P45" s="136" t="e">
        <f t="shared" si="31"/>
        <v>#DIV/0!</v>
      </c>
      <c r="Q45" s="136">
        <f t="shared" si="31"/>
        <v>8.3191790630247654E-3</v>
      </c>
      <c r="R45" s="136">
        <f t="shared" si="31"/>
        <v>7.8619739592973685E-3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0</v>
      </c>
      <c r="E46" s="202">
        <f>SUMIF(BS.data!$D$5:$D$116,FSA!$A46,BS.data!G$5:G$116)</f>
        <v>0</v>
      </c>
      <c r="F46" s="202">
        <f>SUMIF(BS.data!$D$5:$D$116,FSA!$A46,BS.data!H$5:H$116)</f>
        <v>2591</v>
      </c>
      <c r="G46" s="202">
        <f>SUMIF(BS.data!$D$5:$D$116,FSA!$A46,BS.data!I$5:I$116)</f>
        <v>2591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 t="e">
        <f t="shared" ref="N46:U46" si="32">C54/C49</f>
        <v>#DIV/0!</v>
      </c>
      <c r="O46" s="137" t="e">
        <f t="shared" si="32"/>
        <v>#DIV/0!</v>
      </c>
      <c r="P46" s="137" t="e">
        <f t="shared" si="32"/>
        <v>#DIV/0!</v>
      </c>
      <c r="Q46" s="137">
        <f t="shared" si="32"/>
        <v>1.6985841904907339</v>
      </c>
      <c r="R46" s="137">
        <f t="shared" si="32"/>
        <v>1.7693410357453478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 t="e">
        <f t="shared" ref="N47:U47" si="33">((C24*8)+C48)/C26</f>
        <v>#DIV/0!</v>
      </c>
      <c r="O47" s="211" t="e">
        <f t="shared" si="33"/>
        <v>#DIV/0!</v>
      </c>
      <c r="P47" s="211" t="e">
        <f t="shared" si="33"/>
        <v>#DIV/0!</v>
      </c>
      <c r="Q47" s="211">
        <f t="shared" si="33"/>
        <v>0.40848179095065429</v>
      </c>
      <c r="R47" s="211">
        <f t="shared" si="33"/>
        <v>0.10939875021111299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0</v>
      </c>
      <c r="E48" s="208">
        <f t="shared" si="34"/>
        <v>0</v>
      </c>
      <c r="F48" s="208">
        <f t="shared" si="34"/>
        <v>2591</v>
      </c>
      <c r="G48" s="208">
        <f t="shared" si="34"/>
        <v>2591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 t="e">
        <f t="shared" ref="N48:U48" si="35">+C48/C25</f>
        <v>#DIV/0!</v>
      </c>
      <c r="O48" s="174" t="e">
        <f t="shared" si="35"/>
        <v>#DIV/0!</v>
      </c>
      <c r="P48" s="174" t="e">
        <f t="shared" si="35"/>
        <v>#DIV/0!</v>
      </c>
      <c r="Q48" s="174">
        <f t="shared" si="35"/>
        <v>0.40848179095065429</v>
      </c>
      <c r="R48" s="174">
        <f t="shared" si="35"/>
        <v>0.10939875021111299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0</v>
      </c>
      <c r="D49" s="208">
        <f t="shared" si="36"/>
        <v>0</v>
      </c>
      <c r="E49" s="208">
        <f t="shared" si="36"/>
        <v>0</v>
      </c>
      <c r="F49" s="208">
        <f t="shared" si="36"/>
        <v>183358</v>
      </c>
      <c r="G49" s="208">
        <f t="shared" si="36"/>
        <v>186262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#VALUE!</v>
      </c>
      <c r="O49" s="136" t="e">
        <f t="shared" si="37"/>
        <v>#VALUE!</v>
      </c>
      <c r="P49" s="136" t="e">
        <f t="shared" si="37"/>
        <v>#VALUE!</v>
      </c>
      <c r="Q49" s="136">
        <f t="shared" si="37"/>
        <v>2.313006561173292</v>
      </c>
      <c r="R49" s="136">
        <f t="shared" si="37"/>
        <v>4.6472404477035889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 t="e">
        <f t="shared" ref="N50:U50" si="38">N13/C48</f>
        <v>#VALUE!</v>
      </c>
      <c r="O50" s="136" t="e">
        <f t="shared" si="38"/>
        <v>#VALUE!</v>
      </c>
      <c r="P50" s="136" t="e">
        <f t="shared" si="38"/>
        <v>#VALUE!</v>
      </c>
      <c r="Q50" s="136">
        <f t="shared" si="38"/>
        <v>33.683133925125432</v>
      </c>
      <c r="R50" s="136">
        <f t="shared" si="38"/>
        <v>6.8444615978386727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0</v>
      </c>
      <c r="D51" s="202">
        <f>SUMIF(BS.data!$D$5:$D$116,FSA!$A51,BS.data!F$5:F$116)</f>
        <v>0</v>
      </c>
      <c r="E51" s="202">
        <f>SUMIF(BS.data!$D$5:$D$116,FSA!$A51,BS.data!G$5:G$116)</f>
        <v>0</v>
      </c>
      <c r="F51" s="202">
        <f>SUMIF(BS.data!$D$5:$D$116,FSA!$A51,BS.data!H$5:H$116)</f>
        <v>243543</v>
      </c>
      <c r="G51" s="202">
        <f>SUMIF(BS.data!$D$5:$D$116,FSA!$A51,BS.data!I$5:I$116)</f>
        <v>243543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#VALUE!</v>
      </c>
      <c r="O51" s="136" t="e">
        <f t="shared" si="39"/>
        <v>#VALUE!</v>
      </c>
      <c r="P51" s="136" t="e">
        <f t="shared" si="39"/>
        <v>#VALUE!</v>
      </c>
      <c r="Q51" s="136">
        <f t="shared" si="39"/>
        <v>33.659590891547666</v>
      </c>
      <c r="R51" s="136">
        <f t="shared" si="39"/>
        <v>5.3238131995368585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0</v>
      </c>
      <c r="D52" s="202">
        <f>SUMIF(BS.data!$D$5:$D$116,FSA!$A52,BS.data!F$5:F$116)</f>
        <v>0</v>
      </c>
      <c r="E52" s="202">
        <f>SUMIF(BS.data!$D$5:$D$116,FSA!$A52,BS.data!G$5:G$116)</f>
        <v>0</v>
      </c>
      <c r="F52" s="202">
        <f>SUMIF(BS.data!$D$5:$D$116,FSA!$A52,BS.data!H$5:H$116)</f>
        <v>67906</v>
      </c>
      <c r="G52" s="202">
        <f>SUMIF(BS.data!$D$5:$D$116,FSA!$A52,BS.data!I$5:I$116)</f>
        <v>86018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#VALUE!</v>
      </c>
      <c r="O52" s="136" t="e">
        <f t="shared" si="40"/>
        <v>#VALUE!</v>
      </c>
      <c r="P52" s="136" t="e">
        <f t="shared" si="40"/>
        <v>#VALUE!</v>
      </c>
      <c r="Q52" s="136">
        <f t="shared" si="40"/>
        <v>32.683905827865686</v>
      </c>
      <c r="R52" s="136">
        <f t="shared" si="40"/>
        <v>5.3500578927055189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 t="e">
        <f t="shared" ref="N53:U53" si="41">C48/(C54+C48)</f>
        <v>#DIV/0!</v>
      </c>
      <c r="O53" s="172" t="e">
        <f t="shared" si="41"/>
        <v>#DIV/0!</v>
      </c>
      <c r="P53" s="172" t="e">
        <f t="shared" si="41"/>
        <v>#DIV/0!</v>
      </c>
      <c r="Q53" s="172">
        <f t="shared" si="41"/>
        <v>8.250541332314355E-3</v>
      </c>
      <c r="R53" s="172">
        <f t="shared" si="41"/>
        <v>7.8006454876080834E-3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0</v>
      </c>
      <c r="D54" s="212">
        <f t="shared" si="42"/>
        <v>0</v>
      </c>
      <c r="E54" s="212">
        <f t="shared" si="42"/>
        <v>0</v>
      </c>
      <c r="F54" s="212">
        <f t="shared" si="42"/>
        <v>311449</v>
      </c>
      <c r="G54" s="212">
        <f t="shared" si="42"/>
        <v>329561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0</v>
      </c>
      <c r="D55" s="208">
        <f t="shared" si="43"/>
        <v>0</v>
      </c>
      <c r="E55" s="208">
        <f t="shared" si="43"/>
        <v>0</v>
      </c>
      <c r="F55" s="208">
        <f t="shared" si="43"/>
        <v>494807</v>
      </c>
      <c r="G55" s="208">
        <f t="shared" si="43"/>
        <v>515823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 t="e">
        <f t="shared" ref="N55:U55" si="44">(C48-C29)/C54</f>
        <v>#DIV/0!</v>
      </c>
      <c r="O55" s="137" t="e">
        <f t="shared" si="44"/>
        <v>#DIV/0!</v>
      </c>
      <c r="P55" s="137" t="e">
        <f t="shared" si="44"/>
        <v>#DIV/0!</v>
      </c>
      <c r="Q55" s="137">
        <f t="shared" si="44"/>
        <v>-7.8985644519648478E-3</v>
      </c>
      <c r="R55" s="137">
        <f t="shared" si="44"/>
        <v>-1.9541147162437304E-3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0</v>
      </c>
      <c r="E56" s="191">
        <f t="shared" si="45"/>
        <v>0</v>
      </c>
      <c r="F56" s="191">
        <f t="shared" si="45"/>
        <v>1</v>
      </c>
      <c r="G56" s="191">
        <f t="shared" si="45"/>
        <v>-1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 t="e">
        <f t="shared" ref="N56:U56" si="46">(C48-C29)/C25</f>
        <v>#DIV/0!</v>
      </c>
      <c r="O56" s="211" t="e">
        <f t="shared" si="46"/>
        <v>#DIV/0!</v>
      </c>
      <c r="P56" s="211" t="e">
        <f t="shared" si="46"/>
        <v>#DIV/0!</v>
      </c>
      <c r="Q56" s="211">
        <f t="shared" si="46"/>
        <v>-0.38782910294813178</v>
      </c>
      <c r="R56" s="211">
        <f t="shared" si="46"/>
        <v>-2.7191352812024994E-2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 t="e">
        <f t="shared" ref="N57:U57" si="47">((C24*8)+C48-C29)/C26</f>
        <v>#DIV/0!</v>
      </c>
      <c r="O57" s="211" t="e">
        <f t="shared" si="47"/>
        <v>#DIV/0!</v>
      </c>
      <c r="P57" s="211" t="e">
        <f t="shared" si="47"/>
        <v>#DIV/0!</v>
      </c>
      <c r="Q57" s="211">
        <f t="shared" si="47"/>
        <v>-0.38782910294813178</v>
      </c>
      <c r="R57" s="211">
        <f t="shared" si="47"/>
        <v>-2.7191352812024994E-2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 t="e">
        <f t="shared" ref="N58:U58" si="48">N11/(C48-C29)</f>
        <v>#VALUE!</v>
      </c>
      <c r="O58" s="136" t="e">
        <f t="shared" si="48"/>
        <v>#VALUE!</v>
      </c>
      <c r="P58" s="136" t="e">
        <f t="shared" si="48"/>
        <v>#VALUE!</v>
      </c>
      <c r="Q58" s="136">
        <f t="shared" si="48"/>
        <v>-2.4361788617886178</v>
      </c>
      <c r="R58" s="136">
        <f t="shared" si="48"/>
        <v>-18.697204968944099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 t="e">
        <f t="shared" ref="N59:U59" si="49">N13/(C48-C29)</f>
        <v>#VALUE!</v>
      </c>
      <c r="O59" s="136" t="e">
        <f t="shared" si="49"/>
        <v>#VALUE!</v>
      </c>
      <c r="P59" s="136" t="e">
        <f t="shared" si="49"/>
        <v>#VALUE!</v>
      </c>
      <c r="Q59" s="136">
        <f t="shared" si="49"/>
        <v>-35.476829268292683</v>
      </c>
      <c r="R59" s="136">
        <f t="shared" si="49"/>
        <v>-27.537267080745341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 t="e">
        <f t="shared" ref="N60:U60" si="50">N15/(C48-C29)</f>
        <v>#VALUE!</v>
      </c>
      <c r="O60" s="136" t="e">
        <f t="shared" si="50"/>
        <v>#VALUE!</v>
      </c>
      <c r="P60" s="136" t="e">
        <f t="shared" si="50"/>
        <v>#VALUE!</v>
      </c>
      <c r="Q60" s="136">
        <f t="shared" si="50"/>
        <v>-35.452032520325204</v>
      </c>
      <c r="R60" s="136">
        <f t="shared" si="50"/>
        <v>-21.419254658385093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 t="e">
        <f t="shared" ref="N61:U61" si="51">N18/(C48-C29)</f>
        <v>#VALUE!</v>
      </c>
      <c r="O61" s="136" t="e">
        <f t="shared" si="51"/>
        <v>#VALUE!</v>
      </c>
      <c r="P61" s="136" t="e">
        <f t="shared" si="51"/>
        <v>#VALUE!</v>
      </c>
      <c r="Q61" s="136">
        <f t="shared" si="51"/>
        <v>-34.424390243902437</v>
      </c>
      <c r="R61" s="136">
        <f t="shared" si="51"/>
        <v>-21.524844720496894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 t="e">
        <f t="shared" ref="N64:U64" si="52">C12/-C14</f>
        <v>#DIV/0!</v>
      </c>
      <c r="O64" s="211" t="e">
        <f t="shared" si="52"/>
        <v>#DIV/0!</v>
      </c>
      <c r="P64" s="211" t="e">
        <f t="shared" si="52"/>
        <v>#DIV/0!</v>
      </c>
      <c r="Q64" s="211">
        <f t="shared" si="52"/>
        <v>22.604545454545455</v>
      </c>
      <c r="R64" s="211">
        <f t="shared" si="52"/>
        <v>99.358744394618839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 t="e">
        <f t="shared" ref="N65:U65" si="53">C25/-C14</f>
        <v>#DIV/0!</v>
      </c>
      <c r="O65" s="216" t="e">
        <f t="shared" si="53"/>
        <v>#DIV/0!</v>
      </c>
      <c r="P65" s="216" t="e">
        <f t="shared" si="53"/>
        <v>#DIV/0!</v>
      </c>
      <c r="Q65" s="216">
        <f t="shared" si="53"/>
        <v>28.831818181818182</v>
      </c>
      <c r="R65" s="216">
        <f t="shared" si="53"/>
        <v>106.20627802690584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 t="e">
        <f t="shared" ref="N66:U66" si="54">(N11-N9)/-N9</f>
        <v>#VALUE!</v>
      </c>
      <c r="O66" s="140" t="e">
        <f t="shared" si="54"/>
        <v>#VALUE!</v>
      </c>
      <c r="P66" s="140" t="e">
        <f t="shared" si="54"/>
        <v>#VALUE!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#VALUE!</v>
      </c>
      <c r="P67" s="211" t="e">
        <f t="shared" si="55"/>
        <v>#VALUE!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0</v>
      </c>
      <c r="O74" s="218">
        <f t="shared" si="56"/>
        <v>0</v>
      </c>
      <c r="P74" s="218">
        <f t="shared" si="56"/>
        <v>0</v>
      </c>
      <c r="Q74" s="218">
        <f t="shared" si="56"/>
        <v>16266</v>
      </c>
      <c r="R74" s="218">
        <f t="shared" si="56"/>
        <v>18147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 t="e">
        <f t="shared" ref="N75:U75" si="57">N74/N31</f>
        <v>#DIV/0!</v>
      </c>
      <c r="O75" s="219" t="e">
        <f t="shared" si="57"/>
        <v>#DIV/0!</v>
      </c>
      <c r="P75" s="219" t="e">
        <f t="shared" si="57"/>
        <v>#DIV/0!</v>
      </c>
      <c r="Q75" s="219">
        <f t="shared" si="57"/>
        <v>47588.18799518812</v>
      </c>
      <c r="R75" s="219">
        <f t="shared" si="57"/>
        <v>48577.793524607936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 t="e">
        <f t="shared" ref="N76:U76" si="58">(C7-N75)/C7</f>
        <v>#DIV/0!</v>
      </c>
      <c r="O76" s="138" t="e">
        <f t="shared" si="58"/>
        <v>#DIV/0!</v>
      </c>
      <c r="P76" s="138" t="e">
        <f t="shared" si="58"/>
        <v>#DIV/0!</v>
      </c>
      <c r="Q76" s="138">
        <f t="shared" si="58"/>
        <v>0.32525822375243707</v>
      </c>
      <c r="R76" s="138">
        <f t="shared" si="58"/>
        <v>0.56283876562838764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516</v>
      </c>
      <c r="C4" s="4"/>
      <c r="D4" s="4"/>
      <c r="E4" s="4"/>
      <c r="F4" s="4"/>
    </row>
    <row r="5" spans="1:17">
      <c r="A5">
        <v>1</v>
      </c>
      <c r="B5" s="4" t="s">
        <v>517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518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519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520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521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522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523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524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525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526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527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528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529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530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531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532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533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534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535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536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537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538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539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540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541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542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543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544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545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546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547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548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549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550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551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552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553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554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555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556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557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558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559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560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561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562</v>
      </c>
      <c r="D3" s="165"/>
    </row>
    <row r="4" spans="2:23">
      <c r="B4" s="152" t="s">
        <v>448</v>
      </c>
      <c r="C4" s="51" t="s">
        <v>563</v>
      </c>
      <c r="D4" s="165"/>
      <c r="E4" s="264" t="s">
        <v>331</v>
      </c>
      <c r="F4" s="264" t="s">
        <v>331</v>
      </c>
      <c r="G4" s="264" t="s">
        <v>331</v>
      </c>
      <c r="H4" s="264">
        <v>7841</v>
      </c>
      <c r="I4" s="264">
        <v>23364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564</v>
      </c>
      <c r="D5" s="165"/>
      <c r="E5" s="264" t="s">
        <v>331</v>
      </c>
      <c r="F5" s="264" t="s">
        <v>331</v>
      </c>
      <c r="G5" s="264" t="s">
        <v>331</v>
      </c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450</v>
      </c>
      <c r="C6" s="57" t="s">
        <v>565</v>
      </c>
      <c r="D6" s="239" t="s">
        <v>36</v>
      </c>
      <c r="E6" s="264" t="s">
        <v>331</v>
      </c>
      <c r="F6" s="264" t="s">
        <v>331</v>
      </c>
      <c r="G6" s="264" t="s">
        <v>331</v>
      </c>
      <c r="H6" s="264">
        <v>1370</v>
      </c>
      <c r="I6" s="264">
        <v>1527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566</v>
      </c>
      <c r="C7" s="57" t="s">
        <v>567</v>
      </c>
      <c r="D7" s="166" t="s">
        <v>520</v>
      </c>
      <c r="E7" s="264" t="s">
        <v>331</v>
      </c>
      <c r="F7" s="264" t="s">
        <v>331</v>
      </c>
      <c r="G7" s="264" t="s">
        <v>331</v>
      </c>
      <c r="H7" s="264"/>
      <c r="I7" s="264">
        <v>501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568</v>
      </c>
      <c r="C8" s="57" t="s">
        <v>569</v>
      </c>
      <c r="D8" s="167"/>
      <c r="E8" s="264" t="s">
        <v>331</v>
      </c>
      <c r="F8" s="264" t="s">
        <v>331</v>
      </c>
      <c r="G8" s="264" t="s">
        <v>331</v>
      </c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570</v>
      </c>
      <c r="C9" s="57" t="s">
        <v>571</v>
      </c>
      <c r="D9" s="167"/>
      <c r="E9" s="264" t="s">
        <v>331</v>
      </c>
      <c r="F9" s="264" t="s">
        <v>331</v>
      </c>
      <c r="G9" s="264" t="s">
        <v>331</v>
      </c>
      <c r="H9" s="264">
        <v>-2438</v>
      </c>
      <c r="I9" s="264">
        <v>-4416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572</v>
      </c>
      <c r="C10" s="57" t="s">
        <v>573</v>
      </c>
      <c r="D10" s="167"/>
      <c r="E10" s="264" t="s">
        <v>331</v>
      </c>
      <c r="F10" s="264" t="s">
        <v>331</v>
      </c>
      <c r="G10" s="264" t="s">
        <v>331</v>
      </c>
      <c r="H10" s="264">
        <v>220</v>
      </c>
      <c r="I10" s="264">
        <v>223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574</v>
      </c>
      <c r="C11" s="57" t="s">
        <v>575</v>
      </c>
      <c r="D11" s="167"/>
      <c r="E11" s="264" t="s">
        <v>331</v>
      </c>
      <c r="F11" s="264" t="s">
        <v>331</v>
      </c>
      <c r="G11" s="264" t="s">
        <v>331</v>
      </c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576</v>
      </c>
      <c r="C12" s="50" t="s">
        <v>577</v>
      </c>
      <c r="D12" s="168"/>
      <c r="E12" s="301" t="s">
        <v>331</v>
      </c>
      <c r="F12" s="301" t="s">
        <v>331</v>
      </c>
      <c r="G12" s="301" t="s">
        <v>331</v>
      </c>
      <c r="H12" s="301">
        <v>6993</v>
      </c>
      <c r="I12" s="301">
        <v>21200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578</v>
      </c>
      <c r="C13" s="57" t="s">
        <v>579</v>
      </c>
      <c r="D13" s="167" t="s">
        <v>20</v>
      </c>
      <c r="E13" s="264" t="s">
        <v>331</v>
      </c>
      <c r="F13" s="264" t="s">
        <v>331</v>
      </c>
      <c r="G13" s="264" t="s">
        <v>331</v>
      </c>
      <c r="H13" s="264">
        <v>26561</v>
      </c>
      <c r="I13" s="264">
        <v>13117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580</v>
      </c>
      <c r="D14" s="167" t="s">
        <v>20</v>
      </c>
      <c r="E14" s="264" t="s">
        <v>331</v>
      </c>
      <c r="F14" s="264" t="s">
        <v>331</v>
      </c>
      <c r="G14" s="264" t="s">
        <v>331</v>
      </c>
      <c r="H14" s="264">
        <v>27921</v>
      </c>
      <c r="I14" s="264">
        <v>38553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581</v>
      </c>
      <c r="D15" s="167" t="s">
        <v>20</v>
      </c>
      <c r="E15" s="264" t="s">
        <v>331</v>
      </c>
      <c r="F15" s="264" t="s">
        <v>331</v>
      </c>
      <c r="G15" s="264" t="s">
        <v>331</v>
      </c>
      <c r="H15" s="264">
        <v>28283</v>
      </c>
      <c r="I15" s="264">
        <v>-45219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582</v>
      </c>
      <c r="D16" s="167" t="s">
        <v>20</v>
      </c>
      <c r="E16" s="264" t="s">
        <v>331</v>
      </c>
      <c r="F16" s="264" t="s">
        <v>331</v>
      </c>
      <c r="G16" s="264" t="s">
        <v>331</v>
      </c>
      <c r="H16" s="264">
        <v>-1485</v>
      </c>
      <c r="I16" s="264">
        <v>-665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583</v>
      </c>
      <c r="D17" s="178" t="s">
        <v>35</v>
      </c>
      <c r="E17" s="264" t="s">
        <v>331</v>
      </c>
      <c r="F17" s="264" t="s">
        <v>331</v>
      </c>
      <c r="G17" s="264" t="s">
        <v>331</v>
      </c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584</v>
      </c>
      <c r="D18" s="310" t="s">
        <v>14</v>
      </c>
      <c r="E18" s="264" t="s">
        <v>331</v>
      </c>
      <c r="F18" s="264" t="s">
        <v>331</v>
      </c>
      <c r="G18" s="264" t="s">
        <v>331</v>
      </c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585</v>
      </c>
      <c r="D19" s="311" t="s">
        <v>16</v>
      </c>
      <c r="E19" s="264" t="s">
        <v>331</v>
      </c>
      <c r="F19" s="264" t="s">
        <v>331</v>
      </c>
      <c r="G19" s="264" t="s">
        <v>331</v>
      </c>
      <c r="H19" s="264">
        <v>-1000</v>
      </c>
      <c r="I19" s="264">
        <v>-9159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586</v>
      </c>
      <c r="D20" s="167" t="s">
        <v>20</v>
      </c>
      <c r="E20" s="264" t="s">
        <v>331</v>
      </c>
      <c r="F20" s="264" t="s">
        <v>331</v>
      </c>
      <c r="G20" s="264" t="s">
        <v>331</v>
      </c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587</v>
      </c>
      <c r="D21" s="167" t="s">
        <v>20</v>
      </c>
      <c r="E21" s="264" t="s">
        <v>331</v>
      </c>
      <c r="F21" s="264" t="s">
        <v>331</v>
      </c>
      <c r="G21" s="264" t="s">
        <v>331</v>
      </c>
      <c r="H21" s="264"/>
      <c r="I21" s="264">
        <v>-93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588</v>
      </c>
      <c r="D22" s="168"/>
      <c r="E22" s="301" t="s">
        <v>331</v>
      </c>
      <c r="F22" s="301" t="s">
        <v>331</v>
      </c>
      <c r="G22" s="301" t="s">
        <v>331</v>
      </c>
      <c r="H22" s="301">
        <v>87272</v>
      </c>
      <c r="I22" s="301">
        <v>17735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589</v>
      </c>
      <c r="D23" s="165"/>
      <c r="E23" s="264" t="s">
        <v>331</v>
      </c>
      <c r="F23" s="264" t="s">
        <v>331</v>
      </c>
      <c r="G23" s="264" t="s">
        <v>331</v>
      </c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590</v>
      </c>
      <c r="D24" s="227" t="s">
        <v>24</v>
      </c>
      <c r="E24" s="264" t="s">
        <v>331</v>
      </c>
      <c r="F24" s="264" t="s">
        <v>331</v>
      </c>
      <c r="G24" s="264" t="s">
        <v>331</v>
      </c>
      <c r="H24" s="264">
        <v>-61</v>
      </c>
      <c r="I24" s="264">
        <v>-3960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591</v>
      </c>
      <c r="D25" s="227" t="s">
        <v>24</v>
      </c>
      <c r="E25" s="264" t="s">
        <v>331</v>
      </c>
      <c r="F25" s="264" t="s">
        <v>331</v>
      </c>
      <c r="G25" s="264" t="s">
        <v>331</v>
      </c>
      <c r="H25" s="264"/>
      <c r="I25" s="264">
        <v>20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592</v>
      </c>
      <c r="D26" s="227" t="s">
        <v>35</v>
      </c>
      <c r="E26" s="264" t="s">
        <v>331</v>
      </c>
      <c r="F26" s="264" t="s">
        <v>331</v>
      </c>
      <c r="G26" s="264" t="s">
        <v>331</v>
      </c>
      <c r="H26" s="264">
        <v>-63500</v>
      </c>
      <c r="I26" s="264">
        <v>-15679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593</v>
      </c>
      <c r="D27" s="227" t="s">
        <v>35</v>
      </c>
      <c r="E27" s="264" t="s">
        <v>331</v>
      </c>
      <c r="F27" s="264" t="s">
        <v>331</v>
      </c>
      <c r="G27" s="264" t="s">
        <v>331</v>
      </c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594</v>
      </c>
      <c r="D28" s="227" t="s">
        <v>35</v>
      </c>
      <c r="E28" s="264" t="s">
        <v>331</v>
      </c>
      <c r="F28" s="264" t="s">
        <v>331</v>
      </c>
      <c r="G28" s="264" t="s">
        <v>331</v>
      </c>
      <c r="H28" s="264">
        <v>-20000</v>
      </c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595</v>
      </c>
      <c r="D29" s="227" t="s">
        <v>35</v>
      </c>
      <c r="E29" s="264" t="s">
        <v>331</v>
      </c>
      <c r="F29" s="264" t="s">
        <v>331</v>
      </c>
      <c r="G29" s="264" t="s">
        <v>331</v>
      </c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596</v>
      </c>
      <c r="D30" s="227" t="s">
        <v>28</v>
      </c>
      <c r="E30" s="264" t="s">
        <v>331</v>
      </c>
      <c r="F30" s="264" t="s">
        <v>331</v>
      </c>
      <c r="G30" s="264" t="s">
        <v>331</v>
      </c>
      <c r="H30" s="264">
        <v>30</v>
      </c>
      <c r="I30" s="264">
        <v>68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597</v>
      </c>
      <c r="D31" s="168"/>
      <c r="E31" s="301" t="s">
        <v>331</v>
      </c>
      <c r="F31" s="301" t="s">
        <v>331</v>
      </c>
      <c r="G31" s="301" t="s">
        <v>331</v>
      </c>
      <c r="H31" s="301">
        <v>-83531</v>
      </c>
      <c r="I31" s="301">
        <v>-19551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598</v>
      </c>
      <c r="D32" s="165"/>
      <c r="E32" s="264" t="s">
        <v>331</v>
      </c>
      <c r="F32" s="264" t="s">
        <v>331</v>
      </c>
      <c r="G32" s="264" t="s">
        <v>331</v>
      </c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599</v>
      </c>
      <c r="D33" s="312" t="s">
        <v>41</v>
      </c>
      <c r="E33" s="264" t="s">
        <v>331</v>
      </c>
      <c r="F33" s="264" t="s">
        <v>331</v>
      </c>
      <c r="G33" s="264" t="s">
        <v>331</v>
      </c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600</v>
      </c>
      <c r="D34" s="312" t="s">
        <v>41</v>
      </c>
      <c r="E34" s="264" t="s">
        <v>331</v>
      </c>
      <c r="F34" s="264" t="s">
        <v>331</v>
      </c>
      <c r="G34" s="264" t="s">
        <v>331</v>
      </c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601</v>
      </c>
      <c r="D35" s="312" t="s">
        <v>39</v>
      </c>
      <c r="E35" s="264" t="s">
        <v>331</v>
      </c>
      <c r="F35" s="264" t="s">
        <v>331</v>
      </c>
      <c r="G35" s="264" t="s">
        <v>331</v>
      </c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602</v>
      </c>
      <c r="D36" s="312" t="s">
        <v>39</v>
      </c>
      <c r="E36" s="264" t="s">
        <v>331</v>
      </c>
      <c r="F36" s="264" t="s">
        <v>331</v>
      </c>
      <c r="G36" s="264" t="s">
        <v>331</v>
      </c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603</v>
      </c>
      <c r="D37" s="312" t="s">
        <v>39</v>
      </c>
      <c r="E37" s="264" t="s">
        <v>331</v>
      </c>
      <c r="F37" s="264" t="s">
        <v>331</v>
      </c>
      <c r="G37" s="264" t="s">
        <v>331</v>
      </c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604</v>
      </c>
      <c r="D38" s="312" t="s">
        <v>30</v>
      </c>
      <c r="E38" s="264" t="s">
        <v>331</v>
      </c>
      <c r="F38" s="264" t="s">
        <v>331</v>
      </c>
      <c r="G38" s="264" t="s">
        <v>331</v>
      </c>
      <c r="H38" s="264">
        <v>-2558</v>
      </c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605</v>
      </c>
      <c r="D39" s="168"/>
      <c r="E39" s="301" t="s">
        <v>331</v>
      </c>
      <c r="F39" s="301" t="s">
        <v>331</v>
      </c>
      <c r="G39" s="301" t="s">
        <v>331</v>
      </c>
      <c r="H39" s="301">
        <v>-2558</v>
      </c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606</v>
      </c>
      <c r="D40" s="168"/>
      <c r="E40" s="301" t="s">
        <v>331</v>
      </c>
      <c r="F40" s="301" t="s">
        <v>331</v>
      </c>
      <c r="G40" s="301" t="s">
        <v>331</v>
      </c>
      <c r="H40" s="301">
        <v>1183</v>
      </c>
      <c r="I40" s="301">
        <v>-1816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607</v>
      </c>
      <c r="D41" s="168"/>
      <c r="E41" s="301" t="s">
        <v>331</v>
      </c>
      <c r="F41" s="301" t="s">
        <v>331</v>
      </c>
      <c r="G41" s="301" t="s">
        <v>331</v>
      </c>
      <c r="H41" s="301">
        <v>3868</v>
      </c>
      <c r="I41" s="301">
        <v>5051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608</v>
      </c>
      <c r="D42" s="168"/>
      <c r="E42" s="301" t="s">
        <v>331</v>
      </c>
      <c r="F42" s="301" t="s">
        <v>331</v>
      </c>
      <c r="G42" s="301" t="s">
        <v>331</v>
      </c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609</v>
      </c>
      <c r="D43" s="168"/>
      <c r="E43" s="301" t="s">
        <v>331</v>
      </c>
      <c r="F43" s="301" t="s">
        <v>331</v>
      </c>
      <c r="G43" s="301" t="s">
        <v>331</v>
      </c>
      <c r="H43" s="301">
        <v>5051</v>
      </c>
      <c r="I43" s="301">
        <v>3235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610</v>
      </c>
      <c r="C46" s="170"/>
    </row>
    <row r="47" spans="2:23" ht="15.75" customHeight="1" thickTop="1">
      <c r="B47" s="157"/>
      <c r="C47" s="144" t="s">
        <v>562</v>
      </c>
    </row>
    <row r="48" spans="2:23">
      <c r="B48" s="152" t="s">
        <v>448</v>
      </c>
      <c r="C48" s="147" t="s">
        <v>611</v>
      </c>
    </row>
    <row r="49" spans="2:3">
      <c r="B49" s="152" t="s">
        <v>450</v>
      </c>
      <c r="C49" s="147" t="s">
        <v>612</v>
      </c>
    </row>
    <row r="50" spans="2:3">
      <c r="B50" s="153" t="s">
        <v>566</v>
      </c>
      <c r="C50" s="147" t="s">
        <v>613</v>
      </c>
    </row>
    <row r="51" spans="2:3">
      <c r="B51" s="153" t="s">
        <v>568</v>
      </c>
      <c r="C51" s="147" t="s">
        <v>614</v>
      </c>
    </row>
    <row r="52" spans="2:3">
      <c r="B52" s="153" t="s">
        <v>570</v>
      </c>
      <c r="C52" s="147" t="s">
        <v>615</v>
      </c>
    </row>
    <row r="53" spans="2:3">
      <c r="B53" s="153" t="s">
        <v>572</v>
      </c>
      <c r="C53" s="147" t="s">
        <v>616</v>
      </c>
    </row>
    <row r="54" spans="2:3">
      <c r="B54" s="153" t="s">
        <v>574</v>
      </c>
      <c r="C54" s="147" t="s">
        <v>617</v>
      </c>
    </row>
    <row r="55" spans="2:3">
      <c r="B55" s="159">
        <v>20</v>
      </c>
      <c r="C55" s="148" t="s">
        <v>588</v>
      </c>
    </row>
    <row r="56" spans="2:3">
      <c r="B56" s="158"/>
      <c r="C56" s="146"/>
    </row>
    <row r="57" spans="2:3">
      <c r="B57" s="158"/>
      <c r="C57" s="146" t="s">
        <v>589</v>
      </c>
    </row>
    <row r="58" spans="2:3">
      <c r="B58" s="158">
        <v>21</v>
      </c>
      <c r="C58" s="147" t="s">
        <v>590</v>
      </c>
    </row>
    <row r="59" spans="2:3">
      <c r="B59" s="158">
        <v>22</v>
      </c>
      <c r="C59" s="147" t="s">
        <v>591</v>
      </c>
    </row>
    <row r="60" spans="2:3">
      <c r="B60" s="158">
        <v>23</v>
      </c>
      <c r="C60" s="147" t="s">
        <v>592</v>
      </c>
    </row>
    <row r="61" spans="2:3">
      <c r="B61" s="158">
        <v>24</v>
      </c>
      <c r="C61" s="147" t="s">
        <v>593</v>
      </c>
    </row>
    <row r="62" spans="2:3">
      <c r="B62" s="158">
        <v>25</v>
      </c>
      <c r="C62" s="147" t="s">
        <v>594</v>
      </c>
    </row>
    <row r="63" spans="2:3">
      <c r="B63" s="158">
        <v>26</v>
      </c>
      <c r="C63" s="147" t="s">
        <v>595</v>
      </c>
    </row>
    <row r="64" spans="2:3">
      <c r="B64" s="158">
        <v>27</v>
      </c>
      <c r="C64" s="147" t="s">
        <v>596</v>
      </c>
    </row>
    <row r="65" spans="2:3">
      <c r="B65" s="159">
        <v>30</v>
      </c>
      <c r="C65" s="148" t="s">
        <v>597</v>
      </c>
    </row>
    <row r="66" spans="2:3">
      <c r="B66" s="158"/>
      <c r="C66" s="146"/>
    </row>
    <row r="67" spans="2:3">
      <c r="B67" s="158"/>
      <c r="C67" s="146" t="s">
        <v>598</v>
      </c>
    </row>
    <row r="68" spans="2:3">
      <c r="B68" s="158">
        <v>31</v>
      </c>
      <c r="C68" s="147" t="s">
        <v>618</v>
      </c>
    </row>
    <row r="69" spans="2:3" ht="28.5" customHeight="1">
      <c r="B69" s="158">
        <v>32</v>
      </c>
      <c r="C69" s="147" t="s">
        <v>619</v>
      </c>
    </row>
    <row r="70" spans="2:3">
      <c r="B70" s="158">
        <v>33</v>
      </c>
      <c r="C70" s="147" t="s">
        <v>620</v>
      </c>
    </row>
    <row r="71" spans="2:3">
      <c r="B71" s="158">
        <v>34</v>
      </c>
      <c r="C71" s="147" t="s">
        <v>621</v>
      </c>
    </row>
    <row r="72" spans="2:3">
      <c r="B72" s="158">
        <v>35</v>
      </c>
      <c r="C72" s="147" t="s">
        <v>622</v>
      </c>
    </row>
    <row r="73" spans="2:3">
      <c r="B73" s="158">
        <v>36</v>
      </c>
      <c r="C73" s="147" t="s">
        <v>604</v>
      </c>
    </row>
    <row r="74" spans="2:3">
      <c r="B74" s="159">
        <v>40</v>
      </c>
      <c r="C74" s="148" t="s">
        <v>605</v>
      </c>
    </row>
    <row r="75" spans="2:3">
      <c r="B75" s="160">
        <v>50</v>
      </c>
      <c r="C75" s="146" t="s">
        <v>623</v>
      </c>
    </row>
    <row r="76" spans="2:3">
      <c r="B76" s="160">
        <v>60</v>
      </c>
      <c r="C76" s="146" t="s">
        <v>607</v>
      </c>
    </row>
    <row r="77" spans="2:3">
      <c r="B77" s="158">
        <v>61</v>
      </c>
      <c r="C77" s="147" t="s">
        <v>608</v>
      </c>
    </row>
    <row r="78" spans="2:3" ht="15.75" customHeight="1" thickBot="1">
      <c r="B78" s="161">
        <v>70</v>
      </c>
      <c r="C78" s="145" t="s">
        <v>624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 t="e">
        <f>FSA!C7/FSA!C$7</f>
        <v>#DIV/0!</v>
      </c>
      <c r="D7" s="136" t="e">
        <f>FSA!D7/FSA!D$7</f>
        <v>#DIV/0!</v>
      </c>
      <c r="E7" s="136" t="e">
        <f>FSA!E7/FSA!E$7</f>
        <v>#DIV/0!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 t="e">
        <f>FSA!C8/FSA!C$7</f>
        <v>#DIV/0!</v>
      </c>
      <c r="D8" s="136" t="e">
        <f>FSA!D8/FSA!D$7</f>
        <v>#DIV/0!</v>
      </c>
      <c r="E8" s="136" t="e">
        <f>FSA!E8/FSA!E$7</f>
        <v>#DIV/0!</v>
      </c>
      <c r="F8" s="136">
        <f>FSA!F8/FSA!F$7</f>
        <v>-0.65819249092558985</v>
      </c>
      <c r="G8" s="136">
        <f>FSA!G8/FSA!G$7</f>
        <v>-0.62643424735198572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 t="e">
        <f>FSA!C9/FSA!C$7</f>
        <v>#DIV/0!</v>
      </c>
      <c r="D9" s="142" t="e">
        <f>FSA!D9/FSA!D$7</f>
        <v>#DIV/0!</v>
      </c>
      <c r="E9" s="142" t="e">
        <f>FSA!E9/FSA!E$7</f>
        <v>#DIV/0!</v>
      </c>
      <c r="F9" s="142">
        <f>FSA!F9/FSA!F$7</f>
        <v>0.34180750907441015</v>
      </c>
      <c r="G9" s="142">
        <f>FSA!G9/FSA!G$7</f>
        <v>0.37356575264801434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 t="e">
        <f>FSA!C10/FSA!C$7</f>
        <v>#DIV/0!</v>
      </c>
      <c r="D10" s="136" t="e">
        <f>FSA!D10/FSA!D$7</f>
        <v>#DIV/0!</v>
      </c>
      <c r="E10" s="136" t="e">
        <f>FSA!E10/FSA!E$7</f>
        <v>#DIV/0!</v>
      </c>
      <c r="F10" s="136">
        <f>FSA!F10/FSA!F$7</f>
        <v>-0.27129650635208713</v>
      </c>
      <c r="G10" s="136">
        <f>FSA!G10/FSA!G$7</f>
        <v>-0.17417049882560451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 t="e">
        <f>FSA!C11/FSA!C$7</f>
        <v>#DIV/0!</v>
      </c>
      <c r="D11" s="136" t="e">
        <f>FSA!D11/FSA!D$7</f>
        <v>#DIV/0!</v>
      </c>
      <c r="E11" s="136" t="e">
        <f>FSA!E11/FSA!E$7</f>
        <v>#DIV/0!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 t="e">
        <f>FSA!C12/FSA!C$7</f>
        <v>#DIV/0!</v>
      </c>
      <c r="D12" s="142" t="e">
        <f>FSA!D12/FSA!D$7</f>
        <v>#DIV/0!</v>
      </c>
      <c r="E12" s="142" t="e">
        <f>FSA!E12/FSA!E$7</f>
        <v>#DIV/0!</v>
      </c>
      <c r="F12" s="142">
        <f>FSA!F12/FSA!F$7</f>
        <v>7.0511002722323052E-2</v>
      </c>
      <c r="G12" s="142">
        <f>FSA!G12/FSA!G$7</f>
        <v>0.1993952538224098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 t="e">
        <f>FSA!C13/FSA!C$7</f>
        <v>#DIV/0!</v>
      </c>
      <c r="D13" s="136" t="e">
        <f>FSA!D13/FSA!D$7</f>
        <v>#DIV/0!</v>
      </c>
      <c r="E13" s="136" t="e">
        <f>FSA!E13/FSA!E$7</f>
        <v>#DIV/0!</v>
      </c>
      <c r="F13" s="136">
        <f>FSA!F13/FSA!F$7</f>
        <v>9.2161978221415603E-3</v>
      </c>
      <c r="G13" s="136">
        <f>FSA!G13/FSA!G$7</f>
        <v>-2.3037949622483598E-2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 t="e">
        <f>FSA!C14/FSA!C$7</f>
        <v>#DIV/0!</v>
      </c>
      <c r="D14" s="136" t="e">
        <f>FSA!D14/FSA!D$7</f>
        <v>#DIV/0!</v>
      </c>
      <c r="E14" s="136" t="e">
        <f>FSA!E14/FSA!E$7</f>
        <v>#DIV/0!</v>
      </c>
      <c r="F14" s="136">
        <f>FSA!F14/FSA!F$7</f>
        <v>-3.1193284936479127E-3</v>
      </c>
      <c r="G14" s="136">
        <f>FSA!G14/FSA!G$7</f>
        <v>-2.0068213928960323E-3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 t="e">
        <f>FSA!C15/FSA!C$7</f>
        <v>#DIV/0!</v>
      </c>
      <c r="D15" s="136" t="e">
        <f>FSA!D15/FSA!D$7</f>
        <v>#DIV/0!</v>
      </c>
      <c r="E15" s="136" t="e">
        <f>FSA!E15/FSA!E$7</f>
        <v>#DIV/0!</v>
      </c>
      <c r="F15" s="136">
        <f>FSA!F15/FSA!F$7</f>
        <v>3.4567831215970964E-2</v>
      </c>
      <c r="G15" s="136">
        <f>FSA!G15/FSA!G$7</f>
        <v>3.5906804294417796E-2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 t="e">
        <f>FSA!C16/FSA!C$7</f>
        <v>#DIV/0!</v>
      </c>
      <c r="D16" s="142" t="e">
        <f>FSA!D16/FSA!D$7</f>
        <v>#DIV/0!</v>
      </c>
      <c r="E16" s="142" t="e">
        <f>FSA!E16/FSA!E$7</f>
        <v>#DIV/0!</v>
      </c>
      <c r="F16" s="142">
        <f>FSA!F16/FSA!F$7</f>
        <v>0.11117570326678766</v>
      </c>
      <c r="G16" s="142">
        <f>FSA!G16/FSA!G$7</f>
        <v>0.21025728710144798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 t="e">
        <f>FSA!C17/FSA!C$7</f>
        <v>#DIV/0!</v>
      </c>
      <c r="D17" s="136" t="e">
        <f>FSA!D17/FSA!D$7</f>
        <v>#DIV/0!</v>
      </c>
      <c r="E17" s="136" t="e">
        <f>FSA!E17/FSA!E$7</f>
        <v>#DIV/0!</v>
      </c>
      <c r="F17" s="136">
        <f>FSA!F17/FSA!F$7</f>
        <v>0</v>
      </c>
      <c r="G17" s="136">
        <f>FSA!G17/FSA!G$7</f>
        <v>-4.7272792721447791E-2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 t="e">
        <f>FSA!C18/FSA!C$7</f>
        <v>#DIV/0!</v>
      </c>
      <c r="D18" s="142" t="e">
        <f>FSA!D18/FSA!D$7</f>
        <v>#DIV/0!</v>
      </c>
      <c r="E18" s="142" t="e">
        <f>FSA!E18/FSA!E$7</f>
        <v>#DIV/0!</v>
      </c>
      <c r="F18" s="142">
        <f>FSA!F18/FSA!F$7</f>
        <v>0.11117570326678766</v>
      </c>
      <c r="G18" s="142">
        <f>FSA!G18/FSA!G$7</f>
        <v>0.16298449438000018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 t="e">
        <f>FSA!C21/FSA!C$7</f>
        <v>#DIV/0!</v>
      </c>
      <c r="D21" s="136" t="e">
        <f>FSA!D21/FSA!D$7</f>
        <v>#DIV/0!</v>
      </c>
      <c r="E21" s="136" t="e">
        <f>FSA!E21/FSA!E$7</f>
        <v>#DIV/0!</v>
      </c>
      <c r="F21" s="136">
        <f>FSA!F21/FSA!F$7</f>
        <v>1.9424909255898366E-2</v>
      </c>
      <c r="G21" s="136">
        <f>FSA!G21/FSA!G$7</f>
        <v>1.3741776981848615E-2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 t="e">
        <f>FSA!C22/FSA!C$7</f>
        <v>#DIV/0!</v>
      </c>
      <c r="D22" s="136" t="e">
        <f>FSA!D22/FSA!D$7</f>
        <v>#DIV/0!</v>
      </c>
      <c r="E22" s="136" t="e">
        <f>FSA!E22/FSA!E$7</f>
        <v>#DIV/0!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 t="e">
        <f>FSA!C23/FSA!C$7</f>
        <v>#DIV/0!</v>
      </c>
      <c r="D23" s="136" t="e">
        <f>FSA!D23/FSA!D$7</f>
        <v>#DIV/0!</v>
      </c>
      <c r="E23" s="136" t="e">
        <f>FSA!E23/FSA!E$7</f>
        <v>#DIV/0!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 t="e">
        <f>FSA!C24/FSA!C$7</f>
        <v>#DIV/0!</v>
      </c>
      <c r="D24" s="136" t="e">
        <f>FSA!D24/FSA!D$7</f>
        <v>#DIV/0!</v>
      </c>
      <c r="E24" s="136" t="e">
        <f>FSA!E24/FSA!E$7</f>
        <v>#DIV/0!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 t="e">
        <f>FSA!C25/FSA!C$7</f>
        <v>#DIV/0!</v>
      </c>
      <c r="D25" s="136" t="e">
        <f>FSA!D25/FSA!D$7</f>
        <v>#DIV/0!</v>
      </c>
      <c r="E25" s="136" t="e">
        <f>FSA!E25/FSA!E$7</f>
        <v>#DIV/0!</v>
      </c>
      <c r="F25" s="136">
        <f>FSA!F25/FSA!F$7</f>
        <v>8.9935911978221414E-2</v>
      </c>
      <c r="G25" s="136">
        <f>FSA!G25/FSA!G$7</f>
        <v>0.21313703080425841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 t="e">
        <f>FSA!C26/FSA!C$7</f>
        <v>#DIV/0!</v>
      </c>
      <c r="D26" s="136" t="e">
        <f>FSA!D26/FSA!D$7</f>
        <v>#DIV/0!</v>
      </c>
      <c r="E26" s="136" t="e">
        <f>FSA!E26/FSA!E$7</f>
        <v>#DIV/0!</v>
      </c>
      <c r="F26" s="136">
        <f>FSA!F26/FSA!F$7</f>
        <v>8.9935911978221414E-2</v>
      </c>
      <c r="G26" s="136">
        <f>FSA!G26/FSA!G$7</f>
        <v>0.21313703080425841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 t="e">
        <f>FSA!C29/FSA!C$38</f>
        <v>#DIV/0!</v>
      </c>
      <c r="D29" s="136" t="e">
        <f>FSA!D29/FSA!D$38</f>
        <v>#DIV/0!</v>
      </c>
      <c r="E29" s="136" t="e">
        <f>FSA!E29/FSA!E$38</f>
        <v>#DIV/0!</v>
      </c>
      <c r="F29" s="136">
        <f>FSA!F29/FSA!F$38</f>
        <v>1.0207999870656901E-2</v>
      </c>
      <c r="G29" s="136">
        <f>FSA!G29/FSA!G$38</f>
        <v>6.2715432843112543E-3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 t="e">
        <f>FSA!C30/FSA!C$38</f>
        <v>#DIV/0!</v>
      </c>
      <c r="D30" s="136" t="e">
        <f>FSA!D30/FSA!D$38</f>
        <v>#DIV/0!</v>
      </c>
      <c r="E30" s="136" t="e">
        <f>FSA!E30/FSA!E$38</f>
        <v>#DIV/0!</v>
      </c>
      <c r="F30" s="136">
        <f>FSA!F30/FSA!F$38</f>
        <v>2.6753811579440914E-2</v>
      </c>
      <c r="G30" s="136">
        <f>FSA!G30/FSA!G$38</f>
        <v>2.9992904529081738E-2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 t="e">
        <f>FSA!C31/FSA!C$38</f>
        <v>#DIV/0!</v>
      </c>
      <c r="D31" s="136" t="e">
        <f>FSA!D31/FSA!D$38</f>
        <v>#DIV/0!</v>
      </c>
      <c r="E31" s="136" t="e">
        <f>FSA!E31/FSA!E$38</f>
        <v>#DIV/0!</v>
      </c>
      <c r="F31" s="136">
        <f>FSA!F31/FSA!F$38</f>
        <v>0</v>
      </c>
      <c r="G31" s="136">
        <f>FSA!G31/FSA!G$38</f>
        <v>0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 t="e">
        <f>FSA!C32/FSA!C$38</f>
        <v>#DIV/0!</v>
      </c>
      <c r="D32" s="136" t="e">
        <f>FSA!D32/FSA!D$38</f>
        <v>#DIV/0!</v>
      </c>
      <c r="E32" s="136" t="e">
        <f>FSA!E32/FSA!E$38</f>
        <v>#DIV/0!</v>
      </c>
      <c r="F32" s="136">
        <f>FSA!F32/FSA!F$38</f>
        <v>3.2311522853308759E-2</v>
      </c>
      <c r="G32" s="136">
        <f>FSA!G32/FSA!G$38</f>
        <v>3.4192027482348564E-2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 t="e">
        <f>FSA!C33/FSA!C$38</f>
        <v>#DIV/0!</v>
      </c>
      <c r="D33" s="136" t="e">
        <f>FSA!D33/FSA!D$38</f>
        <v>#DIV/0!</v>
      </c>
      <c r="E33" s="136" t="e">
        <f>FSA!E33/FSA!E$38</f>
        <v>#DIV/0!</v>
      </c>
      <c r="F33" s="136">
        <f>FSA!F33/FSA!F$38</f>
        <v>3.9954891594315371E-3</v>
      </c>
      <c r="G33" s="136">
        <f>FSA!G33/FSA!G$38</f>
        <v>2.4640282888283168E-3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 t="e">
        <f>FSA!C34/FSA!C$38</f>
        <v>#DIV/0!</v>
      </c>
      <c r="D34" s="136" t="e">
        <f>FSA!D34/FSA!D$38</f>
        <v>#DIV/0!</v>
      </c>
      <c r="E34" s="136" t="e">
        <f>FSA!E34/FSA!E$38</f>
        <v>#DIV/0!</v>
      </c>
      <c r="F34" s="136">
        <f>FSA!F34/FSA!F$38</f>
        <v>0.48896339590305737</v>
      </c>
      <c r="G34" s="136">
        <f>FSA!G34/FSA!G$38</f>
        <v>0.47645117889504518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 t="e">
        <f>FSA!C35/FSA!C$38</f>
        <v>#DIV/0!</v>
      </c>
      <c r="D35" s="136" t="e">
        <f>FSA!D35/FSA!D$38</f>
        <v>#DIV/0!</v>
      </c>
      <c r="E35" s="136" t="e">
        <f>FSA!E35/FSA!E$38</f>
        <v>#DIV/0!</v>
      </c>
      <c r="F35" s="136">
        <f>FSA!F35/FSA!F$38</f>
        <v>0.15555528609076652</v>
      </c>
      <c r="G35" s="136">
        <f>FSA!G35/FSA!G$38</f>
        <v>0.14824687586027738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 t="e">
        <f>FSA!C36/FSA!C$38</f>
        <v>#DIV/0!</v>
      </c>
      <c r="D36" s="136" t="e">
        <f>FSA!D36/FSA!D$38</f>
        <v>#DIV/0!</v>
      </c>
      <c r="E36" s="136" t="e">
        <f>FSA!E36/FSA!E$38</f>
        <v>#DIV/0!</v>
      </c>
      <c r="F36" s="136">
        <f>FSA!F36/FSA!F$38</f>
        <v>0.28221249454333802</v>
      </c>
      <c r="G36" s="136">
        <f>FSA!G36/FSA!G$38</f>
        <v>0.30202472946093806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 t="e">
        <f>FSA!C37/FSA!C$38</f>
        <v>#DIV/0!</v>
      </c>
      <c r="D37" s="136" t="e">
        <f>FSA!D37/FSA!D$38</f>
        <v>#DIV/0!</v>
      </c>
      <c r="E37" s="136" t="e">
        <f>FSA!E37/FSA!E$38</f>
        <v>#DIV/0!</v>
      </c>
      <c r="F37" s="136">
        <f>FSA!F37/FSA!F$38</f>
        <v>0</v>
      </c>
      <c r="G37" s="136">
        <f>FSA!G37/FSA!G$38</f>
        <v>3.5671219916948095E-4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 t="e">
        <f>FSA!C38/FSA!C$38</f>
        <v>#DIV/0!</v>
      </c>
      <c r="D38" s="142" t="e">
        <f>FSA!D38/FSA!D$38</f>
        <v>#DIV/0!</v>
      </c>
      <c r="E38" s="142" t="e">
        <f>FSA!E38/FSA!E$38</f>
        <v>#DIV/0!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 t="e">
        <f>FSA!C40/FSA!C$55</f>
        <v>#DIV/0!</v>
      </c>
      <c r="D40" s="136" t="e">
        <f>FSA!D40/FSA!D$55</f>
        <v>#DIV/0!</v>
      </c>
      <c r="E40" s="136" t="e">
        <f>FSA!E40/FSA!E$55</f>
        <v>#DIV/0!</v>
      </c>
      <c r="F40" s="136">
        <f>FSA!F40/FSA!F$55</f>
        <v>6.8653030373458743E-3</v>
      </c>
      <c r="G40" s="136">
        <f>FSA!G40/FSA!G$55</f>
        <v>6.730991057009866E-3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 t="e">
        <f>FSA!C41/FSA!C$55</f>
        <v>#DIV/0!</v>
      </c>
      <c r="D41" s="136" t="e">
        <f>FSA!D41/FSA!D$55</f>
        <v>#DIV/0!</v>
      </c>
      <c r="E41" s="136" t="e">
        <f>FSA!E41/FSA!E$55</f>
        <v>#DIV/0!</v>
      </c>
      <c r="F41" s="136">
        <f>FSA!F41/FSA!F$55</f>
        <v>1.8512268419808126E-3</v>
      </c>
      <c r="G41" s="136">
        <f>FSA!G41/FSA!G$55</f>
        <v>2.8575693600324144E-3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 t="e">
        <f>FSA!C42/FSA!C$55</f>
        <v>#DIV/0!</v>
      </c>
      <c r="D42" s="136" t="e">
        <f>FSA!D42/FSA!D$55</f>
        <v>#DIV/0!</v>
      </c>
      <c r="E42" s="136" t="e">
        <f>FSA!E42/FSA!E$55</f>
        <v>#DIV/0!</v>
      </c>
      <c r="F42" s="136">
        <f>FSA!F42/FSA!F$55</f>
        <v>0.28462410596454779</v>
      </c>
      <c r="G42" s="136">
        <f>FSA!G42/FSA!G$55</f>
        <v>0.18813624053212052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 t="e">
        <f>FSA!C43/FSA!C$55</f>
        <v>#DIV/0!</v>
      </c>
      <c r="D43" s="136" t="e">
        <f>FSA!D43/FSA!D$55</f>
        <v>#DIV/0!</v>
      </c>
      <c r="E43" s="136" t="e">
        <f>FSA!E43/FSA!E$55</f>
        <v>#DIV/0!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 t="e">
        <f>FSA!C44/FSA!C$55</f>
        <v>#DIV/0!</v>
      </c>
      <c r="D44" s="136" t="e">
        <f>FSA!D44/FSA!D$55</f>
        <v>#DIV/0!</v>
      </c>
      <c r="E44" s="136" t="e">
        <f>FSA!E44/FSA!E$55</f>
        <v>#DIV/0!</v>
      </c>
      <c r="F44" s="136">
        <f>FSA!F44/FSA!F$55</f>
        <v>3.1181854743364584E-2</v>
      </c>
      <c r="G44" s="136">
        <f>FSA!G44/FSA!G$55</f>
        <v>0.1427350079387697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 t="e">
        <f>FSA!C45/FSA!C$55</f>
        <v>#DIV/0!</v>
      </c>
      <c r="D45" s="136" t="e">
        <f>FSA!D45/FSA!D$55</f>
        <v>#DIV/0!</v>
      </c>
      <c r="E45" s="136" t="e">
        <f>FSA!E45/FSA!E$55</f>
        <v>#DIV/0!</v>
      </c>
      <c r="F45" s="136">
        <f>FSA!F45/FSA!F$55</f>
        <v>4.0805809133662219E-2</v>
      </c>
      <c r="G45" s="136">
        <f>FSA!G45/FSA!G$55</f>
        <v>1.5613883056784983E-2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 t="e">
        <f>FSA!C46/FSA!C$55</f>
        <v>#DIV/0!</v>
      </c>
      <c r="D46" s="136" t="e">
        <f>FSA!D46/FSA!D$55</f>
        <v>#DIV/0!</v>
      </c>
      <c r="E46" s="136" t="e">
        <f>FSA!E46/FSA!E$55</f>
        <v>#DIV/0!</v>
      </c>
      <c r="F46" s="136">
        <f>FSA!F46/FSA!F$55</f>
        <v>5.2363850956029323E-3</v>
      </c>
      <c r="G46" s="136">
        <f>FSA!G46/FSA!G$55</f>
        <v>5.0230408492835717E-3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 t="e">
        <f>FSA!C47/FSA!C$55</f>
        <v>#DIV/0!</v>
      </c>
      <c r="D47" s="136" t="e">
        <f>FSA!D47/FSA!D$55</f>
        <v>#DIV/0!</v>
      </c>
      <c r="E47" s="136" t="e">
        <f>FSA!E47/FSA!E$55</f>
        <v>#DIV/0!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 t="e">
        <f>FSA!C48/FSA!C$55</f>
        <v>#DIV/0!</v>
      </c>
      <c r="D48" s="136" t="e">
        <f>FSA!D48/FSA!D$55</f>
        <v>#DIV/0!</v>
      </c>
      <c r="E48" s="136" t="e">
        <f>FSA!E48/FSA!E$55</f>
        <v>#DIV/0!</v>
      </c>
      <c r="F48" s="136">
        <f>FSA!F48/FSA!F$55</f>
        <v>5.2363850956029323E-3</v>
      </c>
      <c r="G48" s="136">
        <f>FSA!G48/FSA!G$55</f>
        <v>5.0230408492835717E-3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 t="e">
        <f>FSA!C49/FSA!C$55</f>
        <v>#DIV/0!</v>
      </c>
      <c r="D49" s="136" t="e">
        <f>FSA!D49/FSA!D$55</f>
        <v>#DIV/0!</v>
      </c>
      <c r="E49" s="136" t="e">
        <f>FSA!E49/FSA!E$55</f>
        <v>#DIV/0!</v>
      </c>
      <c r="F49" s="136">
        <f>FSA!F49/FSA!F$55</f>
        <v>0.37056468481650423</v>
      </c>
      <c r="G49" s="136">
        <f>FSA!G49/FSA!G$55</f>
        <v>0.36109673279400106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 t="e">
        <f>FSA!C50/FSA!C$55</f>
        <v>#DIV/0!</v>
      </c>
      <c r="D50" s="136" t="e">
        <f>FSA!D50/FSA!D$55</f>
        <v>#DIV/0!</v>
      </c>
      <c r="E50" s="136" t="e">
        <f>FSA!E50/FSA!E$55</f>
        <v>#DIV/0!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 t="e">
        <f>FSA!C51/FSA!C$55</f>
        <v>#DIV/0!</v>
      </c>
      <c r="D51" s="136" t="e">
        <f>FSA!D51/FSA!D$55</f>
        <v>#DIV/0!</v>
      </c>
      <c r="E51" s="136" t="e">
        <f>FSA!E51/FSA!E$55</f>
        <v>#DIV/0!</v>
      </c>
      <c r="F51" s="136">
        <f>FSA!F51/FSA!F$55</f>
        <v>0.49219796809665184</v>
      </c>
      <c r="G51" s="136">
        <f>FSA!G51/FSA!G$55</f>
        <v>0.47214451468817792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 t="e">
        <f>FSA!C52/FSA!C$55</f>
        <v>#DIV/0!</v>
      </c>
      <c r="D52" s="136" t="e">
        <f>FSA!D52/FSA!D$55</f>
        <v>#DIV/0!</v>
      </c>
      <c r="E52" s="136" t="e">
        <f>FSA!E52/FSA!E$55</f>
        <v>#DIV/0!</v>
      </c>
      <c r="F52" s="136">
        <f>FSA!F52/FSA!F$55</f>
        <v>0.13723734708684396</v>
      </c>
      <c r="G52" s="136">
        <f>FSA!G52/FSA!G$55</f>
        <v>0.16675875251782105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 t="e">
        <f>FSA!C53/FSA!C$55</f>
        <v>#DIV/0!</v>
      </c>
      <c r="D53" s="136" t="e">
        <f>FSA!D53/FSA!D$55</f>
        <v>#DIV/0!</v>
      </c>
      <c r="E53" s="136" t="e">
        <f>FSA!E53/FSA!E$55</f>
        <v>#DIV/0!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 t="e">
        <f>FSA!C54/FSA!C$55</f>
        <v>#DIV/0!</v>
      </c>
      <c r="D54" s="136" t="e">
        <f>FSA!D54/FSA!D$55</f>
        <v>#DIV/0!</v>
      </c>
      <c r="E54" s="136" t="e">
        <f>FSA!E54/FSA!E$55</f>
        <v>#DIV/0!</v>
      </c>
      <c r="F54" s="136">
        <f>FSA!F54/FSA!F$55</f>
        <v>0.62943531518349582</v>
      </c>
      <c r="G54" s="136">
        <f>FSA!G54/FSA!G$55</f>
        <v>0.63890326720599899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 t="e">
        <f>FSA!C55/FSA!C$55</f>
        <v>#DIV/0!</v>
      </c>
      <c r="D55" s="142" t="e">
        <f>FSA!D55/FSA!D$55</f>
        <v>#DIV/0!</v>
      </c>
      <c r="E55" s="142" t="e">
        <f>FSA!E55/FSA!E$55</f>
        <v>#DIV/0!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 t="e">
        <f>FSA!C58/FSA!C$55</f>
        <v>#DIV/0!</v>
      </c>
      <c r="D58" s="136" t="e">
        <f>FSA!D58/FSA!D$55</f>
        <v>#DIV/0!</v>
      </c>
      <c r="E58" s="136" t="e">
        <f>FSA!E58/FSA!E$55</f>
        <v>#DIV/0!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 t="s">
        <v>331</v>
      </c>
      <c r="F4" s="299" t="s">
        <v>331</v>
      </c>
      <c r="G4" s="299" t="s">
        <v>331</v>
      </c>
      <c r="H4" s="299">
        <v>263980</v>
      </c>
      <c r="I4" s="299">
        <v>268027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332</v>
      </c>
      <c r="D5" s="300" t="s">
        <v>48</v>
      </c>
      <c r="E5" s="301" t="s">
        <v>331</v>
      </c>
      <c r="F5" s="301" t="s">
        <v>331</v>
      </c>
      <c r="G5" s="301" t="s">
        <v>331</v>
      </c>
      <c r="H5" s="301">
        <v>5051</v>
      </c>
      <c r="I5" s="301">
        <v>3235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333</v>
      </c>
      <c r="D6" s="165"/>
      <c r="E6" s="264" t="s">
        <v>331</v>
      </c>
      <c r="F6" s="264" t="s">
        <v>331</v>
      </c>
      <c r="G6" s="264" t="s">
        <v>331</v>
      </c>
      <c r="H6" s="264">
        <v>5051</v>
      </c>
      <c r="I6" s="264">
        <v>3235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334</v>
      </c>
      <c r="D7" s="165"/>
      <c r="E7" s="264" t="s">
        <v>331</v>
      </c>
      <c r="F7" s="264" t="s">
        <v>331</v>
      </c>
      <c r="G7" s="264" t="s">
        <v>331</v>
      </c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335</v>
      </c>
      <c r="D8" s="300" t="s">
        <v>48</v>
      </c>
      <c r="E8" s="301" t="s">
        <v>331</v>
      </c>
      <c r="F8" s="301" t="s">
        <v>331</v>
      </c>
      <c r="G8" s="301" t="s">
        <v>331</v>
      </c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336</v>
      </c>
      <c r="D9" s="165"/>
      <c r="E9" s="264" t="s">
        <v>331</v>
      </c>
      <c r="F9" s="264" t="s">
        <v>331</v>
      </c>
      <c r="G9" s="264" t="s">
        <v>331</v>
      </c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337</v>
      </c>
      <c r="D10" s="165"/>
      <c r="E10" s="264" t="s">
        <v>331</v>
      </c>
      <c r="F10" s="264" t="s">
        <v>331</v>
      </c>
      <c r="G10" s="264" t="s">
        <v>331</v>
      </c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338</v>
      </c>
      <c r="D11" s="165"/>
      <c r="E11" s="264" t="s">
        <v>331</v>
      </c>
      <c r="F11" s="264" t="s">
        <v>331</v>
      </c>
      <c r="G11" s="264" t="s">
        <v>331</v>
      </c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339</v>
      </c>
      <c r="D12" s="168"/>
      <c r="E12" s="301" t="s">
        <v>331</v>
      </c>
      <c r="F12" s="301" t="s">
        <v>331</v>
      </c>
      <c r="G12" s="301" t="s">
        <v>331</v>
      </c>
      <c r="H12" s="301">
        <v>256860</v>
      </c>
      <c r="I12" s="301">
        <v>263429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340</v>
      </c>
      <c r="D13" s="302" t="s">
        <v>50</v>
      </c>
      <c r="E13" s="264" t="s">
        <v>331</v>
      </c>
      <c r="F13" s="264" t="s">
        <v>331</v>
      </c>
      <c r="G13" s="264" t="s">
        <v>331</v>
      </c>
      <c r="H13" s="264">
        <v>13238</v>
      </c>
      <c r="I13" s="264">
        <v>15471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341</v>
      </c>
      <c r="D14" s="303" t="s">
        <v>55</v>
      </c>
      <c r="E14" s="264" t="s">
        <v>331</v>
      </c>
      <c r="F14" s="264" t="s">
        <v>331</v>
      </c>
      <c r="G14" s="264" t="s">
        <v>331</v>
      </c>
      <c r="H14" s="264">
        <v>15988</v>
      </c>
      <c r="I14" s="264">
        <v>17637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342</v>
      </c>
      <c r="D15" s="303" t="s">
        <v>59</v>
      </c>
      <c r="E15" s="264" t="s">
        <v>331</v>
      </c>
      <c r="F15" s="264" t="s">
        <v>331</v>
      </c>
      <c r="G15" s="264" t="s">
        <v>331</v>
      </c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343</v>
      </c>
      <c r="D16" s="303" t="s">
        <v>59</v>
      </c>
      <c r="E16" s="264" t="s">
        <v>331</v>
      </c>
      <c r="F16" s="264" t="s">
        <v>331</v>
      </c>
      <c r="G16" s="264" t="s">
        <v>331</v>
      </c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344</v>
      </c>
      <c r="D17" s="303" t="s">
        <v>59</v>
      </c>
      <c r="E17" s="264" t="s">
        <v>331</v>
      </c>
      <c r="F17" s="264" t="s">
        <v>331</v>
      </c>
      <c r="G17" s="264" t="s">
        <v>331</v>
      </c>
      <c r="H17" s="264">
        <v>61500</v>
      </c>
      <c r="I17" s="264">
        <v>77179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345</v>
      </c>
      <c r="D18" s="303" t="s">
        <v>59</v>
      </c>
      <c r="E18" s="264" t="s">
        <v>331</v>
      </c>
      <c r="F18" s="264" t="s">
        <v>331</v>
      </c>
      <c r="G18" s="264" t="s">
        <v>331</v>
      </c>
      <c r="H18" s="264">
        <v>166134</v>
      </c>
      <c r="I18" s="264">
        <v>153141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346</v>
      </c>
      <c r="D19" s="303" t="s">
        <v>59</v>
      </c>
      <c r="E19" s="264" t="s">
        <v>331</v>
      </c>
      <c r="F19" s="264" t="s">
        <v>331</v>
      </c>
      <c r="G19" s="264" t="s">
        <v>331</v>
      </c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347</v>
      </c>
      <c r="D20" s="303" t="s">
        <v>59</v>
      </c>
      <c r="E20" s="264" t="s">
        <v>331</v>
      </c>
      <c r="F20" s="264" t="s">
        <v>331</v>
      </c>
      <c r="G20" s="264" t="s">
        <v>331</v>
      </c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348</v>
      </c>
      <c r="D21" s="304" t="s">
        <v>53</v>
      </c>
      <c r="E21" s="301" t="s">
        <v>331</v>
      </c>
      <c r="F21" s="301" t="s">
        <v>331</v>
      </c>
      <c r="G21" s="301" t="s">
        <v>331</v>
      </c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349</v>
      </c>
      <c r="D22" s="165"/>
      <c r="E22" s="264" t="s">
        <v>331</v>
      </c>
      <c r="F22" s="264" t="s">
        <v>331</v>
      </c>
      <c r="G22" s="264" t="s">
        <v>331</v>
      </c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350</v>
      </c>
      <c r="D23" s="165"/>
      <c r="E23" s="264" t="s">
        <v>331</v>
      </c>
      <c r="F23" s="264" t="s">
        <v>331</v>
      </c>
      <c r="G23" s="264" t="s">
        <v>331</v>
      </c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351</v>
      </c>
      <c r="D24" s="168"/>
      <c r="E24" s="301" t="s">
        <v>331</v>
      </c>
      <c r="F24" s="301" t="s">
        <v>331</v>
      </c>
      <c r="G24" s="301" t="s">
        <v>331</v>
      </c>
      <c r="H24" s="301">
        <v>2069</v>
      </c>
      <c r="I24" s="301">
        <v>1363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352</v>
      </c>
      <c r="D25" s="165" t="s">
        <v>57</v>
      </c>
      <c r="E25" s="264" t="s">
        <v>331</v>
      </c>
      <c r="F25" s="264" t="s">
        <v>331</v>
      </c>
      <c r="G25" s="264" t="s">
        <v>331</v>
      </c>
      <c r="H25" s="264">
        <v>1977</v>
      </c>
      <c r="I25" s="264">
        <v>1271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353</v>
      </c>
      <c r="D26" s="165" t="s">
        <v>59</v>
      </c>
      <c r="E26" s="264" t="s">
        <v>331</v>
      </c>
      <c r="F26" s="264" t="s">
        <v>331</v>
      </c>
      <c r="G26" s="264" t="s">
        <v>331</v>
      </c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354</v>
      </c>
      <c r="D27" s="305" t="s">
        <v>59</v>
      </c>
      <c r="E27" s="264" t="s">
        <v>331</v>
      </c>
      <c r="F27" s="264" t="s">
        <v>331</v>
      </c>
      <c r="G27" s="264" t="s">
        <v>331</v>
      </c>
      <c r="H27" s="264">
        <v>92</v>
      </c>
      <c r="I27" s="264">
        <v>92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355</v>
      </c>
      <c r="D28" s="305" t="s">
        <v>59</v>
      </c>
      <c r="E28" s="264" t="s">
        <v>331</v>
      </c>
      <c r="F28" s="264" t="s">
        <v>331</v>
      </c>
      <c r="G28" s="264" t="s">
        <v>331</v>
      </c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356</v>
      </c>
      <c r="D29" s="305" t="s">
        <v>59</v>
      </c>
      <c r="E29" s="264" t="s">
        <v>331</v>
      </c>
      <c r="F29" s="264" t="s">
        <v>331</v>
      </c>
      <c r="G29" s="264" t="s">
        <v>331</v>
      </c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357</v>
      </c>
      <c r="D30" s="168"/>
      <c r="E30" s="301" t="s">
        <v>331</v>
      </c>
      <c r="F30" s="301" t="s">
        <v>331</v>
      </c>
      <c r="G30" s="301" t="s">
        <v>331</v>
      </c>
      <c r="H30" s="301">
        <v>230827</v>
      </c>
      <c r="I30" s="301">
        <v>247796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358</v>
      </c>
      <c r="D31" s="168"/>
      <c r="E31" s="301" t="s">
        <v>331</v>
      </c>
      <c r="F31" s="301" t="s">
        <v>331</v>
      </c>
      <c r="G31" s="301" t="s">
        <v>331</v>
      </c>
      <c r="H31" s="301">
        <v>14217</v>
      </c>
      <c r="I31" s="301">
        <v>13981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359</v>
      </c>
      <c r="D32" s="305" t="s">
        <v>59</v>
      </c>
      <c r="E32" s="264" t="s">
        <v>331</v>
      </c>
      <c r="F32" s="264" t="s">
        <v>331</v>
      </c>
      <c r="G32" s="264" t="s">
        <v>331</v>
      </c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360</v>
      </c>
      <c r="D33" s="305" t="s">
        <v>59</v>
      </c>
      <c r="E33" s="264" t="s">
        <v>331</v>
      </c>
      <c r="F33" s="264" t="s">
        <v>331</v>
      </c>
      <c r="G33" s="264" t="s">
        <v>331</v>
      </c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361</v>
      </c>
      <c r="D34" s="305" t="s">
        <v>59</v>
      </c>
      <c r="E34" s="264" t="s">
        <v>331</v>
      </c>
      <c r="F34" s="264" t="s">
        <v>331</v>
      </c>
      <c r="G34" s="264" t="s">
        <v>331</v>
      </c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362</v>
      </c>
      <c r="D35" s="305" t="s">
        <v>59</v>
      </c>
      <c r="E35" s="264" t="s">
        <v>331</v>
      </c>
      <c r="F35" s="264" t="s">
        <v>331</v>
      </c>
      <c r="G35" s="264" t="s">
        <v>331</v>
      </c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363</v>
      </c>
      <c r="D36" s="305" t="s">
        <v>59</v>
      </c>
      <c r="E36" s="264" t="s">
        <v>331</v>
      </c>
      <c r="F36" s="264" t="s">
        <v>331</v>
      </c>
      <c r="G36" s="264" t="s">
        <v>331</v>
      </c>
      <c r="H36" s="264">
        <v>2000</v>
      </c>
      <c r="I36" s="264">
        <v>2000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364</v>
      </c>
      <c r="D37" s="305" t="s">
        <v>59</v>
      </c>
      <c r="E37" s="264" t="s">
        <v>331</v>
      </c>
      <c r="F37" s="264" t="s">
        <v>331</v>
      </c>
      <c r="G37" s="264" t="s">
        <v>331</v>
      </c>
      <c r="H37" s="264">
        <v>12217</v>
      </c>
      <c r="I37" s="264">
        <v>11981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365</v>
      </c>
      <c r="D38" s="305" t="s">
        <v>59</v>
      </c>
      <c r="E38" s="264" t="s">
        <v>331</v>
      </c>
      <c r="F38" s="264" t="s">
        <v>331</v>
      </c>
      <c r="G38" s="264" t="s">
        <v>331</v>
      </c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366</v>
      </c>
      <c r="D39" s="168"/>
      <c r="E39" s="301" t="s">
        <v>331</v>
      </c>
      <c r="F39" s="301" t="s">
        <v>331</v>
      </c>
      <c r="G39" s="301" t="s">
        <v>331</v>
      </c>
      <c r="H39" s="301">
        <v>10922</v>
      </c>
      <c r="I39" s="301">
        <v>13355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367</v>
      </c>
      <c r="D40" s="302" t="s">
        <v>63</v>
      </c>
      <c r="E40" s="264" t="s">
        <v>331</v>
      </c>
      <c r="F40" s="264" t="s">
        <v>331</v>
      </c>
      <c r="G40" s="264" t="s">
        <v>331</v>
      </c>
      <c r="H40" s="264">
        <v>10922</v>
      </c>
      <c r="I40" s="264">
        <v>13171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368</v>
      </c>
      <c r="D41" s="165"/>
      <c r="E41" s="264" t="s">
        <v>331</v>
      </c>
      <c r="F41" s="264" t="s">
        <v>331</v>
      </c>
      <c r="G41" s="264" t="s">
        <v>331</v>
      </c>
      <c r="H41" s="264"/>
      <c r="I41" s="264">
        <v>255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369</v>
      </c>
      <c r="D42" s="165"/>
      <c r="E42" s="264" t="s">
        <v>331</v>
      </c>
      <c r="F42" s="264" t="s">
        <v>331</v>
      </c>
      <c r="G42" s="264" t="s">
        <v>331</v>
      </c>
      <c r="H42" s="264"/>
      <c r="I42" s="264">
        <v>-71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370</v>
      </c>
      <c r="D43" s="302" t="s">
        <v>63</v>
      </c>
      <c r="E43" s="264" t="s">
        <v>331</v>
      </c>
      <c r="F43" s="264" t="s">
        <v>331</v>
      </c>
      <c r="G43" s="264" t="s">
        <v>331</v>
      </c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368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369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371</v>
      </c>
      <c r="D46" s="303" t="s">
        <v>65</v>
      </c>
      <c r="E46" s="264" t="s">
        <v>331</v>
      </c>
      <c r="F46" s="264" t="s">
        <v>331</v>
      </c>
      <c r="G46" s="264" t="s">
        <v>331</v>
      </c>
      <c r="H46" s="264"/>
      <c r="I46" s="264">
        <v>184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368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369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372</v>
      </c>
      <c r="D49" s="300" t="s">
        <v>61</v>
      </c>
      <c r="E49" s="301" t="s">
        <v>331</v>
      </c>
      <c r="F49" s="301" t="s">
        <v>331</v>
      </c>
      <c r="G49" s="301" t="s">
        <v>331</v>
      </c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373</v>
      </c>
      <c r="D50" s="165"/>
      <c r="E50" s="264" t="s">
        <v>331</v>
      </c>
      <c r="F50" s="264" t="s">
        <v>331</v>
      </c>
      <c r="G50" s="264" t="s">
        <v>331</v>
      </c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374</v>
      </c>
      <c r="D51" s="165"/>
      <c r="E51" s="264" t="s">
        <v>331</v>
      </c>
      <c r="F51" s="264" t="s">
        <v>331</v>
      </c>
      <c r="G51" s="264" t="s">
        <v>331</v>
      </c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375</v>
      </c>
      <c r="D52" s="302" t="s">
        <v>63</v>
      </c>
      <c r="E52" s="301" t="s">
        <v>331</v>
      </c>
      <c r="F52" s="301" t="s">
        <v>331</v>
      </c>
      <c r="G52" s="301" t="s">
        <v>331</v>
      </c>
      <c r="H52" s="301">
        <v>128719</v>
      </c>
      <c r="I52" s="301">
        <v>142620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376</v>
      </c>
      <c r="D53" s="165"/>
      <c r="E53" s="264" t="s">
        <v>331</v>
      </c>
      <c r="F53" s="264" t="s">
        <v>331</v>
      </c>
      <c r="G53" s="264" t="s">
        <v>331</v>
      </c>
      <c r="H53" s="264">
        <v>128719</v>
      </c>
      <c r="I53" s="264">
        <v>142620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377</v>
      </c>
      <c r="D54" s="165"/>
      <c r="E54" s="264" t="s">
        <v>331</v>
      </c>
      <c r="F54" s="264" t="s">
        <v>331</v>
      </c>
      <c r="G54" s="264" t="s">
        <v>331</v>
      </c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378</v>
      </c>
      <c r="D55" s="300" t="s">
        <v>61</v>
      </c>
      <c r="E55" s="301" t="s">
        <v>331</v>
      </c>
      <c r="F55" s="301" t="s">
        <v>331</v>
      </c>
      <c r="G55" s="301" t="s">
        <v>331</v>
      </c>
      <c r="H55" s="301">
        <v>76970</v>
      </c>
      <c r="I55" s="301">
        <v>76469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379</v>
      </c>
      <c r="D56" s="165"/>
      <c r="E56" s="264" t="s">
        <v>331</v>
      </c>
      <c r="F56" s="264" t="s">
        <v>331</v>
      </c>
      <c r="G56" s="264" t="s">
        <v>331</v>
      </c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380</v>
      </c>
      <c r="D57" s="165"/>
      <c r="E57" s="264" t="s">
        <v>331</v>
      </c>
      <c r="F57" s="264" t="s">
        <v>331</v>
      </c>
      <c r="G57" s="264" t="s">
        <v>331</v>
      </c>
      <c r="H57" s="264">
        <v>26297</v>
      </c>
      <c r="I57" s="264">
        <v>26297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381</v>
      </c>
      <c r="D58" s="165"/>
      <c r="E58" s="264" t="s">
        <v>331</v>
      </c>
      <c r="F58" s="264" t="s">
        <v>331</v>
      </c>
      <c r="G58" s="264" t="s">
        <v>331</v>
      </c>
      <c r="H58" s="264">
        <v>50673</v>
      </c>
      <c r="I58" s="264">
        <v>50673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382</v>
      </c>
      <c r="D59" s="165"/>
      <c r="E59" s="264" t="s">
        <v>331</v>
      </c>
      <c r="F59" s="264" t="s">
        <v>331</v>
      </c>
      <c r="G59" s="264" t="s">
        <v>331</v>
      </c>
      <c r="H59" s="264"/>
      <c r="I59" s="264">
        <v>-501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383</v>
      </c>
      <c r="D60" s="165"/>
      <c r="E60" s="264" t="s">
        <v>331</v>
      </c>
      <c r="F60" s="264" t="s">
        <v>331</v>
      </c>
      <c r="G60" s="264" t="s">
        <v>331</v>
      </c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384</v>
      </c>
      <c r="D61" s="168"/>
      <c r="E61" s="301" t="s">
        <v>331</v>
      </c>
      <c r="F61" s="301" t="s">
        <v>331</v>
      </c>
      <c r="G61" s="301" t="s">
        <v>331</v>
      </c>
      <c r="H61" s="301"/>
      <c r="I61" s="301">
        <v>1371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385</v>
      </c>
      <c r="D62" s="165" t="s">
        <v>59</v>
      </c>
      <c r="E62" s="264" t="s">
        <v>331</v>
      </c>
      <c r="F62" s="264" t="s">
        <v>331</v>
      </c>
      <c r="G62" s="264" t="s">
        <v>331</v>
      </c>
      <c r="H62" s="264"/>
      <c r="I62" s="264">
        <v>1371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386</v>
      </c>
      <c r="D63" s="165" t="s">
        <v>59</v>
      </c>
      <c r="E63" s="264" t="s">
        <v>331</v>
      </c>
      <c r="F63" s="264" t="s">
        <v>331</v>
      </c>
      <c r="G63" s="264" t="s">
        <v>331</v>
      </c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387</v>
      </c>
      <c r="D64" s="305" t="s">
        <v>59</v>
      </c>
      <c r="E64" s="264" t="s">
        <v>331</v>
      </c>
      <c r="F64" s="264" t="s">
        <v>331</v>
      </c>
      <c r="G64" s="264" t="s">
        <v>331</v>
      </c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388</v>
      </c>
      <c r="D65" s="305" t="s">
        <v>59</v>
      </c>
      <c r="E65" s="264" t="s">
        <v>331</v>
      </c>
      <c r="F65" s="264" t="s">
        <v>331</v>
      </c>
      <c r="G65" s="264" t="s">
        <v>331</v>
      </c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389</v>
      </c>
      <c r="D66" s="305" t="s">
        <v>59</v>
      </c>
      <c r="E66" s="264" t="s">
        <v>331</v>
      </c>
      <c r="F66" s="264" t="s">
        <v>331</v>
      </c>
      <c r="G66" s="264" t="s">
        <v>331</v>
      </c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390</v>
      </c>
      <c r="D67" s="54"/>
      <c r="E67" s="301" t="s">
        <v>331</v>
      </c>
      <c r="F67" s="301" t="s">
        <v>331</v>
      </c>
      <c r="G67" s="301" t="s">
        <v>331</v>
      </c>
      <c r="H67" s="301">
        <v>494807</v>
      </c>
      <c r="I67" s="301">
        <v>515822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391</v>
      </c>
      <c r="D68" s="168"/>
      <c r="E68" s="301" t="s">
        <v>331</v>
      </c>
      <c r="F68" s="301" t="s">
        <v>331</v>
      </c>
      <c r="G68" s="301" t="s">
        <v>331</v>
      </c>
      <c r="H68" s="301">
        <v>183358</v>
      </c>
      <c r="I68" s="301">
        <v>186262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392</v>
      </c>
      <c r="D69" s="168"/>
      <c r="E69" s="301" t="s">
        <v>331</v>
      </c>
      <c r="F69" s="301" t="s">
        <v>331</v>
      </c>
      <c r="G69" s="301" t="s">
        <v>331</v>
      </c>
      <c r="H69" s="301">
        <v>174139</v>
      </c>
      <c r="I69" s="301">
        <v>115171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393</v>
      </c>
      <c r="D70" s="303" t="s">
        <v>70</v>
      </c>
      <c r="E70" s="264" t="s">
        <v>331</v>
      </c>
      <c r="F70" s="264" t="s">
        <v>331</v>
      </c>
      <c r="G70" s="264" t="s">
        <v>331</v>
      </c>
      <c r="H70" s="264">
        <v>3397</v>
      </c>
      <c r="I70" s="264">
        <v>3472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394</v>
      </c>
      <c r="D71" s="302" t="s">
        <v>74</v>
      </c>
      <c r="E71" s="264" t="s">
        <v>331</v>
      </c>
      <c r="F71" s="264" t="s">
        <v>331</v>
      </c>
      <c r="G71" s="264" t="s">
        <v>331</v>
      </c>
      <c r="H71" s="264">
        <v>140834</v>
      </c>
      <c r="I71" s="264">
        <v>97045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395</v>
      </c>
      <c r="D72" s="165" t="s">
        <v>79</v>
      </c>
      <c r="E72" s="264" t="s">
        <v>331</v>
      </c>
      <c r="F72" s="264" t="s">
        <v>331</v>
      </c>
      <c r="G72" s="264" t="s">
        <v>331</v>
      </c>
      <c r="H72" s="264">
        <v>20191</v>
      </c>
      <c r="I72" s="264">
        <v>8054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396</v>
      </c>
      <c r="D73" s="303" t="s">
        <v>72</v>
      </c>
      <c r="E73" s="264" t="s">
        <v>331</v>
      </c>
      <c r="F73" s="264" t="s">
        <v>331</v>
      </c>
      <c r="G73" s="264" t="s">
        <v>331</v>
      </c>
      <c r="H73" s="264">
        <v>489</v>
      </c>
      <c r="I73" s="264">
        <v>936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397</v>
      </c>
      <c r="D74" s="303" t="s">
        <v>72</v>
      </c>
      <c r="E74" s="264" t="s">
        <v>331</v>
      </c>
      <c r="F74" s="264" t="s">
        <v>331</v>
      </c>
      <c r="G74" s="264" t="s">
        <v>331</v>
      </c>
      <c r="H74" s="264">
        <v>427</v>
      </c>
      <c r="I74" s="264">
        <v>538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398</v>
      </c>
      <c r="D75" s="302" t="s">
        <v>77</v>
      </c>
      <c r="E75" s="264" t="s">
        <v>331</v>
      </c>
      <c r="F75" s="264" t="s">
        <v>331</v>
      </c>
      <c r="G75" s="264" t="s">
        <v>331</v>
      </c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399</v>
      </c>
      <c r="D76" s="302" t="s">
        <v>77</v>
      </c>
      <c r="E76" s="264" t="s">
        <v>331</v>
      </c>
      <c r="F76" s="264" t="s">
        <v>331</v>
      </c>
      <c r="G76" s="264" t="s">
        <v>331</v>
      </c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400</v>
      </c>
      <c r="D77" s="303" t="s">
        <v>76</v>
      </c>
      <c r="E77" s="264" t="s">
        <v>331</v>
      </c>
      <c r="F77" s="264" t="s">
        <v>331</v>
      </c>
      <c r="G77" s="264" t="s">
        <v>331</v>
      </c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401</v>
      </c>
      <c r="D78" s="302" t="s">
        <v>77</v>
      </c>
      <c r="E78" s="264" t="s">
        <v>331</v>
      </c>
      <c r="F78" s="264" t="s">
        <v>331</v>
      </c>
      <c r="G78" s="264" t="s">
        <v>331</v>
      </c>
      <c r="H78" s="264">
        <v>6014</v>
      </c>
      <c r="I78" s="264">
        <v>2433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402</v>
      </c>
      <c r="D79" s="303" t="s">
        <v>81</v>
      </c>
      <c r="E79" s="264" t="s">
        <v>331</v>
      </c>
      <c r="F79" s="264" t="s">
        <v>331</v>
      </c>
      <c r="G79" s="264" t="s">
        <v>331</v>
      </c>
      <c r="H79" s="264">
        <v>2591</v>
      </c>
      <c r="I79" s="264">
        <v>2591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403</v>
      </c>
      <c r="D80" s="302" t="s">
        <v>77</v>
      </c>
      <c r="E80" s="264" t="s">
        <v>331</v>
      </c>
      <c r="F80" s="264" t="s">
        <v>331</v>
      </c>
      <c r="G80" s="264" t="s">
        <v>331</v>
      </c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404</v>
      </c>
      <c r="D81" s="302" t="s">
        <v>77</v>
      </c>
      <c r="E81" s="264" t="s">
        <v>331</v>
      </c>
      <c r="F81" s="264" t="s">
        <v>331</v>
      </c>
      <c r="G81" s="264" t="s">
        <v>331</v>
      </c>
      <c r="H81" s="264">
        <v>195</v>
      </c>
      <c r="I81" s="264">
        <v>102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405</v>
      </c>
      <c r="D82" s="302" t="s">
        <v>77</v>
      </c>
      <c r="E82" s="264" t="s">
        <v>331</v>
      </c>
      <c r="F82" s="264" t="s">
        <v>331</v>
      </c>
      <c r="G82" s="264" t="s">
        <v>331</v>
      </c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406</v>
      </c>
      <c r="D83" s="302" t="s">
        <v>77</v>
      </c>
      <c r="E83" s="264" t="s">
        <v>331</v>
      </c>
      <c r="F83" s="264" t="s">
        <v>331</v>
      </c>
      <c r="G83" s="264" t="s">
        <v>331</v>
      </c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407</v>
      </c>
      <c r="D84" s="168"/>
      <c r="E84" s="301" t="s">
        <v>331</v>
      </c>
      <c r="F84" s="301" t="s">
        <v>331</v>
      </c>
      <c r="G84" s="301" t="s">
        <v>331</v>
      </c>
      <c r="H84" s="301">
        <v>9220</v>
      </c>
      <c r="I84" s="301">
        <v>71091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408</v>
      </c>
      <c r="D85" s="302" t="s">
        <v>77</v>
      </c>
      <c r="E85" s="264" t="s">
        <v>331</v>
      </c>
      <c r="F85" s="264" t="s">
        <v>331</v>
      </c>
      <c r="G85" s="264" t="s">
        <v>331</v>
      </c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409</v>
      </c>
      <c r="D86" s="302" t="s">
        <v>77</v>
      </c>
      <c r="E86" s="264" t="s">
        <v>331</v>
      </c>
      <c r="F86" s="264" t="s">
        <v>331</v>
      </c>
      <c r="G86" s="264" t="s">
        <v>331</v>
      </c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410</v>
      </c>
      <c r="D87" s="302" t="s">
        <v>77</v>
      </c>
      <c r="E87" s="264" t="s">
        <v>331</v>
      </c>
      <c r="F87" s="264" t="s">
        <v>331</v>
      </c>
      <c r="G87" s="264" t="s">
        <v>331</v>
      </c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411</v>
      </c>
      <c r="D88" s="302" t="s">
        <v>77</v>
      </c>
      <c r="E88" s="264" t="s">
        <v>331</v>
      </c>
      <c r="F88" s="264" t="s">
        <v>331</v>
      </c>
      <c r="G88" s="264" t="s">
        <v>331</v>
      </c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412</v>
      </c>
      <c r="D89" s="302" t="s">
        <v>77</v>
      </c>
      <c r="E89" s="264" t="s">
        <v>331</v>
      </c>
      <c r="F89" s="264" t="s">
        <v>331</v>
      </c>
      <c r="G89" s="264" t="s">
        <v>331</v>
      </c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413</v>
      </c>
      <c r="D90" s="302" t="s">
        <v>77</v>
      </c>
      <c r="E90" s="264" t="s">
        <v>331</v>
      </c>
      <c r="F90" s="264" t="s">
        <v>331</v>
      </c>
      <c r="G90" s="264" t="s">
        <v>331</v>
      </c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414</v>
      </c>
      <c r="D91" s="302" t="s">
        <v>77</v>
      </c>
      <c r="E91" s="264" t="s">
        <v>331</v>
      </c>
      <c r="F91" s="264" t="s">
        <v>331</v>
      </c>
      <c r="G91" s="264" t="s">
        <v>331</v>
      </c>
      <c r="H91" s="264">
        <v>9220</v>
      </c>
      <c r="I91" s="264">
        <v>71091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415</v>
      </c>
      <c r="D92" s="303" t="s">
        <v>83</v>
      </c>
      <c r="E92" s="264" t="s">
        <v>331</v>
      </c>
      <c r="F92" s="264" t="s">
        <v>331</v>
      </c>
      <c r="G92" s="264" t="s">
        <v>331</v>
      </c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416</v>
      </c>
      <c r="D93" s="303" t="s">
        <v>83</v>
      </c>
      <c r="E93" s="264" t="s">
        <v>331</v>
      </c>
      <c r="F93" s="264" t="s">
        <v>331</v>
      </c>
      <c r="G93" s="264" t="s">
        <v>331</v>
      </c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417</v>
      </c>
      <c r="D94" s="303" t="s">
        <v>83</v>
      </c>
      <c r="E94" s="264" t="s">
        <v>331</v>
      </c>
      <c r="F94" s="264" t="s">
        <v>331</v>
      </c>
      <c r="G94" s="264" t="s">
        <v>331</v>
      </c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418</v>
      </c>
      <c r="D95" s="165" t="s">
        <v>79</v>
      </c>
      <c r="E95" s="264" t="s">
        <v>331</v>
      </c>
      <c r="F95" s="264" t="s">
        <v>331</v>
      </c>
      <c r="G95" s="264" t="s">
        <v>331</v>
      </c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419</v>
      </c>
      <c r="D96" s="302" t="s">
        <v>77</v>
      </c>
      <c r="E96" s="264" t="s">
        <v>331</v>
      </c>
      <c r="F96" s="264" t="s">
        <v>331</v>
      </c>
      <c r="G96" s="264" t="s">
        <v>331</v>
      </c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420</v>
      </c>
      <c r="D97" s="302" t="s">
        <v>77</v>
      </c>
      <c r="E97" s="264" t="s">
        <v>331</v>
      </c>
      <c r="F97" s="264" t="s">
        <v>331</v>
      </c>
      <c r="G97" s="264" t="s">
        <v>331</v>
      </c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421</v>
      </c>
      <c r="D98" s="168"/>
      <c r="E98" s="301" t="s">
        <v>331</v>
      </c>
      <c r="F98" s="301" t="s">
        <v>331</v>
      </c>
      <c r="G98" s="301" t="s">
        <v>331</v>
      </c>
      <c r="H98" s="301">
        <v>311449</v>
      </c>
      <c r="I98" s="301">
        <v>329560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422</v>
      </c>
      <c r="D99" s="168"/>
      <c r="E99" s="301" t="s">
        <v>331</v>
      </c>
      <c r="F99" s="301" t="s">
        <v>331</v>
      </c>
      <c r="G99" s="301" t="s">
        <v>331</v>
      </c>
      <c r="H99" s="301">
        <v>311449</v>
      </c>
      <c r="I99" s="301">
        <v>329560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423</v>
      </c>
      <c r="D100" s="303" t="s">
        <v>90</v>
      </c>
      <c r="E100" s="264" t="s">
        <v>331</v>
      </c>
      <c r="F100" s="264" t="s">
        <v>331</v>
      </c>
      <c r="G100" s="264" t="s">
        <v>331</v>
      </c>
      <c r="H100" s="264">
        <v>240000</v>
      </c>
      <c r="I100" s="264">
        <v>240000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424</v>
      </c>
      <c r="C101" s="51" t="s">
        <v>425</v>
      </c>
      <c r="D101" s="165"/>
      <c r="E101" s="264" t="s">
        <v>331</v>
      </c>
      <c r="F101" s="264" t="s">
        <v>331</v>
      </c>
      <c r="G101" s="264" t="s">
        <v>331</v>
      </c>
      <c r="H101" s="264">
        <v>240000</v>
      </c>
      <c r="I101" s="264">
        <v>240000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426</v>
      </c>
      <c r="C102" s="51" t="s">
        <v>427</v>
      </c>
      <c r="D102" s="165"/>
      <c r="E102" s="264" t="s">
        <v>331</v>
      </c>
      <c r="F102" s="264" t="s">
        <v>331</v>
      </c>
      <c r="G102" s="264" t="s">
        <v>331</v>
      </c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428</v>
      </c>
      <c r="D103" s="303" t="s">
        <v>90</v>
      </c>
      <c r="E103" s="264" t="s">
        <v>331</v>
      </c>
      <c r="F103" s="264" t="s">
        <v>331</v>
      </c>
      <c r="G103" s="264" t="s">
        <v>331</v>
      </c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429</v>
      </c>
      <c r="D104" s="303" t="s">
        <v>90</v>
      </c>
      <c r="E104" s="264" t="s">
        <v>331</v>
      </c>
      <c r="F104" s="264" t="s">
        <v>331</v>
      </c>
      <c r="G104" s="264" t="s">
        <v>331</v>
      </c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430</v>
      </c>
      <c r="D105" s="303" t="s">
        <v>90</v>
      </c>
      <c r="E105" s="264" t="s">
        <v>331</v>
      </c>
      <c r="F105" s="264" t="s">
        <v>331</v>
      </c>
      <c r="G105" s="264" t="s">
        <v>331</v>
      </c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431</v>
      </c>
      <c r="D106" s="303" t="s">
        <v>90</v>
      </c>
      <c r="E106" s="264" t="s">
        <v>331</v>
      </c>
      <c r="F106" s="264" t="s">
        <v>331</v>
      </c>
      <c r="G106" s="264" t="s">
        <v>331</v>
      </c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432</v>
      </c>
      <c r="D107" s="303" t="s">
        <v>90</v>
      </c>
      <c r="E107" s="264" t="s">
        <v>331</v>
      </c>
      <c r="F107" s="264" t="s">
        <v>331</v>
      </c>
      <c r="G107" s="264" t="s">
        <v>331</v>
      </c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433</v>
      </c>
      <c r="D108" s="303" t="s">
        <v>90</v>
      </c>
      <c r="E108" s="264" t="s">
        <v>331</v>
      </c>
      <c r="F108" s="264" t="s">
        <v>331</v>
      </c>
      <c r="G108" s="264" t="s">
        <v>331</v>
      </c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434</v>
      </c>
      <c r="D109" s="303" t="s">
        <v>90</v>
      </c>
      <c r="E109" s="264" t="s">
        <v>331</v>
      </c>
      <c r="F109" s="264" t="s">
        <v>331</v>
      </c>
      <c r="G109" s="264" t="s">
        <v>331</v>
      </c>
      <c r="H109" s="264">
        <v>3543</v>
      </c>
      <c r="I109" s="264">
        <v>3543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435</v>
      </c>
      <c r="D110" s="303" t="s">
        <v>90</v>
      </c>
      <c r="E110" s="264" t="s">
        <v>331</v>
      </c>
      <c r="F110" s="264" t="s">
        <v>331</v>
      </c>
      <c r="G110" s="264" t="s">
        <v>331</v>
      </c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436</v>
      </c>
      <c r="D111" s="303" t="s">
        <v>90</v>
      </c>
      <c r="E111" s="264" t="s">
        <v>331</v>
      </c>
      <c r="F111" s="264" t="s">
        <v>331</v>
      </c>
      <c r="G111" s="264" t="s">
        <v>331</v>
      </c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437</v>
      </c>
      <c r="D112" s="303" t="s">
        <v>92</v>
      </c>
      <c r="E112" s="264" t="s">
        <v>331</v>
      </c>
      <c r="F112" s="264" t="s">
        <v>331</v>
      </c>
      <c r="G112" s="264" t="s">
        <v>331</v>
      </c>
      <c r="H112" s="264">
        <v>67906</v>
      </c>
      <c r="I112" s="264">
        <v>86018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438</v>
      </c>
      <c r="C113" s="51" t="s">
        <v>439</v>
      </c>
      <c r="D113" s="165"/>
      <c r="E113" s="264" t="s">
        <v>331</v>
      </c>
      <c r="F113" s="264" t="s">
        <v>331</v>
      </c>
      <c r="G113" s="264" t="s">
        <v>331</v>
      </c>
      <c r="H113" s="264">
        <v>60066</v>
      </c>
      <c r="I113" s="264">
        <v>67906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440</v>
      </c>
      <c r="C114" s="51" t="s">
        <v>441</v>
      </c>
      <c r="D114" s="165"/>
      <c r="E114" s="264" t="s">
        <v>331</v>
      </c>
      <c r="F114" s="264" t="s">
        <v>331</v>
      </c>
      <c r="G114" s="264" t="s">
        <v>331</v>
      </c>
      <c r="H114" s="264">
        <v>7841</v>
      </c>
      <c r="I114" s="264">
        <v>18111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442</v>
      </c>
      <c r="D115" s="303" t="s">
        <v>94</v>
      </c>
      <c r="E115" s="264" t="s">
        <v>331</v>
      </c>
      <c r="F115" s="264" t="s">
        <v>331</v>
      </c>
      <c r="G115" s="264" t="s">
        <v>331</v>
      </c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443</v>
      </c>
      <c r="D116" s="306" t="s">
        <v>90</v>
      </c>
      <c r="E116" s="301" t="s">
        <v>331</v>
      </c>
      <c r="F116" s="301" t="s">
        <v>331</v>
      </c>
      <c r="G116" s="301" t="s">
        <v>331</v>
      </c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444</v>
      </c>
      <c r="D117" s="303"/>
      <c r="E117" s="264" t="s">
        <v>331</v>
      </c>
      <c r="F117" s="264" t="s">
        <v>331</v>
      </c>
      <c r="G117" s="264" t="s">
        <v>331</v>
      </c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445</v>
      </c>
      <c r="D118" s="303"/>
      <c r="E118" s="264" t="s">
        <v>331</v>
      </c>
      <c r="F118" s="264" t="s">
        <v>331</v>
      </c>
      <c r="G118" s="264" t="s">
        <v>331</v>
      </c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446</v>
      </c>
      <c r="D119" s="168"/>
      <c r="E119" s="301" t="s">
        <v>331</v>
      </c>
      <c r="F119" s="301" t="s">
        <v>331</v>
      </c>
      <c r="G119" s="301" t="s">
        <v>331</v>
      </c>
      <c r="H119" s="301">
        <v>494807</v>
      </c>
      <c r="I119" s="301">
        <v>515822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447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448</v>
      </c>
      <c r="B5" s="2" t="s">
        <v>449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450</v>
      </c>
      <c r="B6" s="1" t="s">
        <v>451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452</v>
      </c>
      <c r="B7" s="1" t="s">
        <v>453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454</v>
      </c>
      <c r="B8" s="1" t="s">
        <v>455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456</v>
      </c>
      <c r="B9" s="66" t="s">
        <v>457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458</v>
      </c>
      <c r="B10" s="1" t="s">
        <v>459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460</v>
      </c>
      <c r="B11" s="1" t="s">
        <v>461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462</v>
      </c>
      <c r="B12" s="2" t="s">
        <v>463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464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465</v>
      </c>
      <c r="B14" s="1" t="s">
        <v>466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467</v>
      </c>
      <c r="B15" s="1" t="s">
        <v>468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469</v>
      </c>
      <c r="B16" s="66" t="s">
        <v>470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471</v>
      </c>
      <c r="B17" s="1" t="s">
        <v>472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473</v>
      </c>
      <c r="B18" s="1" t="s">
        <v>474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475</v>
      </c>
      <c r="B19" s="66" t="s">
        <v>476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477</v>
      </c>
      <c r="B20" s="66" t="s">
        <v>478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479</v>
      </c>
      <c r="B21" s="1" t="s">
        <v>480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481</v>
      </c>
      <c r="B22" s="1" t="s">
        <v>482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483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484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485</v>
      </c>
      <c r="B25" s="66" t="s">
        <v>486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487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488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489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448</v>
      </c>
      <c r="C3" s="51" t="s">
        <v>490</v>
      </c>
      <c r="D3" s="165"/>
      <c r="E3" s="264" t="s">
        <v>331</v>
      </c>
      <c r="F3" s="264" t="s">
        <v>331</v>
      </c>
      <c r="G3" s="264" t="s">
        <v>331</v>
      </c>
      <c r="H3" s="264">
        <v>70528</v>
      </c>
      <c r="I3" s="264">
        <v>111121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450</v>
      </c>
      <c r="C4" s="51" t="s">
        <v>491</v>
      </c>
      <c r="D4" s="165"/>
      <c r="E4" s="264" t="s">
        <v>331</v>
      </c>
      <c r="F4" s="264" t="s">
        <v>331</v>
      </c>
      <c r="G4" s="264" t="s">
        <v>331</v>
      </c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452</v>
      </c>
      <c r="C5" s="50" t="s">
        <v>492</v>
      </c>
      <c r="D5" s="300" t="s">
        <v>9</v>
      </c>
      <c r="E5" s="301" t="s">
        <v>331</v>
      </c>
      <c r="F5" s="301" t="s">
        <v>331</v>
      </c>
      <c r="G5" s="301" t="s">
        <v>331</v>
      </c>
      <c r="H5" s="301">
        <v>70528</v>
      </c>
      <c r="I5" s="301">
        <v>111121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454</v>
      </c>
      <c r="C6" s="51" t="s">
        <v>493</v>
      </c>
      <c r="D6" s="302" t="s">
        <v>11</v>
      </c>
      <c r="E6" s="264" t="s">
        <v>331</v>
      </c>
      <c r="F6" s="264" t="s">
        <v>331</v>
      </c>
      <c r="G6" s="264" t="s">
        <v>331</v>
      </c>
      <c r="H6" s="264">
        <v>46421</v>
      </c>
      <c r="I6" s="264">
        <v>69610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456</v>
      </c>
      <c r="C7" s="169" t="s">
        <v>494</v>
      </c>
      <c r="D7" s="300" t="s">
        <v>495</v>
      </c>
      <c r="E7" s="301" t="s">
        <v>331</v>
      </c>
      <c r="F7" s="301" t="s">
        <v>331</v>
      </c>
      <c r="G7" s="301" t="s">
        <v>331</v>
      </c>
      <c r="H7" s="301">
        <v>24108</v>
      </c>
      <c r="I7" s="301">
        <v>41512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458</v>
      </c>
      <c r="C8" s="51" t="s">
        <v>496</v>
      </c>
      <c r="D8" s="302" t="s">
        <v>25</v>
      </c>
      <c r="E8" s="264" t="s">
        <v>331</v>
      </c>
      <c r="F8" s="264" t="s">
        <v>331</v>
      </c>
      <c r="G8" s="264" t="s">
        <v>331</v>
      </c>
      <c r="H8" s="264">
        <v>2438</v>
      </c>
      <c r="I8" s="264">
        <v>4491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460</v>
      </c>
      <c r="C9" s="51" t="s">
        <v>497</v>
      </c>
      <c r="D9" s="302" t="s">
        <v>25</v>
      </c>
      <c r="E9" s="264" t="s">
        <v>331</v>
      </c>
      <c r="F9" s="264" t="s">
        <v>331</v>
      </c>
      <c r="G9" s="264" t="s">
        <v>331</v>
      </c>
      <c r="H9" s="264">
        <v>220</v>
      </c>
      <c r="I9" s="264">
        <v>725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462</v>
      </c>
      <c r="C10" t="s">
        <v>498</v>
      </c>
      <c r="D10" s="302" t="s">
        <v>23</v>
      </c>
      <c r="E10" s="264" t="s">
        <v>331</v>
      </c>
      <c r="F10" s="264" t="s">
        <v>331</v>
      </c>
      <c r="G10" s="264" t="s">
        <v>331</v>
      </c>
      <c r="H10" s="264">
        <v>220</v>
      </c>
      <c r="I10" s="264">
        <v>223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499</v>
      </c>
      <c r="D11" s="300" t="s">
        <v>21</v>
      </c>
      <c r="E11" s="264" t="s">
        <v>331</v>
      </c>
      <c r="F11" s="264" t="s">
        <v>331</v>
      </c>
      <c r="G11" s="264" t="s">
        <v>331</v>
      </c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465</v>
      </c>
      <c r="C12" s="51" t="s">
        <v>500</v>
      </c>
      <c r="D12" s="302" t="s">
        <v>15</v>
      </c>
      <c r="E12" s="264" t="s">
        <v>331</v>
      </c>
      <c r="F12" s="264" t="s">
        <v>331</v>
      </c>
      <c r="G12" s="264" t="s">
        <v>331</v>
      </c>
      <c r="H12" s="264">
        <v>3812</v>
      </c>
      <c r="I12" s="264">
        <v>119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467</v>
      </c>
      <c r="C13" s="51" t="s">
        <v>501</v>
      </c>
      <c r="D13" s="302" t="s">
        <v>15</v>
      </c>
      <c r="E13" s="264" t="s">
        <v>331</v>
      </c>
      <c r="F13" s="264" t="s">
        <v>331</v>
      </c>
      <c r="G13" s="264" t="s">
        <v>331</v>
      </c>
      <c r="H13" s="264">
        <v>15322</v>
      </c>
      <c r="I13" s="264">
        <v>19235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469</v>
      </c>
      <c r="C14" s="169" t="s">
        <v>502</v>
      </c>
      <c r="D14" s="168"/>
      <c r="E14" s="301" t="s">
        <v>331</v>
      </c>
      <c r="F14" s="301" t="s">
        <v>331</v>
      </c>
      <c r="G14" s="301" t="s">
        <v>331</v>
      </c>
      <c r="H14" s="301">
        <v>7191</v>
      </c>
      <c r="I14" s="301">
        <v>25924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471</v>
      </c>
      <c r="C15" s="51" t="s">
        <v>503</v>
      </c>
      <c r="D15" s="165"/>
      <c r="E15" s="264" t="s">
        <v>331</v>
      </c>
      <c r="F15" s="264" t="s">
        <v>331</v>
      </c>
      <c r="G15" s="264" t="s">
        <v>331</v>
      </c>
      <c r="H15" s="264">
        <v>1759</v>
      </c>
      <c r="I15" s="264">
        <v>1091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473</v>
      </c>
      <c r="C16" s="51" t="s">
        <v>504</v>
      </c>
      <c r="D16" s="165"/>
      <c r="E16" s="264" t="s">
        <v>331</v>
      </c>
      <c r="F16" s="264" t="s">
        <v>331</v>
      </c>
      <c r="G16" s="264" t="s">
        <v>331</v>
      </c>
      <c r="H16" s="264">
        <v>1110</v>
      </c>
      <c r="I16" s="264">
        <v>3651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475</v>
      </c>
      <c r="C17" s="50" t="s">
        <v>505</v>
      </c>
      <c r="D17" s="300" t="s">
        <v>21</v>
      </c>
      <c r="E17" s="301" t="s">
        <v>331</v>
      </c>
      <c r="F17" s="301" t="s">
        <v>331</v>
      </c>
      <c r="G17" s="301" t="s">
        <v>331</v>
      </c>
      <c r="H17" s="301">
        <v>650</v>
      </c>
      <c r="I17" s="301">
        <v>-2560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477</v>
      </c>
      <c r="C18" s="50" t="s">
        <v>506</v>
      </c>
      <c r="D18" s="176" t="s">
        <v>27</v>
      </c>
      <c r="E18" s="301" t="s">
        <v>331</v>
      </c>
      <c r="F18" s="301" t="s">
        <v>331</v>
      </c>
      <c r="G18" s="301" t="s">
        <v>331</v>
      </c>
      <c r="H18" s="301">
        <v>7841</v>
      </c>
      <c r="I18" s="301">
        <v>23364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479</v>
      </c>
      <c r="C19" s="51" t="s">
        <v>507</v>
      </c>
      <c r="D19" s="303" t="s">
        <v>29</v>
      </c>
      <c r="E19" s="264" t="s">
        <v>331</v>
      </c>
      <c r="F19" s="264" t="s">
        <v>331</v>
      </c>
      <c r="G19" s="264" t="s">
        <v>331</v>
      </c>
      <c r="H19" s="264"/>
      <c r="I19" s="264">
        <v>5253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481</v>
      </c>
      <c r="C20" s="51" t="s">
        <v>508</v>
      </c>
      <c r="D20" s="303" t="s">
        <v>29</v>
      </c>
      <c r="E20" s="264" t="s">
        <v>331</v>
      </c>
      <c r="F20" s="264" t="s">
        <v>331</v>
      </c>
      <c r="G20" s="264" t="s">
        <v>331</v>
      </c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485</v>
      </c>
      <c r="C21" s="50" t="s">
        <v>509</v>
      </c>
      <c r="D21" s="168"/>
      <c r="E21" s="301" t="s">
        <v>331</v>
      </c>
      <c r="F21" s="301" t="s">
        <v>331</v>
      </c>
      <c r="G21" s="301" t="s">
        <v>331</v>
      </c>
      <c r="H21" s="301">
        <v>7841</v>
      </c>
      <c r="I21" s="301">
        <v>18111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510</v>
      </c>
      <c r="D22" s="165"/>
      <c r="E22" s="264" t="s">
        <v>331</v>
      </c>
      <c r="F22" s="264" t="s">
        <v>331</v>
      </c>
      <c r="G22" s="264" t="s">
        <v>331</v>
      </c>
      <c r="H22" s="264">
        <v>7841</v>
      </c>
      <c r="I22" s="264">
        <v>18111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511</v>
      </c>
      <c r="D23" s="165"/>
      <c r="E23" s="264" t="s">
        <v>331</v>
      </c>
      <c r="F23" s="264" t="s">
        <v>331</v>
      </c>
      <c r="G23" s="264" t="s">
        <v>331</v>
      </c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512</v>
      </c>
      <c r="C24" s="51" t="s">
        <v>513</v>
      </c>
      <c r="D24" s="165"/>
      <c r="E24" s="264" t="s">
        <v>331</v>
      </c>
      <c r="F24" s="264" t="s">
        <v>331</v>
      </c>
      <c r="G24" s="264" t="s">
        <v>331</v>
      </c>
      <c r="H24" s="264">
        <v>327</v>
      </c>
      <c r="I24" s="264">
        <v>755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514</v>
      </c>
      <c r="C25" s="51" t="s">
        <v>515</v>
      </c>
      <c r="D25" s="165"/>
      <c r="E25" s="264" t="s">
        <v>331</v>
      </c>
      <c r="F25" s="264" t="s">
        <v>331</v>
      </c>
      <c r="G25" s="264" t="s">
        <v>331</v>
      </c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