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F5" i="8"/>
  <c r="F4" i="8" s="1"/>
  <c r="E5" i="8"/>
  <c r="E4" i="8" s="1"/>
  <c r="D5" i="8"/>
  <c r="D4" i="8" s="1"/>
  <c r="C5" i="8"/>
  <c r="C4" i="8" s="1"/>
  <c r="I4" i="8"/>
  <c r="H4" i="8"/>
  <c r="G4" i="8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N74" i="6"/>
  <c r="M74" i="6"/>
  <c r="M69" i="6" s="1"/>
  <c r="M68" i="6" s="1"/>
  <c r="M78" i="6" s="1"/>
  <c r="L74" i="6"/>
  <c r="L69" i="6" s="1"/>
  <c r="L68" i="6" s="1"/>
  <c r="K74" i="6"/>
  <c r="K69" i="6" s="1"/>
  <c r="K68" i="6" s="1"/>
  <c r="J74" i="6"/>
  <c r="I74" i="6"/>
  <c r="H74" i="6"/>
  <c r="G74" i="6"/>
  <c r="F74" i="6"/>
  <c r="F69" i="6" s="1"/>
  <c r="F68" i="6" s="1"/>
  <c r="E74" i="6"/>
  <c r="E69" i="6" s="1"/>
  <c r="E68" i="6" s="1"/>
  <c r="D74" i="6"/>
  <c r="D69" i="6" s="1"/>
  <c r="D68" i="6" s="1"/>
  <c r="D78" i="6" s="1"/>
  <c r="C74" i="6"/>
  <c r="N69" i="6"/>
  <c r="J69" i="6"/>
  <c r="I69" i="6"/>
  <c r="H69" i="6"/>
  <c r="G69" i="6"/>
  <c r="C69" i="6"/>
  <c r="N68" i="6"/>
  <c r="N78" i="6" s="1"/>
  <c r="J68" i="6"/>
  <c r="J78" i="6" s="1"/>
  <c r="I68" i="6"/>
  <c r="I78" i="6" s="1"/>
  <c r="H68" i="6"/>
  <c r="H78" i="6" s="1"/>
  <c r="G68" i="6"/>
  <c r="C68" i="6"/>
  <c r="C78" i="6" s="1"/>
  <c r="N62" i="6"/>
  <c r="M62" i="6"/>
  <c r="L62" i="6"/>
  <c r="L50" i="6" s="1"/>
  <c r="K62" i="6"/>
  <c r="K50" i="6" s="1"/>
  <c r="J62" i="6"/>
  <c r="J50" i="6" s="1"/>
  <c r="I62" i="6"/>
  <c r="I50" i="6" s="1"/>
  <c r="H62" i="6"/>
  <c r="H50" i="6" s="1"/>
  <c r="G62" i="6"/>
  <c r="G50" i="6" s="1"/>
  <c r="F62" i="6"/>
  <c r="F50" i="6" s="1"/>
  <c r="E62" i="6"/>
  <c r="E50" i="6" s="1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N32" i="6"/>
  <c r="M32" i="6"/>
  <c r="L32" i="6"/>
  <c r="L31" i="6" s="1"/>
  <c r="L24" i="6" s="1"/>
  <c r="L48" i="6" s="1"/>
  <c r="K32" i="6"/>
  <c r="K31" i="6" s="1"/>
  <c r="J32" i="6"/>
  <c r="J31" i="6" s="1"/>
  <c r="I32" i="6"/>
  <c r="I31" i="6" s="1"/>
  <c r="H32" i="6"/>
  <c r="G32" i="6"/>
  <c r="N31" i="6"/>
  <c r="N24" i="6" s="1"/>
  <c r="N48" i="6" s="1"/>
  <c r="M31" i="6"/>
  <c r="M24" i="6" s="1"/>
  <c r="M48" i="6" s="1"/>
  <c r="H31" i="6"/>
  <c r="G31" i="6"/>
  <c r="F31" i="6"/>
  <c r="F24" i="6" s="1"/>
  <c r="E31" i="6"/>
  <c r="D31" i="6"/>
  <c r="C31" i="6"/>
  <c r="C24" i="6" s="1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M25" i="6"/>
  <c r="L25" i="6"/>
  <c r="K25" i="6"/>
  <c r="K24" i="6" s="1"/>
  <c r="J25" i="6"/>
  <c r="J24" i="6" s="1"/>
  <c r="J48" i="6" s="1"/>
  <c r="J79" i="6" s="1"/>
  <c r="I25" i="6"/>
  <c r="H25" i="6"/>
  <c r="H24" i="6" s="1"/>
  <c r="H48" i="6" s="1"/>
  <c r="H79" i="6" s="1"/>
  <c r="G25" i="6"/>
  <c r="G24" i="6"/>
  <c r="E24" i="6"/>
  <c r="E48" i="6" s="1"/>
  <c r="D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D48" i="6" s="1"/>
  <c r="C3" i="6"/>
  <c r="C23" i="6" s="1"/>
  <c r="K2" i="6"/>
  <c r="L2" i="6" s="1"/>
  <c r="M2" i="6" s="1"/>
  <c r="N2" i="6" s="1"/>
  <c r="E2" i="6"/>
  <c r="F2" i="6" s="1"/>
  <c r="G2" i="6" s="1"/>
  <c r="H2" i="6" s="1"/>
  <c r="I2" i="6" s="1"/>
  <c r="J2" i="6" s="1"/>
  <c r="D2" i="6"/>
  <c r="G13" i="4"/>
  <c r="H12" i="4"/>
  <c r="H13" i="4" s="1"/>
  <c r="G12" i="4"/>
  <c r="G9" i="4"/>
  <c r="H9" i="4" s="1"/>
  <c r="I9" i="4" s="1"/>
  <c r="I18" i="4" s="1"/>
  <c r="I1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X60" i="2" s="1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L63" i="2"/>
  <c r="K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D63" i="2" s="1"/>
  <c r="C60" i="2"/>
  <c r="M59" i="2"/>
  <c r="L59" i="2"/>
  <c r="K59" i="2"/>
  <c r="J58" i="2"/>
  <c r="I58" i="2"/>
  <c r="H58" i="2"/>
  <c r="G58" i="2"/>
  <c r="F58" i="2"/>
  <c r="E58" i="2"/>
  <c r="D58" i="2"/>
  <c r="C58" i="2"/>
  <c r="M57" i="2"/>
  <c r="M64" i="2" s="1"/>
  <c r="L57" i="2"/>
  <c r="L64" i="2" s="1"/>
  <c r="K57" i="2"/>
  <c r="K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C55" i="2"/>
  <c r="R50" i="2" s="1"/>
  <c r="AB54" i="2"/>
  <c r="AA54" i="2"/>
  <c r="Z54" i="2"/>
  <c r="J54" i="2"/>
  <c r="I54" i="2"/>
  <c r="H54" i="2"/>
  <c r="G54" i="2"/>
  <c r="F54" i="2"/>
  <c r="E54" i="2"/>
  <c r="D54" i="2"/>
  <c r="C54" i="2"/>
  <c r="J53" i="2"/>
  <c r="Y49" i="2" s="1"/>
  <c r="I53" i="2"/>
  <c r="I64" i="2" s="1"/>
  <c r="I68" i="2" s="1"/>
  <c r="H53" i="2"/>
  <c r="G53" i="2"/>
  <c r="G64" i="2" s="1"/>
  <c r="F53" i="2"/>
  <c r="F64" i="2" s="1"/>
  <c r="F68" i="2" s="1"/>
  <c r="E53" i="2"/>
  <c r="D53" i="2"/>
  <c r="C53" i="2"/>
  <c r="W51" i="2"/>
  <c r="Z50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Y51" i="2" s="1"/>
  <c r="I45" i="2"/>
  <c r="H45" i="2"/>
  <c r="G45" i="2"/>
  <c r="F45" i="2"/>
  <c r="E45" i="2"/>
  <c r="T51" i="2" s="1"/>
  <c r="D45" i="2"/>
  <c r="S52" i="2" s="1"/>
  <c r="C45" i="2"/>
  <c r="R51" i="2" s="1"/>
  <c r="J44" i="2"/>
  <c r="Y48" i="2" s="1"/>
  <c r="I44" i="2"/>
  <c r="X52" i="2" s="1"/>
  <c r="H44" i="2"/>
  <c r="W48" i="2" s="1"/>
  <c r="G44" i="2"/>
  <c r="F44" i="2"/>
  <c r="E44" i="2"/>
  <c r="T48" i="2" s="1"/>
  <c r="D44" i="2"/>
  <c r="C44" i="2"/>
  <c r="AA43" i="2"/>
  <c r="S43" i="2"/>
  <c r="J43" i="2"/>
  <c r="Z47" i="2" s="1"/>
  <c r="I43" i="2"/>
  <c r="H43" i="2"/>
  <c r="G43" i="2"/>
  <c r="F43" i="2"/>
  <c r="E43" i="2"/>
  <c r="D43" i="2"/>
  <c r="D51" i="2" s="1"/>
  <c r="C43" i="2"/>
  <c r="S47" i="2" s="1"/>
  <c r="J42" i="2"/>
  <c r="J51" i="2" s="1"/>
  <c r="I42" i="2"/>
  <c r="I51" i="2" s="1"/>
  <c r="H42" i="2"/>
  <c r="G42" i="2"/>
  <c r="G51" i="2" s="1"/>
  <c r="F42" i="2"/>
  <c r="E42" i="2"/>
  <c r="D42" i="2"/>
  <c r="C42" i="2"/>
  <c r="C51" i="2" s="1"/>
  <c r="Y40" i="2"/>
  <c r="M40" i="2"/>
  <c r="AB18" i="2" s="1"/>
  <c r="AB40" i="2" s="1"/>
  <c r="L40" i="2"/>
  <c r="AA18" i="2" s="1"/>
  <c r="AA40" i="2" s="1"/>
  <c r="K40" i="2"/>
  <c r="Z18" i="2" s="1"/>
  <c r="Z40" i="2" s="1"/>
  <c r="J40" i="2"/>
  <c r="I40" i="2"/>
  <c r="X18" i="2" s="1"/>
  <c r="X40" i="2" s="1"/>
  <c r="H40" i="2"/>
  <c r="W18" i="2" s="1"/>
  <c r="W40" i="2" s="1"/>
  <c r="G40" i="2"/>
  <c r="F40" i="2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W55" i="2" s="1"/>
  <c r="V27" i="2"/>
  <c r="V55" i="2" s="1"/>
  <c r="U27" i="2"/>
  <c r="T27" i="2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K22" i="2"/>
  <c r="Z44" i="2" s="1"/>
  <c r="I22" i="2"/>
  <c r="X44" i="2" s="1"/>
  <c r="H22" i="2"/>
  <c r="W44" i="2" s="1"/>
  <c r="D22" i="2"/>
  <c r="S44" i="2" s="1"/>
  <c r="AB21" i="2"/>
  <c r="AA21" i="2"/>
  <c r="Z21" i="2"/>
  <c r="Y21" i="2"/>
  <c r="X21" i="2"/>
  <c r="W21" i="2"/>
  <c r="V21" i="2"/>
  <c r="U21" i="2"/>
  <c r="T21" i="2"/>
  <c r="S21" i="2"/>
  <c r="R21" i="2"/>
  <c r="K21" i="2"/>
  <c r="Z51" i="2" s="1"/>
  <c r="J21" i="2"/>
  <c r="I21" i="2"/>
  <c r="X51" i="2" s="1"/>
  <c r="H21" i="2"/>
  <c r="G21" i="2"/>
  <c r="G22" i="2" s="1"/>
  <c r="F21" i="2"/>
  <c r="E21" i="2"/>
  <c r="D21" i="2"/>
  <c r="S48" i="2" s="1"/>
  <c r="C21" i="2"/>
  <c r="R49" i="2" s="1"/>
  <c r="M20" i="2"/>
  <c r="M21" i="2" s="1"/>
  <c r="L20" i="2"/>
  <c r="K20" i="2"/>
  <c r="Z53" i="2" s="1"/>
  <c r="J20" i="2"/>
  <c r="Y47" i="2" s="1"/>
  <c r="I20" i="2"/>
  <c r="X47" i="2" s="1"/>
  <c r="H20" i="2"/>
  <c r="W50" i="2" s="1"/>
  <c r="G20" i="2"/>
  <c r="V53" i="2" s="1"/>
  <c r="F20" i="2"/>
  <c r="U50" i="2" s="1"/>
  <c r="E20" i="2"/>
  <c r="E22" i="2" s="1"/>
  <c r="D20" i="2"/>
  <c r="C20" i="2"/>
  <c r="C22" i="2" s="1"/>
  <c r="Y18" i="2"/>
  <c r="V18" i="2"/>
  <c r="V40" i="2" s="1"/>
  <c r="U18" i="2"/>
  <c r="U40" i="2" s="1"/>
  <c r="D18" i="2"/>
  <c r="C18" i="2" s="1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D54" i="1" s="1"/>
  <c r="C51" i="1"/>
  <c r="H48" i="1"/>
  <c r="F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G48" i="1" s="1"/>
  <c r="F46" i="1"/>
  <c r="E46" i="1"/>
  <c r="E48" i="1" s="1"/>
  <c r="D46" i="1"/>
  <c r="D48" i="1" s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J49" i="1" s="1"/>
  <c r="I40" i="1"/>
  <c r="I49" i="1" s="1"/>
  <c r="H40" i="1"/>
  <c r="G40" i="1"/>
  <c r="F40" i="1"/>
  <c r="E40" i="1"/>
  <c r="D40" i="1"/>
  <c r="C40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T38" i="1" s="1"/>
  <c r="H30" i="1"/>
  <c r="G30" i="1"/>
  <c r="F30" i="1"/>
  <c r="E30" i="1"/>
  <c r="D30" i="1"/>
  <c r="O38" i="1" s="1"/>
  <c r="C30" i="1"/>
  <c r="J29" i="1"/>
  <c r="I29" i="1"/>
  <c r="H29" i="1"/>
  <c r="G29" i="1"/>
  <c r="F29" i="1"/>
  <c r="E29" i="1"/>
  <c r="E38" i="1" s="1"/>
  <c r="D29" i="1"/>
  <c r="C29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I21" i="3" s="1"/>
  <c r="H21" i="1"/>
  <c r="G21" i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I18" i="1"/>
  <c r="I18" i="3" s="1"/>
  <c r="G18" i="1"/>
  <c r="F18" i="1"/>
  <c r="E18" i="1"/>
  <c r="D18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D17" i="1"/>
  <c r="D17" i="3" s="1"/>
  <c r="C17" i="1"/>
  <c r="U16" i="1"/>
  <c r="T16" i="1"/>
  <c r="S16" i="1"/>
  <c r="R16" i="1"/>
  <c r="Q16" i="1"/>
  <c r="P16" i="1"/>
  <c r="O16" i="1"/>
  <c r="N16" i="1"/>
  <c r="J16" i="1"/>
  <c r="I16" i="1"/>
  <c r="H16" i="1"/>
  <c r="H18" i="1" s="1"/>
  <c r="G16" i="1"/>
  <c r="F16" i="1"/>
  <c r="E16" i="1"/>
  <c r="D16" i="1"/>
  <c r="C16" i="1"/>
  <c r="C18" i="1" s="1"/>
  <c r="C18" i="3" s="1"/>
  <c r="U14" i="1"/>
  <c r="T14" i="1"/>
  <c r="S14" i="1"/>
  <c r="R14" i="1"/>
  <c r="Q14" i="1"/>
  <c r="P14" i="1"/>
  <c r="O14" i="1"/>
  <c r="N14" i="1"/>
  <c r="J14" i="1"/>
  <c r="I14" i="1"/>
  <c r="I14" i="3" s="1"/>
  <c r="H14" i="1"/>
  <c r="G14" i="1"/>
  <c r="F14" i="1"/>
  <c r="E14" i="1"/>
  <c r="D14" i="1"/>
  <c r="D14" i="3" s="1"/>
  <c r="C14" i="1"/>
  <c r="J13" i="1"/>
  <c r="J13" i="3" s="1"/>
  <c r="I13" i="1"/>
  <c r="H13" i="1"/>
  <c r="G13" i="1"/>
  <c r="F13" i="1"/>
  <c r="E13" i="1"/>
  <c r="E13" i="3" s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C10" i="3" s="1"/>
  <c r="U9" i="1"/>
  <c r="T9" i="1"/>
  <c r="S9" i="1"/>
  <c r="R9" i="1"/>
  <c r="Q9" i="1"/>
  <c r="P9" i="1"/>
  <c r="O9" i="1"/>
  <c r="N9" i="1"/>
  <c r="G9" i="1"/>
  <c r="G12" i="1" s="1"/>
  <c r="D9" i="1"/>
  <c r="J8" i="1"/>
  <c r="I8" i="1"/>
  <c r="H8" i="1"/>
  <c r="G8" i="1"/>
  <c r="F8" i="1"/>
  <c r="E8" i="1"/>
  <c r="D8" i="1"/>
  <c r="C8" i="1"/>
  <c r="U7" i="1"/>
  <c r="T7" i="1"/>
  <c r="S7" i="1"/>
  <c r="R7" i="1"/>
  <c r="Q7" i="1"/>
  <c r="P7" i="1"/>
  <c r="O7" i="1"/>
  <c r="N7" i="1"/>
  <c r="J7" i="1"/>
  <c r="J9" i="1" s="1"/>
  <c r="I7" i="1"/>
  <c r="H7" i="1"/>
  <c r="G7" i="1"/>
  <c r="F7" i="1"/>
  <c r="E7" i="1"/>
  <c r="D7" i="1"/>
  <c r="O30" i="1" s="1"/>
  <c r="C7" i="1"/>
  <c r="U5" i="1"/>
  <c r="R5" i="1"/>
  <c r="Q5" i="1"/>
  <c r="P5" i="1"/>
  <c r="O5" i="1"/>
  <c r="J5" i="1"/>
  <c r="J5" i="3" s="1"/>
  <c r="I5" i="1"/>
  <c r="H5" i="1"/>
  <c r="G5" i="1"/>
  <c r="F5" i="1"/>
  <c r="F5" i="3" s="1"/>
  <c r="E5" i="1"/>
  <c r="D5" i="1"/>
  <c r="C5" i="1"/>
  <c r="J9" i="3" l="1"/>
  <c r="U74" i="1"/>
  <c r="U75" i="1" s="1"/>
  <c r="U76" i="1" s="1"/>
  <c r="U31" i="1"/>
  <c r="J12" i="1"/>
  <c r="G12" i="3"/>
  <c r="R64" i="1"/>
  <c r="G25" i="1"/>
  <c r="G15" i="1"/>
  <c r="G15" i="3" s="1"/>
  <c r="F10" i="3"/>
  <c r="C13" i="3"/>
  <c r="O42" i="1"/>
  <c r="G16" i="3"/>
  <c r="C17" i="3"/>
  <c r="G21" i="3"/>
  <c r="F22" i="3"/>
  <c r="G38" i="1"/>
  <c r="G37" i="3" s="1"/>
  <c r="R31" i="1"/>
  <c r="G34" i="3"/>
  <c r="S59" i="2"/>
  <c r="S67" i="2"/>
  <c r="F23" i="3"/>
  <c r="F24" i="3"/>
  <c r="F7" i="3"/>
  <c r="F11" i="3"/>
  <c r="Q40" i="1"/>
  <c r="Q35" i="1"/>
  <c r="G5" i="3"/>
  <c r="G27" i="1"/>
  <c r="G24" i="3"/>
  <c r="G7" i="3"/>
  <c r="G11" i="3"/>
  <c r="G23" i="3"/>
  <c r="R40" i="1"/>
  <c r="R35" i="1"/>
  <c r="C8" i="3"/>
  <c r="G10" i="3"/>
  <c r="P42" i="1"/>
  <c r="P41" i="1"/>
  <c r="H18" i="3"/>
  <c r="G22" i="3"/>
  <c r="Q30" i="1"/>
  <c r="D69" i="2"/>
  <c r="D82" i="2"/>
  <c r="H24" i="3"/>
  <c r="H7" i="3"/>
  <c r="H11" i="3"/>
  <c r="S30" i="1"/>
  <c r="H23" i="3"/>
  <c r="S35" i="1"/>
  <c r="S40" i="1"/>
  <c r="Q42" i="1"/>
  <c r="Q41" i="1"/>
  <c r="F27" i="1"/>
  <c r="I38" i="1"/>
  <c r="I35" i="3" s="1"/>
  <c r="R30" i="1"/>
  <c r="AB51" i="2"/>
  <c r="AB49" i="2"/>
  <c r="AB48" i="2"/>
  <c r="C5" i="3"/>
  <c r="C27" i="1"/>
  <c r="G9" i="3"/>
  <c r="R74" i="1"/>
  <c r="R75" i="1" s="1"/>
  <c r="R76" i="1" s="1"/>
  <c r="E8" i="3"/>
  <c r="P37" i="1"/>
  <c r="P36" i="1"/>
  <c r="I10" i="3"/>
  <c r="F13" i="3"/>
  <c r="C14" i="3"/>
  <c r="R42" i="1"/>
  <c r="R41" i="1"/>
  <c r="J16" i="3"/>
  <c r="F17" i="3"/>
  <c r="J21" i="3"/>
  <c r="I22" i="3"/>
  <c r="J27" i="1"/>
  <c r="J29" i="3"/>
  <c r="J38" i="1"/>
  <c r="G33" i="3"/>
  <c r="G17" i="3"/>
  <c r="J22" i="3"/>
  <c r="N38" i="1"/>
  <c r="O39" i="1" s="1"/>
  <c r="H33" i="3"/>
  <c r="R44" i="2"/>
  <c r="C25" i="2"/>
  <c r="C82" i="2"/>
  <c r="C81" i="2"/>
  <c r="C23" i="3"/>
  <c r="C24" i="3"/>
  <c r="C7" i="3"/>
  <c r="C11" i="3"/>
  <c r="D29" i="3"/>
  <c r="H5" i="3"/>
  <c r="H27" i="1"/>
  <c r="D8" i="3"/>
  <c r="O37" i="1"/>
  <c r="O36" i="1"/>
  <c r="H10" i="3"/>
  <c r="I5" i="3"/>
  <c r="I27" i="1"/>
  <c r="I24" i="3"/>
  <c r="I7" i="3"/>
  <c r="I11" i="3"/>
  <c r="I23" i="3"/>
  <c r="T30" i="1"/>
  <c r="T35" i="1"/>
  <c r="T40" i="1"/>
  <c r="J24" i="3"/>
  <c r="J7" i="3"/>
  <c r="J11" i="3"/>
  <c r="J23" i="3"/>
  <c r="U35" i="1"/>
  <c r="U40" i="1"/>
  <c r="U30" i="1"/>
  <c r="F8" i="3"/>
  <c r="Q37" i="1"/>
  <c r="Q36" i="1"/>
  <c r="J10" i="3"/>
  <c r="G13" i="3"/>
  <c r="S42" i="1"/>
  <c r="N5" i="1"/>
  <c r="G8" i="3"/>
  <c r="R37" i="1"/>
  <c r="R36" i="1"/>
  <c r="C9" i="1"/>
  <c r="E14" i="3"/>
  <c r="T42" i="1"/>
  <c r="H17" i="3"/>
  <c r="G32" i="3"/>
  <c r="H36" i="3"/>
  <c r="O55" i="1"/>
  <c r="O53" i="1"/>
  <c r="O45" i="1"/>
  <c r="I13" i="3"/>
  <c r="F14" i="3"/>
  <c r="U42" i="1"/>
  <c r="U41" i="1"/>
  <c r="I17" i="3"/>
  <c r="E18" i="3"/>
  <c r="P55" i="1"/>
  <c r="P53" i="1"/>
  <c r="P45" i="1"/>
  <c r="E25" i="2"/>
  <c r="T44" i="2"/>
  <c r="G14" i="3"/>
  <c r="J17" i="3"/>
  <c r="F18" i="3"/>
  <c r="Q38" i="1"/>
  <c r="Q39" i="1" s="1"/>
  <c r="G31" i="3"/>
  <c r="V44" i="2"/>
  <c r="G25" i="2"/>
  <c r="H8" i="3"/>
  <c r="S37" i="1"/>
  <c r="S36" i="1"/>
  <c r="D9" i="3"/>
  <c r="O74" i="1"/>
  <c r="O31" i="1"/>
  <c r="I8" i="3"/>
  <c r="T37" i="1"/>
  <c r="T36" i="1"/>
  <c r="E9" i="1"/>
  <c r="J8" i="3"/>
  <c r="U36" i="1"/>
  <c r="U37" i="1"/>
  <c r="F9" i="1"/>
  <c r="H14" i="3"/>
  <c r="C16" i="3"/>
  <c r="G18" i="3"/>
  <c r="C21" i="3"/>
  <c r="C38" i="1"/>
  <c r="C32" i="3" s="1"/>
  <c r="R38" i="1"/>
  <c r="R39" i="1" s="1"/>
  <c r="H31" i="3"/>
  <c r="R48" i="1"/>
  <c r="R45" i="1"/>
  <c r="G82" i="2"/>
  <c r="G69" i="2"/>
  <c r="D5" i="3"/>
  <c r="D27" i="1"/>
  <c r="S5" i="1"/>
  <c r="D23" i="3"/>
  <c r="D24" i="3"/>
  <c r="D7" i="3"/>
  <c r="O40" i="1"/>
  <c r="D11" i="3"/>
  <c r="O35" i="1"/>
  <c r="H9" i="1"/>
  <c r="D10" i="3"/>
  <c r="D12" i="1"/>
  <c r="J14" i="3"/>
  <c r="E16" i="3"/>
  <c r="J18" i="1"/>
  <c r="J18" i="3" s="1"/>
  <c r="D22" i="3"/>
  <c r="E38" i="3"/>
  <c r="J31" i="3"/>
  <c r="I82" i="2"/>
  <c r="I69" i="2"/>
  <c r="H30" i="3"/>
  <c r="E5" i="3"/>
  <c r="E27" i="1"/>
  <c r="T5" i="1"/>
  <c r="E23" i="3"/>
  <c r="E24" i="3"/>
  <c r="E7" i="3"/>
  <c r="E11" i="3"/>
  <c r="P40" i="1"/>
  <c r="P30" i="1"/>
  <c r="P35" i="1"/>
  <c r="I9" i="1"/>
  <c r="E10" i="3"/>
  <c r="N41" i="1"/>
  <c r="N42" i="1"/>
  <c r="F16" i="3"/>
  <c r="Q34" i="1"/>
  <c r="F21" i="3"/>
  <c r="E22" i="3"/>
  <c r="F29" i="3"/>
  <c r="F38" i="1"/>
  <c r="F37" i="3" s="1"/>
  <c r="J30" i="3"/>
  <c r="U38" i="1"/>
  <c r="U39" i="1" s="1"/>
  <c r="I16" i="3"/>
  <c r="E17" i="3"/>
  <c r="E21" i="3"/>
  <c r="E30" i="3"/>
  <c r="J32" i="3"/>
  <c r="F33" i="3"/>
  <c r="E37" i="3"/>
  <c r="O41" i="1"/>
  <c r="H49" i="1"/>
  <c r="H54" i="1"/>
  <c r="T34" i="1" s="1"/>
  <c r="AA53" i="2"/>
  <c r="AA50" i="2"/>
  <c r="AA52" i="2"/>
  <c r="E51" i="2"/>
  <c r="E80" i="2" s="1"/>
  <c r="U47" i="2"/>
  <c r="Z43" i="2"/>
  <c r="V51" i="2"/>
  <c r="X48" i="2"/>
  <c r="U49" i="2"/>
  <c r="Y52" i="2"/>
  <c r="X53" i="2"/>
  <c r="V54" i="2"/>
  <c r="Y50" i="2"/>
  <c r="C80" i="2"/>
  <c r="I36" i="3"/>
  <c r="I54" i="1"/>
  <c r="AB47" i="2"/>
  <c r="AB52" i="2"/>
  <c r="AB55" i="2"/>
  <c r="AB53" i="2"/>
  <c r="D40" i="2"/>
  <c r="S18" i="2" s="1"/>
  <c r="S40" i="2" s="1"/>
  <c r="F51" i="2"/>
  <c r="F80" i="2" s="1"/>
  <c r="V52" i="2"/>
  <c r="V47" i="2"/>
  <c r="V49" i="2"/>
  <c r="Z52" i="2"/>
  <c r="Y53" i="2"/>
  <c r="W54" i="2"/>
  <c r="D80" i="2"/>
  <c r="D81" i="2"/>
  <c r="U60" i="2"/>
  <c r="K78" i="6"/>
  <c r="C22" i="3"/>
  <c r="G30" i="3"/>
  <c r="D31" i="3"/>
  <c r="D34" i="3"/>
  <c r="J36" i="3"/>
  <c r="D38" i="1"/>
  <c r="S38" i="1"/>
  <c r="S39" i="1" s="1"/>
  <c r="Q45" i="1"/>
  <c r="Q53" i="1"/>
  <c r="J54" i="1"/>
  <c r="M65" i="2"/>
  <c r="L65" i="2"/>
  <c r="K65" i="2"/>
  <c r="D25" i="2"/>
  <c r="Z34" i="2"/>
  <c r="W52" i="2"/>
  <c r="AB43" i="2"/>
  <c r="W49" i="2"/>
  <c r="C64" i="2"/>
  <c r="C48" i="6"/>
  <c r="L78" i="6"/>
  <c r="D18" i="3"/>
  <c r="H21" i="3"/>
  <c r="E31" i="3"/>
  <c r="I33" i="3"/>
  <c r="E34" i="3"/>
  <c r="H37" i="3"/>
  <c r="F22" i="2"/>
  <c r="R55" i="2"/>
  <c r="X49" i="2"/>
  <c r="S51" i="2"/>
  <c r="D64" i="2"/>
  <c r="D68" i="2" s="1"/>
  <c r="AA55" i="2"/>
  <c r="E29" i="3"/>
  <c r="I30" i="3"/>
  <c r="F31" i="3"/>
  <c r="J33" i="3"/>
  <c r="F34" i="3"/>
  <c r="C35" i="3"/>
  <c r="S41" i="1"/>
  <c r="S53" i="1"/>
  <c r="S55" i="1"/>
  <c r="S54" i="2"/>
  <c r="S55" i="2"/>
  <c r="R47" i="2"/>
  <c r="V50" i="2"/>
  <c r="T49" i="2"/>
  <c r="E64" i="2"/>
  <c r="G80" i="2"/>
  <c r="G48" i="6"/>
  <c r="G79" i="6" s="1"/>
  <c r="J37" i="3"/>
  <c r="T41" i="1"/>
  <c r="T53" i="2"/>
  <c r="T54" i="2"/>
  <c r="T55" i="2"/>
  <c r="J80" i="2"/>
  <c r="J82" i="2"/>
  <c r="H80" i="2"/>
  <c r="H63" i="2"/>
  <c r="F48" i="6"/>
  <c r="H34" i="3"/>
  <c r="E35" i="3"/>
  <c r="H38" i="1"/>
  <c r="U53" i="2"/>
  <c r="H25" i="2"/>
  <c r="U55" i="2"/>
  <c r="U54" i="2"/>
  <c r="T43" i="2"/>
  <c r="U48" i="2"/>
  <c r="T47" i="2"/>
  <c r="V60" i="2"/>
  <c r="G68" i="2"/>
  <c r="S50" i="2"/>
  <c r="I80" i="2"/>
  <c r="G78" i="6"/>
  <c r="D13" i="3"/>
  <c r="D16" i="3"/>
  <c r="H22" i="3"/>
  <c r="H29" i="3"/>
  <c r="I31" i="3"/>
  <c r="E32" i="3"/>
  <c r="F35" i="3"/>
  <c r="C49" i="1"/>
  <c r="C54" i="1"/>
  <c r="N53" i="1" s="1"/>
  <c r="J22" i="2"/>
  <c r="I25" i="2"/>
  <c r="U43" i="2"/>
  <c r="V48" i="2"/>
  <c r="W47" i="2"/>
  <c r="AB50" i="2"/>
  <c r="H64" i="2"/>
  <c r="H68" i="2" s="1"/>
  <c r="T50" i="2"/>
  <c r="J81" i="2"/>
  <c r="S60" i="2"/>
  <c r="I24" i="6"/>
  <c r="I48" i="6" s="1"/>
  <c r="I79" i="6" s="1"/>
  <c r="E78" i="6"/>
  <c r="J34" i="3"/>
  <c r="G35" i="3"/>
  <c r="D36" i="3"/>
  <c r="D49" i="1"/>
  <c r="W53" i="2"/>
  <c r="V43" i="2"/>
  <c r="R48" i="2"/>
  <c r="F78" i="6"/>
  <c r="C33" i="3"/>
  <c r="H35" i="3"/>
  <c r="E36" i="3"/>
  <c r="I48" i="1"/>
  <c r="U34" i="1" s="1"/>
  <c r="E49" i="1"/>
  <c r="E54" i="1"/>
  <c r="P34" i="1" s="1"/>
  <c r="K25" i="2"/>
  <c r="X55" i="2"/>
  <c r="X54" i="2"/>
  <c r="R52" i="2"/>
  <c r="W43" i="2"/>
  <c r="T52" i="2"/>
  <c r="Z49" i="2"/>
  <c r="J64" i="2"/>
  <c r="Q24" i="6"/>
  <c r="K48" i="6"/>
  <c r="K79" i="6" s="1"/>
  <c r="H32" i="3"/>
  <c r="D33" i="3"/>
  <c r="J48" i="1"/>
  <c r="F49" i="1"/>
  <c r="F54" i="1"/>
  <c r="M22" i="2"/>
  <c r="Y55" i="2"/>
  <c r="Y54" i="2"/>
  <c r="X43" i="2"/>
  <c r="Z48" i="2"/>
  <c r="U52" i="2"/>
  <c r="R53" i="2"/>
  <c r="H18" i="4"/>
  <c r="H19" i="4" s="1"/>
  <c r="H13" i="3"/>
  <c r="H16" i="3"/>
  <c r="D21" i="3"/>
  <c r="D30" i="3"/>
  <c r="I32" i="3"/>
  <c r="E33" i="3"/>
  <c r="J35" i="3"/>
  <c r="G36" i="3"/>
  <c r="P38" i="1"/>
  <c r="P39" i="1" s="1"/>
  <c r="G49" i="1"/>
  <c r="G54" i="1"/>
  <c r="S34" i="1" s="1"/>
  <c r="Z55" i="2"/>
  <c r="L21" i="2"/>
  <c r="Y43" i="2"/>
  <c r="U51" i="2"/>
  <c r="AA47" i="2"/>
  <c r="H51" i="2"/>
  <c r="S53" i="2"/>
  <c r="R54" i="2"/>
  <c r="X50" i="2"/>
  <c r="C63" i="2"/>
  <c r="G18" i="4"/>
  <c r="G19" i="4" s="1"/>
  <c r="E63" i="2"/>
  <c r="F63" i="2"/>
  <c r="E81" i="2"/>
  <c r="S49" i="2"/>
  <c r="G63" i="2"/>
  <c r="F81" i="2"/>
  <c r="G81" i="2"/>
  <c r="I63" i="2"/>
  <c r="J63" i="2"/>
  <c r="I81" i="2"/>
  <c r="I12" i="4"/>
  <c r="I13" i="4" s="1"/>
  <c r="M63" i="2"/>
  <c r="U67" i="2" l="1"/>
  <c r="U59" i="2"/>
  <c r="AA51" i="2"/>
  <c r="AA48" i="2"/>
  <c r="AA49" i="2"/>
  <c r="L22" i="2"/>
  <c r="C29" i="3"/>
  <c r="F55" i="1"/>
  <c r="Q46" i="1"/>
  <c r="W74" i="2"/>
  <c r="H29" i="2"/>
  <c r="H38" i="2"/>
  <c r="R53" i="1"/>
  <c r="X67" i="2"/>
  <c r="X59" i="2"/>
  <c r="R67" i="2"/>
  <c r="R68" i="2"/>
  <c r="R59" i="2"/>
  <c r="H38" i="3"/>
  <c r="Q55" i="1"/>
  <c r="H49" i="3"/>
  <c r="R55" i="1"/>
  <c r="I27" i="3"/>
  <c r="T27" i="1"/>
  <c r="G29" i="3"/>
  <c r="G49" i="3"/>
  <c r="C49" i="3"/>
  <c r="E49" i="3"/>
  <c r="E68" i="2"/>
  <c r="T60" i="2"/>
  <c r="S45" i="1"/>
  <c r="J55" i="1"/>
  <c r="J48" i="3" s="1"/>
  <c r="U46" i="1"/>
  <c r="G25" i="3"/>
  <c r="R65" i="1"/>
  <c r="G26" i="1"/>
  <c r="R32" i="1"/>
  <c r="R6" i="1"/>
  <c r="E27" i="3"/>
  <c r="P27" i="1"/>
  <c r="F49" i="3"/>
  <c r="W60" i="2"/>
  <c r="N55" i="1"/>
  <c r="G54" i="3"/>
  <c r="G55" i="1"/>
  <c r="R46" i="1"/>
  <c r="X74" i="2"/>
  <c r="I38" i="2"/>
  <c r="I29" i="2"/>
  <c r="D56" i="1"/>
  <c r="D38" i="3"/>
  <c r="R56" i="1"/>
  <c r="F9" i="3"/>
  <c r="Q74" i="1"/>
  <c r="Q31" i="1"/>
  <c r="F12" i="1"/>
  <c r="T74" i="2"/>
  <c r="E29" i="2"/>
  <c r="E38" i="2"/>
  <c r="C31" i="3"/>
  <c r="D32" i="3"/>
  <c r="D37" i="3"/>
  <c r="U55" i="1"/>
  <c r="U53" i="1"/>
  <c r="U48" i="1"/>
  <c r="U45" i="1"/>
  <c r="C30" i="3"/>
  <c r="Z74" i="2"/>
  <c r="K38" i="2"/>
  <c r="K29" i="2"/>
  <c r="J25" i="2"/>
  <c r="Y44" i="2"/>
  <c r="C36" i="3"/>
  <c r="R60" i="2"/>
  <c r="C68" i="2"/>
  <c r="C69" i="2" s="1"/>
  <c r="I9" i="3"/>
  <c r="T74" i="1"/>
  <c r="T31" i="1"/>
  <c r="I12" i="1"/>
  <c r="D35" i="3"/>
  <c r="J38" i="3"/>
  <c r="W67" i="2"/>
  <c r="W68" i="2"/>
  <c r="W59" i="2"/>
  <c r="E82" i="2"/>
  <c r="E69" i="2"/>
  <c r="V74" i="2"/>
  <c r="G29" i="2"/>
  <c r="G38" i="2"/>
  <c r="I38" i="3"/>
  <c r="R34" i="1"/>
  <c r="C55" i="1"/>
  <c r="C54" i="3" s="1"/>
  <c r="N46" i="1"/>
  <c r="V67" i="2"/>
  <c r="V68" i="2"/>
  <c r="V59" i="2"/>
  <c r="H82" i="2"/>
  <c r="H69" i="2"/>
  <c r="E55" i="1"/>
  <c r="P46" i="1"/>
  <c r="O34" i="1"/>
  <c r="I34" i="3"/>
  <c r="H81" i="2"/>
  <c r="I37" i="3"/>
  <c r="D27" i="3"/>
  <c r="O27" i="1"/>
  <c r="C34" i="3"/>
  <c r="R74" i="2"/>
  <c r="C29" i="2"/>
  <c r="C38" i="2"/>
  <c r="J27" i="3"/>
  <c r="U27" i="1"/>
  <c r="I29" i="3"/>
  <c r="U44" i="2"/>
  <c r="F25" i="2"/>
  <c r="I55" i="1"/>
  <c r="I48" i="3" s="1"/>
  <c r="T46" i="1"/>
  <c r="F38" i="3"/>
  <c r="F56" i="1"/>
  <c r="D12" i="3"/>
  <c r="D25" i="1"/>
  <c r="O64" i="1"/>
  <c r="D15" i="1"/>
  <c r="D15" i="3" s="1"/>
  <c r="E9" i="3"/>
  <c r="P31" i="1"/>
  <c r="P74" i="1"/>
  <c r="P75" i="1" s="1"/>
  <c r="P76" i="1" s="1"/>
  <c r="E12" i="1"/>
  <c r="H27" i="3"/>
  <c r="S27" i="1"/>
  <c r="F27" i="3"/>
  <c r="Q27" i="1"/>
  <c r="O46" i="1"/>
  <c r="H9" i="3"/>
  <c r="H12" i="1"/>
  <c r="S74" i="1"/>
  <c r="S31" i="1"/>
  <c r="C38" i="3"/>
  <c r="C56" i="1"/>
  <c r="D55" i="1"/>
  <c r="D49" i="3" s="1"/>
  <c r="J12" i="3"/>
  <c r="U64" i="1"/>
  <c r="J25" i="1"/>
  <c r="U56" i="1" s="1"/>
  <c r="J15" i="1"/>
  <c r="J15" i="3" s="1"/>
  <c r="J68" i="2"/>
  <c r="J69" i="2" s="1"/>
  <c r="Y60" i="2"/>
  <c r="F30" i="3"/>
  <c r="C9" i="3"/>
  <c r="N74" i="1"/>
  <c r="N31" i="1"/>
  <c r="C12" i="1"/>
  <c r="F32" i="3"/>
  <c r="C27" i="3"/>
  <c r="N27" i="1"/>
  <c r="S74" i="2"/>
  <c r="D29" i="2"/>
  <c r="D38" i="2"/>
  <c r="T59" i="2"/>
  <c r="T67" i="2"/>
  <c r="T68" i="2"/>
  <c r="M25" i="2"/>
  <c r="AB44" i="2"/>
  <c r="H55" i="1"/>
  <c r="S46" i="1"/>
  <c r="Y67" i="2"/>
  <c r="Y59" i="2"/>
  <c r="N45" i="1"/>
  <c r="T39" i="1"/>
  <c r="G27" i="3"/>
  <c r="R27" i="1"/>
  <c r="T55" i="1"/>
  <c r="T53" i="1"/>
  <c r="T45" i="1"/>
  <c r="C37" i="3"/>
  <c r="F82" i="2"/>
  <c r="F69" i="2"/>
  <c r="F36" i="3"/>
  <c r="O75" i="1"/>
  <c r="O76" i="1" s="1"/>
  <c r="G38" i="3"/>
  <c r="G56" i="1"/>
  <c r="H31" i="2" l="1"/>
  <c r="W83" i="2"/>
  <c r="W84" i="2" s="1"/>
  <c r="W85" i="2" s="1"/>
  <c r="N75" i="1"/>
  <c r="N76" i="1" s="1"/>
  <c r="S75" i="1"/>
  <c r="S76" i="1" s="1"/>
  <c r="X75" i="2"/>
  <c r="X45" i="2"/>
  <c r="X19" i="2"/>
  <c r="X23" i="2" s="1"/>
  <c r="I39" i="2"/>
  <c r="S64" i="1"/>
  <c r="H15" i="1"/>
  <c r="H15" i="3" s="1"/>
  <c r="H25" i="1"/>
  <c r="H12" i="3"/>
  <c r="T75" i="2"/>
  <c r="T45" i="2"/>
  <c r="T19" i="2"/>
  <c r="T23" i="2" s="1"/>
  <c r="E39" i="2"/>
  <c r="F55" i="3"/>
  <c r="F58" i="3"/>
  <c r="F50" i="3"/>
  <c r="F43" i="3"/>
  <c r="F45" i="3"/>
  <c r="F47" i="3"/>
  <c r="F48" i="3"/>
  <c r="F46" i="3"/>
  <c r="F40" i="3"/>
  <c r="F53" i="3"/>
  <c r="F52" i="3"/>
  <c r="F44" i="3"/>
  <c r="F51" i="3"/>
  <c r="F41" i="3"/>
  <c r="F42" i="3"/>
  <c r="D25" i="3"/>
  <c r="D26" i="1"/>
  <c r="O32" i="1"/>
  <c r="O65" i="1"/>
  <c r="O6" i="1"/>
  <c r="O48" i="1"/>
  <c r="O56" i="1"/>
  <c r="E55" i="3"/>
  <c r="E58" i="3"/>
  <c r="E50" i="3"/>
  <c r="E47" i="3"/>
  <c r="E41" i="3"/>
  <c r="E52" i="3"/>
  <c r="E45" i="3"/>
  <c r="E51" i="3"/>
  <c r="E53" i="3"/>
  <c r="E42" i="3"/>
  <c r="E43" i="3"/>
  <c r="E40" i="3"/>
  <c r="E44" i="3"/>
  <c r="E48" i="3"/>
  <c r="E56" i="1"/>
  <c r="E46" i="3"/>
  <c r="J38" i="2"/>
  <c r="Y74" i="2"/>
  <c r="J29" i="2"/>
  <c r="E31" i="2"/>
  <c r="T83" i="2"/>
  <c r="T84" i="2" s="1"/>
  <c r="T85" i="2" s="1"/>
  <c r="F54" i="3"/>
  <c r="S75" i="2"/>
  <c r="S45" i="2"/>
  <c r="S19" i="2"/>
  <c r="S23" i="2" s="1"/>
  <c r="D39" i="2"/>
  <c r="S68" i="2"/>
  <c r="R75" i="2"/>
  <c r="R45" i="2"/>
  <c r="R19" i="2"/>
  <c r="R23" i="2" s="1"/>
  <c r="C39" i="2"/>
  <c r="E54" i="3"/>
  <c r="I56" i="1"/>
  <c r="J56" i="1"/>
  <c r="G58" i="3"/>
  <c r="G50" i="3"/>
  <c r="G55" i="3"/>
  <c r="G53" i="3"/>
  <c r="G51" i="3"/>
  <c r="G48" i="3"/>
  <c r="G40" i="3"/>
  <c r="G43" i="3"/>
  <c r="G41" i="3"/>
  <c r="G42" i="3"/>
  <c r="G47" i="3"/>
  <c r="G44" i="3"/>
  <c r="G52" i="3"/>
  <c r="G45" i="3"/>
  <c r="G46" i="3"/>
  <c r="X68" i="2"/>
  <c r="C12" i="3"/>
  <c r="C25" i="1"/>
  <c r="N64" i="1"/>
  <c r="C15" i="1"/>
  <c r="C15" i="3" s="1"/>
  <c r="U74" i="2"/>
  <c r="F29" i="2"/>
  <c r="F38" i="2"/>
  <c r="R8" i="1"/>
  <c r="R11" i="1" s="1"/>
  <c r="I31" i="2"/>
  <c r="X83" i="2"/>
  <c r="X84" i="2" s="1"/>
  <c r="X85" i="2" s="1"/>
  <c r="G26" i="3"/>
  <c r="R47" i="1"/>
  <c r="R57" i="1"/>
  <c r="D31" i="2"/>
  <c r="S83" i="2"/>
  <c r="S84" i="2" s="1"/>
  <c r="S85" i="2" s="1"/>
  <c r="C31" i="2"/>
  <c r="R83" i="2"/>
  <c r="R84" i="2" s="1"/>
  <c r="R85" i="2" s="1"/>
  <c r="K30" i="2"/>
  <c r="Z22" i="2" s="1"/>
  <c r="K31" i="2"/>
  <c r="E9" i="2" s="1"/>
  <c r="K66" i="2" s="1"/>
  <c r="Z83" i="2"/>
  <c r="Z84" i="2" s="1"/>
  <c r="Z85" i="2" s="1"/>
  <c r="F12" i="3"/>
  <c r="Q64" i="1"/>
  <c r="F25" i="1"/>
  <c r="F15" i="1"/>
  <c r="F15" i="3" s="1"/>
  <c r="J58" i="3"/>
  <c r="J50" i="3"/>
  <c r="J55" i="3"/>
  <c r="J44" i="3"/>
  <c r="J43" i="3"/>
  <c r="J41" i="3"/>
  <c r="J47" i="3"/>
  <c r="J45" i="3"/>
  <c r="J46" i="3"/>
  <c r="J52" i="3"/>
  <c r="J51" i="3"/>
  <c r="J49" i="3"/>
  <c r="J40" i="3"/>
  <c r="J53" i="3"/>
  <c r="J42" i="3"/>
  <c r="H58" i="3"/>
  <c r="H50" i="3"/>
  <c r="H55" i="3"/>
  <c r="H45" i="3"/>
  <c r="H48" i="3"/>
  <c r="H53" i="3"/>
  <c r="H52" i="3"/>
  <c r="H42" i="3"/>
  <c r="H40" i="3"/>
  <c r="H44" i="3"/>
  <c r="H43" i="3"/>
  <c r="H46" i="3"/>
  <c r="H47" i="3"/>
  <c r="H41" i="3"/>
  <c r="H51" i="3"/>
  <c r="J25" i="3"/>
  <c r="U32" i="1"/>
  <c r="U65" i="1"/>
  <c r="U6" i="1"/>
  <c r="J26" i="1"/>
  <c r="V75" i="2"/>
  <c r="V45" i="2"/>
  <c r="V19" i="2"/>
  <c r="V23" i="2" s="1"/>
  <c r="G39" i="2"/>
  <c r="Z45" i="2"/>
  <c r="K39" i="2"/>
  <c r="Z61" i="2" s="1"/>
  <c r="Z75" i="2"/>
  <c r="Z19" i="2"/>
  <c r="Z23" i="2" s="1"/>
  <c r="J54" i="3"/>
  <c r="L25" i="2"/>
  <c r="AA44" i="2"/>
  <c r="H54" i="3"/>
  <c r="G31" i="2"/>
  <c r="V83" i="2"/>
  <c r="V84" i="2" s="1"/>
  <c r="V85" i="2" s="1"/>
  <c r="I12" i="3"/>
  <c r="T64" i="1"/>
  <c r="I25" i="1"/>
  <c r="I15" i="1"/>
  <c r="I15" i="3" s="1"/>
  <c r="Q75" i="1"/>
  <c r="Q76" i="1" s="1"/>
  <c r="H56" i="1"/>
  <c r="I58" i="3"/>
  <c r="I50" i="3"/>
  <c r="I55" i="3"/>
  <c r="I44" i="3"/>
  <c r="I45" i="3"/>
  <c r="I46" i="3"/>
  <c r="I53" i="3"/>
  <c r="I49" i="3"/>
  <c r="I43" i="3"/>
  <c r="I47" i="3"/>
  <c r="I52" i="3"/>
  <c r="I41" i="3"/>
  <c r="I42" i="3"/>
  <c r="I40" i="3"/>
  <c r="I51" i="3"/>
  <c r="AB74" i="2"/>
  <c r="M29" i="2"/>
  <c r="M38" i="2"/>
  <c r="D55" i="3"/>
  <c r="D58" i="3"/>
  <c r="D50" i="3"/>
  <c r="D44" i="3"/>
  <c r="D46" i="3"/>
  <c r="D52" i="3"/>
  <c r="D53" i="3"/>
  <c r="D54" i="3"/>
  <c r="D51" i="3"/>
  <c r="D43" i="3"/>
  <c r="D42" i="3"/>
  <c r="D45" i="3"/>
  <c r="D41" i="3"/>
  <c r="D47" i="3"/>
  <c r="D40" i="3"/>
  <c r="D48" i="3"/>
  <c r="E12" i="3"/>
  <c r="P64" i="1"/>
  <c r="E25" i="1"/>
  <c r="E15" i="1"/>
  <c r="E15" i="3" s="1"/>
  <c r="I54" i="3"/>
  <c r="T75" i="1"/>
  <c r="T76" i="1" s="1"/>
  <c r="W75" i="2"/>
  <c r="W45" i="2"/>
  <c r="W19" i="2"/>
  <c r="W23" i="2" s="1"/>
  <c r="H39" i="2"/>
  <c r="C55" i="3"/>
  <c r="C58" i="3"/>
  <c r="C50" i="3"/>
  <c r="C48" i="3"/>
  <c r="C44" i="3"/>
  <c r="C53" i="3"/>
  <c r="C46" i="3"/>
  <c r="C47" i="3"/>
  <c r="C40" i="3"/>
  <c r="C51" i="3"/>
  <c r="C52" i="3"/>
  <c r="C41" i="3"/>
  <c r="C45" i="3"/>
  <c r="C42" i="3"/>
  <c r="C43" i="3"/>
  <c r="R66" i="1" l="1"/>
  <c r="R58" i="1"/>
  <c r="R33" i="1"/>
  <c r="R49" i="1"/>
  <c r="R13" i="1"/>
  <c r="Z59" i="2"/>
  <c r="Z60" i="2"/>
  <c r="K68" i="2"/>
  <c r="O8" i="1"/>
  <c r="O11" i="1" s="1"/>
  <c r="H25" i="3"/>
  <c r="H26" i="1"/>
  <c r="S32" i="1"/>
  <c r="S65" i="1"/>
  <c r="S6" i="1"/>
  <c r="S56" i="1"/>
  <c r="S48" i="1"/>
  <c r="E25" i="3"/>
  <c r="P32" i="1"/>
  <c r="P65" i="1"/>
  <c r="P6" i="1"/>
  <c r="E26" i="1"/>
  <c r="P56" i="1"/>
  <c r="P48" i="1"/>
  <c r="Z46" i="2"/>
  <c r="Z62" i="2"/>
  <c r="Z25" i="2"/>
  <c r="I25" i="3"/>
  <c r="T32" i="1"/>
  <c r="T65" i="1"/>
  <c r="T6" i="1"/>
  <c r="I26" i="1"/>
  <c r="T56" i="1"/>
  <c r="T48" i="1"/>
  <c r="F31" i="2"/>
  <c r="U83" i="2"/>
  <c r="U84" i="2" s="1"/>
  <c r="U85" i="2" s="1"/>
  <c r="V61" i="2"/>
  <c r="V69" i="2"/>
  <c r="U75" i="2"/>
  <c r="U45" i="2"/>
  <c r="U19" i="2"/>
  <c r="U23" i="2" s="1"/>
  <c r="F39" i="2"/>
  <c r="U68" i="2"/>
  <c r="W61" i="2"/>
  <c r="W69" i="2"/>
  <c r="R61" i="2"/>
  <c r="R69" i="2"/>
  <c r="J31" i="2"/>
  <c r="D9" i="2" s="1"/>
  <c r="Y83" i="2"/>
  <c r="Y84" i="2" s="1"/>
  <c r="Y85" i="2" s="1"/>
  <c r="D26" i="3"/>
  <c r="O57" i="1"/>
  <c r="O47" i="1"/>
  <c r="X61" i="2"/>
  <c r="X69" i="2"/>
  <c r="AB75" i="2"/>
  <c r="M39" i="2"/>
  <c r="AB61" i="2" s="1"/>
  <c r="AB19" i="2"/>
  <c r="AB45" i="2"/>
  <c r="X62" i="2"/>
  <c r="X70" i="2"/>
  <c r="X25" i="2"/>
  <c r="X46" i="2"/>
  <c r="V62" i="2"/>
  <c r="V46" i="2"/>
  <c r="V70" i="2"/>
  <c r="V25" i="2"/>
  <c r="Y75" i="2"/>
  <c r="Y45" i="2"/>
  <c r="Y19" i="2"/>
  <c r="Y23" i="2" s="1"/>
  <c r="J39" i="2"/>
  <c r="Y68" i="2"/>
  <c r="M30" i="2"/>
  <c r="AB22" i="2" s="1"/>
  <c r="AB83" i="2"/>
  <c r="AB84" i="2" s="1"/>
  <c r="AB85" i="2" s="1"/>
  <c r="C25" i="3"/>
  <c r="N65" i="1"/>
  <c r="C26" i="1"/>
  <c r="N6" i="1"/>
  <c r="N32" i="1"/>
  <c r="N48" i="1"/>
  <c r="N56" i="1"/>
  <c r="J26" i="3"/>
  <c r="U47" i="1"/>
  <c r="U57" i="1"/>
  <c r="F25" i="3"/>
  <c r="Q32" i="1"/>
  <c r="Q65" i="1"/>
  <c r="F26" i="1"/>
  <c r="Q6" i="1"/>
  <c r="Q48" i="1"/>
  <c r="Q56" i="1"/>
  <c r="S69" i="2"/>
  <c r="S61" i="2"/>
  <c r="T61" i="2"/>
  <c r="T69" i="2"/>
  <c r="R70" i="2"/>
  <c r="R62" i="2"/>
  <c r="R46" i="2"/>
  <c r="R25" i="2"/>
  <c r="AA74" i="2"/>
  <c r="L38" i="2"/>
  <c r="L29" i="2"/>
  <c r="U11" i="1"/>
  <c r="U8" i="1"/>
  <c r="S70" i="2"/>
  <c r="S46" i="2"/>
  <c r="S62" i="2"/>
  <c r="S25" i="2"/>
  <c r="T70" i="2"/>
  <c r="T46" i="2"/>
  <c r="T62" i="2"/>
  <c r="T25" i="2"/>
  <c r="W62" i="2"/>
  <c r="W70" i="2"/>
  <c r="W25" i="2"/>
  <c r="W46" i="2"/>
  <c r="O66" i="1" l="1"/>
  <c r="O58" i="1"/>
  <c r="O33" i="1"/>
  <c r="O49" i="1"/>
  <c r="O13" i="1"/>
  <c r="R63" i="2"/>
  <c r="R64" i="2"/>
  <c r="R71" i="2"/>
  <c r="R72" i="2"/>
  <c r="R31" i="2"/>
  <c r="R35" i="2" s="1"/>
  <c r="Z76" i="2"/>
  <c r="Z63" i="2"/>
  <c r="Z64" i="2"/>
  <c r="Z31" i="2"/>
  <c r="Z35" i="2" s="1"/>
  <c r="K42" i="2" s="1"/>
  <c r="S64" i="2"/>
  <c r="S71" i="2"/>
  <c r="S72" i="2"/>
  <c r="S76" i="2"/>
  <c r="S63" i="2"/>
  <c r="S31" i="2"/>
  <c r="S35" i="2" s="1"/>
  <c r="Y61" i="2"/>
  <c r="Y69" i="2"/>
  <c r="Y62" i="2"/>
  <c r="Y70" i="2"/>
  <c r="Y25" i="2"/>
  <c r="Y46" i="2"/>
  <c r="AB23" i="2"/>
  <c r="E26" i="3"/>
  <c r="P47" i="1"/>
  <c r="P57" i="1"/>
  <c r="H26" i="3"/>
  <c r="S57" i="1"/>
  <c r="S47" i="1"/>
  <c r="I26" i="3"/>
  <c r="T57" i="1"/>
  <c r="T47" i="1"/>
  <c r="P8" i="1"/>
  <c r="P11" i="1" s="1"/>
  <c r="W76" i="2"/>
  <c r="W63" i="2"/>
  <c r="W64" i="2"/>
  <c r="W72" i="2"/>
  <c r="W71" i="2"/>
  <c r="W31" i="2"/>
  <c r="W35" i="2" s="1"/>
  <c r="U49" i="1"/>
  <c r="U66" i="1"/>
  <c r="U58" i="1"/>
  <c r="U33" i="1"/>
  <c r="U13" i="1"/>
  <c r="T8" i="1"/>
  <c r="T11" i="1" s="1"/>
  <c r="AA45" i="2"/>
  <c r="AA75" i="2"/>
  <c r="L39" i="2"/>
  <c r="AA61" i="2" s="1"/>
  <c r="AA19" i="2"/>
  <c r="AA23" i="2" s="1"/>
  <c r="Q11" i="1"/>
  <c r="Q8" i="1"/>
  <c r="C26" i="3"/>
  <c r="N47" i="1"/>
  <c r="N57" i="1"/>
  <c r="U62" i="2"/>
  <c r="U70" i="2"/>
  <c r="U46" i="2"/>
  <c r="U25" i="2"/>
  <c r="L30" i="2"/>
  <c r="AA22" i="2" s="1"/>
  <c r="L31" i="2"/>
  <c r="F9" i="2" s="1"/>
  <c r="L66" i="2" s="1"/>
  <c r="AA83" i="2"/>
  <c r="AA84" i="2" s="1"/>
  <c r="AA85" i="2" s="1"/>
  <c r="N11" i="1"/>
  <c r="N8" i="1"/>
  <c r="V72" i="2"/>
  <c r="V76" i="2"/>
  <c r="V63" i="2"/>
  <c r="V71" i="2"/>
  <c r="V31" i="2"/>
  <c r="V35" i="2" s="1"/>
  <c r="V64" i="2"/>
  <c r="U69" i="2"/>
  <c r="U61" i="2"/>
  <c r="T64" i="2"/>
  <c r="T71" i="2"/>
  <c r="T72" i="2"/>
  <c r="T76" i="2"/>
  <c r="T31" i="2"/>
  <c r="T35" i="2" s="1"/>
  <c r="T63" i="2"/>
  <c r="F26" i="3"/>
  <c r="Q47" i="1"/>
  <c r="Q57" i="1"/>
  <c r="R59" i="1"/>
  <c r="R67" i="1"/>
  <c r="R50" i="1"/>
  <c r="R15" i="1"/>
  <c r="S11" i="1"/>
  <c r="S8" i="1"/>
  <c r="M31" i="2"/>
  <c r="G9" i="2" s="1"/>
  <c r="M66" i="2" s="1"/>
  <c r="X76" i="2"/>
  <c r="X63" i="2"/>
  <c r="X64" i="2"/>
  <c r="X71" i="2"/>
  <c r="X31" i="2"/>
  <c r="X35" i="2" s="1"/>
  <c r="X72" i="2"/>
  <c r="T33" i="1" l="1"/>
  <c r="T49" i="1"/>
  <c r="T66" i="1"/>
  <c r="T58" i="1"/>
  <c r="T13" i="1"/>
  <c r="P66" i="1"/>
  <c r="P58" i="1"/>
  <c r="P33" i="1"/>
  <c r="P49" i="1"/>
  <c r="P13" i="1"/>
  <c r="AA62" i="2"/>
  <c r="AA25" i="2"/>
  <c r="AA46" i="2"/>
  <c r="M68" i="2"/>
  <c r="AB59" i="2"/>
  <c r="AB60" i="2"/>
  <c r="N66" i="1"/>
  <c r="N58" i="1"/>
  <c r="N49" i="1"/>
  <c r="N13" i="1"/>
  <c r="N33" i="1"/>
  <c r="Q66" i="1"/>
  <c r="Q58" i="1"/>
  <c r="Q33" i="1"/>
  <c r="Q49" i="1"/>
  <c r="Q13" i="1"/>
  <c r="R51" i="1"/>
  <c r="R60" i="1"/>
  <c r="R18" i="1"/>
  <c r="U71" i="2"/>
  <c r="U72" i="2"/>
  <c r="U76" i="2"/>
  <c r="U63" i="2"/>
  <c r="U64" i="2"/>
  <c r="U31" i="2"/>
  <c r="U35" i="2" s="1"/>
  <c r="AB62" i="2"/>
  <c r="AB25" i="2"/>
  <c r="AB46" i="2"/>
  <c r="O15" i="1"/>
  <c r="O59" i="1"/>
  <c r="O67" i="1"/>
  <c r="O50" i="1"/>
  <c r="K51" i="2"/>
  <c r="Z69" i="2"/>
  <c r="Z68" i="2"/>
  <c r="Z67" i="2"/>
  <c r="Z70" i="2"/>
  <c r="U59" i="1"/>
  <c r="U67" i="1"/>
  <c r="U50" i="1"/>
  <c r="U15" i="1"/>
  <c r="Y76" i="2"/>
  <c r="Y63" i="2"/>
  <c r="Y64" i="2"/>
  <c r="Y71" i="2"/>
  <c r="Y72" i="2"/>
  <c r="Y31" i="2"/>
  <c r="Y35" i="2" s="1"/>
  <c r="Z72" i="2"/>
  <c r="L68" i="2"/>
  <c r="AA59" i="2"/>
  <c r="AA60" i="2"/>
  <c r="Z71" i="2"/>
  <c r="S33" i="1"/>
  <c r="S49" i="1"/>
  <c r="S13" i="1"/>
  <c r="S66" i="1"/>
  <c r="S58" i="1"/>
  <c r="P59" i="1" l="1"/>
  <c r="P67" i="1"/>
  <c r="P50" i="1"/>
  <c r="P15" i="1"/>
  <c r="R61" i="1"/>
  <c r="R52" i="1"/>
  <c r="R21" i="1"/>
  <c r="R24" i="1" s="1"/>
  <c r="R25" i="1" s="1"/>
  <c r="T59" i="1"/>
  <c r="T67" i="1"/>
  <c r="T50" i="1"/>
  <c r="T15" i="1"/>
  <c r="AA63" i="2"/>
  <c r="AA64" i="2"/>
  <c r="AA71" i="2"/>
  <c r="AA76" i="2"/>
  <c r="AA31" i="2"/>
  <c r="AA35" i="2" s="1"/>
  <c r="L42" i="2" s="1"/>
  <c r="K81" i="2"/>
  <c r="K82" i="2"/>
  <c r="K69" i="2"/>
  <c r="K80" i="2"/>
  <c r="AB63" i="2"/>
  <c r="AB64" i="2"/>
  <c r="AB31" i="2"/>
  <c r="AB35" i="2" s="1"/>
  <c r="AB76" i="2"/>
  <c r="Q59" i="1"/>
  <c r="Q67" i="1"/>
  <c r="Q50" i="1"/>
  <c r="Q15" i="1"/>
  <c r="N50" i="1"/>
  <c r="N59" i="1"/>
  <c r="N15" i="1"/>
  <c r="S59" i="1"/>
  <c r="S67" i="1"/>
  <c r="S50" i="1"/>
  <c r="S15" i="1"/>
  <c r="U51" i="1"/>
  <c r="U60" i="1"/>
  <c r="U18" i="1"/>
  <c r="O18" i="1"/>
  <c r="O51" i="1"/>
  <c r="O60" i="1"/>
  <c r="S51" i="1" l="1"/>
  <c r="S60" i="1"/>
  <c r="S18" i="1"/>
  <c r="T51" i="1"/>
  <c r="T60" i="1"/>
  <c r="T18" i="1"/>
  <c r="N60" i="1"/>
  <c r="N51" i="1"/>
  <c r="N18" i="1"/>
  <c r="Q51" i="1"/>
  <c r="Q60" i="1"/>
  <c r="Q18" i="1"/>
  <c r="O61" i="1"/>
  <c r="O52" i="1"/>
  <c r="O21" i="1"/>
  <c r="O24" i="1" s="1"/>
  <c r="O25" i="1" s="1"/>
  <c r="M42" i="2"/>
  <c r="L51" i="2"/>
  <c r="AA69" i="2"/>
  <c r="AA68" i="2"/>
  <c r="AA67" i="2"/>
  <c r="AA70" i="2"/>
  <c r="U61" i="1"/>
  <c r="U52" i="1"/>
  <c r="U21" i="1"/>
  <c r="U24" i="1" s="1"/>
  <c r="U25" i="1" s="1"/>
  <c r="P51" i="1"/>
  <c r="P60" i="1"/>
  <c r="P18" i="1"/>
  <c r="AA72" i="2"/>
  <c r="L82" i="2" l="1"/>
  <c r="L69" i="2"/>
  <c r="L81" i="2"/>
  <c r="L80" i="2"/>
  <c r="Q61" i="1"/>
  <c r="Q52" i="1"/>
  <c r="Q21" i="1"/>
  <c r="Q24" i="1" s="1"/>
  <c r="Q25" i="1" s="1"/>
  <c r="N61" i="1"/>
  <c r="N52" i="1"/>
  <c r="N21" i="1"/>
  <c r="N24" i="1" s="1"/>
  <c r="N25" i="1" s="1"/>
  <c r="T61" i="1"/>
  <c r="T52" i="1"/>
  <c r="T21" i="1"/>
  <c r="T24" i="1" s="1"/>
  <c r="T25" i="1" s="1"/>
  <c r="M51" i="2"/>
  <c r="AB69" i="2"/>
  <c r="AB67" i="2"/>
  <c r="AB68" i="2"/>
  <c r="AB70" i="2"/>
  <c r="AB71" i="2"/>
  <c r="AB72" i="2"/>
  <c r="P61" i="1"/>
  <c r="P52" i="1"/>
  <c r="P21" i="1"/>
  <c r="P24" i="1" s="1"/>
  <c r="P25" i="1" s="1"/>
  <c r="S21" i="1"/>
  <c r="S24" i="1" s="1"/>
  <c r="S25" i="1" s="1"/>
  <c r="S61" i="1"/>
  <c r="S52" i="1"/>
  <c r="M82" i="2" l="1"/>
  <c r="M69" i="2"/>
  <c r="M81" i="2"/>
  <c r="M80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<sst xmlns="http://schemas.openxmlformats.org/spreadsheetml/2006/main" count="963" uniqueCount="624">
  <si>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</si>
  <si>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KDH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</si>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</sst>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989602</v>
      </c>
      <c r="O6" s="187">
        <f t="shared" si="1"/>
        <v>1232097</v>
      </c>
      <c r="P6" s="187">
        <f t="shared" si="1"/>
        <v>1557960</v>
      </c>
      <c r="Q6" s="187">
        <f t="shared" si="1"/>
        <v>1417619</v>
      </c>
      <c r="R6" s="187">
        <f t="shared" si="1"/>
        <v>810155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2916595</v>
      </c>
      <c r="D7" s="123">
        <f>SUMIF(PL.data!$D$3:$D$25, FSA!$A7, PL.data!F$3:F$25)</f>
        <v>2813353</v>
      </c>
      <c r="E7" s="123">
        <f>SUMIF(PL.data!$D$3:$D$25, FSA!$A7, PL.data!G$3:G$25)</f>
        <v>4532069</v>
      </c>
      <c r="F7" s="123">
        <f>SUMIF(PL.data!$D$3:$D$25, FSA!$A7, PL.data!H$3:H$25)</f>
        <v>3738368</v>
      </c>
      <c r="G7" s="123">
        <f>SUMIF(PL.data!$D$3:$D$25, FSA!$A7, PL.data!I$3:I$25)</f>
        <v>2911963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-1677392</v>
      </c>
      <c r="D8" s="123">
        <f>-SUMIF(PL.data!$D$3:$D$25, FSA!$A8, PL.data!F$3:F$25)</f>
        <v>-1312924</v>
      </c>
      <c r="E8" s="123">
        <f>-SUMIF(PL.data!$D$3:$D$25, FSA!$A8, PL.data!G$3:G$25)</f>
        <v>-2568451</v>
      </c>
      <c r="F8" s="123">
        <f>-SUMIF(PL.data!$D$3:$D$25, FSA!$A8, PL.data!H$3:H$25)</f>
        <v>-1944624</v>
      </c>
      <c r="G8" s="123">
        <f>-SUMIF(PL.data!$D$3:$D$25, FSA!$A8, PL.data!I$3:I$25)</f>
        <v>-1452444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-82039</v>
      </c>
      <c r="O8" s="190">
        <f>CF.data!F12-FSA!O7-FSA!O6</f>
        <v>-74853</v>
      </c>
      <c r="P8" s="190">
        <f>CF.data!G12-FSA!P7-FSA!P6</f>
        <v>-123798</v>
      </c>
      <c r="Q8" s="190">
        <f>CF.data!H12-FSA!Q7-FSA!Q6</f>
        <v>128081</v>
      </c>
      <c r="R8" s="190">
        <f>CF.data!I12-FSA!R7-FSA!R6</f>
        <v>336523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1239203</v>
      </c>
      <c r="D9" s="187">
        <f t="shared" si="3"/>
        <v>1500429</v>
      </c>
      <c r="E9" s="187">
        <f t="shared" si="3"/>
        <v>1963618</v>
      </c>
      <c r="F9" s="187">
        <f t="shared" si="3"/>
        <v>1793744</v>
      </c>
      <c r="G9" s="187">
        <f t="shared" si="3"/>
        <v>1459519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-114489</v>
      </c>
      <c r="O9" s="190">
        <f>SUMIF(CF.data!$D$4:$D$43, $L9, CF.data!F$4:F$43)</f>
        <v>-89910</v>
      </c>
      <c r="P9" s="190">
        <f>SUMIF(CF.data!$D$4:$D$43, $L9, CF.data!G$4:G$43)</f>
        <v>-83644</v>
      </c>
      <c r="Q9" s="190">
        <f>SUMIF(CF.data!$D$4:$D$43, $L9, CF.data!H$4:H$43)</f>
        <v>-248600</v>
      </c>
      <c r="R9" s="190">
        <f>SUMIF(CF.data!$D$4:$D$43, $L9, CF.data!I$4:I$43)</f>
        <v>-496391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-257397</v>
      </c>
      <c r="D10" s="123">
        <f>-SUMIF(PL.data!$D$3:$D$25, FSA!$A10, PL.data!F$3:F$25)</f>
        <v>-277676</v>
      </c>
      <c r="E10" s="123">
        <f>-SUMIF(PL.data!$D$3:$D$25, FSA!$A10, PL.data!G$3:G$25)</f>
        <v>-416405</v>
      </c>
      <c r="F10" s="123">
        <f>-SUMIF(PL.data!$D$3:$D$25, FSA!$A10, PL.data!H$3:H$25)</f>
        <v>-386601</v>
      </c>
      <c r="G10" s="123">
        <f>-SUMIF(PL.data!$D$3:$D$25, FSA!$A10, PL.data!I$3:I$25)</f>
        <v>-394415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-255917</v>
      </c>
      <c r="O10" s="190">
        <f>SUMIF(CF.data!$D$4:$D$43, $L10, CF.data!F$4:F$43)</f>
        <v>-229395</v>
      </c>
      <c r="P10" s="190">
        <f>SUMIF(CF.data!$D$4:$D$43, $L10, CF.data!G$4:G$43)</f>
        <v>-96519</v>
      </c>
      <c r="Q10" s="190">
        <f>SUMIF(CF.data!$D$4:$D$43, $L10, CF.data!H$4:H$43)</f>
        <v>-546566</v>
      </c>
      <c r="R10" s="190">
        <f>SUMIF(CF.data!$D$4:$D$43, $L10, CF.data!I$4:I$43)</f>
        <v>-235735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537157</v>
      </c>
      <c r="O11" s="187">
        <f t="shared" si="4"/>
        <v>837939</v>
      </c>
      <c r="P11" s="187">
        <f t="shared" si="4"/>
        <v>1253999</v>
      </c>
      <c r="Q11" s="187">
        <f t="shared" si="4"/>
        <v>750534</v>
      </c>
      <c r="R11" s="187">
        <f t="shared" si="4"/>
        <v>414552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981806</v>
      </c>
      <c r="D12" s="187">
        <f t="shared" si="5"/>
        <v>1222753</v>
      </c>
      <c r="E12" s="187">
        <f t="shared" si="5"/>
        <v>1547213</v>
      </c>
      <c r="F12" s="187">
        <f t="shared" si="5"/>
        <v>1407143</v>
      </c>
      <c r="G12" s="187">
        <f t="shared" si="5"/>
        <v>1065104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-1256107</v>
      </c>
      <c r="O12" s="190">
        <f>SUMIF(CF.data!$D$4:$D$43, $L12, CF.data!F$4:F$43)</f>
        <v>-1001466</v>
      </c>
      <c r="P12" s="190">
        <f>SUMIF(CF.data!$D$4:$D$43, $L12, CF.data!G$4:G$43)</f>
        <v>-1091387</v>
      </c>
      <c r="Q12" s="190">
        <f>SUMIF(CF.data!$D$4:$D$43, $L12, CF.data!H$4:H$43)</f>
        <v>-2760277</v>
      </c>
      <c r="R12" s="190">
        <f>SUMIF(CF.data!$D$4:$D$43, $L12, CF.data!I$4:I$43)</f>
        <v>-1461290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-17458</v>
      </c>
      <c r="D13" s="123">
        <f>SUMIF(PL.data!$D$3:$D$25, FSA!$A13, PL.data!F$3:F$25)</f>
        <v>-32756</v>
      </c>
      <c r="E13" s="123">
        <f>SUMIF(PL.data!$D$3:$D$25, FSA!$A13, PL.data!G$3:G$25)</f>
        <v>-39106</v>
      </c>
      <c r="F13" s="123">
        <f>SUMIF(PL.data!$D$3:$D$25, FSA!$A13, PL.data!H$3:H$25)</f>
        <v>184667</v>
      </c>
      <c r="G13" s="123">
        <f>SUMIF(PL.data!$D$3:$D$25, FSA!$A13, PL.data!I$3:I$25)</f>
        <v>418784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-718950</v>
      </c>
      <c r="O13" s="187">
        <f t="shared" si="6"/>
        <v>-163527</v>
      </c>
      <c r="P13" s="187">
        <f t="shared" si="6"/>
        <v>162612</v>
      </c>
      <c r="Q13" s="187">
        <f t="shared" si="6"/>
        <v>-2009743</v>
      </c>
      <c r="R13" s="187">
        <f t="shared" si="6"/>
        <v>-1046738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-31710</v>
      </c>
      <c r="D14" s="123">
        <f>-SUMIF(PL.data!$D$3:$D$25, FSA!$A14, PL.data!F$3:F$25)</f>
        <v>-1519</v>
      </c>
      <c r="E14" s="123">
        <f>-SUMIF(PL.data!$D$3:$D$25, FSA!$A14, PL.data!G$3:G$25)</f>
        <v>0</v>
      </c>
      <c r="F14" s="123">
        <f>-SUMIF(PL.data!$D$3:$D$25, FSA!$A14, PL.data!H$3:H$25)</f>
        <v>-15929</v>
      </c>
      <c r="G14" s="123">
        <f>-SUMIF(PL.data!$D$3:$D$25, FSA!$A14, PL.data!I$3:I$25)</f>
        <v>-9346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-160797</v>
      </c>
      <c r="O14" s="190">
        <f>SUMIF(CF.data!$D$4:$D$43, $L14, CF.data!F$4:F$43)</f>
        <v>-234744</v>
      </c>
      <c r="P14" s="190">
        <f>SUMIF(CF.data!$D$4:$D$43, $L14, CF.data!G$4:G$43)</f>
        <v>-47929</v>
      </c>
      <c r="Q14" s="190">
        <f>SUMIF(CF.data!$D$4:$D$43, $L14, CF.data!H$4:H$43)</f>
        <v>-57435</v>
      </c>
      <c r="R14" s="190">
        <f>SUMIF(CF.data!$D$4:$D$43, $L14, CF.data!I$4:I$43)</f>
        <v>-61478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142864</v>
      </c>
      <c r="D15" s="123">
        <f t="shared" si="7"/>
        <v>1362</v>
      </c>
      <c r="E15" s="123">
        <f t="shared" si="7"/>
        <v>-49699</v>
      </c>
      <c r="F15" s="123">
        <f t="shared" si="7"/>
        <v>-35899</v>
      </c>
      <c r="G15" s="123">
        <f t="shared" si="7"/>
        <v>-63953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-879747</v>
      </c>
      <c r="O15" s="187">
        <f t="shared" si="8"/>
        <v>-398271</v>
      </c>
      <c r="P15" s="187">
        <f t="shared" si="8"/>
        <v>114683</v>
      </c>
      <c r="Q15" s="187">
        <f t="shared" si="8"/>
        <v>-2067178</v>
      </c>
      <c r="R15" s="187">
        <f t="shared" si="8"/>
        <v>-1108216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1075502</v>
      </c>
      <c r="D16" s="175">
        <f>SUMIF(PL.data!$D$3:$D$25, FSA!$A16, PL.data!F$3:F$25)</f>
        <v>1189840</v>
      </c>
      <c r="E16" s="175">
        <f>SUMIF(PL.data!$D$3:$D$25, FSA!$A16, PL.data!G$3:G$25)</f>
        <v>1458408</v>
      </c>
      <c r="F16" s="175">
        <f>SUMIF(PL.data!$D$3:$D$25, FSA!$A16, PL.data!H$3:H$25)</f>
        <v>1539982</v>
      </c>
      <c r="G16" s="175">
        <f>SUMIF(PL.data!$D$3:$D$25, FSA!$A16, PL.data!I$3:I$25)</f>
        <v>1410589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80874</v>
      </c>
      <c r="O16" s="190">
        <f>SUMIF(CF.data!$D$4:$D$43, $L16, CF.data!F$4:F$43)</f>
        <v>66423</v>
      </c>
      <c r="P16" s="190">
        <f>SUMIF(CF.data!$D$4:$D$43, $L16, CF.data!G$4:G$43)</f>
        <v>36854</v>
      </c>
      <c r="Q16" s="190">
        <f>SUMIF(CF.data!$D$4:$D$43, $L16, CF.data!H$4:H$43)</f>
        <v>20365</v>
      </c>
      <c r="R16" s="190">
        <f>SUMIF(CF.data!$D$4:$D$43, $L16, CF.data!I$4:I$43)</f>
        <v>17043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-265908</v>
      </c>
      <c r="D17" s="123">
        <f>-SUMIF(PL.data!$D$3:$D$25, FSA!$A17, PL.data!F$3:F$25)</f>
        <v>-272963</v>
      </c>
      <c r="E17" s="123">
        <f>-SUMIF(PL.data!$D$3:$D$25, FSA!$A17, PL.data!G$3:G$25)</f>
        <v>-303941</v>
      </c>
      <c r="F17" s="123">
        <f>-SUMIF(PL.data!$D$3:$D$25, FSA!$A17, PL.data!H$3:H$25)</f>
        <v>-335434</v>
      </c>
      <c r="G17" s="123">
        <f>-SUMIF(PL.data!$D$3:$D$25, FSA!$A17, PL.data!I$3:I$25)</f>
        <v>-328343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-193917</v>
      </c>
      <c r="O17" s="190">
        <f>SUMIF(CF.data!$D$4:$D$43, $L17, CF.data!F$4:F$43)</f>
        <v>-207012</v>
      </c>
      <c r="P17" s="190">
        <f>SUMIF(CF.data!$D$4:$D$43, $L17, CF.data!G$4:G$43)</f>
        <v>-262289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809594</v>
      </c>
      <c r="D18" s="187">
        <f t="shared" si="9"/>
        <v>916877</v>
      </c>
      <c r="E18" s="187">
        <f t="shared" si="9"/>
        <v>1154467</v>
      </c>
      <c r="F18" s="187">
        <f t="shared" si="9"/>
        <v>1204548</v>
      </c>
      <c r="G18" s="187">
        <f t="shared" si="9"/>
        <v>1082246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-992790</v>
      </c>
      <c r="O18" s="194">
        <f t="shared" si="10"/>
        <v>-538860</v>
      </c>
      <c r="P18" s="194">
        <f t="shared" si="10"/>
        <v>-110752</v>
      </c>
      <c r="Q18" s="194">
        <f t="shared" si="10"/>
        <v>-2046813</v>
      </c>
      <c r="R18" s="194">
        <f t="shared" si="10"/>
        <v>-1091173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599422</v>
      </c>
      <c r="O20" s="190">
        <f>SUMIF(CF.data!$D$4:$D$43, $L20, CF.data!F$4:F$43)</f>
        <v>-32491</v>
      </c>
      <c r="P20" s="190">
        <f>SUMIF(CF.data!$D$4:$D$43, $L20, CF.data!G$4:G$43)</f>
        <v>22891</v>
      </c>
      <c r="Q20" s="190">
        <f>SUMIF(CF.data!$D$4:$D$43, $L20, CF.data!H$4:H$43)</f>
        <v>-69400</v>
      </c>
      <c r="R20" s="190">
        <f>SUMIF(CF.data!$D$4:$D$43, $L20, CF.data!I$4:I$43)</f>
        <v>-752070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7796</v>
      </c>
      <c r="D21" s="196">
        <f>SUMIF(CF.data!$D$4:$D$43, FSA!$A21, CF.data!F$4:F$43)</f>
        <v>9344</v>
      </c>
      <c r="E21" s="196">
        <f>SUMIF(CF.data!$D$4:$D$43, FSA!$A21, CF.data!G$4:G$43)</f>
        <v>10747</v>
      </c>
      <c r="F21" s="196">
        <f>SUMIF(CF.data!$D$4:$D$43, FSA!$A21, CF.data!H$4:H$43)</f>
        <v>10476</v>
      </c>
      <c r="G21" s="196">
        <f>SUMIF(CF.data!$D$4:$D$43, FSA!$A21, CF.data!I$4:I$43)</f>
        <v>-254949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-393368</v>
      </c>
      <c r="O21" s="198">
        <f t="shared" si="11"/>
        <v>-571351</v>
      </c>
      <c r="P21" s="198">
        <f t="shared" si="11"/>
        <v>-87861</v>
      </c>
      <c r="Q21" s="198">
        <f t="shared" si="11"/>
        <v>-2116213</v>
      </c>
      <c r="R21" s="198">
        <f t="shared" si="11"/>
        <v>-1843243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-689407</v>
      </c>
      <c r="O22" s="190">
        <f>SUMIF(CF.data!$D$4:$D$43, $L22, CF.data!F$4:F$43)</f>
        <v>-185861</v>
      </c>
      <c r="P22" s="190">
        <f>SUMIF(CF.data!$D$4:$D$43, $L22, CF.data!G$4:G$43)</f>
        <v>1062660</v>
      </c>
      <c r="Q22" s="190">
        <f>SUMIF(CF.data!$D$4:$D$43, $L22, CF.data!H$4:H$43)</f>
        <v>707320</v>
      </c>
      <c r="R22" s="190">
        <f>SUMIF(CF.data!$D$4:$D$43, $L22, CF.data!I$4:I$43)</f>
        <v>3000043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101180</v>
      </c>
      <c r="O23" s="190">
        <f>SUMIF(CF.data!$D$4:$D$43, $L23, CF.data!F$4:F$43)</f>
        <v>96500</v>
      </c>
      <c r="P23" s="190">
        <f>SUMIF(CF.data!$D$4:$D$43, $L23, CF.data!G$4:G$43)</f>
        <v>-315065</v>
      </c>
      <c r="Q23" s="190">
        <f>SUMIF(CF.data!$D$4:$D$43, $L23, CF.data!H$4:H$43)</f>
        <v>938523</v>
      </c>
      <c r="R23" s="190">
        <f>SUMIF(CF.data!$D$4:$D$43, $L23, CF.data!I$4:I$43)</f>
        <v>230650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-981595</v>
      </c>
      <c r="O24" s="199">
        <f t="shared" si="12"/>
        <v>-660712</v>
      </c>
      <c r="P24" s="199">
        <f t="shared" si="12"/>
        <v>659734</v>
      </c>
      <c r="Q24" s="199">
        <f t="shared" si="12"/>
        <v>-470370</v>
      </c>
      <c r="R24" s="199">
        <f t="shared" si="12"/>
        <v>1387450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989602</v>
      </c>
      <c r="D25" s="196">
        <f t="shared" si="13"/>
        <v>1232097</v>
      </c>
      <c r="E25" s="196">
        <f t="shared" si="13"/>
        <v>1557960</v>
      </c>
      <c r="F25" s="196">
        <f t="shared" si="13"/>
        <v>1417619</v>
      </c>
      <c r="G25" s="196">
        <f t="shared" si="13"/>
        <v>810155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-225729</v>
      </c>
      <c r="O25" s="200">
        <f>O24-CF.data!F40</f>
        <v>0</v>
      </c>
      <c r="P25" s="200">
        <f>P24-CF.data!G40</f>
        <v>-1019</v>
      </c>
      <c r="Q25" s="200">
        <f>Q24-CF.data!H40</f>
        <v>1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989602</v>
      </c>
      <c r="D26" s="196">
        <f t="shared" si="14"/>
        <v>1232097</v>
      </c>
      <c r="E26" s="196">
        <f t="shared" si="14"/>
        <v>1557960</v>
      </c>
      <c r="F26" s="196">
        <f t="shared" si="14"/>
        <v>1417619</v>
      </c>
      <c r="G26" s="196">
        <f t="shared" si="14"/>
        <v>810155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1835706</v>
      </c>
      <c r="D29" s="202">
        <f>SUMIF(BS.data!$D$5:$D$116,FSA!$A29,BS.data!F$5:F$116)</f>
        <v>1207485</v>
      </c>
      <c r="E29" s="202">
        <f>SUMIF(BS.data!$D$5:$D$116,FSA!$A29,BS.data!G$5:G$116)</f>
        <v>1835748</v>
      </c>
      <c r="F29" s="202">
        <f>SUMIF(BS.data!$D$5:$D$116,FSA!$A29,BS.data!H$5:H$116)</f>
        <v>1434777</v>
      </c>
      <c r="G29" s="202">
        <f>SUMIF(BS.data!$D$5:$D$116,FSA!$A29,BS.data!I$5:I$116)</f>
        <v>2795725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828283</v>
      </c>
      <c r="D30" s="202">
        <f>SUMIF(BS.data!$D$5:$D$116,FSA!$A30,BS.data!F$5:F$116)</f>
        <v>1614477</v>
      </c>
      <c r="E30" s="202">
        <f>SUMIF(BS.data!$D$5:$D$116,FSA!$A30,BS.data!G$5:G$116)</f>
        <v>628305</v>
      </c>
      <c r="F30" s="202">
        <f>SUMIF(BS.data!$D$5:$D$116,FSA!$A30,BS.data!H$5:H$116)</f>
        <v>671391</v>
      </c>
      <c r="G30" s="202">
        <f>SUMIF(BS.data!$D$5:$D$116,FSA!$A30,BS.data!I$5:I$116)</f>
        <v>405136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-3.5398126925404449E-2</v>
      </c>
      <c r="P30" s="204">
        <f t="shared" si="17"/>
        <v>0.61091373887315248</v>
      </c>
      <c r="Q30" s="204">
        <f t="shared" si="17"/>
        <v>-0.17512994616807465</v>
      </c>
      <c r="R30" s="204">
        <f t="shared" si="17"/>
        <v>-0.22106036644867488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5817380</v>
      </c>
      <c r="D31" s="202">
        <f>SUMIF(BS.data!$D$5:$D$116,FSA!$A31,BS.data!F$5:F$116)</f>
        <v>7037109</v>
      </c>
      <c r="E31" s="202">
        <f>SUMIF(BS.data!$D$5:$D$116,FSA!$A31,BS.data!G$5:G$116)</f>
        <v>7337993</v>
      </c>
      <c r="F31" s="202">
        <f>SUMIF(BS.data!$D$5:$D$116,FSA!$A31,BS.data!H$5:H$116)</f>
        <v>7732759</v>
      </c>
      <c r="G31" s="202">
        <f>SUMIF(BS.data!$D$5:$D$116,FSA!$A31,BS.data!I$5:I$116)</f>
        <v>12453291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0.42488003990955209</v>
      </c>
      <c r="O31" s="205">
        <f t="shared" si="18"/>
        <v>0.53332411538829294</v>
      </c>
      <c r="P31" s="205">
        <f t="shared" si="18"/>
        <v>0.43327186766132642</v>
      </c>
      <c r="Q31" s="205">
        <f t="shared" si="18"/>
        <v>0.47982007121824283</v>
      </c>
      <c r="R31" s="205">
        <f t="shared" si="18"/>
        <v>0.50121481625968467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700571</v>
      </c>
      <c r="D32" s="202">
        <f>SUMIF(BS.data!$D$5:$D$116,FSA!$A32,BS.data!F$5:F$116)</f>
        <v>1700471</v>
      </c>
      <c r="E32" s="202">
        <f>SUMIF(BS.data!$D$5:$D$116,FSA!$A32,BS.data!G$5:G$116)</f>
        <v>2237162</v>
      </c>
      <c r="F32" s="202">
        <f>SUMIF(BS.data!$D$5:$D$116,FSA!$A32,BS.data!H$5:H$116)</f>
        <v>2120144</v>
      </c>
      <c r="G32" s="202">
        <f>SUMIF(BS.data!$D$5:$D$116,FSA!$A32,BS.data!I$5:I$116)</f>
        <v>2584156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0.33930045138251969</v>
      </c>
      <c r="O32" s="206">
        <f t="shared" si="19"/>
        <v>0.43794610914449766</v>
      </c>
      <c r="P32" s="206">
        <f t="shared" si="19"/>
        <v>0.3437635216939548</v>
      </c>
      <c r="Q32" s="206">
        <f t="shared" si="19"/>
        <v>0.37920798594466892</v>
      </c>
      <c r="R32" s="206">
        <f t="shared" si="19"/>
        <v>0.27821610370736166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95408</v>
      </c>
      <c r="D33" s="202">
        <f>SUMIF(BS.data!$D$5:$D$116,FSA!$A33,BS.data!F$5:F$116)</f>
        <v>250232</v>
      </c>
      <c r="E33" s="202">
        <f>SUMIF(BS.data!$D$5:$D$116,FSA!$A33,BS.data!G$5:G$116)</f>
        <v>265102</v>
      </c>
      <c r="F33" s="202">
        <f>SUMIF(BS.data!$D$5:$D$116,FSA!$A33,BS.data!H$5:H$116)</f>
        <v>15254</v>
      </c>
      <c r="G33" s="202">
        <f>SUMIF(BS.data!$D$5:$D$116,FSA!$A33,BS.data!I$5:I$116)</f>
        <v>6675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0.18417263967057476</v>
      </c>
      <c r="O33" s="205">
        <f t="shared" si="20"/>
        <v>0.29784353403216729</v>
      </c>
      <c r="P33" s="205">
        <f t="shared" si="20"/>
        <v>0.27669459577954353</v>
      </c>
      <c r="Q33" s="205">
        <f t="shared" si="20"/>
        <v>0.20076514671642814</v>
      </c>
      <c r="R33" s="205">
        <f t="shared" si="20"/>
        <v>0.14236169896389481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430625</v>
      </c>
      <c r="D34" s="202">
        <f>SUMIF(BS.data!$D$5:$D$116,FSA!$A34,BS.data!F$5:F$116)</f>
        <v>636336</v>
      </c>
      <c r="E34" s="202">
        <f>SUMIF(BS.data!$D$5:$D$116,FSA!$A34,BS.data!G$5:G$116)</f>
        <v>813775</v>
      </c>
      <c r="F34" s="202">
        <f>SUMIF(BS.data!$D$5:$D$116,FSA!$A34,BS.data!H$5:H$116)</f>
        <v>1534696</v>
      </c>
      <c r="G34" s="202">
        <f>SUMIF(BS.data!$D$5:$D$116,FSA!$A34,BS.data!I$5:I$116)</f>
        <v>2347094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0.14604789785661143</v>
      </c>
      <c r="P34" s="207">
        <f t="shared" si="21"/>
        <v>0.15809212555615543</v>
      </c>
      <c r="Q34" s="207">
        <f t="shared" si="21"/>
        <v>0.13662166060131897</v>
      </c>
      <c r="R34" s="207">
        <f t="shared" si="21"/>
        <v>9.0617107135957983E-2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19470</v>
      </c>
      <c r="D35" s="202">
        <f>SUMIF(BS.data!$D$5:$D$116,FSA!$A35,BS.data!F$5:F$116)</f>
        <v>113967</v>
      </c>
      <c r="E35" s="202">
        <f>SUMIF(BS.data!$D$5:$D$116,FSA!$A35,BS.data!G$5:G$116)</f>
        <v>74410</v>
      </c>
      <c r="F35" s="202">
        <f>SUMIF(BS.data!$D$5:$D$116,FSA!$A35,BS.data!H$5:H$116)</f>
        <v>71970</v>
      </c>
      <c r="G35" s="202">
        <f>SUMIF(BS.data!$D$5:$D$116,FSA!$A35,BS.data!I$5:I$116)</f>
        <v>116294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158.45992308821536</v>
      </c>
      <c r="P35" s="131">
        <f t="shared" si="22"/>
        <v>90.313654756800915</v>
      </c>
      <c r="Q35" s="131">
        <f t="shared" si="22"/>
        <v>63.448681349722662</v>
      </c>
      <c r="R35" s="131">
        <f t="shared" si="22"/>
        <v>67.468637994370127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500452</v>
      </c>
      <c r="D36" s="202">
        <f>SUMIF(BS.data!$D$5:$D$116,FSA!$A36,BS.data!F$5:F$116)</f>
        <v>677250</v>
      </c>
      <c r="E36" s="202">
        <f>SUMIF(BS.data!$D$5:$D$116,FSA!$A36,BS.data!G$5:G$116)</f>
        <v>741979</v>
      </c>
      <c r="F36" s="202">
        <f>SUMIF(BS.data!$D$5:$D$116,FSA!$A36,BS.data!H$5:H$116)</f>
        <v>791708</v>
      </c>
      <c r="G36" s="202">
        <f>SUMIF(BS.data!$D$5:$D$116,FSA!$A36,BS.data!I$5:I$116)</f>
        <v>830880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1786.8088651742216</v>
      </c>
      <c r="P36" s="131">
        <f t="shared" si="23"/>
        <v>1021.4156762188571</v>
      </c>
      <c r="Q36" s="131">
        <f t="shared" si="23"/>
        <v>1414.3671167279638</v>
      </c>
      <c r="R36" s="131">
        <f t="shared" si="23"/>
        <v>2536.3829001324666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136.24267665150458</v>
      </c>
      <c r="P37" s="131">
        <f t="shared" si="24"/>
        <v>66.628798836341431</v>
      </c>
      <c r="Q37" s="131">
        <f t="shared" si="24"/>
        <v>37.224435160730302</v>
      </c>
      <c r="R37" s="131">
        <f t="shared" si="24"/>
        <v>33.116765603355447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10227895</v>
      </c>
      <c r="D38" s="208">
        <f t="shared" si="25"/>
        <v>13237327</v>
      </c>
      <c r="E38" s="208">
        <f t="shared" si="25"/>
        <v>13934474</v>
      </c>
      <c r="F38" s="208">
        <f t="shared" si="25"/>
        <v>14372699</v>
      </c>
      <c r="G38" s="208">
        <f t="shared" si="25"/>
        <v>21539251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5737395</v>
      </c>
      <c r="O38" s="209">
        <f t="shared" si="26"/>
        <v>7056906</v>
      </c>
      <c r="P38" s="209">
        <f t="shared" si="26"/>
        <v>8015872</v>
      </c>
      <c r="Q38" s="209">
        <f t="shared" si="26"/>
        <v>10172316</v>
      </c>
      <c r="R38" s="209">
        <f t="shared" si="26"/>
        <v>14355979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2.2738527657211876</v>
      </c>
      <c r="P39" s="133">
        <f t="shared" si="27"/>
        <v>1.6629025286243435</v>
      </c>
      <c r="Q39" s="133">
        <f t="shared" si="27"/>
        <v>2.4326374503526673</v>
      </c>
      <c r="R39" s="133">
        <f t="shared" si="27"/>
        <v>4.2116426273273389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284446</v>
      </c>
      <c r="D40" s="202">
        <f>SUMIF(BS.data!$D$5:$D$116,FSA!$A40,BS.data!F$5:F$116)</f>
        <v>695698</v>
      </c>
      <c r="E40" s="202">
        <f>SUMIF(BS.data!$D$5:$D$116,FSA!$A40,BS.data!G$5:G$116)</f>
        <v>242016</v>
      </c>
      <c r="F40" s="202">
        <f>SUMIF(BS.data!$D$5:$D$116,FSA!$A40,BS.data!H$5:H$116)</f>
        <v>154628</v>
      </c>
      <c r="G40" s="202">
        <f>SUMIF(BS.data!$D$5:$D$116,FSA!$A40,BS.data!I$5:I$116)</f>
        <v>108935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4.777699282161362</v>
      </c>
      <c r="P40" s="210">
        <f t="shared" si="28"/>
        <v>6.3866634630493033</v>
      </c>
      <c r="Q40" s="210">
        <f t="shared" si="28"/>
        <v>4.8750077427793288</v>
      </c>
      <c r="R40" s="210">
        <f t="shared" si="28"/>
        <v>3.5892820605107398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50899</v>
      </c>
      <c r="D41" s="202">
        <f>SUMIF(BS.data!$D$5:$D$116,FSA!$A41,BS.data!F$5:F$116)</f>
        <v>75424</v>
      </c>
      <c r="E41" s="202">
        <f>SUMIF(BS.data!$D$5:$D$116,FSA!$A41,BS.data!G$5:G$116)</f>
        <v>24508</v>
      </c>
      <c r="F41" s="202">
        <f>SUMIF(BS.data!$D$5:$D$116,FSA!$A41,BS.data!H$5:H$116)</f>
        <v>33007</v>
      </c>
      <c r="G41" s="202">
        <f>SUMIF(BS.data!$D$5:$D$116,FSA!$A41,BS.data!I$5:I$116)</f>
        <v>92227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20.625577219086711</v>
      </c>
      <c r="O41" s="137">
        <f t="shared" si="29"/>
        <v>25.122431506849313</v>
      </c>
      <c r="P41" s="137">
        <f t="shared" si="29"/>
        <v>4.4597562110356375</v>
      </c>
      <c r="Q41" s="137">
        <f t="shared" si="29"/>
        <v>5.4825315005727377</v>
      </c>
      <c r="R41" s="137">
        <f t="shared" si="29"/>
        <v>-0.24113842376318401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1366862</v>
      </c>
      <c r="D42" s="202">
        <f>SUMIF(BS.data!$D$5:$D$116,FSA!$A42,BS.data!F$5:F$116)</f>
        <v>2772930</v>
      </c>
      <c r="E42" s="202">
        <f>SUMIF(BS.data!$D$5:$D$116,FSA!$A42,BS.data!G$5:G$116)</f>
        <v>2170747</v>
      </c>
      <c r="F42" s="202">
        <f>SUMIF(BS.data!$D$5:$D$116,FSA!$A42,BS.data!H$5:H$116)</f>
        <v>179262</v>
      </c>
      <c r="G42" s="202">
        <f>SUMIF(BS.data!$D$5:$D$116,FSA!$A42,BS.data!I$5:I$116)</f>
        <v>892021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5.513175466597179E-2</v>
      </c>
      <c r="O42" s="138">
        <f t="shared" si="30"/>
        <v>8.3439227142843436E-2</v>
      </c>
      <c r="P42" s="138">
        <f t="shared" si="30"/>
        <v>1.0575523011675242E-2</v>
      </c>
      <c r="Q42" s="138">
        <f t="shared" si="30"/>
        <v>1.5363656012463192E-2</v>
      </c>
      <c r="R42" s="138">
        <f t="shared" si="30"/>
        <v>2.1112218802230659E-2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2040</v>
      </c>
      <c r="D43" s="202">
        <f>SUMIF(BS.data!$D$5:$D$116,FSA!$A43,BS.data!F$5:F$116)</f>
        <v>1331</v>
      </c>
      <c r="E43" s="202">
        <f>SUMIF(BS.data!$D$5:$D$116,FSA!$A43,BS.data!G$5:G$116)</f>
        <v>15419</v>
      </c>
      <c r="F43" s="202">
        <f>SUMIF(BS.data!$D$5:$D$116,FSA!$A43,BS.data!H$5:H$116)</f>
        <v>335</v>
      </c>
      <c r="G43" s="202">
        <f>SUMIF(BS.data!$D$5:$D$116,FSA!$A43,BS.data!I$5:I$116)</f>
        <v>96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357821</v>
      </c>
      <c r="D44" s="202">
        <f>SUMIF(BS.data!$D$5:$D$116,FSA!$A44,BS.data!F$5:F$116)</f>
        <v>898173</v>
      </c>
      <c r="E44" s="202">
        <f>SUMIF(BS.data!$D$5:$D$116,FSA!$A44,BS.data!G$5:G$116)</f>
        <v>894092</v>
      </c>
      <c r="F44" s="202">
        <f>SUMIF(BS.data!$D$5:$D$116,FSA!$A44,BS.data!H$5:H$116)</f>
        <v>883895</v>
      </c>
      <c r="G44" s="202">
        <f>SUMIF(BS.data!$D$5:$D$116,FSA!$A44,BS.data!I$5:I$116)</f>
        <v>837379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298045</v>
      </c>
      <c r="D45" s="202">
        <f>SUMIF(BS.data!$D$5:$D$116,FSA!$A45,BS.data!F$5:F$116)</f>
        <v>346918</v>
      </c>
      <c r="E45" s="202">
        <f>SUMIF(BS.data!$D$5:$D$116,FSA!$A45,BS.data!G$5:G$116)</f>
        <v>584437</v>
      </c>
      <c r="F45" s="202">
        <f>SUMIF(BS.data!$D$5:$D$116,FSA!$A45,BS.data!H$5:H$116)</f>
        <v>347896</v>
      </c>
      <c r="G45" s="202">
        <f>SUMIF(BS.data!$D$5:$D$116,FSA!$A45,BS.data!I$5:I$116)</f>
        <v>1043043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0.14034103920573954</v>
      </c>
      <c r="O45" s="136">
        <f t="shared" si="31"/>
        <v>0.10209476068451899</v>
      </c>
      <c r="P45" s="136">
        <f t="shared" si="31"/>
        <v>0.22617423174513673</v>
      </c>
      <c r="Q45" s="136">
        <f t="shared" si="31"/>
        <v>0.2497231735667983</v>
      </c>
      <c r="R45" s="136">
        <f t="shared" si="31"/>
        <v>0.57408080506451586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631774</v>
      </c>
      <c r="D46" s="202">
        <f>SUMIF(BS.data!$D$5:$D$116,FSA!$A46,BS.data!F$5:F$116)</f>
        <v>377291</v>
      </c>
      <c r="E46" s="202">
        <f>SUMIF(BS.data!$D$5:$D$116,FSA!$A46,BS.data!G$5:G$116)</f>
        <v>786916</v>
      </c>
      <c r="F46" s="202">
        <f>SUMIF(BS.data!$D$5:$D$116,FSA!$A46,BS.data!H$5:H$116)</f>
        <v>814616</v>
      </c>
      <c r="G46" s="202">
        <f>SUMIF(BS.data!$D$5:$D$116,FSA!$A46,BS.data!I$5:I$116)</f>
        <v>1194724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2.0729204097108638</v>
      </c>
      <c r="O46" s="137">
        <f t="shared" si="32"/>
        <v>1.3752751004178208</v>
      </c>
      <c r="P46" s="137">
        <f t="shared" si="32"/>
        <v>1.4123227195760106</v>
      </c>
      <c r="Q46" s="137">
        <f t="shared" si="32"/>
        <v>2.4620542720152621</v>
      </c>
      <c r="R46" s="137">
        <f t="shared" si="32"/>
        <v>1.210351640827706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336509</v>
      </c>
      <c r="D47" s="202">
        <f>SUMIF(BS.data!$D$5:$D$116,FSA!$A47,BS.data!F$5:F$116)</f>
        <v>405200</v>
      </c>
      <c r="E47" s="202">
        <f>SUMIF(BS.data!$D$5:$D$116,FSA!$A47,BS.data!G$5:G$116)</f>
        <v>1058236</v>
      </c>
      <c r="F47" s="202">
        <f>SUMIF(BS.data!$D$5:$D$116,FSA!$A47,BS.data!H$5:H$116)</f>
        <v>1737856</v>
      </c>
      <c r="G47" s="202">
        <f>SUMIF(BS.data!$D$5:$D$116,FSA!$A47,BS.data!I$5:I$116)</f>
        <v>5576291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0.97845699584277313</v>
      </c>
      <c r="O47" s="211">
        <f t="shared" si="33"/>
        <v>0.63508879576851496</v>
      </c>
      <c r="P47" s="211">
        <f t="shared" si="33"/>
        <v>1.1843384939279571</v>
      </c>
      <c r="Q47" s="211">
        <f t="shared" si="33"/>
        <v>1.800534558298104</v>
      </c>
      <c r="R47" s="211">
        <f t="shared" si="33"/>
        <v>8.3576784689349566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968283</v>
      </c>
      <c r="D48" s="208">
        <f t="shared" si="34"/>
        <v>782491</v>
      </c>
      <c r="E48" s="208">
        <f t="shared" si="34"/>
        <v>1845152</v>
      </c>
      <c r="F48" s="208">
        <f t="shared" si="34"/>
        <v>2552472</v>
      </c>
      <c r="G48" s="208">
        <f t="shared" si="34"/>
        <v>6771015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0.97845699584277313</v>
      </c>
      <c r="O48" s="174">
        <f t="shared" si="35"/>
        <v>0.63508879576851496</v>
      </c>
      <c r="P48" s="174">
        <f t="shared" si="35"/>
        <v>1.1843384939279571</v>
      </c>
      <c r="Q48" s="174">
        <f t="shared" si="35"/>
        <v>1.800534558298104</v>
      </c>
      <c r="R48" s="174">
        <f t="shared" si="35"/>
        <v>8.3576784689349566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3328396</v>
      </c>
      <c r="D49" s="208">
        <f t="shared" si="36"/>
        <v>5572965</v>
      </c>
      <c r="E49" s="208">
        <f t="shared" si="36"/>
        <v>5776371</v>
      </c>
      <c r="F49" s="208">
        <f t="shared" si="36"/>
        <v>4151495</v>
      </c>
      <c r="G49" s="208">
        <f t="shared" si="36"/>
        <v>9744716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0.55475207145018557</v>
      </c>
      <c r="O49" s="136">
        <f t="shared" si="37"/>
        <v>1.0708608789110674</v>
      </c>
      <c r="P49" s="136">
        <f t="shared" si="37"/>
        <v>0.67961826451154161</v>
      </c>
      <c r="Q49" s="136">
        <f t="shared" si="37"/>
        <v>0.29404201103871069</v>
      </c>
      <c r="R49" s="136">
        <f t="shared" si="37"/>
        <v>6.1224498838061941E-2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>
        <f t="shared" ref="N50:U50" si="38">N13/C48</f>
        <v>-0.74249986832362025</v>
      </c>
      <c r="O50" s="136">
        <f t="shared" si="38"/>
        <v>-0.208982595326975</v>
      </c>
      <c r="P50" s="136">
        <f t="shared" si="38"/>
        <v>8.8129324846950283E-2</v>
      </c>
      <c r="Q50" s="136">
        <f t="shared" si="38"/>
        <v>-0.78737122287727346</v>
      </c>
      <c r="R50" s="136">
        <f t="shared" si="38"/>
        <v>-0.15459100297370482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5957614</v>
      </c>
      <c r="D51" s="202">
        <f>SUMIF(BS.data!$D$5:$D$116,FSA!$A51,BS.data!F$5:F$116)</f>
        <v>6298022</v>
      </c>
      <c r="E51" s="202">
        <f>SUMIF(BS.data!$D$5:$D$116,FSA!$A51,BS.data!G$5:G$116)</f>
        <v>6291000</v>
      </c>
      <c r="F51" s="202">
        <f>SUMIF(BS.data!$D$5:$D$116,FSA!$A51,BS.data!H$5:H$116)</f>
        <v>7843841</v>
      </c>
      <c r="G51" s="202">
        <f>SUMIF(BS.data!$D$5:$D$116,FSA!$A51,BS.data!I$5:I$116)</f>
        <v>8777293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-0.90856392191125945</v>
      </c>
      <c r="O51" s="136">
        <f t="shared" si="39"/>
        <v>-0.50897837802607315</v>
      </c>
      <c r="P51" s="136">
        <f t="shared" si="39"/>
        <v>6.2153687067515305E-2</v>
      </c>
      <c r="Q51" s="136">
        <f t="shared" si="39"/>
        <v>-0.80987293886083767</v>
      </c>
      <c r="R51" s="136">
        <f t="shared" si="39"/>
        <v>-0.16367058705378737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906631</v>
      </c>
      <c r="D52" s="202">
        <f>SUMIF(BS.data!$D$5:$D$116,FSA!$A52,BS.data!F$5:F$116)</f>
        <v>1327039</v>
      </c>
      <c r="E52" s="202">
        <f>SUMIF(BS.data!$D$5:$D$116,FSA!$A52,BS.data!G$5:G$116)</f>
        <v>1836456</v>
      </c>
      <c r="F52" s="202">
        <f>SUMIF(BS.data!$D$5:$D$116,FSA!$A52,BS.data!H$5:H$116)</f>
        <v>2341800</v>
      </c>
      <c r="G52" s="202">
        <f>SUMIF(BS.data!$D$5:$D$116,FSA!$A52,BS.data!I$5:I$116)</f>
        <v>2780172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-1.0253097493191556</v>
      </c>
      <c r="O52" s="136">
        <f t="shared" si="40"/>
        <v>-0.68864689817518665</v>
      </c>
      <c r="P52" s="136">
        <f t="shared" si="40"/>
        <v>-6.0023239277848112E-2</v>
      </c>
      <c r="Q52" s="136">
        <f t="shared" si="40"/>
        <v>-0.80189439884159353</v>
      </c>
      <c r="R52" s="136">
        <f t="shared" si="40"/>
        <v>-0.16115353458824119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35255</v>
      </c>
      <c r="D53" s="202">
        <f>SUMIF(BS.data!$D$5:$D$116,FSA!$A53,BS.data!F$5:F$116)</f>
        <v>39299</v>
      </c>
      <c r="E53" s="202">
        <f>SUMIF(BS.data!$D$5:$D$116,FSA!$A53,BS.data!G$5:G$116)</f>
        <v>30644</v>
      </c>
      <c r="F53" s="202">
        <f>SUMIF(BS.data!$D$5:$D$116,FSA!$A53,BS.data!H$5:H$116)</f>
        <v>35565</v>
      </c>
      <c r="G53" s="202">
        <f>SUMIF(BS.data!$D$5:$D$116,FSA!$A53,BS.data!I$5:I$116)</f>
        <v>237068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0.12306935765767815</v>
      </c>
      <c r="O53" s="172">
        <f t="shared" si="41"/>
        <v>9.2637007566488391E-2</v>
      </c>
      <c r="P53" s="172">
        <f t="shared" si="41"/>
        <v>0.18445521516402866</v>
      </c>
      <c r="Q53" s="172">
        <f t="shared" si="41"/>
        <v>0.19982279183802817</v>
      </c>
      <c r="R53" s="172">
        <f t="shared" si="41"/>
        <v>0.36470859895975061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6899500</v>
      </c>
      <c r="D54" s="212">
        <f t="shared" si="42"/>
        <v>7664360</v>
      </c>
      <c r="E54" s="212">
        <f t="shared" si="42"/>
        <v>8158100</v>
      </c>
      <c r="F54" s="212">
        <f t="shared" si="42"/>
        <v>10221206</v>
      </c>
      <c r="G54" s="212">
        <f t="shared" si="42"/>
        <v>11794533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10227896</v>
      </c>
      <c r="D55" s="208">
        <f t="shared" si="43"/>
        <v>13237325</v>
      </c>
      <c r="E55" s="208">
        <f t="shared" si="43"/>
        <v>13934471</v>
      </c>
      <c r="F55" s="208">
        <f t="shared" si="43"/>
        <v>14372701</v>
      </c>
      <c r="G55" s="208">
        <f t="shared" si="43"/>
        <v>21539249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-0.12572258859337634</v>
      </c>
      <c r="O55" s="137">
        <f t="shared" si="44"/>
        <v>-5.5450683423012487E-2</v>
      </c>
      <c r="P55" s="137">
        <f t="shared" si="44"/>
        <v>1.1527193831897132E-3</v>
      </c>
      <c r="Q55" s="137">
        <f t="shared" si="44"/>
        <v>0.10935059913673592</v>
      </c>
      <c r="R55" s="137">
        <f t="shared" si="44"/>
        <v>0.33704513777696837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-1</v>
      </c>
      <c r="D56" s="191">
        <f t="shared" si="45"/>
        <v>2</v>
      </c>
      <c r="E56" s="191">
        <f t="shared" si="45"/>
        <v>3</v>
      </c>
      <c r="F56" s="191">
        <f t="shared" si="45"/>
        <v>-2</v>
      </c>
      <c r="G56" s="191">
        <f t="shared" si="45"/>
        <v>2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-0.87653723416080409</v>
      </c>
      <c r="O56" s="211">
        <f t="shared" si="46"/>
        <v>-0.34493550426630371</v>
      </c>
      <c r="P56" s="211">
        <f t="shared" si="46"/>
        <v>6.0360984877660534E-3</v>
      </c>
      <c r="Q56" s="211">
        <f t="shared" si="46"/>
        <v>0.78843116521434886</v>
      </c>
      <c r="R56" s="211">
        <f t="shared" si="46"/>
        <v>4.9068264714776806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-0.87653723416080409</v>
      </c>
      <c r="O57" s="211">
        <f t="shared" si="47"/>
        <v>-0.34493550426630371</v>
      </c>
      <c r="P57" s="211">
        <f t="shared" si="47"/>
        <v>6.0360984877660534E-3</v>
      </c>
      <c r="Q57" s="211">
        <f t="shared" si="47"/>
        <v>0.78843116521434886</v>
      </c>
      <c r="R57" s="211">
        <f t="shared" si="47"/>
        <v>4.9068264714776806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-0.6192561184105102</v>
      </c>
      <c r="O58" s="136">
        <f t="shared" si="48"/>
        <v>-1.9716490115154568</v>
      </c>
      <c r="P58" s="136">
        <f t="shared" si="48"/>
        <v>133.34740535942151</v>
      </c>
      <c r="Q58" s="136">
        <f t="shared" si="48"/>
        <v>0.67150161716747414</v>
      </c>
      <c r="R58" s="136">
        <f t="shared" si="48"/>
        <v>0.10428220331095342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0.82883437492434486</v>
      </c>
      <c r="O59" s="136">
        <f t="shared" si="49"/>
        <v>0.38477484388014888</v>
      </c>
      <c r="P59" s="136">
        <f t="shared" si="49"/>
        <v>17.291790727350065</v>
      </c>
      <c r="Q59" s="136">
        <f t="shared" si="49"/>
        <v>-1.7981139756373608</v>
      </c>
      <c r="R59" s="136">
        <f t="shared" si="49"/>
        <v>-0.26331110434710425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1.0142076011357781</v>
      </c>
      <c r="O60" s="136">
        <f t="shared" si="50"/>
        <v>0.93712146524421525</v>
      </c>
      <c r="P60" s="136">
        <f t="shared" si="50"/>
        <v>12.195129732028924</v>
      </c>
      <c r="Q60" s="136">
        <f t="shared" si="50"/>
        <v>-1.8495009819315644</v>
      </c>
      <c r="R60" s="136">
        <f t="shared" si="50"/>
        <v>-0.27877613960239378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1.1445281022061902</v>
      </c>
      <c r="O61" s="136">
        <f t="shared" si="51"/>
        <v>1.2679237824533993</v>
      </c>
      <c r="P61" s="136">
        <f t="shared" si="51"/>
        <v>-11.77711612079966</v>
      </c>
      <c r="Q61" s="136">
        <f t="shared" si="51"/>
        <v>-1.8312804477071114</v>
      </c>
      <c r="R61" s="136">
        <f t="shared" si="51"/>
        <v>-0.2744889052119468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30.962030905077263</v>
      </c>
      <c r="O64" s="211">
        <f t="shared" si="52"/>
        <v>804.97235023041469</v>
      </c>
      <c r="P64" s="211" t="e">
        <f t="shared" si="52"/>
        <v>#DIV/0!</v>
      </c>
      <c r="Q64" s="211">
        <f t="shared" si="52"/>
        <v>88.338439324502474</v>
      </c>
      <c r="R64" s="211">
        <f t="shared" si="52"/>
        <v>113.9636208003424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>
        <f t="shared" ref="N65:U65" si="53">C25/-C14</f>
        <v>31.2078839482813</v>
      </c>
      <c r="O65" s="216">
        <f t="shared" si="53"/>
        <v>811.12376563528642</v>
      </c>
      <c r="P65" s="216" t="e">
        <f t="shared" si="53"/>
        <v>#DIV/0!</v>
      </c>
      <c r="Q65" s="216">
        <f t="shared" si="53"/>
        <v>88.996107728043185</v>
      </c>
      <c r="R65" s="216">
        <f t="shared" si="53"/>
        <v>86.684677937085382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>
        <f t="shared" ref="N66:U66" si="54">(N11-N9)/-N9</f>
        <v>5.6917782494388103</v>
      </c>
      <c r="O66" s="140">
        <f t="shared" si="54"/>
        <v>10.319753086419754</v>
      </c>
      <c r="P66" s="140">
        <f t="shared" si="54"/>
        <v>15.992097460666635</v>
      </c>
      <c r="Q66" s="140">
        <f t="shared" si="54"/>
        <v>4.0190426387771518</v>
      </c>
      <c r="R66" s="140">
        <f t="shared" si="54"/>
        <v>1.8351319826507733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-0.81878545211878551</v>
      </c>
      <c r="P67" s="211">
        <f t="shared" si="55"/>
        <v>2.9440964085887811</v>
      </c>
      <c r="Q67" s="211">
        <f t="shared" si="55"/>
        <v>-7.084243765084473</v>
      </c>
      <c r="R67" s="211">
        <f t="shared" si="55"/>
        <v>-1.1086965718556541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163701</v>
      </c>
      <c r="O74" s="218">
        <f t="shared" si="56"/>
        <v>310589</v>
      </c>
      <c r="P74" s="218">
        <f t="shared" si="56"/>
        <v>505210</v>
      </c>
      <c r="Q74" s="218">
        <f t="shared" si="56"/>
        <v>253762</v>
      </c>
      <c r="R74" s="218">
        <f t="shared" si="56"/>
        <v>48930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385287.57442888693</v>
      </c>
      <c r="O75" s="219">
        <f t="shared" si="57"/>
        <v>582364.44038138422</v>
      </c>
      <c r="P75" s="219">
        <f t="shared" si="57"/>
        <v>1166034.6256196471</v>
      </c>
      <c r="Q75" s="219">
        <f t="shared" si="57"/>
        <v>528869.08076960815</v>
      </c>
      <c r="R75" s="219">
        <f t="shared" si="57"/>
        <v>97622.812440262845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0.86789815712195661</v>
      </c>
      <c r="O76" s="138">
        <f t="shared" si="58"/>
        <v>0.79299986870421724</v>
      </c>
      <c r="P76" s="138">
        <f t="shared" si="58"/>
        <v>0.74271472353584045</v>
      </c>
      <c r="Q76" s="138">
        <f t="shared" si="58"/>
        <v>0.85852942225869466</v>
      </c>
      <c r="R76" s="138">
        <f t="shared" si="58"/>
        <v>0.96647525657425504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1075502</v>
      </c>
      <c r="F4" s="264">
        <v>1189840</v>
      </c>
      <c r="G4" s="264">
        <v>1458408</v>
      </c>
      <c r="H4" s="264">
        <v>1539982</v>
      </c>
      <c r="I4" s="264">
        <v>1410589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7796</v>
      </c>
      <c r="F6" s="264">
        <v>9344</v>
      </c>
      <c r="G6" s="264">
        <v>10747</v>
      </c>
      <c r="H6" s="264">
        <v>10476</v>
      </c>
      <c r="I6" s="264">
        <v>-254949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-7890</v>
      </c>
      <c r="F7" s="264">
        <v>-2068</v>
      </c>
      <c r="G7" s="264">
        <v>94</v>
      </c>
      <c r="H7" s="264">
        <v>186</v>
      </c>
      <c r="I7" s="264">
        <v>-596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0</v>
      </c>
      <c r="F8" s="264">
        <v>0</v>
      </c>
      <c r="G8" s="264">
        <v>0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-199555</v>
      </c>
      <c r="F9" s="264">
        <v>-41460</v>
      </c>
      <c r="G9" s="264">
        <v>-35087</v>
      </c>
      <c r="H9" s="264">
        <v>-20874</v>
      </c>
      <c r="I9" s="264">
        <v>-17712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31710</v>
      </c>
      <c r="F10" s="264">
        <v>1588</v>
      </c>
      <c r="G10" s="264">
        <v>0</v>
      </c>
      <c r="H10" s="264">
        <v>15929</v>
      </c>
      <c r="I10" s="264">
        <v>9346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907563</v>
      </c>
      <c r="F12" s="301">
        <v>1157244</v>
      </c>
      <c r="G12" s="301">
        <v>1434162</v>
      </c>
      <c r="H12" s="301">
        <v>1545700</v>
      </c>
      <c r="I12" s="301">
        <v>1146678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-829603</v>
      </c>
      <c r="F13" s="264">
        <v>-2006442</v>
      </c>
      <c r="G13" s="264">
        <v>263465</v>
      </c>
      <c r="H13" s="264">
        <v>-577011</v>
      </c>
      <c r="I13" s="264">
        <v>-997242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-896541</v>
      </c>
      <c r="F14" s="264">
        <v>-1268707</v>
      </c>
      <c r="G14" s="264">
        <v>-300884</v>
      </c>
      <c r="H14" s="264">
        <v>-394767</v>
      </c>
      <c r="I14" s="264">
        <v>-1612483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505086</v>
      </c>
      <c r="F15" s="264">
        <v>2470492</v>
      </c>
      <c r="G15" s="264">
        <v>-1011260</v>
      </c>
      <c r="H15" s="264">
        <v>-1942440</v>
      </c>
      <c r="I15" s="264">
        <v>1205460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-14830</v>
      </c>
      <c r="F16" s="264">
        <v>-159595</v>
      </c>
      <c r="G16" s="264">
        <v>-9001</v>
      </c>
      <c r="H16" s="264">
        <v>251827</v>
      </c>
      <c r="I16" s="264">
        <v>2985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-114489</v>
      </c>
      <c r="F18" s="264">
        <v>-89910</v>
      </c>
      <c r="G18" s="264">
        <v>-83644</v>
      </c>
      <c r="H18" s="264">
        <v>-248600</v>
      </c>
      <c r="I18" s="264">
        <v>-496391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-255917</v>
      </c>
      <c r="F19" s="264">
        <v>-229395</v>
      </c>
      <c r="G19" s="264">
        <v>-96519</v>
      </c>
      <c r="H19" s="264">
        <v>-546566</v>
      </c>
      <c r="I19" s="264">
        <v>-235735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-20219</v>
      </c>
      <c r="F21" s="264">
        <v>-37214</v>
      </c>
      <c r="G21" s="264">
        <v>-33707</v>
      </c>
      <c r="H21" s="264">
        <v>-97886</v>
      </c>
      <c r="I21" s="264">
        <v>-60010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-718950</v>
      </c>
      <c r="F22" s="301">
        <v>-163528</v>
      </c>
      <c r="G22" s="301">
        <v>162611</v>
      </c>
      <c r="H22" s="301">
        <v>-2009744</v>
      </c>
      <c r="I22" s="301">
        <v>-1046738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-161298</v>
      </c>
      <c r="F24" s="264">
        <v>-234744</v>
      </c>
      <c r="G24" s="264">
        <v>-48031</v>
      </c>
      <c r="H24" s="264">
        <v>-57885</v>
      </c>
      <c r="I24" s="264">
        <v>-61478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501</v>
      </c>
      <c r="F25" s="264">
        <v>0</v>
      </c>
      <c r="G25" s="264">
        <v>102</v>
      </c>
      <c r="H25" s="264">
        <v>450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-44300</v>
      </c>
      <c r="F26" s="264">
        <v>-92491</v>
      </c>
      <c r="G26" s="264">
        <v>0</v>
      </c>
      <c r="H26" s="264">
        <v>-69400</v>
      </c>
      <c r="I26" s="264">
        <v>26502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44000</v>
      </c>
      <c r="F27" s="264">
        <v>60000</v>
      </c>
      <c r="G27" s="264">
        <v>32491</v>
      </c>
      <c r="H27" s="264">
        <v>0</v>
      </c>
      <c r="I27" s="264">
        <v>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0</v>
      </c>
      <c r="F28" s="264">
        <v>0</v>
      </c>
      <c r="G28" s="264">
        <v>-9600</v>
      </c>
      <c r="H28" s="264">
        <v>0</v>
      </c>
      <c r="I28" s="264">
        <v>-778572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599722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80874</v>
      </c>
      <c r="F30" s="264">
        <v>66423</v>
      </c>
      <c r="G30" s="264">
        <v>36854</v>
      </c>
      <c r="H30" s="264">
        <v>20365</v>
      </c>
      <c r="I30" s="264">
        <v>17043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519498</v>
      </c>
      <c r="F31" s="301">
        <v>-200812</v>
      </c>
      <c r="G31" s="301">
        <v>11816</v>
      </c>
      <c r="H31" s="301">
        <v>-106471</v>
      </c>
      <c r="I31" s="301">
        <v>-796505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101180</v>
      </c>
      <c r="F33" s="264">
        <v>96500</v>
      </c>
      <c r="G33" s="264">
        <v>104000</v>
      </c>
      <c r="H33" s="264">
        <v>938523</v>
      </c>
      <c r="I33" s="264">
        <v>230750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0</v>
      </c>
      <c r="F34" s="264">
        <v>0</v>
      </c>
      <c r="G34" s="264">
        <v>-419065</v>
      </c>
      <c r="H34" s="264">
        <v>0</v>
      </c>
      <c r="I34" s="264">
        <v>-100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344816</v>
      </c>
      <c r="F35" s="264">
        <v>534764</v>
      </c>
      <c r="G35" s="264">
        <v>2019565</v>
      </c>
      <c r="H35" s="264">
        <v>2174181</v>
      </c>
      <c r="I35" s="264">
        <v>4208524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-1034223</v>
      </c>
      <c r="F36" s="264">
        <v>-720625</v>
      </c>
      <c r="G36" s="264">
        <v>-956905</v>
      </c>
      <c r="H36" s="264">
        <v>-1466861</v>
      </c>
      <c r="I36" s="264">
        <v>-1208481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-193917</v>
      </c>
      <c r="F38" s="264">
        <v>-207012</v>
      </c>
      <c r="G38" s="264">
        <v>-262289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-556415</v>
      </c>
      <c r="F39" s="301">
        <v>-296372</v>
      </c>
      <c r="G39" s="301">
        <v>486326</v>
      </c>
      <c r="H39" s="301">
        <v>1645844</v>
      </c>
      <c r="I39" s="301">
        <v>3230693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-755866</v>
      </c>
      <c r="F40" s="301">
        <v>-660712</v>
      </c>
      <c r="G40" s="301">
        <v>660753</v>
      </c>
      <c r="H40" s="301">
        <v>-470371</v>
      </c>
      <c r="I40" s="301">
        <v>1387450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2591573</v>
      </c>
      <c r="F41" s="301">
        <v>1835706</v>
      </c>
      <c r="G41" s="301">
        <v>1174994</v>
      </c>
      <c r="H41" s="301">
        <v>1835748</v>
      </c>
      <c r="I41" s="301">
        <v>1365377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0</v>
      </c>
      <c r="F42" s="301">
        <v>0</v>
      </c>
      <c r="G42" s="301">
        <v>0</v>
      </c>
      <c r="H42" s="301">
        <v>0</v>
      </c>
      <c r="I42" s="301">
        <v>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1835706</v>
      </c>
      <c r="F43" s="301">
        <v>1174994</v>
      </c>
      <c r="G43" s="301">
        <v>1835748</v>
      </c>
      <c r="H43" s="301">
        <v>1365377</v>
      </c>
      <c r="I43" s="301">
        <v>2752827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-0.57511996009044797</v>
      </c>
      <c r="D8" s="136">
        <f>FSA!D8/FSA!D$7</f>
        <v>-0.46667588461170711</v>
      </c>
      <c r="E8" s="136">
        <f>FSA!E8/FSA!E$7</f>
        <v>-0.56672813233867358</v>
      </c>
      <c r="F8" s="136">
        <f>FSA!F8/FSA!F$7</f>
        <v>-0.52017992878175723</v>
      </c>
      <c r="G8" s="136">
        <f>FSA!G8/FSA!G$7</f>
        <v>-0.49878518374031539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0.42488003990955209</v>
      </c>
      <c r="D9" s="142">
        <f>FSA!D9/FSA!D$7</f>
        <v>0.53332411538829294</v>
      </c>
      <c r="E9" s="142">
        <f>FSA!E9/FSA!E$7</f>
        <v>0.43327186766132642</v>
      </c>
      <c r="F9" s="142">
        <f>FSA!F9/FSA!F$7</f>
        <v>0.47982007121824283</v>
      </c>
      <c r="G9" s="142">
        <f>FSA!G9/FSA!G$7</f>
        <v>0.50121481625968467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-8.8252568491682934E-2</v>
      </c>
      <c r="D10" s="136">
        <f>FSA!D10/FSA!D$7</f>
        <v>-9.8699310040368207E-2</v>
      </c>
      <c r="E10" s="136">
        <f>FSA!E10/FSA!E$7</f>
        <v>-9.1879669087121141E-2</v>
      </c>
      <c r="F10" s="136">
        <f>FSA!F10/FSA!F$7</f>
        <v>-0.10341437761076491</v>
      </c>
      <c r="G10" s="136">
        <f>FSA!G10/FSA!G$7</f>
        <v>-0.13544643252678693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0.33662747141786914</v>
      </c>
      <c r="D12" s="142">
        <f>FSA!D12/FSA!D$7</f>
        <v>0.43462480534792469</v>
      </c>
      <c r="E12" s="142">
        <f>FSA!E12/FSA!E$7</f>
        <v>0.34139219857420527</v>
      </c>
      <c r="F12" s="142">
        <f>FSA!F12/FSA!F$7</f>
        <v>0.37640569360747794</v>
      </c>
      <c r="G12" s="142">
        <f>FSA!G12/FSA!G$7</f>
        <v>0.36576838373289772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-5.9857470783567825E-3</v>
      </c>
      <c r="D13" s="136">
        <f>FSA!D13/FSA!D$7</f>
        <v>-1.1643046571119942E-2</v>
      </c>
      <c r="E13" s="136">
        <f>FSA!E13/FSA!E$7</f>
        <v>-8.6287300568460013E-3</v>
      </c>
      <c r="F13" s="136">
        <f>FSA!F13/FSA!F$7</f>
        <v>4.9397758594124493E-2</v>
      </c>
      <c r="G13" s="136">
        <f>FSA!G13/FSA!G$7</f>
        <v>0.14381501413307793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-1.0872267147135616E-2</v>
      </c>
      <c r="D14" s="136">
        <f>FSA!D14/FSA!D$7</f>
        <v>-5.3992513559443132E-4</v>
      </c>
      <c r="E14" s="136">
        <f>FSA!E14/FSA!E$7</f>
        <v>0</v>
      </c>
      <c r="F14" s="136">
        <f>FSA!F14/FSA!F$7</f>
        <v>-4.2609502328288711E-3</v>
      </c>
      <c r="G14" s="136">
        <f>FSA!G14/FSA!G$7</f>
        <v>-3.2095188022650011E-3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4.8983146443026884E-2</v>
      </c>
      <c r="D15" s="136">
        <f>FSA!D15/FSA!D$7</f>
        <v>4.8411983849875934E-4</v>
      </c>
      <c r="E15" s="136">
        <f>FSA!E15/FSA!E$7</f>
        <v>-1.0966073111419972E-2</v>
      </c>
      <c r="F15" s="136">
        <f>FSA!F15/FSA!F$7</f>
        <v>-9.6028534376497981E-3</v>
      </c>
      <c r="G15" s="136">
        <f>FSA!G15/FSA!G$7</f>
        <v>-2.1962160920313892E-2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0.36875260363540363</v>
      </c>
      <c r="D16" s="142">
        <f>FSA!D16/FSA!D$7</f>
        <v>0.42292595347970907</v>
      </c>
      <c r="E16" s="142">
        <f>FSA!E16/FSA!E$7</f>
        <v>0.32179739540593932</v>
      </c>
      <c r="F16" s="142">
        <f>FSA!F16/FSA!F$7</f>
        <v>0.41193964853112375</v>
      </c>
      <c r="G16" s="142">
        <f>FSA!G16/FSA!G$7</f>
        <v>0.48441171814339673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-9.1170697337134565E-2</v>
      </c>
      <c r="D17" s="136">
        <f>FSA!D17/FSA!D$7</f>
        <v>-9.7024084784241432E-2</v>
      </c>
      <c r="E17" s="136">
        <f>FSA!E17/FSA!E$7</f>
        <v>-6.7064512918933936E-2</v>
      </c>
      <c r="F17" s="136">
        <f>FSA!F17/FSA!F$7</f>
        <v>-8.972738906389098E-2</v>
      </c>
      <c r="G17" s="136">
        <f>FSA!G17/FSA!G$7</f>
        <v>-0.11275658378901106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0.27758190629826907</v>
      </c>
      <c r="D18" s="142">
        <f>FSA!D18/FSA!D$7</f>
        <v>0.32590186869546767</v>
      </c>
      <c r="E18" s="142">
        <f>FSA!E18/FSA!E$7</f>
        <v>0.25473288248700537</v>
      </c>
      <c r="F18" s="142">
        <f>FSA!F18/FSA!F$7</f>
        <v>0.32221225946723275</v>
      </c>
      <c r="G18" s="142">
        <f>FSA!G18/FSA!G$7</f>
        <v>0.37165513435438569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2.6729799646505602E-3</v>
      </c>
      <c r="D21" s="136">
        <f>FSA!D21/FSA!D$7</f>
        <v>3.3213037965729862E-3</v>
      </c>
      <c r="E21" s="136">
        <f>FSA!E21/FSA!E$7</f>
        <v>2.3713231197495005E-3</v>
      </c>
      <c r="F21" s="136">
        <f>FSA!F21/FSA!F$7</f>
        <v>2.8022923371909883E-3</v>
      </c>
      <c r="G21" s="136">
        <f>FSA!G21/FSA!G$7</f>
        <v>-8.7552280025536042E-2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0.33930045138251969</v>
      </c>
      <c r="D25" s="136">
        <f>FSA!D25/FSA!D$7</f>
        <v>0.43794610914449766</v>
      </c>
      <c r="E25" s="136">
        <f>FSA!E25/FSA!E$7</f>
        <v>0.3437635216939548</v>
      </c>
      <c r="F25" s="136">
        <f>FSA!F25/FSA!F$7</f>
        <v>0.37920798594466892</v>
      </c>
      <c r="G25" s="136">
        <f>FSA!G25/FSA!G$7</f>
        <v>0.27821610370736166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0.33930045138251969</v>
      </c>
      <c r="D26" s="136">
        <f>FSA!D26/FSA!D$7</f>
        <v>0.43794610914449766</v>
      </c>
      <c r="E26" s="136">
        <f>FSA!E26/FSA!E$7</f>
        <v>0.3437635216939548</v>
      </c>
      <c r="F26" s="136">
        <f>FSA!F26/FSA!F$7</f>
        <v>0.37920798594466892</v>
      </c>
      <c r="G26" s="136">
        <f>FSA!G26/FSA!G$7</f>
        <v>0.27821610370736166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0.17948033295218616</v>
      </c>
      <c r="D29" s="136">
        <f>FSA!D29/FSA!D$38</f>
        <v>9.1218189291538992E-2</v>
      </c>
      <c r="E29" s="136">
        <f>FSA!E29/FSA!E$38</f>
        <v>0.13174146365338224</v>
      </c>
      <c r="F29" s="136">
        <f>FSA!F29/FSA!F$38</f>
        <v>9.9826553105996307E-2</v>
      </c>
      <c r="G29" s="136">
        <f>FSA!G29/FSA!G$38</f>
        <v>0.12979676034231646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8.098274376105738E-2</v>
      </c>
      <c r="D30" s="136">
        <f>FSA!D30/FSA!D$38</f>
        <v>0.12196397354239266</v>
      </c>
      <c r="E30" s="136">
        <f>FSA!E30/FSA!E$38</f>
        <v>4.5089968950388797E-2</v>
      </c>
      <c r="F30" s="136">
        <f>FSA!F30/FSA!F$38</f>
        <v>4.6712938189271198E-2</v>
      </c>
      <c r="G30" s="136">
        <f>FSA!G30/FSA!G$38</f>
        <v>1.8809196290065982E-2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0.568775882036333</v>
      </c>
      <c r="D31" s="136">
        <f>FSA!D31/FSA!D$38</f>
        <v>0.53161102690898243</v>
      </c>
      <c r="E31" s="136">
        <f>FSA!E31/FSA!E$38</f>
        <v>0.52660710407870437</v>
      </c>
      <c r="F31" s="136">
        <f>FSA!F31/FSA!F$38</f>
        <v>0.53801718104581475</v>
      </c>
      <c r="G31" s="136">
        <f>FSA!G31/FSA!G$38</f>
        <v>0.57816731881716776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6.8496107947920853E-2</v>
      </c>
      <c r="D32" s="136">
        <f>FSA!D32/FSA!D$38</f>
        <v>0.12846030017993815</v>
      </c>
      <c r="E32" s="136">
        <f>FSA!E32/FSA!E$38</f>
        <v>0.16054872254237942</v>
      </c>
      <c r="F32" s="136">
        <f>FSA!F32/FSA!F$38</f>
        <v>0.14751189042503429</v>
      </c>
      <c r="G32" s="136">
        <f>FSA!G32/FSA!G$38</f>
        <v>0.11997427394295188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9.3282146521840512E-3</v>
      </c>
      <c r="D33" s="136">
        <f>FSA!D33/FSA!D$38</f>
        <v>1.890351428199968E-2</v>
      </c>
      <c r="E33" s="136">
        <f>FSA!E33/FSA!E$38</f>
        <v>1.9024901836983583E-2</v>
      </c>
      <c r="F33" s="136">
        <f>FSA!F33/FSA!F$38</f>
        <v>1.0613177107514739E-3</v>
      </c>
      <c r="G33" s="136">
        <f>FSA!G33/FSA!G$38</f>
        <v>3.0989935536755665E-4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4.2102993822286994E-2</v>
      </c>
      <c r="D34" s="136">
        <f>FSA!D34/FSA!D$38</f>
        <v>4.8071336456370684E-2</v>
      </c>
      <c r="E34" s="136">
        <f>FSA!E34/FSA!E$38</f>
        <v>5.840012332004782E-2</v>
      </c>
      <c r="F34" s="136">
        <f>FSA!F34/FSA!F$38</f>
        <v>0.10677855286609704</v>
      </c>
      <c r="G34" s="136">
        <f>FSA!G34/FSA!G$38</f>
        <v>0.10896822735386667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1.9036175087835767E-3</v>
      </c>
      <c r="D35" s="136">
        <f>FSA!D35/FSA!D$38</f>
        <v>8.6095176163586504E-3</v>
      </c>
      <c r="E35" s="136">
        <f>FSA!E35/FSA!E$38</f>
        <v>5.3399934579518391E-3</v>
      </c>
      <c r="F35" s="136">
        <f>FSA!F35/FSA!F$38</f>
        <v>5.0074102296304964E-3</v>
      </c>
      <c r="G35" s="136">
        <f>FSA!G35/FSA!G$38</f>
        <v>5.3991663869834656E-3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4.8930107319247997E-2</v>
      </c>
      <c r="D36" s="136">
        <f>FSA!D36/FSA!D$38</f>
        <v>5.116214172241873E-2</v>
      </c>
      <c r="E36" s="136">
        <f>FSA!E36/FSA!E$38</f>
        <v>5.3247722160161909E-2</v>
      </c>
      <c r="F36" s="136">
        <f>FSA!F36/FSA!F$38</f>
        <v>5.5084156427404482E-2</v>
      </c>
      <c r="G36" s="136">
        <f>FSA!G36/FSA!G$38</f>
        <v>3.8575157511280218E-2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0</v>
      </c>
      <c r="D37" s="136">
        <f>FSA!D37/FSA!D$38</f>
        <v>0</v>
      </c>
      <c r="E37" s="136">
        <f>FSA!E37/FSA!E$38</f>
        <v>0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2.7810802925645705E-2</v>
      </c>
      <c r="D40" s="136">
        <f>FSA!D40/FSA!D$55</f>
        <v>5.25557844957346E-2</v>
      </c>
      <c r="E40" s="136">
        <f>FSA!E40/FSA!E$55</f>
        <v>1.7368151255975201E-2</v>
      </c>
      <c r="F40" s="136">
        <f>FSA!F40/FSA!F$55</f>
        <v>1.0758451038534789E-2</v>
      </c>
      <c r="G40" s="136">
        <f>FSA!G40/FSA!G$55</f>
        <v>5.0575115223376634E-3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4.9764878328837133E-3</v>
      </c>
      <c r="D41" s="136">
        <f>FSA!D41/FSA!D$55</f>
        <v>5.697827922182163E-3</v>
      </c>
      <c r="E41" s="136">
        <f>FSA!E41/FSA!E$55</f>
        <v>1.7588037608316815E-3</v>
      </c>
      <c r="F41" s="136">
        <f>FSA!F41/FSA!F$55</f>
        <v>2.2965064117036874E-3</v>
      </c>
      <c r="G41" s="136">
        <f>FSA!G41/FSA!G$55</f>
        <v>4.2818113110628881E-3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0.13364058453468827</v>
      </c>
      <c r="D42" s="136">
        <f>FSA!D42/FSA!D$55</f>
        <v>0.20947812341239638</v>
      </c>
      <c r="E42" s="136">
        <f>FSA!E42/FSA!E$55</f>
        <v>0.15578251947992858</v>
      </c>
      <c r="F42" s="136">
        <f>FSA!F42/FSA!F$55</f>
        <v>1.2472394715509632E-2</v>
      </c>
      <c r="G42" s="136">
        <f>FSA!G42/FSA!G$55</f>
        <v>4.1413746598128839E-2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1.9945451146550572E-4</v>
      </c>
      <c r="D43" s="136">
        <f>FSA!D43/FSA!D$55</f>
        <v>1.0054901575658224E-4</v>
      </c>
      <c r="E43" s="136">
        <f>FSA!E43/FSA!E$55</f>
        <v>1.1065364447634934E-3</v>
      </c>
      <c r="F43" s="136">
        <f>FSA!F43/FSA!F$55</f>
        <v>2.3308075496735096E-5</v>
      </c>
      <c r="G43" s="136">
        <f>FSA!G43/FSA!G$55</f>
        <v>4.4569799067739082E-6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3.498481017014643E-2</v>
      </c>
      <c r="D44" s="136">
        <f>FSA!D44/FSA!D$55</f>
        <v>6.7851548556826999E-2</v>
      </c>
      <c r="E44" s="136">
        <f>FSA!E44/FSA!E$55</f>
        <v>6.4164043256468073E-2</v>
      </c>
      <c r="F44" s="136">
        <f>FSA!F44/FSA!F$55</f>
        <v>6.1498183257273631E-2</v>
      </c>
      <c r="G44" s="136">
        <f>FSA!G44/FSA!G$55</f>
        <v>3.8876889347441962E-2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2.9140401896929732E-2</v>
      </c>
      <c r="D45" s="136">
        <f>FSA!D45/FSA!D$55</f>
        <v>2.6207560817612319E-2</v>
      </c>
      <c r="E45" s="136">
        <f>FSA!E45/FSA!E$55</f>
        <v>4.1941814655181382E-2</v>
      </c>
      <c r="F45" s="136">
        <f>FSA!F45/FSA!F$55</f>
        <v>2.4205332038842248E-2</v>
      </c>
      <c r="G45" s="136">
        <f>FSA!G45/FSA!G$55</f>
        <v>4.84252259677206E-2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6.1769693395396279E-2</v>
      </c>
      <c r="D46" s="136">
        <f>FSA!D46/FSA!D$55</f>
        <v>2.8502057628712749E-2</v>
      </c>
      <c r="E46" s="136">
        <f>FSA!E46/FSA!E$55</f>
        <v>5.6472613850931261E-2</v>
      </c>
      <c r="F46" s="136">
        <f>FSA!F46/FSA!F$55</f>
        <v>5.6678003668204052E-2</v>
      </c>
      <c r="G46" s="136">
        <f>FSA!G46/FSA!G$55</f>
        <v>5.5467300647297407E-2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3.290109715624797E-2</v>
      </c>
      <c r="D47" s="136">
        <f>FSA!D47/FSA!D$55</f>
        <v>3.0610414113123308E-2</v>
      </c>
      <c r="E47" s="136">
        <f>FSA!E47/FSA!E$55</f>
        <v>7.5943751291312034E-2</v>
      </c>
      <c r="F47" s="136">
        <f>FSA!F47/FSA!F$55</f>
        <v>0.12091366821031065</v>
      </c>
      <c r="G47" s="136">
        <f>FSA!G47/FSA!G$55</f>
        <v>0.25888975980546025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9.4670790551644249E-2</v>
      </c>
      <c r="D48" s="136">
        <f>FSA!D48/FSA!D$55</f>
        <v>5.9112471741836058E-2</v>
      </c>
      <c r="E48" s="136">
        <f>FSA!E48/FSA!E$55</f>
        <v>0.13241636514224328</v>
      </c>
      <c r="F48" s="136">
        <f>FSA!F48/FSA!F$55</f>
        <v>0.17759167187851468</v>
      </c>
      <c r="G48" s="136">
        <f>FSA!G48/FSA!G$55</f>
        <v>0.31435706045275769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0.3254233324234036</v>
      </c>
      <c r="D49" s="136">
        <f>FSA!D49/FSA!D$55</f>
        <v>0.42100386596234513</v>
      </c>
      <c r="E49" s="136">
        <f>FSA!E49/FSA!E$55</f>
        <v>0.41453823399539169</v>
      </c>
      <c r="F49" s="136">
        <f>FSA!F49/FSA!F$55</f>
        <v>0.28884584741587543</v>
      </c>
      <c r="G49" s="136">
        <f>FSA!G49/FSA!G$55</f>
        <v>0.45241670217935637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0.58248675974022424</v>
      </c>
      <c r="D51" s="136">
        <f>FSA!D51/FSA!D$55</f>
        <v>0.47577754568993358</v>
      </c>
      <c r="E51" s="136">
        <f>FSA!E51/FSA!E$55</f>
        <v>0.45147031415832006</v>
      </c>
      <c r="F51" s="136">
        <f>FSA!F51/FSA!F$55</f>
        <v>0.54574578570861521</v>
      </c>
      <c r="G51" s="136">
        <f>FSA!G51/FSA!G$55</f>
        <v>0.4075022764257008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8.8642962345334753E-2</v>
      </c>
      <c r="D52" s="136">
        <f>FSA!D52/FSA!D$55</f>
        <v>0.10024978611615262</v>
      </c>
      <c r="E52" s="136">
        <f>FSA!E52/FSA!E$55</f>
        <v>0.13179230126497088</v>
      </c>
      <c r="F52" s="136">
        <f>FSA!F52/FSA!F$55</f>
        <v>0.16293388417389326</v>
      </c>
      <c r="G52" s="136">
        <f>FSA!G52/FSA!G$55</f>
        <v>0.12907469522266074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3.4469454910374528E-3</v>
      </c>
      <c r="D53" s="136">
        <f>FSA!D53/FSA!D$55</f>
        <v>2.9688022315686891E-3</v>
      </c>
      <c r="E53" s="136">
        <f>FSA!E53/FSA!E$55</f>
        <v>2.1991505813173675E-3</v>
      </c>
      <c r="F53" s="136">
        <f>FSA!F53/FSA!F$55</f>
        <v>2.4744827016160704E-3</v>
      </c>
      <c r="G53" s="136">
        <f>FSA!G53/FSA!G$55</f>
        <v>1.1006326172282052E-2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0.6745766675765964</v>
      </c>
      <c r="D54" s="136">
        <f>FSA!D54/FSA!D$55</f>
        <v>0.57899613403765493</v>
      </c>
      <c r="E54" s="136">
        <f>FSA!E54/FSA!E$55</f>
        <v>0.58546176600460831</v>
      </c>
      <c r="F54" s="136">
        <f>FSA!F54/FSA!F$55</f>
        <v>0.71115415258412462</v>
      </c>
      <c r="G54" s="136">
        <f>FSA!G54/FSA!G$55</f>
        <v>0.54758329782064363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9570063</v>
      </c>
      <c r="F4" s="299">
        <v>12326996</v>
      </c>
      <c r="G4" s="299">
        <v>13021591</v>
      </c>
      <c r="H4" s="299">
        <v>13420987</v>
      </c>
      <c r="I4" s="299">
        <v>20505859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1835706</v>
      </c>
      <c r="F5" s="301">
        <v>1174994</v>
      </c>
      <c r="G5" s="301">
        <v>1835748</v>
      </c>
      <c r="H5" s="301">
        <v>1365377</v>
      </c>
      <c r="I5" s="301">
        <v>2752827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443546</v>
      </c>
      <c r="F6" s="264">
        <v>430646</v>
      </c>
      <c r="G6" s="264">
        <v>360375</v>
      </c>
      <c r="H6" s="264">
        <v>316546</v>
      </c>
      <c r="I6" s="264">
        <v>713601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1392160</v>
      </c>
      <c r="F7" s="264">
        <v>744348</v>
      </c>
      <c r="G7" s="264">
        <v>1475373</v>
      </c>
      <c r="H7" s="264">
        <v>1048830</v>
      </c>
      <c r="I7" s="264">
        <v>2039226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0</v>
      </c>
      <c r="F8" s="301">
        <v>32491</v>
      </c>
      <c r="G8" s="301">
        <v>0</v>
      </c>
      <c r="H8" s="301">
        <v>69400</v>
      </c>
      <c r="I8" s="301">
        <v>42898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0</v>
      </c>
      <c r="F11" s="264">
        <v>32491</v>
      </c>
      <c r="G11" s="264">
        <v>0</v>
      </c>
      <c r="H11" s="264">
        <v>69400</v>
      </c>
      <c r="I11" s="264">
        <v>42898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1760316</v>
      </c>
      <c r="F12" s="301">
        <v>3777835</v>
      </c>
      <c r="G12" s="301">
        <v>3528727</v>
      </c>
      <c r="H12" s="301">
        <v>4205635</v>
      </c>
      <c r="I12" s="301">
        <v>5207981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828283</v>
      </c>
      <c r="F13" s="264">
        <v>1614477</v>
      </c>
      <c r="G13" s="264">
        <v>628305</v>
      </c>
      <c r="H13" s="264">
        <v>671391</v>
      </c>
      <c r="I13" s="264">
        <v>405136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700571</v>
      </c>
      <c r="F14" s="264">
        <v>1700471</v>
      </c>
      <c r="G14" s="264">
        <v>2237162</v>
      </c>
      <c r="H14" s="264">
        <v>2120144</v>
      </c>
      <c r="I14" s="264">
        <v>2584156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234411</v>
      </c>
      <c r="F18" s="264">
        <v>463769</v>
      </c>
      <c r="G18" s="264">
        <v>664235</v>
      </c>
      <c r="H18" s="264">
        <v>1415258</v>
      </c>
      <c r="I18" s="264">
        <v>2218688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-2949</v>
      </c>
      <c r="F19" s="264">
        <v>-881</v>
      </c>
      <c r="G19" s="264">
        <v>-975</v>
      </c>
      <c r="H19" s="264">
        <v>-1158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5817380</v>
      </c>
      <c r="F21" s="301">
        <v>7037109</v>
      </c>
      <c r="G21" s="301">
        <v>7337993</v>
      </c>
      <c r="H21" s="301">
        <v>7732759</v>
      </c>
      <c r="I21" s="301">
        <v>12453291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5817380</v>
      </c>
      <c r="F22" s="264">
        <v>7037109</v>
      </c>
      <c r="G22" s="264">
        <v>7337993</v>
      </c>
      <c r="H22" s="264">
        <v>7732759</v>
      </c>
      <c r="I22" s="264">
        <v>12453291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156661</v>
      </c>
      <c r="F24" s="301">
        <v>304567</v>
      </c>
      <c r="G24" s="301">
        <v>319124</v>
      </c>
      <c r="H24" s="301">
        <v>47816</v>
      </c>
      <c r="I24" s="301">
        <v>48863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95408</v>
      </c>
      <c r="F25" s="264">
        <v>250232</v>
      </c>
      <c r="G25" s="264">
        <v>265102</v>
      </c>
      <c r="H25" s="264">
        <v>15254</v>
      </c>
      <c r="I25" s="264">
        <v>6675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61178</v>
      </c>
      <c r="F26" s="264">
        <v>54260</v>
      </c>
      <c r="G26" s="264">
        <v>51945</v>
      </c>
      <c r="H26" s="264">
        <v>31736</v>
      </c>
      <c r="I26" s="264">
        <v>41272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75</v>
      </c>
      <c r="F27" s="264">
        <v>75</v>
      </c>
      <c r="G27" s="264">
        <v>2077</v>
      </c>
      <c r="H27" s="264">
        <v>826</v>
      </c>
      <c r="I27" s="264">
        <v>916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657832</v>
      </c>
      <c r="F30" s="301">
        <v>910329</v>
      </c>
      <c r="G30" s="301">
        <v>912881</v>
      </c>
      <c r="H30" s="301">
        <v>951712</v>
      </c>
      <c r="I30" s="301">
        <v>1033392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122873</v>
      </c>
      <c r="F31" s="301">
        <v>95819</v>
      </c>
      <c r="G31" s="301">
        <v>79822</v>
      </c>
      <c r="H31" s="301">
        <v>78553</v>
      </c>
      <c r="I31" s="301">
        <v>73353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64683</v>
      </c>
      <c r="F32" s="264">
        <v>77954</v>
      </c>
      <c r="G32" s="264">
        <v>67177</v>
      </c>
      <c r="H32" s="264">
        <v>64767</v>
      </c>
      <c r="I32" s="264">
        <v>60708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46961</v>
      </c>
      <c r="F33" s="264">
        <v>1729</v>
      </c>
      <c r="G33" s="264">
        <v>1729</v>
      </c>
      <c r="H33" s="264">
        <v>1838</v>
      </c>
      <c r="I33" s="264">
        <v>1612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13229</v>
      </c>
      <c r="F37" s="264">
        <v>18136</v>
      </c>
      <c r="G37" s="264">
        <v>12917</v>
      </c>
      <c r="H37" s="264">
        <v>13949</v>
      </c>
      <c r="I37" s="264">
        <v>13033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-2000</v>
      </c>
      <c r="F38" s="264">
        <v>-2000</v>
      </c>
      <c r="G38" s="264">
        <v>-2000</v>
      </c>
      <c r="H38" s="264">
        <v>-2000</v>
      </c>
      <c r="I38" s="264">
        <v>-2000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34461</v>
      </c>
      <c r="F39" s="301">
        <v>47762</v>
      </c>
      <c r="G39" s="301">
        <v>47431</v>
      </c>
      <c r="H39" s="301">
        <v>40340</v>
      </c>
      <c r="I39" s="301">
        <v>81055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34461</v>
      </c>
      <c r="F40" s="264">
        <v>47762</v>
      </c>
      <c r="G40" s="264">
        <v>47431</v>
      </c>
      <c r="H40" s="264">
        <v>40340</v>
      </c>
      <c r="I40" s="264">
        <v>81055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340</v>
      </c>
      <c r="F41" s="264">
        <v>340</v>
      </c>
      <c r="G41" s="264">
        <v>340</v>
      </c>
      <c r="H41" s="264">
        <v>340</v>
      </c>
      <c r="I41" s="264">
        <v>340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-340</v>
      </c>
      <c r="F42" s="264">
        <v>-340</v>
      </c>
      <c r="G42" s="264">
        <v>-340</v>
      </c>
      <c r="H42" s="264">
        <v>-340</v>
      </c>
      <c r="I42" s="264">
        <v>-340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5170</v>
      </c>
      <c r="F49" s="301">
        <v>99667</v>
      </c>
      <c r="G49" s="301">
        <v>60110</v>
      </c>
      <c r="H49" s="301">
        <v>57670</v>
      </c>
      <c r="I49" s="301">
        <v>101994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17442</v>
      </c>
      <c r="F50" s="264">
        <v>104566</v>
      </c>
      <c r="G50" s="264">
        <v>65974</v>
      </c>
      <c r="H50" s="264">
        <v>64781</v>
      </c>
      <c r="I50" s="264">
        <v>112123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-12271</v>
      </c>
      <c r="F51" s="264">
        <v>-4900</v>
      </c>
      <c r="G51" s="264">
        <v>-5864</v>
      </c>
      <c r="H51" s="264">
        <v>-7111</v>
      </c>
      <c r="I51" s="264">
        <v>-10130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465991</v>
      </c>
      <c r="F52" s="301">
        <v>629488</v>
      </c>
      <c r="G52" s="301">
        <v>694548</v>
      </c>
      <c r="H52" s="301">
        <v>751368</v>
      </c>
      <c r="I52" s="301">
        <v>749825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465991</v>
      </c>
      <c r="F54" s="264">
        <v>629488</v>
      </c>
      <c r="G54" s="264">
        <v>694548</v>
      </c>
      <c r="H54" s="264">
        <v>751368</v>
      </c>
      <c r="I54" s="264">
        <v>749825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14300</v>
      </c>
      <c r="F55" s="301">
        <v>14300</v>
      </c>
      <c r="G55" s="301">
        <v>14300</v>
      </c>
      <c r="H55" s="301">
        <v>14300</v>
      </c>
      <c r="I55" s="301">
        <v>14300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14000</v>
      </c>
      <c r="F58" s="264">
        <v>14000</v>
      </c>
      <c r="G58" s="264">
        <v>14000</v>
      </c>
      <c r="H58" s="264">
        <v>14000</v>
      </c>
      <c r="I58" s="264">
        <v>14000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0</v>
      </c>
      <c r="G59" s="264">
        <v>0</v>
      </c>
      <c r="H59" s="264">
        <v>0</v>
      </c>
      <c r="I59" s="264">
        <v>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300</v>
      </c>
      <c r="F60" s="264">
        <v>300</v>
      </c>
      <c r="G60" s="264">
        <v>300</v>
      </c>
      <c r="H60" s="264">
        <v>300</v>
      </c>
      <c r="I60" s="264">
        <v>300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10753</v>
      </c>
      <c r="F61" s="301">
        <v>20521</v>
      </c>
      <c r="G61" s="301">
        <v>14859</v>
      </c>
      <c r="H61" s="301">
        <v>8632</v>
      </c>
      <c r="I61" s="301">
        <v>12852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6187</v>
      </c>
      <c r="F62" s="264">
        <v>10958</v>
      </c>
      <c r="G62" s="264">
        <v>5089</v>
      </c>
      <c r="H62" s="264">
        <v>3110</v>
      </c>
      <c r="I62" s="264">
        <v>8709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4566</v>
      </c>
      <c r="F63" s="264">
        <v>9563</v>
      </c>
      <c r="G63" s="264">
        <v>9770</v>
      </c>
      <c r="H63" s="264">
        <v>5522</v>
      </c>
      <c r="I63" s="264">
        <v>4143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4284</v>
      </c>
      <c r="F66" s="264">
        <v>2773</v>
      </c>
      <c r="G66" s="264">
        <v>1811</v>
      </c>
      <c r="H66" s="264">
        <v>848</v>
      </c>
      <c r="I66" s="264">
        <v>13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10227895</v>
      </c>
      <c r="F67" s="301">
        <v>13237325</v>
      </c>
      <c r="G67" s="301">
        <v>13934472</v>
      </c>
      <c r="H67" s="301">
        <v>14372699</v>
      </c>
      <c r="I67" s="301">
        <v>21539251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3328395</v>
      </c>
      <c r="F68" s="301">
        <v>5572965</v>
      </c>
      <c r="G68" s="301">
        <v>5776372</v>
      </c>
      <c r="H68" s="301">
        <v>4151494</v>
      </c>
      <c r="I68" s="301">
        <v>9744717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2775104</v>
      </c>
      <c r="F69" s="301">
        <v>4571654</v>
      </c>
      <c r="G69" s="301">
        <v>4207933</v>
      </c>
      <c r="H69" s="301">
        <v>2253780</v>
      </c>
      <c r="I69" s="301">
        <v>3502563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284446</v>
      </c>
      <c r="F70" s="264">
        <v>695698</v>
      </c>
      <c r="G70" s="264">
        <v>242016</v>
      </c>
      <c r="H70" s="264">
        <v>154628</v>
      </c>
      <c r="I70" s="264">
        <v>108935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1366862</v>
      </c>
      <c r="F71" s="264">
        <v>2772930</v>
      </c>
      <c r="G71" s="264">
        <v>2170747</v>
      </c>
      <c r="H71" s="264">
        <v>179262</v>
      </c>
      <c r="I71" s="264">
        <v>892021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239337</v>
      </c>
      <c r="F72" s="264">
        <v>294418</v>
      </c>
      <c r="G72" s="264">
        <v>548988</v>
      </c>
      <c r="H72" s="264">
        <v>250884</v>
      </c>
      <c r="I72" s="264">
        <v>427255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0</v>
      </c>
      <c r="F73" s="264">
        <v>0</v>
      </c>
      <c r="G73" s="264">
        <v>0</v>
      </c>
      <c r="H73" s="264">
        <v>0</v>
      </c>
      <c r="I73" s="264">
        <v>0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50899</v>
      </c>
      <c r="F74" s="264">
        <v>75424</v>
      </c>
      <c r="G74" s="264">
        <v>24508</v>
      </c>
      <c r="H74" s="264">
        <v>33007</v>
      </c>
      <c r="I74" s="264">
        <v>92227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2040</v>
      </c>
      <c r="F77" s="264">
        <v>1331</v>
      </c>
      <c r="G77" s="264">
        <v>15419</v>
      </c>
      <c r="H77" s="264">
        <v>335</v>
      </c>
      <c r="I77" s="264">
        <v>96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168190</v>
      </c>
      <c r="F78" s="264">
        <v>319816</v>
      </c>
      <c r="G78" s="264">
        <v>372538</v>
      </c>
      <c r="H78" s="264">
        <v>791439</v>
      </c>
      <c r="I78" s="264">
        <v>733533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631774</v>
      </c>
      <c r="F79" s="264">
        <v>377291</v>
      </c>
      <c r="G79" s="264">
        <v>786916</v>
      </c>
      <c r="H79" s="264">
        <v>814616</v>
      </c>
      <c r="I79" s="264">
        <v>1194724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31557</v>
      </c>
      <c r="F81" s="264">
        <v>34747</v>
      </c>
      <c r="G81" s="264">
        <v>46801</v>
      </c>
      <c r="H81" s="264">
        <v>29609</v>
      </c>
      <c r="I81" s="264">
        <v>53771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553291</v>
      </c>
      <c r="F84" s="301">
        <v>1001310</v>
      </c>
      <c r="G84" s="301">
        <v>1568439</v>
      </c>
      <c r="H84" s="301">
        <v>1897714</v>
      </c>
      <c r="I84" s="301">
        <v>6242154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61</v>
      </c>
      <c r="F86" s="264">
        <v>26526</v>
      </c>
      <c r="G86" s="264">
        <v>193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84266</v>
      </c>
      <c r="F87" s="264">
        <v>69228</v>
      </c>
      <c r="G87" s="264">
        <v>69807</v>
      </c>
      <c r="H87" s="264">
        <v>22458</v>
      </c>
      <c r="I87" s="264">
        <v>3844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25015</v>
      </c>
      <c r="F90" s="264">
        <v>10160</v>
      </c>
      <c r="G90" s="264">
        <v>7404</v>
      </c>
      <c r="H90" s="264">
        <v>7898</v>
      </c>
      <c r="I90" s="264">
        <v>12438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47377</v>
      </c>
      <c r="F91" s="264">
        <v>436261</v>
      </c>
      <c r="G91" s="264">
        <v>396010</v>
      </c>
      <c r="H91" s="264">
        <v>31149</v>
      </c>
      <c r="I91" s="264">
        <v>31889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336509</v>
      </c>
      <c r="F92" s="264">
        <v>405200</v>
      </c>
      <c r="G92" s="264">
        <v>1058236</v>
      </c>
      <c r="H92" s="264">
        <v>1737856</v>
      </c>
      <c r="I92" s="264">
        <v>5576291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58708</v>
      </c>
      <c r="F95" s="264">
        <v>52500</v>
      </c>
      <c r="G95" s="264">
        <v>35449</v>
      </c>
      <c r="H95" s="264">
        <v>97012</v>
      </c>
      <c r="I95" s="264">
        <v>615788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1355</v>
      </c>
      <c r="F96" s="264">
        <v>1435</v>
      </c>
      <c r="G96" s="264">
        <v>1339</v>
      </c>
      <c r="H96" s="264">
        <v>1342</v>
      </c>
      <c r="I96" s="264">
        <v>1904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6899499</v>
      </c>
      <c r="F98" s="301">
        <v>7664360</v>
      </c>
      <c r="G98" s="301">
        <v>8158100</v>
      </c>
      <c r="H98" s="301">
        <v>10221205</v>
      </c>
      <c r="I98" s="301">
        <v>11794533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6899499</v>
      </c>
      <c r="F99" s="301">
        <v>7664360</v>
      </c>
      <c r="G99" s="301">
        <v>8158100</v>
      </c>
      <c r="H99" s="301">
        <v>10221205</v>
      </c>
      <c r="I99" s="301">
        <v>11794533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4140234</v>
      </c>
      <c r="F100" s="264">
        <v>5444291</v>
      </c>
      <c r="G100" s="264">
        <v>5786572</v>
      </c>
      <c r="H100" s="264">
        <v>6429371</v>
      </c>
      <c r="I100" s="264">
        <v>7168300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4140234</v>
      </c>
      <c r="F101" s="264">
        <v>5444291</v>
      </c>
      <c r="G101" s="264">
        <v>5786572</v>
      </c>
      <c r="H101" s="264">
        <v>6429371</v>
      </c>
      <c r="I101" s="264">
        <v>7168300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1724206</v>
      </c>
      <c r="F103" s="264">
        <v>720153</v>
      </c>
      <c r="G103" s="264">
        <v>744153</v>
      </c>
      <c r="H103" s="264">
        <v>1177492</v>
      </c>
      <c r="I103" s="264">
        <v>1311892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-419065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93174</v>
      </c>
      <c r="F109" s="264">
        <v>133578</v>
      </c>
      <c r="G109" s="264">
        <v>179340</v>
      </c>
      <c r="H109" s="264">
        <v>236978</v>
      </c>
      <c r="I109" s="264">
        <v>297101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0</v>
      </c>
      <c r="H111" s="264">
        <v>0</v>
      </c>
      <c r="I111" s="264">
        <v>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906631</v>
      </c>
      <c r="F112" s="264">
        <v>1327039</v>
      </c>
      <c r="G112" s="264">
        <v>1836456</v>
      </c>
      <c r="H112" s="264">
        <v>2341800</v>
      </c>
      <c r="I112" s="264">
        <v>2780172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98552</v>
      </c>
      <c r="F113" s="264">
        <v>411806</v>
      </c>
      <c r="G113" s="264">
        <v>683691</v>
      </c>
      <c r="H113" s="264">
        <v>1139326</v>
      </c>
      <c r="I113" s="264">
        <v>1677218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808078</v>
      </c>
      <c r="F114" s="264">
        <v>915233</v>
      </c>
      <c r="G114" s="264">
        <v>1152766</v>
      </c>
      <c r="H114" s="264">
        <v>1202474</v>
      </c>
      <c r="I114" s="264">
        <v>1102954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35255</v>
      </c>
      <c r="F115" s="264">
        <v>39299</v>
      </c>
      <c r="G115" s="264">
        <v>30644</v>
      </c>
      <c r="H115" s="264">
        <v>35565</v>
      </c>
      <c r="I115" s="264">
        <v>237068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10227895</v>
      </c>
      <c r="F119" s="301">
        <v>13237325</v>
      </c>
      <c r="G119" s="301">
        <v>13934472</v>
      </c>
      <c r="H119" s="301">
        <v>14372699</v>
      </c>
      <c r="I119" s="301">
        <v>21539251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2920027</v>
      </c>
      <c r="F3" s="264">
        <v>2844774</v>
      </c>
      <c r="G3" s="264">
        <v>4616848</v>
      </c>
      <c r="H3" s="264">
        <v>3746129</v>
      </c>
      <c r="I3" s="264">
        <v>2973585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3431</v>
      </c>
      <c r="F4" s="264">
        <v>31421</v>
      </c>
      <c r="G4" s="264">
        <v>84780</v>
      </c>
      <c r="H4" s="264">
        <v>7762</v>
      </c>
      <c r="I4" s="264">
        <v>61622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2916595</v>
      </c>
      <c r="F5" s="301">
        <v>2813353</v>
      </c>
      <c r="G5" s="301">
        <v>4532069</v>
      </c>
      <c r="H5" s="301">
        <v>3738368</v>
      </c>
      <c r="I5" s="301">
        <v>2911963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1677392</v>
      </c>
      <c r="F6" s="264">
        <v>1312924</v>
      </c>
      <c r="G6" s="264">
        <v>2568451</v>
      </c>
      <c r="H6" s="264">
        <v>1944624</v>
      </c>
      <c r="I6" s="264">
        <v>1452444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1239204</v>
      </c>
      <c r="F7" s="301">
        <v>1500429</v>
      </c>
      <c r="G7" s="301">
        <v>1963617</v>
      </c>
      <c r="H7" s="301">
        <v>1793743</v>
      </c>
      <c r="I7" s="301">
        <v>1459519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199815</v>
      </c>
      <c r="F8" s="264">
        <v>41460</v>
      </c>
      <c r="G8" s="264">
        <v>34994</v>
      </c>
      <c r="H8" s="264">
        <v>20874</v>
      </c>
      <c r="I8" s="264">
        <v>17712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88661</v>
      </c>
      <c r="F9" s="264">
        <v>41618</v>
      </c>
      <c r="G9" s="264">
        <v>84692</v>
      </c>
      <c r="H9" s="264">
        <v>72701</v>
      </c>
      <c r="I9" s="264">
        <v>91012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31710</v>
      </c>
      <c r="F10" s="264">
        <v>1519</v>
      </c>
      <c r="G10" s="264">
        <v>0</v>
      </c>
      <c r="H10" s="264">
        <v>15929</v>
      </c>
      <c r="I10" s="264">
        <v>9346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4000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99262</v>
      </c>
      <c r="F12" s="264">
        <v>115391</v>
      </c>
      <c r="G12" s="264">
        <v>246995</v>
      </c>
      <c r="H12" s="264">
        <v>204823</v>
      </c>
      <c r="I12" s="264">
        <v>175246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158135</v>
      </c>
      <c r="F13" s="264">
        <v>162285</v>
      </c>
      <c r="G13" s="264">
        <v>169410</v>
      </c>
      <c r="H13" s="264">
        <v>181778</v>
      </c>
      <c r="I13" s="264">
        <v>219169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1096960</v>
      </c>
      <c r="F14" s="301">
        <v>1222596</v>
      </c>
      <c r="G14" s="301">
        <v>1497514</v>
      </c>
      <c r="H14" s="301">
        <v>1355315</v>
      </c>
      <c r="I14" s="301">
        <v>991805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36939</v>
      </c>
      <c r="F15" s="264">
        <v>32910</v>
      </c>
      <c r="G15" s="264">
        <v>33229</v>
      </c>
      <c r="H15" s="264">
        <v>263731</v>
      </c>
      <c r="I15" s="264">
        <v>490535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58397</v>
      </c>
      <c r="F16" s="264">
        <v>65667</v>
      </c>
      <c r="G16" s="264">
        <v>72335</v>
      </c>
      <c r="H16" s="264">
        <v>79064</v>
      </c>
      <c r="I16" s="264">
        <v>71750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-21458</v>
      </c>
      <c r="F17" s="301">
        <v>-32756</v>
      </c>
      <c r="G17" s="301">
        <v>-39106</v>
      </c>
      <c r="H17" s="301">
        <v>184667</v>
      </c>
      <c r="I17" s="301">
        <v>418784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1075502</v>
      </c>
      <c r="F18" s="301">
        <v>1189840</v>
      </c>
      <c r="G18" s="301">
        <v>1458408</v>
      </c>
      <c r="H18" s="301">
        <v>1539982</v>
      </c>
      <c r="I18" s="301">
        <v>1410589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267438</v>
      </c>
      <c r="F19" s="264">
        <v>284168</v>
      </c>
      <c r="G19" s="264">
        <v>321199</v>
      </c>
      <c r="H19" s="264">
        <v>292735</v>
      </c>
      <c r="I19" s="264">
        <v>349325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-1530</v>
      </c>
      <c r="F20" s="264">
        <v>-11205</v>
      </c>
      <c r="G20" s="264">
        <v>-17258</v>
      </c>
      <c r="H20" s="264">
        <v>42699</v>
      </c>
      <c r="I20" s="264">
        <v>-20982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809593</v>
      </c>
      <c r="F21" s="301">
        <v>916877</v>
      </c>
      <c r="G21" s="301">
        <v>1154467</v>
      </c>
      <c r="H21" s="301">
        <v>1204549</v>
      </c>
      <c r="I21" s="301">
        <v>1082247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808078</v>
      </c>
      <c r="F22" s="264">
        <v>915233</v>
      </c>
      <c r="G22" s="264">
        <v>1152766</v>
      </c>
      <c r="H22" s="264">
        <v>1202474</v>
      </c>
      <c r="I22" s="264">
        <v>1102954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1515</v>
      </c>
      <c r="F23" s="264">
        <v>1644</v>
      </c>
      <c r="G23" s="264">
        <v>1702</v>
      </c>
      <c r="H23" s="264">
        <v>2075</v>
      </c>
      <c r="I23" s="264">
        <v>-20707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2020</v>
      </c>
      <c r="F24" s="264">
        <v>1690</v>
      </c>
      <c r="G24" s="264">
        <v>2060</v>
      </c>
      <c r="H24" s="264">
        <v>1790</v>
      </c>
      <c r="I24" s="264">
        <v>1440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2020</v>
      </c>
      <c r="F25" s="264">
        <v>1690</v>
      </c>
      <c r="G25" s="264">
        <v>2060</v>
      </c>
      <c r="H25" s="264">
        <v>1790</v>
      </c>
      <c r="I25" s="264">
        <v>1440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