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G5" i="8"/>
  <c r="F5" i="8"/>
  <c r="F4" i="8" s="1"/>
  <c r="E5" i="8"/>
  <c r="D5" i="8"/>
  <c r="D4" i="8" s="1"/>
  <c r="C5" i="8"/>
  <c r="C4" i="8" s="1"/>
  <c r="H4" i="8"/>
  <c r="G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K78" i="6"/>
  <c r="N74" i="6"/>
  <c r="M74" i="6"/>
  <c r="L74" i="6"/>
  <c r="L69" i="6" s="1"/>
  <c r="L68" i="6" s="1"/>
  <c r="L78" i="6" s="1"/>
  <c r="K74" i="6"/>
  <c r="K69" i="6" s="1"/>
  <c r="K68" i="6" s="1"/>
  <c r="J74" i="6"/>
  <c r="I74" i="6"/>
  <c r="I69" i="6" s="1"/>
  <c r="I68" i="6" s="1"/>
  <c r="I78" i="6" s="1"/>
  <c r="H74" i="6"/>
  <c r="G74" i="6"/>
  <c r="F74" i="6"/>
  <c r="F69" i="6" s="1"/>
  <c r="F68" i="6" s="1"/>
  <c r="E74" i="6"/>
  <c r="E69" i="6" s="1"/>
  <c r="E68" i="6" s="1"/>
  <c r="E78" i="6" s="1"/>
  <c r="D74" i="6"/>
  <c r="C74" i="6"/>
  <c r="C69" i="6" s="1"/>
  <c r="C68" i="6" s="1"/>
  <c r="C78" i="6" s="1"/>
  <c r="N69" i="6"/>
  <c r="M69" i="6"/>
  <c r="J69" i="6"/>
  <c r="H69" i="6"/>
  <c r="G69" i="6"/>
  <c r="D69" i="6"/>
  <c r="N68" i="6"/>
  <c r="N78" i="6" s="1"/>
  <c r="M68" i="6"/>
  <c r="J68" i="6"/>
  <c r="H68" i="6"/>
  <c r="G68" i="6"/>
  <c r="D68" i="6"/>
  <c r="N62" i="6"/>
  <c r="N50" i="6" s="1"/>
  <c r="M62" i="6"/>
  <c r="L62" i="6"/>
  <c r="K62" i="6"/>
  <c r="K50" i="6" s="1"/>
  <c r="J62" i="6"/>
  <c r="J50" i="6" s="1"/>
  <c r="I62" i="6"/>
  <c r="H62" i="6"/>
  <c r="H50" i="6" s="1"/>
  <c r="G62" i="6"/>
  <c r="F62" i="6"/>
  <c r="F50" i="6" s="1"/>
  <c r="E62" i="6"/>
  <c r="E50" i="6" s="1"/>
  <c r="D62" i="6"/>
  <c r="D50" i="6" s="1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M50" i="6" s="1"/>
  <c r="L51" i="6"/>
  <c r="K51" i="6"/>
  <c r="J51" i="6"/>
  <c r="I51" i="6"/>
  <c r="H51" i="6"/>
  <c r="G51" i="6"/>
  <c r="G50" i="6" s="1"/>
  <c r="F51" i="6"/>
  <c r="E51" i="6"/>
  <c r="D51" i="6"/>
  <c r="C51" i="6"/>
  <c r="L50" i="6"/>
  <c r="I50" i="6"/>
  <c r="C50" i="6"/>
  <c r="N44" i="6"/>
  <c r="M44" i="6"/>
  <c r="L44" i="6"/>
  <c r="K44" i="6"/>
  <c r="J44" i="6"/>
  <c r="I44" i="6"/>
  <c r="H44" i="6"/>
  <c r="G44" i="6"/>
  <c r="F44" i="6"/>
  <c r="F24" i="6" s="1"/>
  <c r="F48" i="6" s="1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C24" i="6" s="1"/>
  <c r="C48" i="6" s="1"/>
  <c r="K35" i="6"/>
  <c r="J35" i="6"/>
  <c r="I35" i="6"/>
  <c r="I31" i="6" s="1"/>
  <c r="H35" i="6"/>
  <c r="G35" i="6"/>
  <c r="N32" i="6"/>
  <c r="N31" i="6" s="1"/>
  <c r="M32" i="6"/>
  <c r="L32" i="6"/>
  <c r="K32" i="6"/>
  <c r="J32" i="6"/>
  <c r="J31" i="6" s="1"/>
  <c r="J24" i="6" s="1"/>
  <c r="J48" i="6" s="1"/>
  <c r="I32" i="6"/>
  <c r="H32" i="6"/>
  <c r="H31" i="6" s="1"/>
  <c r="H24" i="6" s="1"/>
  <c r="H48" i="6" s="1"/>
  <c r="G32" i="6"/>
  <c r="M31" i="6"/>
  <c r="L31" i="6"/>
  <c r="K31" i="6"/>
  <c r="K24" i="6" s="1"/>
  <c r="G31" i="6"/>
  <c r="F31" i="6"/>
  <c r="E31" i="6"/>
  <c r="E24" i="6" s="1"/>
  <c r="E48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J25" i="6"/>
  <c r="I25" i="6"/>
  <c r="I24" i="6" s="1"/>
  <c r="I48" i="6" s="1"/>
  <c r="I79" i="6" s="1"/>
  <c r="H25" i="6"/>
  <c r="G25" i="6"/>
  <c r="G24" i="6" s="1"/>
  <c r="G48" i="6" s="1"/>
  <c r="L24" i="6"/>
  <c r="L48" i="6" s="1"/>
  <c r="D24" i="6"/>
  <c r="L23" i="6"/>
  <c r="D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8" i="4"/>
  <c r="G19" i="4" s="1"/>
  <c r="G12" i="4"/>
  <c r="G9" i="4"/>
  <c r="H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W60" i="2" s="1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E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D81" i="2" s="1"/>
  <c r="C60" i="2"/>
  <c r="C63" i="2" s="1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Y50" i="2" s="1"/>
  <c r="I55" i="2"/>
  <c r="H55" i="2"/>
  <c r="W50" i="2" s="1"/>
  <c r="G55" i="2"/>
  <c r="V50" i="2" s="1"/>
  <c r="F55" i="2"/>
  <c r="E55" i="2"/>
  <c r="T50" i="2" s="1"/>
  <c r="D55" i="2"/>
  <c r="C55" i="2"/>
  <c r="R50" i="2" s="1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X49" i="2" s="1"/>
  <c r="H53" i="2"/>
  <c r="H64" i="2" s="1"/>
  <c r="H68" i="2" s="1"/>
  <c r="G53" i="2"/>
  <c r="G64" i="2" s="1"/>
  <c r="G68" i="2" s="1"/>
  <c r="F53" i="2"/>
  <c r="E53" i="2"/>
  <c r="T49" i="2" s="1"/>
  <c r="D53" i="2"/>
  <c r="C53" i="2"/>
  <c r="C64" i="2" s="1"/>
  <c r="C68" i="2" s="1"/>
  <c r="W51" i="2"/>
  <c r="J50" i="2"/>
  <c r="I50" i="2"/>
  <c r="H50" i="2"/>
  <c r="G50" i="2"/>
  <c r="F50" i="2"/>
  <c r="E50" i="2"/>
  <c r="D50" i="2"/>
  <c r="C50" i="2"/>
  <c r="W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Y51" i="2" s="1"/>
  <c r="I45" i="2"/>
  <c r="X51" i="2" s="1"/>
  <c r="H45" i="2"/>
  <c r="G45" i="2"/>
  <c r="V51" i="2" s="1"/>
  <c r="F45" i="2"/>
  <c r="U51" i="2" s="1"/>
  <c r="E45" i="2"/>
  <c r="T51" i="2" s="1"/>
  <c r="D45" i="2"/>
  <c r="S51" i="2" s="1"/>
  <c r="C45" i="2"/>
  <c r="R51" i="2" s="1"/>
  <c r="J44" i="2"/>
  <c r="I44" i="2"/>
  <c r="X48" i="2" s="1"/>
  <c r="H44" i="2"/>
  <c r="W48" i="2" s="1"/>
  <c r="G44" i="2"/>
  <c r="V48" i="2" s="1"/>
  <c r="F44" i="2"/>
  <c r="U48" i="2" s="1"/>
  <c r="E44" i="2"/>
  <c r="T48" i="2" s="1"/>
  <c r="D44" i="2"/>
  <c r="S48" i="2" s="1"/>
  <c r="C44" i="2"/>
  <c r="R48" i="2" s="1"/>
  <c r="AA43" i="2"/>
  <c r="J43" i="2"/>
  <c r="Y52" i="2" s="1"/>
  <c r="I43" i="2"/>
  <c r="X52" i="2" s="1"/>
  <c r="H43" i="2"/>
  <c r="W52" i="2" s="1"/>
  <c r="G43" i="2"/>
  <c r="V47" i="2" s="1"/>
  <c r="F43" i="2"/>
  <c r="U52" i="2" s="1"/>
  <c r="E43" i="2"/>
  <c r="T47" i="2" s="1"/>
  <c r="D43" i="2"/>
  <c r="S47" i="2" s="1"/>
  <c r="C43" i="2"/>
  <c r="J42" i="2"/>
  <c r="I42" i="2"/>
  <c r="I51" i="2" s="1"/>
  <c r="H42" i="2"/>
  <c r="H51" i="2" s="1"/>
  <c r="G42" i="2"/>
  <c r="G51" i="2" s="1"/>
  <c r="F42" i="2"/>
  <c r="F51" i="2" s="1"/>
  <c r="E42" i="2"/>
  <c r="E51" i="2" s="1"/>
  <c r="D42" i="2"/>
  <c r="D51" i="2" s="1"/>
  <c r="C42" i="2"/>
  <c r="C51" i="2" s="1"/>
  <c r="T40" i="2"/>
  <c r="M40" i="2"/>
  <c r="L40" i="2"/>
  <c r="K40" i="2"/>
  <c r="J40" i="2"/>
  <c r="I40" i="2"/>
  <c r="H40" i="2"/>
  <c r="G40" i="2"/>
  <c r="F40" i="2"/>
  <c r="U18" i="2" s="1"/>
  <c r="U40" i="2" s="1"/>
  <c r="E40" i="2"/>
  <c r="D40" i="2"/>
  <c r="S18" i="2" s="1"/>
  <c r="S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X55" i="2" s="1"/>
  <c r="W27" i="2"/>
  <c r="W55" i="2" s="1"/>
  <c r="V27" i="2"/>
  <c r="V55" i="2" s="1"/>
  <c r="U27" i="2"/>
  <c r="T27" i="2"/>
  <c r="T55" i="2" s="1"/>
  <c r="S27" i="2"/>
  <c r="S54" i="2" s="1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H22" i="2"/>
  <c r="W44" i="2" s="1"/>
  <c r="G22" i="2"/>
  <c r="V44" i="2" s="1"/>
  <c r="F22" i="2"/>
  <c r="F25" i="2" s="1"/>
  <c r="D22" i="2"/>
  <c r="AB21" i="2"/>
  <c r="AA21" i="2"/>
  <c r="Z21" i="2"/>
  <c r="Y21" i="2"/>
  <c r="X21" i="2"/>
  <c r="W21" i="2"/>
  <c r="V21" i="2"/>
  <c r="U21" i="2"/>
  <c r="T21" i="2"/>
  <c r="S21" i="2"/>
  <c r="R21" i="2"/>
  <c r="L21" i="2"/>
  <c r="AA51" i="2" s="1"/>
  <c r="J21" i="2"/>
  <c r="Y49" i="2" s="1"/>
  <c r="I21" i="2"/>
  <c r="H21" i="2"/>
  <c r="G21" i="2"/>
  <c r="V49" i="2" s="1"/>
  <c r="F21" i="2"/>
  <c r="U49" i="2" s="1"/>
  <c r="E21" i="2"/>
  <c r="D21" i="2"/>
  <c r="C21" i="2"/>
  <c r="M20" i="2"/>
  <c r="L20" i="2"/>
  <c r="K20" i="2"/>
  <c r="Z50" i="2" s="1"/>
  <c r="J20" i="2"/>
  <c r="J22" i="2" s="1"/>
  <c r="I20" i="2"/>
  <c r="I22" i="2" s="1"/>
  <c r="H20" i="2"/>
  <c r="W53" i="2" s="1"/>
  <c r="G20" i="2"/>
  <c r="F20" i="2"/>
  <c r="U53" i="2" s="1"/>
  <c r="E20" i="2"/>
  <c r="E22" i="2" s="1"/>
  <c r="D20" i="2"/>
  <c r="C20" i="2"/>
  <c r="AB18" i="2"/>
  <c r="AB40" i="2" s="1"/>
  <c r="AA18" i="2"/>
  <c r="AA40" i="2" s="1"/>
  <c r="Z18" i="2"/>
  <c r="Z40" i="2" s="1"/>
  <c r="Y18" i="2"/>
  <c r="Y40" i="2" s="1"/>
  <c r="X18" i="2"/>
  <c r="X40" i="2" s="1"/>
  <c r="W18" i="2"/>
  <c r="W40" i="2" s="1"/>
  <c r="V18" i="2"/>
  <c r="V40" i="2" s="1"/>
  <c r="T18" i="2"/>
  <c r="D18" i="2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H48" i="1" s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H40" i="1"/>
  <c r="G40" i="1"/>
  <c r="F40" i="1"/>
  <c r="F49" i="1" s="1"/>
  <c r="E40" i="1"/>
  <c r="D40" i="1"/>
  <c r="C40" i="1"/>
  <c r="U37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O30" i="1"/>
  <c r="J30" i="1"/>
  <c r="I30" i="1"/>
  <c r="T38" i="1" s="1"/>
  <c r="H30" i="1"/>
  <c r="G30" i="1"/>
  <c r="F30" i="1"/>
  <c r="E30" i="1"/>
  <c r="D30" i="1"/>
  <c r="C30" i="1"/>
  <c r="J29" i="1"/>
  <c r="I29" i="1"/>
  <c r="H29" i="1"/>
  <c r="G29" i="1"/>
  <c r="G38" i="1" s="1"/>
  <c r="F29" i="1"/>
  <c r="F38" i="1" s="1"/>
  <c r="E29" i="1"/>
  <c r="E38" i="1" s="1"/>
  <c r="D29" i="1"/>
  <c r="D38" i="1" s="1"/>
  <c r="C29" i="1"/>
  <c r="C38" i="1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I18" i="1"/>
  <c r="G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H18" i="1" s="1"/>
  <c r="H18" i="3" s="1"/>
  <c r="G16" i="1"/>
  <c r="F16" i="1"/>
  <c r="F16" i="3" s="1"/>
  <c r="E16" i="1"/>
  <c r="D16" i="1"/>
  <c r="C16" i="1"/>
  <c r="C16" i="3" s="1"/>
  <c r="U14" i="1"/>
  <c r="U41" i="1" s="1"/>
  <c r="T14" i="1"/>
  <c r="S14" i="1"/>
  <c r="R14" i="1"/>
  <c r="Q14" i="1"/>
  <c r="P14" i="1"/>
  <c r="O14" i="1"/>
  <c r="O42" i="1" s="1"/>
  <c r="N14" i="1"/>
  <c r="N42" i="1" s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F13" i="3" s="1"/>
  <c r="E13" i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G10" i="3" s="1"/>
  <c r="F10" i="1"/>
  <c r="E10" i="1"/>
  <c r="D10" i="1"/>
  <c r="C10" i="1"/>
  <c r="U9" i="1"/>
  <c r="T9" i="1"/>
  <c r="S9" i="1"/>
  <c r="R9" i="1"/>
  <c r="Q9" i="1"/>
  <c r="P9" i="1"/>
  <c r="O9" i="1"/>
  <c r="N9" i="1"/>
  <c r="J8" i="1"/>
  <c r="I8" i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U30" i="1" s="1"/>
  <c r="I7" i="1"/>
  <c r="T30" i="1" s="1"/>
  <c r="H7" i="1"/>
  <c r="G7" i="1"/>
  <c r="F7" i="1"/>
  <c r="F9" i="1" s="1"/>
  <c r="E7" i="1"/>
  <c r="E9" i="1" s="1"/>
  <c r="D7" i="1"/>
  <c r="D9" i="1" s="1"/>
  <c r="C7" i="1"/>
  <c r="C9" i="1" s="1"/>
  <c r="S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C9" i="3" l="1"/>
  <c r="N74" i="1"/>
  <c r="C12" i="1"/>
  <c r="N31" i="1"/>
  <c r="F9" i="3"/>
  <c r="F12" i="1"/>
  <c r="Q31" i="1"/>
  <c r="Q74" i="1"/>
  <c r="C38" i="3"/>
  <c r="D38" i="3"/>
  <c r="E9" i="3"/>
  <c r="P74" i="1"/>
  <c r="P75" i="1" s="1"/>
  <c r="E12" i="1"/>
  <c r="P31" i="1"/>
  <c r="E38" i="3"/>
  <c r="F38" i="3"/>
  <c r="G38" i="3"/>
  <c r="D9" i="3"/>
  <c r="O74" i="1"/>
  <c r="O75" i="1" s="1"/>
  <c r="D12" i="1"/>
  <c r="O31" i="1"/>
  <c r="G11" i="3"/>
  <c r="G24" i="3"/>
  <c r="G23" i="3"/>
  <c r="G7" i="3"/>
  <c r="G18" i="3"/>
  <c r="J25" i="2"/>
  <c r="Y44" i="2"/>
  <c r="H24" i="3"/>
  <c r="H7" i="3"/>
  <c r="H11" i="3"/>
  <c r="H23" i="3"/>
  <c r="D8" i="3"/>
  <c r="H10" i="3"/>
  <c r="D13" i="3"/>
  <c r="D16" i="3"/>
  <c r="H22" i="3"/>
  <c r="P30" i="1"/>
  <c r="E32" i="3"/>
  <c r="H35" i="3"/>
  <c r="E36" i="3"/>
  <c r="D37" i="3"/>
  <c r="H49" i="1"/>
  <c r="U74" i="2"/>
  <c r="F29" i="2"/>
  <c r="F31" i="2" s="1"/>
  <c r="F38" i="2"/>
  <c r="R67" i="2"/>
  <c r="R59" i="2"/>
  <c r="E16" i="3"/>
  <c r="I22" i="3"/>
  <c r="I38" i="1"/>
  <c r="I29" i="3"/>
  <c r="Q30" i="1"/>
  <c r="J31" i="3"/>
  <c r="F32" i="3"/>
  <c r="C33" i="3"/>
  <c r="I35" i="3"/>
  <c r="F36" i="3"/>
  <c r="E37" i="3"/>
  <c r="U38" i="1"/>
  <c r="U39" i="1" s="1"/>
  <c r="E54" i="1"/>
  <c r="U54" i="2"/>
  <c r="C69" i="2"/>
  <c r="C82" i="2"/>
  <c r="C80" i="2"/>
  <c r="J18" i="3"/>
  <c r="J22" i="3"/>
  <c r="J29" i="3"/>
  <c r="J38" i="1"/>
  <c r="R30" i="1"/>
  <c r="G32" i="3"/>
  <c r="D33" i="3"/>
  <c r="G36" i="3"/>
  <c r="F37" i="3"/>
  <c r="AB52" i="2"/>
  <c r="M21" i="2"/>
  <c r="M22" i="2" s="1"/>
  <c r="AB50" i="2"/>
  <c r="AB47" i="2"/>
  <c r="AB53" i="2"/>
  <c r="AB43" i="2"/>
  <c r="AB55" i="2"/>
  <c r="D82" i="2"/>
  <c r="I18" i="3"/>
  <c r="G8" i="3"/>
  <c r="G13" i="3"/>
  <c r="C14" i="3"/>
  <c r="R42" i="1"/>
  <c r="G16" i="3"/>
  <c r="C17" i="3"/>
  <c r="C21" i="3"/>
  <c r="C27" i="1"/>
  <c r="C30" i="3"/>
  <c r="S30" i="1"/>
  <c r="E33" i="3"/>
  <c r="O35" i="1"/>
  <c r="G37" i="3"/>
  <c r="P40" i="1"/>
  <c r="F48" i="1"/>
  <c r="E82" i="2"/>
  <c r="G80" i="2"/>
  <c r="I10" i="3"/>
  <c r="F8" i="3"/>
  <c r="Q37" i="1"/>
  <c r="H8" i="3"/>
  <c r="S36" i="1"/>
  <c r="D14" i="3"/>
  <c r="S42" i="1"/>
  <c r="H16" i="3"/>
  <c r="D17" i="3"/>
  <c r="D21" i="3"/>
  <c r="D27" i="1"/>
  <c r="D30" i="3"/>
  <c r="I32" i="3"/>
  <c r="F33" i="3"/>
  <c r="C34" i="3"/>
  <c r="P35" i="1"/>
  <c r="I36" i="3"/>
  <c r="Q40" i="1"/>
  <c r="N41" i="1"/>
  <c r="G48" i="1"/>
  <c r="G49" i="1"/>
  <c r="F54" i="1"/>
  <c r="F82" i="2"/>
  <c r="C37" i="3"/>
  <c r="P37" i="1"/>
  <c r="E8" i="3"/>
  <c r="P42" i="1"/>
  <c r="J10" i="3"/>
  <c r="O5" i="1"/>
  <c r="I13" i="3"/>
  <c r="E14" i="3"/>
  <c r="T41" i="1"/>
  <c r="I16" i="3"/>
  <c r="E17" i="3"/>
  <c r="E21" i="3"/>
  <c r="E27" i="1"/>
  <c r="E30" i="3"/>
  <c r="J32" i="3"/>
  <c r="G33" i="3"/>
  <c r="D34" i="3"/>
  <c r="Q35" i="1"/>
  <c r="J36" i="3"/>
  <c r="I37" i="3"/>
  <c r="H38" i="1"/>
  <c r="R40" i="1"/>
  <c r="O41" i="1"/>
  <c r="I49" i="1"/>
  <c r="I54" i="1"/>
  <c r="G82" i="2"/>
  <c r="G69" i="2"/>
  <c r="G22" i="3"/>
  <c r="E13" i="3"/>
  <c r="H13" i="3"/>
  <c r="P5" i="1"/>
  <c r="T36" i="1"/>
  <c r="I8" i="3"/>
  <c r="Q5" i="1"/>
  <c r="J8" i="3"/>
  <c r="J13" i="3"/>
  <c r="F14" i="3"/>
  <c r="J16" i="3"/>
  <c r="F17" i="3"/>
  <c r="F21" i="3"/>
  <c r="F27" i="1"/>
  <c r="F30" i="3"/>
  <c r="C31" i="3"/>
  <c r="E34" i="3"/>
  <c r="R35" i="1"/>
  <c r="O36" i="1"/>
  <c r="J37" i="3"/>
  <c r="N38" i="1"/>
  <c r="S40" i="1"/>
  <c r="P41" i="1"/>
  <c r="I48" i="1"/>
  <c r="E25" i="2"/>
  <c r="T44" i="2"/>
  <c r="H82" i="2"/>
  <c r="H69" i="2"/>
  <c r="H81" i="2"/>
  <c r="D32" i="3"/>
  <c r="S44" i="2"/>
  <c r="D25" i="2"/>
  <c r="I24" i="3"/>
  <c r="I7" i="3"/>
  <c r="I23" i="3"/>
  <c r="I11" i="3"/>
  <c r="J24" i="3"/>
  <c r="J7" i="3"/>
  <c r="J11" i="3"/>
  <c r="J23" i="3"/>
  <c r="U40" i="1"/>
  <c r="Q42" i="1"/>
  <c r="Q41" i="1"/>
  <c r="R5" i="1"/>
  <c r="C24" i="3"/>
  <c r="C7" i="3"/>
  <c r="C11" i="3"/>
  <c r="C23" i="3"/>
  <c r="G9" i="1"/>
  <c r="C10" i="3"/>
  <c r="G14" i="3"/>
  <c r="C15" i="1"/>
  <c r="C15" i="3" s="1"/>
  <c r="G17" i="3"/>
  <c r="C18" i="1"/>
  <c r="C18" i="3" s="1"/>
  <c r="G21" i="3"/>
  <c r="C22" i="3"/>
  <c r="G27" i="1"/>
  <c r="C29" i="3"/>
  <c r="G30" i="3"/>
  <c r="D31" i="3"/>
  <c r="I33" i="3"/>
  <c r="F34" i="3"/>
  <c r="C35" i="3"/>
  <c r="S35" i="1"/>
  <c r="P36" i="1"/>
  <c r="O37" i="1"/>
  <c r="O38" i="1"/>
  <c r="C49" i="1"/>
  <c r="T40" i="1"/>
  <c r="R41" i="1"/>
  <c r="T42" i="1"/>
  <c r="I69" i="2"/>
  <c r="I82" i="2"/>
  <c r="I80" i="2"/>
  <c r="G29" i="3"/>
  <c r="D23" i="3"/>
  <c r="D24" i="3"/>
  <c r="D7" i="3"/>
  <c r="D11" i="3"/>
  <c r="O40" i="1"/>
  <c r="O76" i="1"/>
  <c r="H9" i="1"/>
  <c r="D10" i="3"/>
  <c r="H14" i="3"/>
  <c r="D15" i="1"/>
  <c r="D15" i="3" s="1"/>
  <c r="H17" i="3"/>
  <c r="D18" i="1"/>
  <c r="D18" i="3" s="1"/>
  <c r="H21" i="3"/>
  <c r="D22" i="3"/>
  <c r="H27" i="1"/>
  <c r="D29" i="3"/>
  <c r="H30" i="3"/>
  <c r="E31" i="3"/>
  <c r="J33" i="3"/>
  <c r="G34" i="3"/>
  <c r="D35" i="3"/>
  <c r="T35" i="1"/>
  <c r="Q36" i="1"/>
  <c r="R37" i="1"/>
  <c r="P38" i="1"/>
  <c r="P39" i="1" s="1"/>
  <c r="D49" i="1"/>
  <c r="S41" i="1"/>
  <c r="U42" i="1"/>
  <c r="T5" i="1"/>
  <c r="I9" i="1"/>
  <c r="I14" i="3"/>
  <c r="E15" i="1"/>
  <c r="E15" i="3" s="1"/>
  <c r="I17" i="3"/>
  <c r="E18" i="1"/>
  <c r="E18" i="3" s="1"/>
  <c r="I21" i="3"/>
  <c r="I27" i="1"/>
  <c r="E29" i="3"/>
  <c r="I30" i="3"/>
  <c r="F31" i="3"/>
  <c r="H34" i="3"/>
  <c r="E35" i="3"/>
  <c r="U35" i="1"/>
  <c r="R36" i="1"/>
  <c r="S37" i="1"/>
  <c r="Q38" i="1"/>
  <c r="Q39" i="1" s="1"/>
  <c r="H31" i="3"/>
  <c r="S38" i="1"/>
  <c r="T39" i="1" s="1"/>
  <c r="E23" i="3"/>
  <c r="E24" i="3"/>
  <c r="P76" i="1"/>
  <c r="E7" i="3"/>
  <c r="E11" i="3"/>
  <c r="E10" i="3"/>
  <c r="E22" i="3"/>
  <c r="U5" i="1"/>
  <c r="F23" i="3"/>
  <c r="F24" i="3"/>
  <c r="F7" i="3"/>
  <c r="F11" i="3"/>
  <c r="J9" i="1"/>
  <c r="F10" i="3"/>
  <c r="J14" i="3"/>
  <c r="F15" i="1"/>
  <c r="F15" i="3" s="1"/>
  <c r="J17" i="3"/>
  <c r="F18" i="1"/>
  <c r="F18" i="3" s="1"/>
  <c r="J21" i="3"/>
  <c r="F22" i="3"/>
  <c r="J27" i="1"/>
  <c r="F29" i="3"/>
  <c r="J30" i="3"/>
  <c r="G31" i="3"/>
  <c r="C32" i="3"/>
  <c r="I34" i="3"/>
  <c r="F35" i="3"/>
  <c r="C36" i="3"/>
  <c r="U36" i="1"/>
  <c r="T37" i="1"/>
  <c r="R38" i="1"/>
  <c r="R39" i="1" s="1"/>
  <c r="I25" i="2"/>
  <c r="X44" i="2"/>
  <c r="W47" i="2"/>
  <c r="Y53" i="2"/>
  <c r="E80" i="2"/>
  <c r="E64" i="2"/>
  <c r="E68" i="2" s="1"/>
  <c r="E69" i="2" s="1"/>
  <c r="U83" i="2"/>
  <c r="Q24" i="6"/>
  <c r="K48" i="6"/>
  <c r="K79" i="6" s="1"/>
  <c r="M78" i="6"/>
  <c r="J54" i="1"/>
  <c r="U55" i="1" s="1"/>
  <c r="L65" i="2"/>
  <c r="K65" i="2"/>
  <c r="Z34" i="2"/>
  <c r="U44" i="2"/>
  <c r="X47" i="2"/>
  <c r="D64" i="2"/>
  <c r="Z53" i="2"/>
  <c r="F80" i="2"/>
  <c r="F78" i="6"/>
  <c r="R55" i="2"/>
  <c r="Y47" i="2"/>
  <c r="AA53" i="2"/>
  <c r="T54" i="2"/>
  <c r="G81" i="2"/>
  <c r="G63" i="2"/>
  <c r="S55" i="2"/>
  <c r="Z47" i="2"/>
  <c r="S50" i="2"/>
  <c r="F64" i="2"/>
  <c r="F68" i="2" s="1"/>
  <c r="F69" i="2" s="1"/>
  <c r="L59" i="2"/>
  <c r="K57" i="2"/>
  <c r="K64" i="2" s="1"/>
  <c r="H80" i="2"/>
  <c r="M65" i="2"/>
  <c r="E48" i="1"/>
  <c r="T53" i="2"/>
  <c r="G25" i="2"/>
  <c r="J51" i="2"/>
  <c r="S43" i="2"/>
  <c r="AA47" i="2"/>
  <c r="AA49" i="2"/>
  <c r="S52" i="2"/>
  <c r="V54" i="2"/>
  <c r="X50" i="2"/>
  <c r="I81" i="2"/>
  <c r="M24" i="6"/>
  <c r="M48" i="6" s="1"/>
  <c r="H25" i="2"/>
  <c r="U55" i="2"/>
  <c r="T43" i="2"/>
  <c r="U50" i="2"/>
  <c r="T52" i="2"/>
  <c r="W54" i="2"/>
  <c r="J80" i="2"/>
  <c r="T59" i="2"/>
  <c r="T67" i="2"/>
  <c r="I9" i="4"/>
  <c r="I18" i="4" s="1"/>
  <c r="I19" i="4" s="1"/>
  <c r="H18" i="4"/>
  <c r="H19" i="4" s="1"/>
  <c r="N24" i="6"/>
  <c r="N48" i="6" s="1"/>
  <c r="C54" i="1"/>
  <c r="N55" i="1" s="1"/>
  <c r="U43" i="2"/>
  <c r="I64" i="2"/>
  <c r="I68" i="2" s="1"/>
  <c r="X54" i="2"/>
  <c r="I63" i="2"/>
  <c r="G13" i="4"/>
  <c r="H12" i="4"/>
  <c r="D48" i="6"/>
  <c r="J34" i="3"/>
  <c r="G35" i="3"/>
  <c r="D36" i="3"/>
  <c r="D54" i="1"/>
  <c r="P34" i="1" s="1"/>
  <c r="V43" i="2"/>
  <c r="V52" i="2"/>
  <c r="J64" i="2"/>
  <c r="K63" i="2"/>
  <c r="R60" i="2"/>
  <c r="E49" i="1"/>
  <c r="L22" i="2"/>
  <c r="R52" i="2"/>
  <c r="W43" i="2"/>
  <c r="R47" i="2"/>
  <c r="R49" i="2"/>
  <c r="R53" i="2"/>
  <c r="D78" i="6"/>
  <c r="K21" i="2"/>
  <c r="Y55" i="2"/>
  <c r="Y54" i="2"/>
  <c r="X43" i="2"/>
  <c r="Y48" i="2"/>
  <c r="S53" i="2"/>
  <c r="G78" i="6"/>
  <c r="G79" i="6" s="1"/>
  <c r="G54" i="1"/>
  <c r="S34" i="1" s="1"/>
  <c r="Y43" i="2"/>
  <c r="AA48" i="2"/>
  <c r="V53" i="2"/>
  <c r="Z55" i="2"/>
  <c r="C81" i="2"/>
  <c r="H78" i="6"/>
  <c r="H79" i="6" s="1"/>
  <c r="O53" i="1"/>
  <c r="H54" i="1"/>
  <c r="S55" i="1" s="1"/>
  <c r="O55" i="1"/>
  <c r="AA50" i="2"/>
  <c r="AA52" i="2"/>
  <c r="C22" i="2"/>
  <c r="U47" i="2"/>
  <c r="Z43" i="2"/>
  <c r="Z52" i="2"/>
  <c r="X53" i="2"/>
  <c r="AA55" i="2"/>
  <c r="D80" i="2"/>
  <c r="D63" i="2"/>
  <c r="V60" i="2"/>
  <c r="J78" i="6"/>
  <c r="J79" i="6" s="1"/>
  <c r="F63" i="2"/>
  <c r="E81" i="2"/>
  <c r="S49" i="2"/>
  <c r="F81" i="2"/>
  <c r="H63" i="2"/>
  <c r="J63" i="2"/>
  <c r="M25" i="2" l="1"/>
  <c r="AB44" i="2"/>
  <c r="E27" i="3"/>
  <c r="P27" i="1"/>
  <c r="E54" i="3"/>
  <c r="E55" i="1"/>
  <c r="P46" i="1"/>
  <c r="E49" i="3"/>
  <c r="X59" i="2"/>
  <c r="X67" i="2"/>
  <c r="X60" i="2"/>
  <c r="G9" i="3"/>
  <c r="R74" i="1"/>
  <c r="G12" i="1"/>
  <c r="R31" i="1"/>
  <c r="I55" i="1"/>
  <c r="T46" i="1"/>
  <c r="C27" i="3"/>
  <c r="N27" i="1"/>
  <c r="J38" i="3"/>
  <c r="U45" i="2"/>
  <c r="U75" i="2"/>
  <c r="U19" i="2"/>
  <c r="U23" i="2" s="1"/>
  <c r="F39" i="2"/>
  <c r="O34" i="1"/>
  <c r="W74" i="2"/>
  <c r="H29" i="2"/>
  <c r="H38" i="2"/>
  <c r="S59" i="2"/>
  <c r="S67" i="2"/>
  <c r="L63" i="2"/>
  <c r="L57" i="2"/>
  <c r="L64" i="2" s="1"/>
  <c r="M59" i="2"/>
  <c r="I9" i="3"/>
  <c r="T74" i="1"/>
  <c r="T75" i="1" s="1"/>
  <c r="T76" i="1" s="1"/>
  <c r="T31" i="1"/>
  <c r="I12" i="1"/>
  <c r="U45" i="1"/>
  <c r="H38" i="3"/>
  <c r="Y67" i="2"/>
  <c r="Y59" i="2"/>
  <c r="G55" i="1"/>
  <c r="R46" i="1"/>
  <c r="J82" i="2"/>
  <c r="J81" i="2"/>
  <c r="N53" i="1"/>
  <c r="I38" i="3"/>
  <c r="I56" i="1"/>
  <c r="I31" i="3"/>
  <c r="Q75" i="1"/>
  <c r="Q76" i="1" s="1"/>
  <c r="U53" i="1"/>
  <c r="U34" i="1"/>
  <c r="S45" i="1"/>
  <c r="F54" i="3"/>
  <c r="F55" i="1"/>
  <c r="Q46" i="1"/>
  <c r="V67" i="2"/>
  <c r="V59" i="2"/>
  <c r="S60" i="2"/>
  <c r="D68" i="2"/>
  <c r="D69" i="2" s="1"/>
  <c r="I29" i="2"/>
  <c r="I38" i="2"/>
  <c r="X74" i="2"/>
  <c r="J9" i="3"/>
  <c r="U74" i="1"/>
  <c r="U75" i="1" s="1"/>
  <c r="U76" i="1" s="1"/>
  <c r="U31" i="1"/>
  <c r="J12" i="1"/>
  <c r="G27" i="3"/>
  <c r="R27" i="1"/>
  <c r="G49" i="3"/>
  <c r="T60" i="2"/>
  <c r="H29" i="3"/>
  <c r="F12" i="3"/>
  <c r="Q64" i="1"/>
  <c r="F25" i="1"/>
  <c r="J68" i="2"/>
  <c r="J69" i="2" s="1"/>
  <c r="Y60" i="2"/>
  <c r="C55" i="1"/>
  <c r="N45" i="1"/>
  <c r="N46" i="1"/>
  <c r="H9" i="3"/>
  <c r="S74" i="1"/>
  <c r="S31" i="1"/>
  <c r="H12" i="1"/>
  <c r="E29" i="2"/>
  <c r="E38" i="2"/>
  <c r="T74" i="2"/>
  <c r="H33" i="3"/>
  <c r="S53" i="1"/>
  <c r="T34" i="1"/>
  <c r="G48" i="3"/>
  <c r="R55" i="1"/>
  <c r="R53" i="1"/>
  <c r="R45" i="1"/>
  <c r="D27" i="3"/>
  <c r="O27" i="1"/>
  <c r="H36" i="3"/>
  <c r="Y74" i="2"/>
  <c r="J38" i="2"/>
  <c r="J29" i="2"/>
  <c r="D12" i="3"/>
  <c r="O64" i="1"/>
  <c r="D25" i="1"/>
  <c r="Z51" i="2"/>
  <c r="Z49" i="2"/>
  <c r="Z48" i="2"/>
  <c r="O39" i="1"/>
  <c r="AB48" i="2"/>
  <c r="AB49" i="2"/>
  <c r="AB51" i="2"/>
  <c r="E12" i="3"/>
  <c r="P64" i="1"/>
  <c r="E25" i="1"/>
  <c r="H55" i="1"/>
  <c r="S46" i="1"/>
  <c r="V74" i="2"/>
  <c r="G29" i="2"/>
  <c r="G38" i="2"/>
  <c r="E48" i="3"/>
  <c r="P45" i="1"/>
  <c r="P55" i="1"/>
  <c r="P53" i="1"/>
  <c r="S39" i="1"/>
  <c r="I27" i="3"/>
  <c r="T27" i="1"/>
  <c r="R34" i="1"/>
  <c r="J35" i="3"/>
  <c r="H49" i="3"/>
  <c r="C12" i="3"/>
  <c r="N64" i="1"/>
  <c r="C25" i="1"/>
  <c r="H13" i="4"/>
  <c r="I12" i="4"/>
  <c r="I13" i="4" s="1"/>
  <c r="W67" i="2"/>
  <c r="W68" i="2"/>
  <c r="W59" i="2"/>
  <c r="R44" i="2"/>
  <c r="C25" i="2"/>
  <c r="U67" i="2"/>
  <c r="U61" i="2"/>
  <c r="U68" i="2"/>
  <c r="U69" i="2"/>
  <c r="U59" i="2"/>
  <c r="K22" i="2"/>
  <c r="J27" i="3"/>
  <c r="U27" i="1"/>
  <c r="S74" i="2"/>
  <c r="D29" i="2"/>
  <c r="D38" i="2"/>
  <c r="I48" i="3"/>
  <c r="T55" i="1"/>
  <c r="T53" i="1"/>
  <c r="T45" i="1"/>
  <c r="F27" i="3"/>
  <c r="Q27" i="1"/>
  <c r="Q34" i="1"/>
  <c r="N75" i="1"/>
  <c r="N76" i="1" s="1"/>
  <c r="L25" i="2"/>
  <c r="AA44" i="2"/>
  <c r="D54" i="3"/>
  <c r="O45" i="1"/>
  <c r="D55" i="1"/>
  <c r="O46" i="1"/>
  <c r="U60" i="2"/>
  <c r="J54" i="3"/>
  <c r="U46" i="1"/>
  <c r="J55" i="1"/>
  <c r="U84" i="2"/>
  <c r="U85" i="2" s="1"/>
  <c r="D49" i="3"/>
  <c r="H27" i="3"/>
  <c r="S27" i="1"/>
  <c r="H37" i="3"/>
  <c r="F48" i="3"/>
  <c r="Q56" i="1"/>
  <c r="Q55" i="1"/>
  <c r="Q53" i="1"/>
  <c r="Q48" i="1"/>
  <c r="Q45" i="1"/>
  <c r="H32" i="3"/>
  <c r="N65" i="1" l="1"/>
  <c r="C25" i="3"/>
  <c r="C26" i="1"/>
  <c r="N32" i="1"/>
  <c r="N6" i="1"/>
  <c r="N56" i="1"/>
  <c r="N48" i="1"/>
  <c r="E25" i="3"/>
  <c r="E26" i="1"/>
  <c r="P32" i="1"/>
  <c r="P65" i="1"/>
  <c r="P6" i="1"/>
  <c r="AA74" i="2"/>
  <c r="L38" i="2"/>
  <c r="L29" i="2"/>
  <c r="J31" i="2"/>
  <c r="D9" i="2" s="1"/>
  <c r="Y83" i="2"/>
  <c r="Y84" i="2" s="1"/>
  <c r="Y85" i="2" s="1"/>
  <c r="T64" i="1"/>
  <c r="I12" i="3"/>
  <c r="I25" i="1"/>
  <c r="I15" i="1"/>
  <c r="I15" i="3" s="1"/>
  <c r="W75" i="2"/>
  <c r="W45" i="2"/>
  <c r="W19" i="2"/>
  <c r="W23" i="2" s="1"/>
  <c r="H39" i="2"/>
  <c r="S45" i="2"/>
  <c r="S75" i="2"/>
  <c r="S19" i="2"/>
  <c r="S23" i="2" s="1"/>
  <c r="D39" i="2"/>
  <c r="C29" i="2"/>
  <c r="R74" i="2"/>
  <c r="C38" i="2"/>
  <c r="Y19" i="2"/>
  <c r="Y23" i="2" s="1"/>
  <c r="Y75" i="2"/>
  <c r="J39" i="2"/>
  <c r="Y45" i="2"/>
  <c r="X75" i="2"/>
  <c r="X45" i="2"/>
  <c r="X19" i="2"/>
  <c r="X23" i="2" s="1"/>
  <c r="I39" i="2"/>
  <c r="H31" i="2"/>
  <c r="W83" i="2"/>
  <c r="W84" i="2" s="1"/>
  <c r="W85" i="2" s="1"/>
  <c r="I58" i="3"/>
  <c r="I50" i="3"/>
  <c r="I55" i="3"/>
  <c r="I47" i="3"/>
  <c r="I53" i="3"/>
  <c r="I52" i="3"/>
  <c r="I46" i="3"/>
  <c r="I44" i="3"/>
  <c r="I40" i="3"/>
  <c r="I41" i="3"/>
  <c r="I42" i="3"/>
  <c r="I51" i="3"/>
  <c r="I43" i="3"/>
  <c r="I45" i="3"/>
  <c r="J58" i="3"/>
  <c r="J50" i="3"/>
  <c r="J55" i="3"/>
  <c r="J53" i="3"/>
  <c r="J40" i="3"/>
  <c r="J48" i="3"/>
  <c r="J43" i="3"/>
  <c r="J49" i="3"/>
  <c r="J45" i="3"/>
  <c r="J42" i="3"/>
  <c r="J41" i="3"/>
  <c r="J44" i="3"/>
  <c r="J46" i="3"/>
  <c r="J47" i="3"/>
  <c r="J52" i="3"/>
  <c r="J51" i="3"/>
  <c r="D31" i="2"/>
  <c r="S83" i="2"/>
  <c r="S84" i="2" s="1"/>
  <c r="S85" i="2" s="1"/>
  <c r="P56" i="1"/>
  <c r="C58" i="3"/>
  <c r="C50" i="3"/>
  <c r="C55" i="3"/>
  <c r="C41" i="3"/>
  <c r="C42" i="3"/>
  <c r="C44" i="3"/>
  <c r="C43" i="3"/>
  <c r="C47" i="3"/>
  <c r="C40" i="3"/>
  <c r="C46" i="3"/>
  <c r="C52" i="3"/>
  <c r="C56" i="1"/>
  <c r="C45" i="3"/>
  <c r="C48" i="3"/>
  <c r="C51" i="3"/>
  <c r="C53" i="3"/>
  <c r="I31" i="2"/>
  <c r="X83" i="2"/>
  <c r="X84" i="2" s="1"/>
  <c r="X85" i="2" s="1"/>
  <c r="G55" i="3"/>
  <c r="G50" i="3"/>
  <c r="G58" i="3"/>
  <c r="G56" i="1"/>
  <c r="G51" i="3"/>
  <c r="G40" i="3"/>
  <c r="G41" i="3"/>
  <c r="G46" i="3"/>
  <c r="G53" i="3"/>
  <c r="G45" i="3"/>
  <c r="G44" i="3"/>
  <c r="G42" i="3"/>
  <c r="G43" i="3"/>
  <c r="G47" i="3"/>
  <c r="G52" i="3"/>
  <c r="I54" i="3"/>
  <c r="C54" i="3"/>
  <c r="G54" i="3"/>
  <c r="M57" i="2"/>
  <c r="M64" i="2" s="1"/>
  <c r="M63" i="2"/>
  <c r="R64" i="1"/>
  <c r="G12" i="3"/>
  <c r="G15" i="1"/>
  <c r="G15" i="3" s="1"/>
  <c r="G25" i="1"/>
  <c r="U62" i="2"/>
  <c r="U70" i="2"/>
  <c r="U25" i="2"/>
  <c r="U46" i="2"/>
  <c r="R75" i="1"/>
  <c r="R76" i="1" s="1"/>
  <c r="E55" i="3"/>
  <c r="E50" i="3"/>
  <c r="E58" i="3"/>
  <c r="E52" i="3"/>
  <c r="E40" i="3"/>
  <c r="E53" i="3"/>
  <c r="E41" i="3"/>
  <c r="E51" i="3"/>
  <c r="E56" i="1"/>
  <c r="E47" i="3"/>
  <c r="E42" i="3"/>
  <c r="E46" i="3"/>
  <c r="E44" i="3"/>
  <c r="E45" i="3"/>
  <c r="E43" i="3"/>
  <c r="V75" i="2"/>
  <c r="V45" i="2"/>
  <c r="V19" i="2"/>
  <c r="V23" i="2" s="1"/>
  <c r="G39" i="2"/>
  <c r="G31" i="2"/>
  <c r="V83" i="2"/>
  <c r="V84" i="2" s="1"/>
  <c r="V85" i="2" s="1"/>
  <c r="T75" i="2"/>
  <c r="T45" i="2"/>
  <c r="T19" i="2"/>
  <c r="T23" i="2" s="1"/>
  <c r="E39" i="2"/>
  <c r="T68" i="2"/>
  <c r="D55" i="3"/>
  <c r="D58" i="3"/>
  <c r="D50" i="3"/>
  <c r="D56" i="1"/>
  <c r="D44" i="3"/>
  <c r="D41" i="3"/>
  <c r="D43" i="3"/>
  <c r="D51" i="3"/>
  <c r="D53" i="3"/>
  <c r="D42" i="3"/>
  <c r="D47" i="3"/>
  <c r="D45" i="3"/>
  <c r="D46" i="3"/>
  <c r="D52" i="3"/>
  <c r="D48" i="3"/>
  <c r="D40" i="3"/>
  <c r="K25" i="2"/>
  <c r="Z44" i="2"/>
  <c r="E31" i="2"/>
  <c r="T83" i="2"/>
  <c r="T84" i="2" s="1"/>
  <c r="T85" i="2" s="1"/>
  <c r="C49" i="3"/>
  <c r="S68" i="2"/>
  <c r="Y68" i="2"/>
  <c r="H12" i="3"/>
  <c r="S64" i="1"/>
  <c r="H25" i="1"/>
  <c r="H15" i="1"/>
  <c r="H15" i="3" s="1"/>
  <c r="J12" i="3"/>
  <c r="J25" i="1"/>
  <c r="U64" i="1"/>
  <c r="J15" i="1"/>
  <c r="J15" i="3" s="1"/>
  <c r="I49" i="3"/>
  <c r="J56" i="1"/>
  <c r="P48" i="1"/>
  <c r="H58" i="3"/>
  <c r="H50" i="3"/>
  <c r="H55" i="3"/>
  <c r="H40" i="3"/>
  <c r="H44" i="3"/>
  <c r="H52" i="3"/>
  <c r="H53" i="3"/>
  <c r="H41" i="3"/>
  <c r="H46" i="3"/>
  <c r="H42" i="3"/>
  <c r="H45" i="3"/>
  <c r="H51" i="3"/>
  <c r="H43" i="3"/>
  <c r="H47" i="3"/>
  <c r="H48" i="3"/>
  <c r="D25" i="3"/>
  <c r="O65" i="1"/>
  <c r="D26" i="1"/>
  <c r="O32" i="1"/>
  <c r="O6" i="1"/>
  <c r="O56" i="1"/>
  <c r="O48" i="1"/>
  <c r="V68" i="2"/>
  <c r="H56" i="1"/>
  <c r="X68" i="2"/>
  <c r="H54" i="3"/>
  <c r="S75" i="1"/>
  <c r="S76" i="1" s="1"/>
  <c r="AB74" i="2"/>
  <c r="M38" i="2"/>
  <c r="M29" i="2"/>
  <c r="F25" i="3"/>
  <c r="Q65" i="1"/>
  <c r="F26" i="1"/>
  <c r="Q32" i="1"/>
  <c r="Q6" i="1"/>
  <c r="F55" i="3"/>
  <c r="F58" i="3"/>
  <c r="F50" i="3"/>
  <c r="F40" i="3"/>
  <c r="F52" i="3"/>
  <c r="F49" i="3"/>
  <c r="F53" i="3"/>
  <c r="F42" i="3"/>
  <c r="F44" i="3"/>
  <c r="F41" i="3"/>
  <c r="F43" i="3"/>
  <c r="F45" i="3"/>
  <c r="F56" i="1"/>
  <c r="F47" i="3"/>
  <c r="F51" i="3"/>
  <c r="F46" i="3"/>
  <c r="W70" i="2" l="1"/>
  <c r="W25" i="2"/>
  <c r="W46" i="2"/>
  <c r="W62" i="2"/>
  <c r="P8" i="1"/>
  <c r="P11" i="1" s="1"/>
  <c r="Y61" i="2"/>
  <c r="Y69" i="2"/>
  <c r="V61" i="2"/>
  <c r="V69" i="2"/>
  <c r="T69" i="2"/>
  <c r="T61" i="2"/>
  <c r="V62" i="2"/>
  <c r="V70" i="2"/>
  <c r="V25" i="2"/>
  <c r="V46" i="2"/>
  <c r="G25" i="3"/>
  <c r="R65" i="1"/>
  <c r="R32" i="1"/>
  <c r="G26" i="1"/>
  <c r="R6" i="1"/>
  <c r="R48" i="1"/>
  <c r="R56" i="1"/>
  <c r="Q11" i="1"/>
  <c r="Q8" i="1"/>
  <c r="T70" i="2"/>
  <c r="T62" i="2"/>
  <c r="T25" i="2"/>
  <c r="T46" i="2"/>
  <c r="Y70" i="2"/>
  <c r="Y25" i="2"/>
  <c r="Y46" i="2"/>
  <c r="Y62" i="2"/>
  <c r="E26" i="3"/>
  <c r="P47" i="1"/>
  <c r="P57" i="1"/>
  <c r="R75" i="2"/>
  <c r="R45" i="2"/>
  <c r="R19" i="2"/>
  <c r="R23" i="2" s="1"/>
  <c r="C39" i="2"/>
  <c r="R68" i="2"/>
  <c r="I25" i="3"/>
  <c r="T65" i="1"/>
  <c r="T6" i="1"/>
  <c r="I26" i="1"/>
  <c r="T32" i="1"/>
  <c r="T48" i="1"/>
  <c r="T56" i="1"/>
  <c r="F26" i="3"/>
  <c r="Q57" i="1"/>
  <c r="Q47" i="1"/>
  <c r="O8" i="1"/>
  <c r="O11" i="1" s="1"/>
  <c r="C31" i="2"/>
  <c r="R83" i="2"/>
  <c r="R84" i="2" s="1"/>
  <c r="R85" i="2" s="1"/>
  <c r="J25" i="3"/>
  <c r="U32" i="1"/>
  <c r="U65" i="1"/>
  <c r="U6" i="1"/>
  <c r="J26" i="1"/>
  <c r="U56" i="1"/>
  <c r="U48" i="1"/>
  <c r="K38" i="2"/>
  <c r="Z74" i="2"/>
  <c r="K29" i="2"/>
  <c r="S69" i="2"/>
  <c r="S61" i="2"/>
  <c r="N8" i="1"/>
  <c r="N11" i="1" s="1"/>
  <c r="M30" i="2"/>
  <c r="AB22" i="2" s="1"/>
  <c r="M31" i="2"/>
  <c r="G9" i="2" s="1"/>
  <c r="M66" i="2" s="1"/>
  <c r="AB60" i="2" s="1"/>
  <c r="AB83" i="2"/>
  <c r="AB84" i="2" s="1"/>
  <c r="AB85" i="2" s="1"/>
  <c r="X61" i="2"/>
  <c r="X69" i="2"/>
  <c r="S70" i="2"/>
  <c r="S46" i="2"/>
  <c r="S62" i="2"/>
  <c r="S25" i="2"/>
  <c r="D26" i="3"/>
  <c r="O57" i="1"/>
  <c r="O47" i="1"/>
  <c r="AB75" i="2"/>
  <c r="M39" i="2"/>
  <c r="AB61" i="2" s="1"/>
  <c r="AB45" i="2"/>
  <c r="AB19" i="2"/>
  <c r="AB23" i="2" s="1"/>
  <c r="X62" i="2"/>
  <c r="X70" i="2"/>
  <c r="X25" i="2"/>
  <c r="X46" i="2"/>
  <c r="L30" i="2"/>
  <c r="AA22" i="2" s="1"/>
  <c r="AA83" i="2"/>
  <c r="AA84" i="2" s="1"/>
  <c r="AA85" i="2" s="1"/>
  <c r="C26" i="3"/>
  <c r="N57" i="1"/>
  <c r="N47" i="1"/>
  <c r="H25" i="3"/>
  <c r="S65" i="1"/>
  <c r="S32" i="1"/>
  <c r="S6" i="1"/>
  <c r="H26" i="1"/>
  <c r="S56" i="1"/>
  <c r="S48" i="1"/>
  <c r="U71" i="2"/>
  <c r="U72" i="2"/>
  <c r="U76" i="2"/>
  <c r="U63" i="2"/>
  <c r="U31" i="2"/>
  <c r="U35" i="2" s="1"/>
  <c r="U64" i="2"/>
  <c r="L39" i="2"/>
  <c r="AA61" i="2" s="1"/>
  <c r="AA75" i="2"/>
  <c r="AA45" i="2"/>
  <c r="AA19" i="2"/>
  <c r="W69" i="2"/>
  <c r="W61" i="2"/>
  <c r="N66" i="1" l="1"/>
  <c r="N58" i="1"/>
  <c r="N33" i="1"/>
  <c r="N13" i="1"/>
  <c r="N49" i="1"/>
  <c r="P66" i="1"/>
  <c r="P58" i="1"/>
  <c r="P49" i="1"/>
  <c r="P13" i="1"/>
  <c r="P33" i="1"/>
  <c r="O66" i="1"/>
  <c r="O58" i="1"/>
  <c r="O49" i="1"/>
  <c r="O33" i="1"/>
  <c r="O13" i="1"/>
  <c r="AA23" i="2"/>
  <c r="H26" i="3"/>
  <c r="S47" i="1"/>
  <c r="S57" i="1"/>
  <c r="X76" i="2"/>
  <c r="X63" i="2"/>
  <c r="X64" i="2"/>
  <c r="X72" i="2"/>
  <c r="X71" i="2"/>
  <c r="X31" i="2"/>
  <c r="X35" i="2" s="1"/>
  <c r="K30" i="2"/>
  <c r="Z22" i="2" s="1"/>
  <c r="Z83" i="2"/>
  <c r="Z84" i="2" s="1"/>
  <c r="Z85" i="2" s="1"/>
  <c r="Q33" i="1"/>
  <c r="Q49" i="1"/>
  <c r="Q13" i="1"/>
  <c r="Q66" i="1"/>
  <c r="Q58" i="1"/>
  <c r="S8" i="1"/>
  <c r="S11" i="1" s="1"/>
  <c r="I26" i="3"/>
  <c r="T57" i="1"/>
  <c r="T47" i="1"/>
  <c r="R8" i="1"/>
  <c r="R11" i="1"/>
  <c r="Z45" i="2"/>
  <c r="Z75" i="2"/>
  <c r="Z19" i="2"/>
  <c r="Z23" i="2" s="1"/>
  <c r="K39" i="2"/>
  <c r="Z61" i="2" s="1"/>
  <c r="T8" i="1"/>
  <c r="T11" i="1"/>
  <c r="G26" i="3"/>
  <c r="R47" i="1"/>
  <c r="R57" i="1"/>
  <c r="S64" i="2"/>
  <c r="S71" i="2"/>
  <c r="S76" i="2"/>
  <c r="S72" i="2"/>
  <c r="S63" i="2"/>
  <c r="S31" i="2"/>
  <c r="S35" i="2" s="1"/>
  <c r="AB62" i="2"/>
  <c r="AB25" i="2"/>
  <c r="AB46" i="2"/>
  <c r="AB59" i="2"/>
  <c r="Y76" i="2"/>
  <c r="Y64" i="2"/>
  <c r="Y71" i="2"/>
  <c r="Y63" i="2"/>
  <c r="Y31" i="2"/>
  <c r="Y35" i="2" s="1"/>
  <c r="Y72" i="2"/>
  <c r="M68" i="2"/>
  <c r="J26" i="3"/>
  <c r="U57" i="1"/>
  <c r="U47" i="1"/>
  <c r="R70" i="2"/>
  <c r="R62" i="2"/>
  <c r="R46" i="2"/>
  <c r="R25" i="2"/>
  <c r="V72" i="2"/>
  <c r="V76" i="2"/>
  <c r="V63" i="2"/>
  <c r="V64" i="2"/>
  <c r="V31" i="2"/>
  <c r="V35" i="2" s="1"/>
  <c r="V71" i="2"/>
  <c r="U8" i="1"/>
  <c r="U11" i="1" s="1"/>
  <c r="R69" i="2"/>
  <c r="R61" i="2"/>
  <c r="W63" i="2"/>
  <c r="W71" i="2"/>
  <c r="W72" i="2"/>
  <c r="W31" i="2"/>
  <c r="W35" i="2" s="1"/>
  <c r="W76" i="2"/>
  <c r="W64" i="2"/>
  <c r="T64" i="2"/>
  <c r="T71" i="2"/>
  <c r="T72" i="2"/>
  <c r="T76" i="2"/>
  <c r="T63" i="2"/>
  <c r="T31" i="2"/>
  <c r="T35" i="2" s="1"/>
  <c r="L31" i="2"/>
  <c r="F9" i="2" s="1"/>
  <c r="L66" i="2" s="1"/>
  <c r="S66" i="1" l="1"/>
  <c r="S58" i="1"/>
  <c r="S49" i="1"/>
  <c r="S33" i="1"/>
  <c r="S13" i="1"/>
  <c r="U66" i="1"/>
  <c r="U58" i="1"/>
  <c r="U49" i="1"/>
  <c r="U33" i="1"/>
  <c r="U13" i="1"/>
  <c r="T49" i="1"/>
  <c r="T66" i="1"/>
  <c r="T13" i="1"/>
  <c r="T33" i="1"/>
  <c r="T58" i="1"/>
  <c r="Q59" i="1"/>
  <c r="Q67" i="1"/>
  <c r="Q50" i="1"/>
  <c r="Q15" i="1"/>
  <c r="AB63" i="2"/>
  <c r="AB64" i="2"/>
  <c r="AB76" i="2"/>
  <c r="AB31" i="2"/>
  <c r="AB35" i="2" s="1"/>
  <c r="R66" i="1"/>
  <c r="R58" i="1"/>
  <c r="R49" i="1"/>
  <c r="R13" i="1"/>
  <c r="R33" i="1"/>
  <c r="AA62" i="2"/>
  <c r="AA25" i="2"/>
  <c r="AA46" i="2"/>
  <c r="N59" i="1"/>
  <c r="N50" i="1"/>
  <c r="N15" i="1"/>
  <c r="Z62" i="2"/>
  <c r="Z25" i="2"/>
  <c r="Z46" i="2"/>
  <c r="K31" i="2"/>
  <c r="E9" i="2" s="1"/>
  <c r="K66" i="2" s="1"/>
  <c r="O50" i="1"/>
  <c r="O59" i="1"/>
  <c r="O67" i="1"/>
  <c r="O15" i="1"/>
  <c r="R63" i="2"/>
  <c r="R64" i="2"/>
  <c r="R72" i="2"/>
  <c r="R71" i="2"/>
  <c r="R31" i="2"/>
  <c r="R35" i="2" s="1"/>
  <c r="P59" i="1"/>
  <c r="P67" i="1"/>
  <c r="P50" i="1"/>
  <c r="P15" i="1"/>
  <c r="AA60" i="2"/>
  <c r="AA59" i="2"/>
  <c r="L68" i="2"/>
  <c r="U67" i="1" l="1"/>
  <c r="U50" i="1"/>
  <c r="U15" i="1"/>
  <c r="U59" i="1"/>
  <c r="Q51" i="1"/>
  <c r="Q60" i="1"/>
  <c r="Q18" i="1"/>
  <c r="K68" i="2"/>
  <c r="Z59" i="2"/>
  <c r="Z60" i="2"/>
  <c r="O60" i="1"/>
  <c r="O51" i="1"/>
  <c r="O18" i="1"/>
  <c r="AA76" i="2"/>
  <c r="AA63" i="2"/>
  <c r="AA64" i="2"/>
  <c r="AA31" i="2"/>
  <c r="AA35" i="2" s="1"/>
  <c r="P51" i="1"/>
  <c r="P18" i="1"/>
  <c r="P60" i="1"/>
  <c r="R59" i="1"/>
  <c r="R67" i="1"/>
  <c r="R50" i="1"/>
  <c r="R15" i="1"/>
  <c r="S59" i="1"/>
  <c r="S67" i="1"/>
  <c r="S50" i="1"/>
  <c r="S15" i="1"/>
  <c r="Z76" i="2"/>
  <c r="Z63" i="2"/>
  <c r="Z64" i="2"/>
  <c r="Z31" i="2"/>
  <c r="Z35" i="2" s="1"/>
  <c r="K42" i="2" s="1"/>
  <c r="Z71" i="2" s="1"/>
  <c r="N60" i="1"/>
  <c r="N51" i="1"/>
  <c r="N18" i="1"/>
  <c r="T59" i="1"/>
  <c r="T67" i="1"/>
  <c r="T50" i="1"/>
  <c r="T15" i="1"/>
  <c r="T51" i="1" l="1"/>
  <c r="T60" i="1"/>
  <c r="T18" i="1"/>
  <c r="Q52" i="1"/>
  <c r="Q61" i="1"/>
  <c r="Q21" i="1"/>
  <c r="Q24" i="1" s="1"/>
  <c r="Q25" i="1" s="1"/>
  <c r="P61" i="1"/>
  <c r="P52" i="1"/>
  <c r="P21" i="1"/>
  <c r="P24" i="1" s="1"/>
  <c r="P25" i="1" s="1"/>
  <c r="S51" i="1"/>
  <c r="S60" i="1"/>
  <c r="S18" i="1"/>
  <c r="K51" i="2"/>
  <c r="L42" i="2"/>
  <c r="Z67" i="2"/>
  <c r="Z68" i="2"/>
  <c r="Z69" i="2"/>
  <c r="Z70" i="2"/>
  <c r="Z72" i="2"/>
  <c r="N61" i="1"/>
  <c r="N52" i="1"/>
  <c r="N21" i="1"/>
  <c r="N24" i="1" s="1"/>
  <c r="N25" i="1" s="1"/>
  <c r="U60" i="1"/>
  <c r="U18" i="1"/>
  <c r="U51" i="1"/>
  <c r="R51" i="1"/>
  <c r="R60" i="1"/>
  <c r="R18" i="1"/>
  <c r="O61" i="1"/>
  <c r="O52" i="1"/>
  <c r="O21" i="1"/>
  <c r="O24" i="1" s="1"/>
  <c r="O25" i="1" s="1"/>
  <c r="U61" i="1" l="1"/>
  <c r="U52" i="1"/>
  <c r="U21" i="1"/>
  <c r="U24" i="1" s="1"/>
  <c r="U25" i="1" s="1"/>
  <c r="S61" i="1"/>
  <c r="S52" i="1"/>
  <c r="S21" i="1"/>
  <c r="S24" i="1" s="1"/>
  <c r="S25" i="1" s="1"/>
  <c r="T52" i="1"/>
  <c r="T61" i="1"/>
  <c r="T21" i="1"/>
  <c r="T24" i="1" s="1"/>
  <c r="T25" i="1" s="1"/>
  <c r="M42" i="2"/>
  <c r="L51" i="2"/>
  <c r="AA67" i="2"/>
  <c r="AA68" i="2"/>
  <c r="AA69" i="2"/>
  <c r="AA70" i="2"/>
  <c r="AA71" i="2"/>
  <c r="AA72" i="2"/>
  <c r="R61" i="1"/>
  <c r="R52" i="1"/>
  <c r="R21" i="1"/>
  <c r="R24" i="1" s="1"/>
  <c r="R25" i="1" s="1"/>
  <c r="K80" i="2"/>
  <c r="K69" i="2"/>
  <c r="K82" i="2"/>
  <c r="K81" i="2"/>
  <c r="M51" i="2" l="1"/>
  <c r="AB68" i="2"/>
  <c r="AB67" i="2"/>
  <c r="AB69" i="2"/>
  <c r="AB70" i="2"/>
  <c r="AB71" i="2"/>
  <c r="AB72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<sst xmlns="http://schemas.openxmlformats.org/spreadsheetml/2006/main" count="963" uniqueCount="624">
  <si>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</si>
  <si>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NDN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</si>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</sst>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40340</v>
      </c>
      <c r="O6" s="187">
        <f t="shared" si="1"/>
        <v>3214</v>
      </c>
      <c r="P6" s="187">
        <f t="shared" si="1"/>
        <v>308617</v>
      </c>
      <c r="Q6" s="187">
        <f t="shared" si="1"/>
        <v>175582</v>
      </c>
      <c r="R6" s="187">
        <f t="shared" si="1"/>
        <v>-9332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171375</v>
      </c>
      <c r="D7" s="123">
        <f>SUMIF(PL.data!$D$3:$D$25, FSA!$A7, PL.data!F$3:F$25)</f>
        <v>41620</v>
      </c>
      <c r="E7" s="123">
        <f>SUMIF(PL.data!$D$3:$D$25, FSA!$A7, PL.data!G$3:G$25)</f>
        <v>874068</v>
      </c>
      <c r="F7" s="123">
        <f>SUMIF(PL.data!$D$3:$D$25, FSA!$A7, PL.data!H$3:H$25)</f>
        <v>509429</v>
      </c>
      <c r="G7" s="123">
        <f>SUMIF(PL.data!$D$3:$D$25, FSA!$A7, PL.data!I$3:I$25)</f>
        <v>3424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-126595</v>
      </c>
      <c r="D8" s="123">
        <f>-SUMIF(PL.data!$D$3:$D$25, FSA!$A8, PL.data!F$3:F$25)</f>
        <v>-33436</v>
      </c>
      <c r="E8" s="123">
        <f>-SUMIF(PL.data!$D$3:$D$25, FSA!$A8, PL.data!G$3:G$25)</f>
        <v>-533397</v>
      </c>
      <c r="F8" s="123">
        <f>-SUMIF(PL.data!$D$3:$D$25, FSA!$A8, PL.data!H$3:H$25)</f>
        <v>-312665</v>
      </c>
      <c r="G8" s="123">
        <f>-SUMIF(PL.data!$D$3:$D$25, FSA!$A8, PL.data!I$3:I$25)</f>
        <v>-2420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1333</v>
      </c>
      <c r="O8" s="190">
        <f>CF.data!F12-FSA!O7-FSA!O6</f>
        <v>-3242</v>
      </c>
      <c r="P8" s="190">
        <f>CF.data!G12-FSA!P7-FSA!P6</f>
        <v>-39978</v>
      </c>
      <c r="Q8" s="190">
        <f>CF.data!H12-FSA!Q7-FSA!Q6</f>
        <v>-175582</v>
      </c>
      <c r="R8" s="190">
        <f>CF.data!I12-FSA!R7-FSA!R6</f>
        <v>9332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44780</v>
      </c>
      <c r="D9" s="187">
        <f t="shared" si="3"/>
        <v>8184</v>
      </c>
      <c r="E9" s="187">
        <f t="shared" si="3"/>
        <v>340671</v>
      </c>
      <c r="F9" s="187">
        <f t="shared" si="3"/>
        <v>196764</v>
      </c>
      <c r="G9" s="187">
        <f t="shared" si="3"/>
        <v>1004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-1874</v>
      </c>
      <c r="O9" s="190">
        <f>SUMIF(CF.data!$D$4:$D$43, $L9, CF.data!F$4:F$43)</f>
        <v>-2935</v>
      </c>
      <c r="P9" s="190">
        <f>SUMIF(CF.data!$D$4:$D$43, $L9, CF.data!G$4:G$43)</f>
        <v>-1850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-5738</v>
      </c>
      <c r="D10" s="123">
        <f>-SUMIF(PL.data!$D$3:$D$25, FSA!$A10, PL.data!F$3:F$25)</f>
        <v>-6668</v>
      </c>
      <c r="E10" s="123">
        <f>-SUMIF(PL.data!$D$3:$D$25, FSA!$A10, PL.data!G$3:G$25)</f>
        <v>-33557</v>
      </c>
      <c r="F10" s="123">
        <f>-SUMIF(PL.data!$D$3:$D$25, FSA!$A10, PL.data!H$3:H$25)</f>
        <v>-21182</v>
      </c>
      <c r="G10" s="123">
        <f>-SUMIF(PL.data!$D$3:$D$25, FSA!$A10, PL.data!I$3:I$25)</f>
        <v>-10336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-18455</v>
      </c>
      <c r="O10" s="190">
        <f>SUMIF(CF.data!$D$4:$D$43, $L10, CF.data!F$4:F$43)</f>
        <v>-19434</v>
      </c>
      <c r="P10" s="190">
        <f>SUMIF(CF.data!$D$4:$D$43, $L10, CF.data!G$4:G$43)</f>
        <v>-71244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21344</v>
      </c>
      <c r="O11" s="187">
        <f t="shared" si="4"/>
        <v>-22397</v>
      </c>
      <c r="P11" s="187">
        <f t="shared" si="4"/>
        <v>195545</v>
      </c>
      <c r="Q11" s="187">
        <f t="shared" si="4"/>
        <v>0</v>
      </c>
      <c r="R11" s="187">
        <f t="shared" si="4"/>
        <v>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39042</v>
      </c>
      <c r="D12" s="187">
        <f t="shared" si="5"/>
        <v>1516</v>
      </c>
      <c r="E12" s="187">
        <f t="shared" si="5"/>
        <v>307114</v>
      </c>
      <c r="F12" s="187">
        <f t="shared" si="5"/>
        <v>175582</v>
      </c>
      <c r="G12" s="187">
        <f t="shared" si="5"/>
        <v>-9332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663236</v>
      </c>
      <c r="O12" s="190">
        <f>SUMIF(CF.data!$D$4:$D$43, $L12, CF.data!F$4:F$43)</f>
        <v>32431</v>
      </c>
      <c r="P12" s="190">
        <f>SUMIF(CF.data!$D$4:$D$43, $L12, CF.data!G$4:G$43)</f>
        <v>-121067</v>
      </c>
      <c r="Q12" s="190">
        <f>SUMIF(CF.data!$D$4:$D$43, $L12, CF.data!H$4:H$43)</f>
        <v>0</v>
      </c>
      <c r="R12" s="190">
        <f>SUMIF(CF.data!$D$4:$D$43, $L12, CF.data!I$4:I$43)</f>
        <v>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-1968</v>
      </c>
      <c r="D13" s="123">
        <f>SUMIF(PL.data!$D$3:$D$25, FSA!$A13, PL.data!F$3:F$25)</f>
        <v>1472</v>
      </c>
      <c r="E13" s="123">
        <f>SUMIF(PL.data!$D$3:$D$25, FSA!$A13, PL.data!G$3:G$25)</f>
        <v>11258</v>
      </c>
      <c r="F13" s="123">
        <f>SUMIF(PL.data!$D$3:$D$25, FSA!$A13, PL.data!H$3:H$25)</f>
        <v>880</v>
      </c>
      <c r="G13" s="123">
        <f>SUMIF(PL.data!$D$3:$D$25, FSA!$A13, PL.data!I$3:I$25)</f>
        <v>-7790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684580</v>
      </c>
      <c r="O13" s="187">
        <f t="shared" si="6"/>
        <v>10034</v>
      </c>
      <c r="P13" s="187">
        <f t="shared" si="6"/>
        <v>74478</v>
      </c>
      <c r="Q13" s="187">
        <f t="shared" si="6"/>
        <v>0</v>
      </c>
      <c r="R13" s="187">
        <f t="shared" si="6"/>
        <v>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-1913</v>
      </c>
      <c r="D14" s="123">
        <f>-SUMIF(PL.data!$D$3:$D$25, FSA!$A14, PL.data!F$3:F$25)</f>
        <v>-2933</v>
      </c>
      <c r="E14" s="123">
        <f>-SUMIF(PL.data!$D$3:$D$25, FSA!$A14, PL.data!G$3:G$25)</f>
        <v>-1850</v>
      </c>
      <c r="F14" s="123">
        <f>-SUMIF(PL.data!$D$3:$D$25, FSA!$A14, PL.data!H$3:H$25)</f>
        <v>-6800</v>
      </c>
      <c r="G14" s="123">
        <f>-SUMIF(PL.data!$D$3:$D$25, FSA!$A14, PL.data!I$3:I$25)</f>
        <v>-86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-25032</v>
      </c>
      <c r="O14" s="190">
        <f>SUMIF(CF.data!$D$4:$D$43, $L14, CF.data!F$4:F$43)</f>
        <v>-190</v>
      </c>
      <c r="P14" s="190">
        <f>SUMIF(CF.data!$D$4:$D$43, $L14, CF.data!G$4:G$43)</f>
        <v>-176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72802</v>
      </c>
      <c r="D15" s="123">
        <f t="shared" si="7"/>
        <v>86324</v>
      </c>
      <c r="E15" s="123">
        <f t="shared" si="7"/>
        <v>95255</v>
      </c>
      <c r="F15" s="123">
        <f t="shared" si="7"/>
        <v>143685</v>
      </c>
      <c r="G15" s="123">
        <f t="shared" si="7"/>
        <v>-125754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659548</v>
      </c>
      <c r="O15" s="187">
        <f t="shared" si="8"/>
        <v>9844</v>
      </c>
      <c r="P15" s="187">
        <f t="shared" si="8"/>
        <v>74302</v>
      </c>
      <c r="Q15" s="187">
        <f t="shared" si="8"/>
        <v>0</v>
      </c>
      <c r="R15" s="187">
        <f t="shared" si="8"/>
        <v>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107963</v>
      </c>
      <c r="D16" s="175">
        <f>SUMIF(PL.data!$D$3:$D$25, FSA!$A16, PL.data!F$3:F$25)</f>
        <v>86379</v>
      </c>
      <c r="E16" s="175">
        <f>SUMIF(PL.data!$D$3:$D$25, FSA!$A16, PL.data!G$3:G$25)</f>
        <v>411777</v>
      </c>
      <c r="F16" s="175">
        <f>SUMIF(PL.data!$D$3:$D$25, FSA!$A16, PL.data!H$3:H$25)</f>
        <v>313347</v>
      </c>
      <c r="G16" s="175">
        <f>SUMIF(PL.data!$D$3:$D$25, FSA!$A16, PL.data!I$3:I$25)</f>
        <v>-142962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27756</v>
      </c>
      <c r="O16" s="190">
        <f>SUMIF(CF.data!$D$4:$D$43, $L16, CF.data!F$4:F$43)</f>
        <v>88986</v>
      </c>
      <c r="P16" s="190">
        <f>SUMIF(CF.data!$D$4:$D$43, $L16, CF.data!G$4:G$43)</f>
        <v>111992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-19369</v>
      </c>
      <c r="D17" s="123">
        <f>-SUMIF(PL.data!$D$3:$D$25, FSA!$A17, PL.data!F$3:F$25)</f>
        <v>-17129</v>
      </c>
      <c r="E17" s="123">
        <f>-SUMIF(PL.data!$D$3:$D$25, FSA!$A17, PL.data!G$3:G$25)</f>
        <v>-82604</v>
      </c>
      <c r="F17" s="123">
        <f>-SUMIF(PL.data!$D$3:$D$25, FSA!$A17, PL.data!H$3:H$25)</f>
        <v>-61559</v>
      </c>
      <c r="G17" s="123">
        <f>-SUMIF(PL.data!$D$3:$D$25, FSA!$A17, PL.data!I$3:I$25)</f>
        <v>1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-45229</v>
      </c>
      <c r="O17" s="190">
        <f>SUMIF(CF.data!$D$4:$D$43, $L17, CF.data!F$4:F$43)</f>
        <v>-26637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88594</v>
      </c>
      <c r="D18" s="187">
        <f t="shared" si="9"/>
        <v>69250</v>
      </c>
      <c r="E18" s="187">
        <f t="shared" si="9"/>
        <v>329173</v>
      </c>
      <c r="F18" s="187">
        <f t="shared" si="9"/>
        <v>251788</v>
      </c>
      <c r="G18" s="187">
        <f t="shared" si="9"/>
        <v>-142961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642075</v>
      </c>
      <c r="O18" s="194">
        <f t="shared" si="10"/>
        <v>72193</v>
      </c>
      <c r="P18" s="194">
        <f t="shared" si="10"/>
        <v>186294</v>
      </c>
      <c r="Q18" s="194">
        <f t="shared" si="10"/>
        <v>0</v>
      </c>
      <c r="R18" s="194">
        <f t="shared" si="10"/>
        <v>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-607820</v>
      </c>
      <c r="O20" s="190">
        <f>SUMIF(CF.data!$D$4:$D$43, $L20, CF.data!F$4:F$43)</f>
        <v>-156678</v>
      </c>
      <c r="P20" s="190">
        <f>SUMIF(CF.data!$D$4:$D$43, $L20, CF.data!G$4:G$43)</f>
        <v>-176188</v>
      </c>
      <c r="Q20" s="190">
        <f>SUMIF(CF.data!$D$4:$D$43, $L20, CF.data!H$4:H$43)</f>
        <v>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1298</v>
      </c>
      <c r="D21" s="196">
        <f>SUMIF(CF.data!$D$4:$D$43, FSA!$A21, CF.data!F$4:F$43)</f>
        <v>1698</v>
      </c>
      <c r="E21" s="196">
        <f>SUMIF(CF.data!$D$4:$D$43, FSA!$A21, CF.data!G$4:G$43)</f>
        <v>1503</v>
      </c>
      <c r="F21" s="196">
        <f>SUMIF(CF.data!$D$4:$D$43, FSA!$A21, CF.data!H$4:H$43)</f>
        <v>0</v>
      </c>
      <c r="G21" s="196">
        <f>SUMIF(CF.data!$D$4:$D$43, FSA!$A21, CF.data!I$4:I$43)</f>
        <v>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34255</v>
      </c>
      <c r="O21" s="198">
        <f t="shared" si="11"/>
        <v>-84485</v>
      </c>
      <c r="P21" s="198">
        <f t="shared" si="11"/>
        <v>10106</v>
      </c>
      <c r="Q21" s="198">
        <f t="shared" si="11"/>
        <v>0</v>
      </c>
      <c r="R21" s="198">
        <f t="shared" si="11"/>
        <v>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-9718</v>
      </c>
      <c r="O22" s="190">
        <f>SUMIF(CF.data!$D$4:$D$43, $L22, CF.data!F$4:F$43)</f>
        <v>-2780</v>
      </c>
      <c r="P22" s="190">
        <f>SUMIF(CF.data!$D$4:$D$43, $L22, CF.data!G$4:G$43)</f>
        <v>-2800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-17756</v>
      </c>
      <c r="O23" s="190">
        <f>SUMIF(CF.data!$D$4:$D$43, $L23, CF.data!F$4:F$43)</f>
        <v>56332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6781</v>
      </c>
      <c r="O24" s="199">
        <f t="shared" si="12"/>
        <v>-30933</v>
      </c>
      <c r="P24" s="199">
        <f t="shared" si="12"/>
        <v>7306</v>
      </c>
      <c r="Q24" s="199">
        <f t="shared" si="12"/>
        <v>0</v>
      </c>
      <c r="R24" s="199">
        <f t="shared" si="12"/>
        <v>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40340</v>
      </c>
      <c r="D25" s="196">
        <f t="shared" si="13"/>
        <v>3214</v>
      </c>
      <c r="E25" s="196">
        <f t="shared" si="13"/>
        <v>308617</v>
      </c>
      <c r="F25" s="196">
        <f t="shared" si="13"/>
        <v>175582</v>
      </c>
      <c r="G25" s="196">
        <f t="shared" si="13"/>
        <v>-9332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1</v>
      </c>
      <c r="O25" s="200">
        <f>O24-CF.data!F40</f>
        <v>-1</v>
      </c>
      <c r="P25" s="200">
        <f>P24-CF.data!G40</f>
        <v>-1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40340</v>
      </c>
      <c r="D26" s="196">
        <f t="shared" si="14"/>
        <v>3214</v>
      </c>
      <c r="E26" s="196">
        <f t="shared" si="14"/>
        <v>308617</v>
      </c>
      <c r="F26" s="196">
        <f t="shared" si="14"/>
        <v>175582</v>
      </c>
      <c r="G26" s="196">
        <f t="shared" si="14"/>
        <v>-9332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967401</v>
      </c>
      <c r="D29" s="202">
        <f>SUMIF(BS.data!$D$5:$D$116,FSA!$A29,BS.data!F$5:F$116)</f>
        <v>1074615</v>
      </c>
      <c r="E29" s="202">
        <f>SUMIF(BS.data!$D$5:$D$116,FSA!$A29,BS.data!G$5:G$116)</f>
        <v>1370515</v>
      </c>
      <c r="F29" s="202">
        <f>SUMIF(BS.data!$D$5:$D$116,FSA!$A29,BS.data!H$5:H$116)</f>
        <v>1094828</v>
      </c>
      <c r="G29" s="202">
        <f>SUMIF(BS.data!$D$5:$D$116,FSA!$A29,BS.data!I$5:I$116)</f>
        <v>769179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16202</v>
      </c>
      <c r="D30" s="202">
        <f>SUMIF(BS.data!$D$5:$D$116,FSA!$A30,BS.data!F$5:F$116)</f>
        <v>15044</v>
      </c>
      <c r="E30" s="202">
        <f>SUMIF(BS.data!$D$5:$D$116,FSA!$A30,BS.data!G$5:G$116)</f>
        <v>56022</v>
      </c>
      <c r="F30" s="202">
        <f>SUMIF(BS.data!$D$5:$D$116,FSA!$A30,BS.data!H$5:H$116)</f>
        <v>84741</v>
      </c>
      <c r="G30" s="202">
        <f>SUMIF(BS.data!$D$5:$D$116,FSA!$A30,BS.data!I$5:I$116)</f>
        <v>82824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-0.75714077315827866</v>
      </c>
      <c r="P30" s="204">
        <f t="shared" si="17"/>
        <v>20.001153291686688</v>
      </c>
      <c r="Q30" s="204">
        <f t="shared" si="17"/>
        <v>-0.41717463629832008</v>
      </c>
      <c r="R30" s="204">
        <f t="shared" si="17"/>
        <v>-0.99327874934485472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401684</v>
      </c>
      <c r="D31" s="202">
        <f>SUMIF(BS.data!$D$5:$D$116,FSA!$A31,BS.data!F$5:F$116)</f>
        <v>746425</v>
      </c>
      <c r="E31" s="202">
        <f>SUMIF(BS.data!$D$5:$D$116,FSA!$A31,BS.data!G$5:G$116)</f>
        <v>575171</v>
      </c>
      <c r="F31" s="202">
        <f>SUMIF(BS.data!$D$5:$D$116,FSA!$A31,BS.data!H$5:H$116)</f>
        <v>282756</v>
      </c>
      <c r="G31" s="202">
        <f>SUMIF(BS.data!$D$5:$D$116,FSA!$A31,BS.data!I$5:I$116)</f>
        <v>400829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0.2612983223924143</v>
      </c>
      <c r="O31" s="205">
        <f t="shared" si="18"/>
        <v>0.19663623258049015</v>
      </c>
      <c r="P31" s="205">
        <f t="shared" si="18"/>
        <v>0.38975342879501368</v>
      </c>
      <c r="Q31" s="205">
        <f t="shared" si="18"/>
        <v>0.38624420674912502</v>
      </c>
      <c r="R31" s="205">
        <f t="shared" si="18"/>
        <v>0.29322429906542058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13615</v>
      </c>
      <c r="D32" s="202">
        <f>SUMIF(BS.data!$D$5:$D$116,FSA!$A32,BS.data!F$5:F$116)</f>
        <v>4063</v>
      </c>
      <c r="E32" s="202">
        <f>SUMIF(BS.data!$D$5:$D$116,FSA!$A32,BS.data!G$5:G$116)</f>
        <v>1338</v>
      </c>
      <c r="F32" s="202">
        <f>SUMIF(BS.data!$D$5:$D$116,FSA!$A32,BS.data!H$5:H$116)</f>
        <v>1173</v>
      </c>
      <c r="G32" s="202">
        <f>SUMIF(BS.data!$D$5:$D$116,FSA!$A32,BS.data!I$5:I$116)</f>
        <v>341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0.23539022611232677</v>
      </c>
      <c r="O32" s="206">
        <f t="shared" si="19"/>
        <v>7.7222489187890431E-2</v>
      </c>
      <c r="P32" s="206">
        <f t="shared" si="19"/>
        <v>0.35308122480173165</v>
      </c>
      <c r="Q32" s="206">
        <f t="shared" si="19"/>
        <v>0.3446643202487491</v>
      </c>
      <c r="R32" s="206">
        <f t="shared" si="19"/>
        <v>-2.7254672897196262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152</v>
      </c>
      <c r="D33" s="202">
        <f>SUMIF(BS.data!$D$5:$D$116,FSA!$A33,BS.data!F$5:F$116)</f>
        <v>107</v>
      </c>
      <c r="E33" s="202">
        <f>SUMIF(BS.data!$D$5:$D$116,FSA!$A33,BS.data!G$5:G$116)</f>
        <v>34</v>
      </c>
      <c r="F33" s="202">
        <f>SUMIF(BS.data!$D$5:$D$116,FSA!$A33,BS.data!H$5:H$116)</f>
        <v>55</v>
      </c>
      <c r="G33" s="202">
        <f>SUMIF(BS.data!$D$5:$D$116,FSA!$A33,BS.data!I$5:I$116)</f>
        <v>21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0.124545587162655</v>
      </c>
      <c r="O33" s="205">
        <f t="shared" si="20"/>
        <v>-0.53813070639115812</v>
      </c>
      <c r="P33" s="205">
        <f t="shared" si="20"/>
        <v>0.2237182919406728</v>
      </c>
      <c r="Q33" s="205">
        <f t="shared" si="20"/>
        <v>0</v>
      </c>
      <c r="R33" s="205">
        <f t="shared" si="20"/>
        <v>0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122684</v>
      </c>
      <c r="D34" s="202">
        <f>SUMIF(BS.data!$D$5:$D$116,FSA!$A34,BS.data!F$5:F$116)</f>
        <v>217512</v>
      </c>
      <c r="E34" s="202">
        <f>SUMIF(BS.data!$D$5:$D$116,FSA!$A34,BS.data!G$5:G$116)</f>
        <v>97879</v>
      </c>
      <c r="F34" s="202">
        <f>SUMIF(BS.data!$D$5:$D$116,FSA!$A34,BS.data!H$5:H$116)</f>
        <v>83247</v>
      </c>
      <c r="G34" s="202">
        <f>SUMIF(BS.data!$D$5:$D$116,FSA!$A34,BS.data!I$5:I$116)</f>
        <v>72806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0.13810496886870424</v>
      </c>
      <c r="P34" s="207">
        <f t="shared" si="21"/>
        <v>0.49209382008101887</v>
      </c>
      <c r="Q34" s="207">
        <f t="shared" si="21"/>
        <v>0.31226755283920826</v>
      </c>
      <c r="R34" s="207">
        <f t="shared" si="21"/>
        <v>-0.14575019382217325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116765</v>
      </c>
      <c r="D35" s="202">
        <f>SUMIF(BS.data!$D$5:$D$116,FSA!$A35,BS.data!F$5:F$116)</f>
        <v>67985</v>
      </c>
      <c r="E35" s="202">
        <f>SUMIF(BS.data!$D$5:$D$116,FSA!$A35,BS.data!G$5:G$116)</f>
        <v>81523</v>
      </c>
      <c r="F35" s="202">
        <f>SUMIF(BS.data!$D$5:$D$116,FSA!$A35,BS.data!H$5:H$116)</f>
        <v>73797</v>
      </c>
      <c r="G35" s="202">
        <f>SUMIF(BS.data!$D$5:$D$116,FSA!$A35,BS.data!I$5:I$116)</f>
        <v>155332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137.01093224411341</v>
      </c>
      <c r="P35" s="131">
        <f t="shared" si="22"/>
        <v>14.838141883697835</v>
      </c>
      <c r="Q35" s="131">
        <f t="shared" si="22"/>
        <v>50.427532590410053</v>
      </c>
      <c r="R35" s="131">
        <f t="shared" si="22"/>
        <v>8931.2536507009354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62062</v>
      </c>
      <c r="D36" s="202">
        <f>SUMIF(BS.data!$D$5:$D$116,FSA!$A36,BS.data!F$5:F$116)</f>
        <v>60298</v>
      </c>
      <c r="E36" s="202">
        <f>SUMIF(BS.data!$D$5:$D$116,FSA!$A36,BS.data!G$5:G$116)</f>
        <v>21374</v>
      </c>
      <c r="F36" s="202">
        <f>SUMIF(BS.data!$D$5:$D$116,FSA!$A36,BS.data!H$5:H$116)</f>
        <v>20785</v>
      </c>
      <c r="G36" s="202">
        <f>SUMIF(BS.data!$D$5:$D$116,FSA!$A36,BS.data!I$5:I$116)</f>
        <v>15418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6266.5956603660725</v>
      </c>
      <c r="P36" s="131">
        <f t="shared" si="23"/>
        <v>452.1796523040062</v>
      </c>
      <c r="Q36" s="131">
        <f t="shared" si="23"/>
        <v>500.76496409895572</v>
      </c>
      <c r="R36" s="131">
        <f t="shared" si="23"/>
        <v>51551.348140495866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581</v>
      </c>
      <c r="D37" s="202">
        <f>SUMIF(BS.data!$D$5:$D$116,FSA!$A37,BS.data!F$5:F$116)</f>
        <v>512</v>
      </c>
      <c r="E37" s="202">
        <f>SUMIF(BS.data!$D$5:$D$116,FSA!$A37,BS.data!G$5:G$116)</f>
        <v>468</v>
      </c>
      <c r="F37" s="202">
        <f>SUMIF(BS.data!$D$5:$D$116,FSA!$A37,BS.data!H$5:H$116)</f>
        <v>468</v>
      </c>
      <c r="G37" s="202">
        <f>SUMIF(BS.data!$D$5:$D$116,FSA!$A37,BS.data!I$5:I$116)</f>
        <v>468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553.72233520756072</v>
      </c>
      <c r="P37" s="131">
        <f t="shared" si="24"/>
        <v>32.621288646167862</v>
      </c>
      <c r="Q37" s="131">
        <f t="shared" si="24"/>
        <v>54.527321574208813</v>
      </c>
      <c r="R37" s="131">
        <f t="shared" si="24"/>
        <v>6691.4152892561988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1701146</v>
      </c>
      <c r="D38" s="208">
        <f t="shared" si="25"/>
        <v>2186561</v>
      </c>
      <c r="E38" s="208">
        <f t="shared" si="25"/>
        <v>2204324</v>
      </c>
      <c r="F38" s="208">
        <f t="shared" si="25"/>
        <v>1641850</v>
      </c>
      <c r="G38" s="208">
        <f t="shared" si="25"/>
        <v>1497218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-608814</v>
      </c>
      <c r="O38" s="209">
        <f t="shared" si="26"/>
        <v>-683384</v>
      </c>
      <c r="P38" s="209">
        <f t="shared" si="26"/>
        <v>-382191</v>
      </c>
      <c r="Q38" s="209">
        <f t="shared" si="26"/>
        <v>-143667</v>
      </c>
      <c r="R38" s="209">
        <f t="shared" si="26"/>
        <v>-46984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-15.523762614127824</v>
      </c>
      <c r="P39" s="133">
        <f t="shared" si="27"/>
        <v>-0.60954925703720997</v>
      </c>
      <c r="Q39" s="133">
        <f t="shared" si="27"/>
        <v>-0.51612491632788871</v>
      </c>
      <c r="R39" s="133">
        <f t="shared" si="27"/>
        <v>-27.840391355140188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53503</v>
      </c>
      <c r="D40" s="202">
        <f>SUMIF(BS.data!$D$5:$D$116,FSA!$A40,BS.data!F$5:F$116)</f>
        <v>47945</v>
      </c>
      <c r="E40" s="202">
        <f>SUMIF(BS.data!$D$5:$D$116,FSA!$A40,BS.data!G$5:G$116)</f>
        <v>47398</v>
      </c>
      <c r="F40" s="202">
        <f>SUMIF(BS.data!$D$5:$D$116,FSA!$A40,BS.data!H$5:H$116)</f>
        <v>46020</v>
      </c>
      <c r="G40" s="202">
        <f>SUMIF(BS.data!$D$5:$D$116,FSA!$A40,BS.data!I$5:I$116)</f>
        <v>42710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0.68028767571101667</v>
      </c>
      <c r="P40" s="210">
        <f t="shared" si="28"/>
        <v>21.404349103732002</v>
      </c>
      <c r="Q40" s="210">
        <f t="shared" si="28"/>
        <v>24.167034322445978</v>
      </c>
      <c r="R40" s="210">
        <f t="shared" si="28"/>
        <v>0.18915559484020661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14438</v>
      </c>
      <c r="D41" s="202">
        <f>SUMIF(BS.data!$D$5:$D$116,FSA!$A41,BS.data!F$5:F$116)</f>
        <v>2118</v>
      </c>
      <c r="E41" s="202">
        <f>SUMIF(BS.data!$D$5:$D$116,FSA!$A41,BS.data!G$5:G$116)</f>
        <v>229</v>
      </c>
      <c r="F41" s="202">
        <f>SUMIF(BS.data!$D$5:$D$116,FSA!$A41,BS.data!H$5:H$116)</f>
        <v>8</v>
      </c>
      <c r="G41" s="202">
        <f>SUMIF(BS.data!$D$5:$D$116,FSA!$A41,BS.data!I$5:I$116)</f>
        <v>34012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19.285053929121727</v>
      </c>
      <c r="O41" s="137">
        <f t="shared" si="29"/>
        <v>0.11189634864546526</v>
      </c>
      <c r="P41" s="137">
        <f t="shared" si="29"/>
        <v>0.11709913506320692</v>
      </c>
      <c r="Q41" s="137" t="e">
        <f t="shared" si="29"/>
        <v>#DIV/0!</v>
      </c>
      <c r="R41" s="137" t="e">
        <f t="shared" si="29"/>
        <v>#DIV/0!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957800</v>
      </c>
      <c r="D42" s="202">
        <f>SUMIF(BS.data!$D$5:$D$116,FSA!$A42,BS.data!F$5:F$116)</f>
        <v>1390436</v>
      </c>
      <c r="E42" s="202">
        <f>SUMIF(BS.data!$D$5:$D$116,FSA!$A42,BS.data!G$5:G$116)</f>
        <v>967129</v>
      </c>
      <c r="F42" s="202">
        <f>SUMIF(BS.data!$D$5:$D$116,FSA!$A42,BS.data!H$5:H$116)</f>
        <v>466364</v>
      </c>
      <c r="G42" s="202">
        <f>SUMIF(BS.data!$D$5:$D$116,FSA!$A42,BS.data!I$5:I$116)</f>
        <v>454277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0.14606564551422319</v>
      </c>
      <c r="O42" s="138">
        <f t="shared" si="30"/>
        <v>4.5651129264776547E-3</v>
      </c>
      <c r="P42" s="138">
        <f t="shared" si="30"/>
        <v>2.0135733146620173E-4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14726</v>
      </c>
      <c r="D43" s="202">
        <f>SUMIF(BS.data!$D$5:$D$116,FSA!$A43,BS.data!F$5:F$116)</f>
        <v>8524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54752</v>
      </c>
      <c r="D44" s="202">
        <f>SUMIF(BS.data!$D$5:$D$116,FSA!$A44,BS.data!F$5:F$116)</f>
        <v>41399</v>
      </c>
      <c r="E44" s="202">
        <f>SUMIF(BS.data!$D$5:$D$116,FSA!$A44,BS.data!G$5:G$116)</f>
        <v>83456</v>
      </c>
      <c r="F44" s="202">
        <f>SUMIF(BS.data!$D$5:$D$116,FSA!$A44,BS.data!H$5:H$116)</f>
        <v>62267</v>
      </c>
      <c r="G44" s="202">
        <f>SUMIF(BS.data!$D$5:$D$116,FSA!$A44,BS.data!I$5:I$116)</f>
        <v>65285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7063</v>
      </c>
      <c r="D45" s="202">
        <f>SUMIF(BS.data!$D$5:$D$116,FSA!$A45,BS.data!F$5:F$116)</f>
        <v>1608</v>
      </c>
      <c r="E45" s="202">
        <f>SUMIF(BS.data!$D$5:$D$116,FSA!$A45,BS.data!G$5:G$116)</f>
        <v>119556</v>
      </c>
      <c r="F45" s="202">
        <f>SUMIF(BS.data!$D$5:$D$116,FSA!$A45,BS.data!H$5:H$116)</f>
        <v>3283</v>
      </c>
      <c r="G45" s="202">
        <f>SUMIF(BS.data!$D$5:$D$116,FSA!$A45,BS.data!I$5:I$116)</f>
        <v>4279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4.6798662445878179E-2</v>
      </c>
      <c r="O45" s="136">
        <f t="shared" si="31"/>
        <v>3.5781715577640642E-2</v>
      </c>
      <c r="P45" s="136">
        <f t="shared" si="31"/>
        <v>0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2780</v>
      </c>
      <c r="D46" s="202">
        <f>SUMIF(BS.data!$D$5:$D$116,FSA!$A46,BS.data!F$5:F$116)</f>
        <v>2800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0.50669719367081323</v>
      </c>
      <c r="O46" s="137">
        <f t="shared" si="32"/>
        <v>0.44230067749631768</v>
      </c>
      <c r="P46" s="137">
        <f t="shared" si="32"/>
        <v>0.81013707044363126</v>
      </c>
      <c r="Q46" s="137">
        <f t="shared" si="32"/>
        <v>1.8408542725740644</v>
      </c>
      <c r="R46" s="137">
        <f t="shared" si="32"/>
        <v>1.4930207155618977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23993</v>
      </c>
      <c r="D47" s="202">
        <f>SUMIF(BS.data!$D$5:$D$116,FSA!$A47,BS.data!F$5:F$116)</f>
        <v>21193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0.66368368864650473</v>
      </c>
      <c r="O47" s="211">
        <f t="shared" si="33"/>
        <v>7.4651524579962665</v>
      </c>
      <c r="P47" s="211">
        <f t="shared" si="33"/>
        <v>0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26773</v>
      </c>
      <c r="D48" s="208">
        <f t="shared" si="34"/>
        <v>23993</v>
      </c>
      <c r="E48" s="208">
        <f t="shared" si="34"/>
        <v>0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0.66368368864650473</v>
      </c>
      <c r="O48" s="174">
        <f t="shared" si="35"/>
        <v>7.4651524579962665</v>
      </c>
      <c r="P48" s="174">
        <f t="shared" si="35"/>
        <v>0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1129055</v>
      </c>
      <c r="D49" s="208">
        <f t="shared" si="36"/>
        <v>1516023</v>
      </c>
      <c r="E49" s="208">
        <f t="shared" si="36"/>
        <v>1217768</v>
      </c>
      <c r="F49" s="208">
        <f t="shared" si="36"/>
        <v>577942</v>
      </c>
      <c r="G49" s="208">
        <f t="shared" si="36"/>
        <v>600563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0.79722108093975275</v>
      </c>
      <c r="O49" s="136">
        <f t="shared" si="37"/>
        <v>-0.93348059850789811</v>
      </c>
      <c r="P49" s="136" t="e">
        <f t="shared" si="37"/>
        <v>#DIV/0!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25.569790460538602</v>
      </c>
      <c r="O50" s="136">
        <f t="shared" si="38"/>
        <v>0.4182053098820489</v>
      </c>
      <c r="P50" s="136" t="e">
        <f t="shared" si="38"/>
        <v>#DIV/0!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450153</v>
      </c>
      <c r="D51" s="202">
        <f>SUMIF(BS.data!$D$5:$D$116,FSA!$A51,BS.data!F$5:F$116)</f>
        <v>506484</v>
      </c>
      <c r="E51" s="202">
        <f>SUMIF(BS.data!$D$5:$D$116,FSA!$A51,BS.data!G$5:G$116)</f>
        <v>650276</v>
      </c>
      <c r="F51" s="202">
        <f>SUMIF(BS.data!$D$5:$D$116,FSA!$A51,BS.data!H$5:H$116)</f>
        <v>743739</v>
      </c>
      <c r="G51" s="202">
        <f>SUMIF(BS.data!$D$5:$D$116,FSA!$A51,BS.data!I$5:I$116)</f>
        <v>743739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24.634818660590895</v>
      </c>
      <c r="O51" s="136">
        <f t="shared" si="39"/>
        <v>0.41028633351394156</v>
      </c>
      <c r="P51" s="136" t="e">
        <f t="shared" si="39"/>
        <v>#DIV/0!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109394</v>
      </c>
      <c r="D52" s="202">
        <f>SUMIF(BS.data!$D$5:$D$116,FSA!$A52,BS.data!F$5:F$116)</f>
        <v>150900</v>
      </c>
      <c r="E52" s="202">
        <f>SUMIF(BS.data!$D$5:$D$116,FSA!$A52,BS.data!G$5:G$116)</f>
        <v>336283</v>
      </c>
      <c r="F52" s="202">
        <f>SUMIF(BS.data!$D$5:$D$116,FSA!$A52,BS.data!H$5:H$116)</f>
        <v>320168</v>
      </c>
      <c r="G52" s="202">
        <f>SUMIF(BS.data!$D$5:$D$116,FSA!$A52,BS.data!I$5:I$116)</f>
        <v>152914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23.982183543121803</v>
      </c>
      <c r="O52" s="136">
        <f t="shared" si="40"/>
        <v>3.0089192681198682</v>
      </c>
      <c r="P52" s="136" t="e">
        <f t="shared" si="40"/>
        <v>#DIV/0!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12542</v>
      </c>
      <c r="D53" s="202">
        <f>SUMIF(BS.data!$D$5:$D$116,FSA!$A53,BS.data!F$5:F$116)</f>
        <v>13154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4.4706459918979667E-2</v>
      </c>
      <c r="O53" s="172">
        <f t="shared" si="41"/>
        <v>3.4545614234641794E-2</v>
      </c>
      <c r="P53" s="172">
        <f t="shared" si="41"/>
        <v>0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572089</v>
      </c>
      <c r="D54" s="212">
        <f t="shared" si="42"/>
        <v>670538</v>
      </c>
      <c r="E54" s="212">
        <f t="shared" si="42"/>
        <v>986559</v>
      </c>
      <c r="F54" s="212">
        <f t="shared" si="42"/>
        <v>1063907</v>
      </c>
      <c r="G54" s="212">
        <f t="shared" si="42"/>
        <v>896653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1701144</v>
      </c>
      <c r="D55" s="208">
        <f t="shared" si="43"/>
        <v>2186561</v>
      </c>
      <c r="E55" s="208">
        <f t="shared" si="43"/>
        <v>2204327</v>
      </c>
      <c r="F55" s="208">
        <f t="shared" si="43"/>
        <v>1641849</v>
      </c>
      <c r="G55" s="208">
        <f t="shared" si="43"/>
        <v>1497216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-1.644198717332443</v>
      </c>
      <c r="O55" s="137">
        <f t="shared" si="44"/>
        <v>-1.5668343926816974</v>
      </c>
      <c r="P55" s="137">
        <f t="shared" si="44"/>
        <v>-1.3891870633180581</v>
      </c>
      <c r="Q55" s="137">
        <f t="shared" si="44"/>
        <v>-1.0290636305616938</v>
      </c>
      <c r="R55" s="137">
        <f t="shared" si="44"/>
        <v>-0.85783352088266029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2</v>
      </c>
      <c r="D56" s="191">
        <f t="shared" si="45"/>
        <v>0</v>
      </c>
      <c r="E56" s="191">
        <f t="shared" si="45"/>
        <v>-3</v>
      </c>
      <c r="F56" s="191">
        <f t="shared" si="45"/>
        <v>1</v>
      </c>
      <c r="G56" s="191">
        <f t="shared" si="45"/>
        <v>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-23.317501239464551</v>
      </c>
      <c r="O56" s="211">
        <f t="shared" si="46"/>
        <v>-326.88923459863099</v>
      </c>
      <c r="P56" s="211">
        <f t="shared" si="46"/>
        <v>-4.4408279517978597</v>
      </c>
      <c r="Q56" s="211">
        <f t="shared" si="46"/>
        <v>-6.2354227654315366</v>
      </c>
      <c r="R56" s="211">
        <f t="shared" si="46"/>
        <v>82.423810544363477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-23.317501239464551</v>
      </c>
      <c r="O57" s="211">
        <f t="shared" si="47"/>
        <v>-326.88923459863099</v>
      </c>
      <c r="P57" s="211">
        <f t="shared" si="47"/>
        <v>-4.4408279517978597</v>
      </c>
      <c r="Q57" s="211">
        <f t="shared" si="47"/>
        <v>-6.2354227654315366</v>
      </c>
      <c r="R57" s="211">
        <f t="shared" si="47"/>
        <v>82.423810544363477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-2.2691223310384128E-2</v>
      </c>
      <c r="O58" s="136">
        <f t="shared" si="48"/>
        <v>2.1317847903432444E-2</v>
      </c>
      <c r="P58" s="136">
        <f t="shared" si="48"/>
        <v>-0.1426799414818517</v>
      </c>
      <c r="Q58" s="136">
        <f t="shared" si="48"/>
        <v>0</v>
      </c>
      <c r="R58" s="136">
        <f t="shared" si="48"/>
        <v>0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-0.72779036983802314</v>
      </c>
      <c r="O59" s="136">
        <f t="shared" si="49"/>
        <v>-9.5505329224021586E-3</v>
      </c>
      <c r="P59" s="136">
        <f t="shared" si="49"/>
        <v>-5.4343075413257058E-2</v>
      </c>
      <c r="Q59" s="136">
        <f t="shared" si="49"/>
        <v>0</v>
      </c>
      <c r="R59" s="136">
        <f t="shared" si="49"/>
        <v>0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-0.70117836169027503</v>
      </c>
      <c r="O60" s="136">
        <f t="shared" si="50"/>
        <v>-9.3696876707321953E-3</v>
      </c>
      <c r="P60" s="136">
        <f t="shared" si="50"/>
        <v>-5.4214656534222534E-2</v>
      </c>
      <c r="Q60" s="136">
        <f t="shared" si="50"/>
        <v>0</v>
      </c>
      <c r="R60" s="136">
        <f t="shared" si="50"/>
        <v>0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-0.68260247409177699</v>
      </c>
      <c r="O61" s="136">
        <f t="shared" si="51"/>
        <v>-6.8714532914787615E-2</v>
      </c>
      <c r="P61" s="136">
        <f t="shared" si="51"/>
        <v>-0.13592992415259958</v>
      </c>
      <c r="Q61" s="136">
        <f t="shared" si="51"/>
        <v>0</v>
      </c>
      <c r="R61" s="136">
        <f t="shared" si="51"/>
        <v>0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20.408782017773131</v>
      </c>
      <c r="O64" s="211">
        <f t="shared" si="52"/>
        <v>0.51687691783157175</v>
      </c>
      <c r="P64" s="211">
        <f t="shared" si="52"/>
        <v>166.00756756756758</v>
      </c>
      <c r="Q64" s="211">
        <f t="shared" si="52"/>
        <v>25.820882352941176</v>
      </c>
      <c r="R64" s="211">
        <f t="shared" si="52"/>
        <v>-108.51162790697674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21.087297438578151</v>
      </c>
      <c r="O65" s="216">
        <f t="shared" si="53"/>
        <v>1.0958063416297306</v>
      </c>
      <c r="P65" s="216">
        <f t="shared" si="53"/>
        <v>166.82</v>
      </c>
      <c r="Q65" s="216">
        <f t="shared" si="53"/>
        <v>25.820882352941176</v>
      </c>
      <c r="R65" s="216">
        <f t="shared" si="53"/>
        <v>-108.51162790697674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12.389541088580577</v>
      </c>
      <c r="O66" s="140">
        <f t="shared" si="54"/>
        <v>-6.6310051107325387</v>
      </c>
      <c r="P66" s="140">
        <f t="shared" si="54"/>
        <v>106.7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4.4187393526405447</v>
      </c>
      <c r="P67" s="211">
        <f t="shared" si="55"/>
        <v>41.258378378378382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-63183</v>
      </c>
      <c r="O74" s="218">
        <f t="shared" si="56"/>
        <v>-78195</v>
      </c>
      <c r="P74" s="218">
        <f t="shared" si="56"/>
        <v>-71106</v>
      </c>
      <c r="Q74" s="218">
        <f t="shared" si="56"/>
        <v>-116583</v>
      </c>
      <c r="R74" s="218">
        <f t="shared" si="56"/>
        <v>143966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-241804.07827154981</v>
      </c>
      <c r="O75" s="219">
        <f t="shared" si="57"/>
        <v>-397663.23313782993</v>
      </c>
      <c r="P75" s="219">
        <f t="shared" si="57"/>
        <v>-182438.42066979577</v>
      </c>
      <c r="Q75" s="219">
        <f t="shared" si="57"/>
        <v>-301837.53688174667</v>
      </c>
      <c r="R75" s="219">
        <f t="shared" si="57"/>
        <v>490975.68127490039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2.4109647163912458</v>
      </c>
      <c r="O76" s="138">
        <f t="shared" si="58"/>
        <v>10.554618768328446</v>
      </c>
      <c r="P76" s="138">
        <f t="shared" si="58"/>
        <v>1.2087233724032864</v>
      </c>
      <c r="Q76" s="138">
        <f t="shared" si="58"/>
        <v>1.5925016771360616</v>
      </c>
      <c r="R76" s="138">
        <f t="shared" si="58"/>
        <v>-142.39243027888446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107963</v>
      </c>
      <c r="F4" s="264">
        <v>86379</v>
      </c>
      <c r="G4" s="264">
        <v>411777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1298</v>
      </c>
      <c r="F6" s="264">
        <v>1698</v>
      </c>
      <c r="G6" s="264">
        <v>1503</v>
      </c>
      <c r="H6" s="264">
        <v>0</v>
      </c>
      <c r="I6" s="264">
        <v>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-971</v>
      </c>
      <c r="F7" s="264">
        <v>12103</v>
      </c>
      <c r="G7" s="264">
        <v>-7118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-68531</v>
      </c>
      <c r="F9" s="264">
        <v>-103141</v>
      </c>
      <c r="G9" s="264">
        <v>-139374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1913</v>
      </c>
      <c r="F10" s="264">
        <v>2933</v>
      </c>
      <c r="G10" s="264">
        <v>1850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41673</v>
      </c>
      <c r="F12" s="301">
        <v>-28</v>
      </c>
      <c r="G12" s="301">
        <v>268639</v>
      </c>
      <c r="H12" s="301">
        <v>0</v>
      </c>
      <c r="I12" s="301">
        <v>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30401</v>
      </c>
      <c r="F13" s="264">
        <v>-6145</v>
      </c>
      <c r="G13" s="264">
        <v>-60149</v>
      </c>
      <c r="H13" s="264">
        <v>0</v>
      </c>
      <c r="I13" s="264">
        <v>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-226871</v>
      </c>
      <c r="F14" s="264">
        <v>-344741</v>
      </c>
      <c r="G14" s="264">
        <v>162382</v>
      </c>
      <c r="H14" s="264">
        <v>0</v>
      </c>
      <c r="I14" s="264">
        <v>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912534</v>
      </c>
      <c r="F15" s="264">
        <v>400076</v>
      </c>
      <c r="G15" s="264">
        <v>-249338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-51013</v>
      </c>
      <c r="F16" s="264">
        <v>-14650</v>
      </c>
      <c r="G16" s="264">
        <v>27134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159468</v>
      </c>
      <c r="F17" s="264">
        <v>-107587</v>
      </c>
      <c r="G17" s="264">
        <v>-23198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-1874</v>
      </c>
      <c r="F18" s="264">
        <v>-2935</v>
      </c>
      <c r="G18" s="264">
        <v>-1850</v>
      </c>
      <c r="H18" s="264">
        <v>0</v>
      </c>
      <c r="I18" s="264">
        <v>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-18455</v>
      </c>
      <c r="F19" s="264">
        <v>-19434</v>
      </c>
      <c r="G19" s="264">
        <v>-71244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-1815</v>
      </c>
      <c r="F21" s="264">
        <v>-2109</v>
      </c>
      <c r="G21" s="264">
        <v>-1096</v>
      </c>
      <c r="H21" s="264">
        <v>0</v>
      </c>
      <c r="I21" s="264">
        <v>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844048</v>
      </c>
      <c r="F22" s="301">
        <v>-97551</v>
      </c>
      <c r="G22" s="301">
        <v>51280</v>
      </c>
      <c r="H22" s="301">
        <v>0</v>
      </c>
      <c r="I22" s="301">
        <v>0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-25391</v>
      </c>
      <c r="F24" s="264">
        <v>-190</v>
      </c>
      <c r="G24" s="264">
        <v>-176</v>
      </c>
      <c r="H24" s="264">
        <v>0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359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-1071899</v>
      </c>
      <c r="F26" s="264">
        <v>-1546948</v>
      </c>
      <c r="G26" s="264">
        <v>-1755340</v>
      </c>
      <c r="H26" s="264">
        <v>0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270200</v>
      </c>
      <c r="F27" s="264">
        <v>1501857</v>
      </c>
      <c r="G27" s="264">
        <v>1600929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-8589</v>
      </c>
      <c r="F28" s="264">
        <v>-4000</v>
      </c>
      <c r="G28" s="264">
        <v>-7364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43000</v>
      </c>
      <c r="F29" s="264">
        <v>0</v>
      </c>
      <c r="G29" s="264">
        <v>8785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27756</v>
      </c>
      <c r="F30" s="264">
        <v>88986</v>
      </c>
      <c r="G30" s="264">
        <v>111992</v>
      </c>
      <c r="H30" s="264">
        <v>0</v>
      </c>
      <c r="I30" s="264">
        <v>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-764564</v>
      </c>
      <c r="F31" s="301">
        <v>39705</v>
      </c>
      <c r="G31" s="301">
        <v>-41173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56332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-17756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33892</v>
      </c>
      <c r="F35" s="264">
        <v>90000</v>
      </c>
      <c r="G35" s="264">
        <v>25000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-43610</v>
      </c>
      <c r="F36" s="264">
        <v>-92780</v>
      </c>
      <c r="G36" s="264">
        <v>-27800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-45229</v>
      </c>
      <c r="F38" s="264">
        <v>-26637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-72703</v>
      </c>
      <c r="F39" s="301">
        <v>26915</v>
      </c>
      <c r="G39" s="301">
        <v>-2800</v>
      </c>
      <c r="H39" s="301">
        <v>0</v>
      </c>
      <c r="I39" s="301">
        <v>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6780</v>
      </c>
      <c r="F40" s="301">
        <v>-30932</v>
      </c>
      <c r="G40" s="301">
        <v>7307</v>
      </c>
      <c r="H40" s="301">
        <v>0</v>
      </c>
      <c r="I40" s="301">
        <v>0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34520</v>
      </c>
      <c r="F41" s="301">
        <v>41301</v>
      </c>
      <c r="G41" s="301">
        <v>10369</v>
      </c>
      <c r="H41" s="301">
        <v>0</v>
      </c>
      <c r="I41" s="301">
        <v>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41301</v>
      </c>
      <c r="F43" s="301">
        <v>10369</v>
      </c>
      <c r="G43" s="301">
        <v>17676</v>
      </c>
      <c r="H43" s="301">
        <v>0</v>
      </c>
      <c r="I43" s="301">
        <v>0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-0.73870167760758565</v>
      </c>
      <c r="D8" s="136">
        <f>FSA!D8/FSA!D$7</f>
        <v>-0.80336376741950988</v>
      </c>
      <c r="E8" s="136">
        <f>FSA!E8/FSA!E$7</f>
        <v>-0.61024657120498638</v>
      </c>
      <c r="F8" s="136">
        <f>FSA!F8/FSA!F$7</f>
        <v>-0.61375579325087504</v>
      </c>
      <c r="G8" s="136">
        <f>FSA!G8/FSA!G$7</f>
        <v>-0.70677570093457942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0.2612983223924143</v>
      </c>
      <c r="D9" s="142">
        <f>FSA!D9/FSA!D$7</f>
        <v>0.19663623258049015</v>
      </c>
      <c r="E9" s="142">
        <f>FSA!E9/FSA!E$7</f>
        <v>0.38975342879501368</v>
      </c>
      <c r="F9" s="142">
        <f>FSA!F9/FSA!F$7</f>
        <v>0.38624420674912502</v>
      </c>
      <c r="G9" s="142">
        <f>FSA!G9/FSA!G$7</f>
        <v>0.29322429906542058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-3.3482129832239242E-2</v>
      </c>
      <c r="D10" s="136">
        <f>FSA!D10/FSA!D$7</f>
        <v>-0.16021143680922634</v>
      </c>
      <c r="E10" s="136">
        <f>FSA!E10/FSA!E$7</f>
        <v>-3.8391749840973474E-2</v>
      </c>
      <c r="F10" s="136">
        <f>FSA!F10/FSA!F$7</f>
        <v>-4.1579886500375911E-2</v>
      </c>
      <c r="G10" s="136">
        <f>FSA!G10/FSA!G$7</f>
        <v>-3.0186915887850465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0.22781619256017505</v>
      </c>
      <c r="D12" s="142">
        <f>FSA!D12/FSA!D$7</f>
        <v>3.6424795771263813E-2</v>
      </c>
      <c r="E12" s="142">
        <f>FSA!E12/FSA!E$7</f>
        <v>0.35136167895404019</v>
      </c>
      <c r="F12" s="142">
        <f>FSA!F12/FSA!F$7</f>
        <v>0.3446643202487491</v>
      </c>
      <c r="G12" s="142">
        <f>FSA!G12/FSA!G$7</f>
        <v>-2.7254672897196262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-1.1483588621444201E-2</v>
      </c>
      <c r="D13" s="136">
        <f>FSA!D13/FSA!D$7</f>
        <v>3.5367611725132149E-2</v>
      </c>
      <c r="E13" s="136">
        <f>FSA!E13/FSA!E$7</f>
        <v>1.2880004759355107E-2</v>
      </c>
      <c r="F13" s="136">
        <f>FSA!F13/FSA!F$7</f>
        <v>1.7274242337990181E-3</v>
      </c>
      <c r="G13" s="136">
        <f>FSA!G13/FSA!G$7</f>
        <v>-2.2751168224299065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-1.1162654996353027E-2</v>
      </c>
      <c r="D14" s="136">
        <f>FSA!D14/FSA!D$7</f>
        <v>-7.0470927438731373E-2</v>
      </c>
      <c r="E14" s="136">
        <f>FSA!E14/FSA!E$7</f>
        <v>-2.1165401318890523E-3</v>
      </c>
      <c r="F14" s="136">
        <f>FSA!F14/FSA!F$7</f>
        <v>-1.334827817026514E-2</v>
      </c>
      <c r="G14" s="136">
        <f>FSA!G14/FSA!G$7</f>
        <v>-2.5116822429906541E-2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0.4248110867979577</v>
      </c>
      <c r="D15" s="136">
        <f>FSA!D15/FSA!D$7</f>
        <v>2.074098990869774</v>
      </c>
      <c r="E15" s="136">
        <f>FSA!E15/FSA!E$7</f>
        <v>0.10897893527734684</v>
      </c>
      <c r="F15" s="136">
        <f>FSA!F15/FSA!F$7</f>
        <v>0.2820510807197863</v>
      </c>
      <c r="G15" s="136">
        <f>FSA!G15/FSA!G$7</f>
        <v>-36.727219626168221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0.62998103574033548</v>
      </c>
      <c r="D16" s="142">
        <f>FSA!D16/FSA!D$7</f>
        <v>2.0754204709274386</v>
      </c>
      <c r="E16" s="142">
        <f>FSA!E16/FSA!E$7</f>
        <v>0.47110407885885308</v>
      </c>
      <c r="F16" s="142">
        <f>FSA!F16/FSA!F$7</f>
        <v>0.61509454703206923</v>
      </c>
      <c r="G16" s="142">
        <f>FSA!G16/FSA!G$7</f>
        <v>-41.752920560747661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-0.11302115244347191</v>
      </c>
      <c r="D17" s="136">
        <f>FSA!D17/FSA!D$7</f>
        <v>-0.41155694377703028</v>
      </c>
      <c r="E17" s="136">
        <f>FSA!E17/FSA!E$7</f>
        <v>-9.4505233002466632E-2</v>
      </c>
      <c r="F17" s="136">
        <f>FSA!F17/FSA!F$7</f>
        <v>-0.12083921410049291</v>
      </c>
      <c r="G17" s="136">
        <f>FSA!G17/FSA!G$7</f>
        <v>2.9205607476635512E-4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0.5169598832968636</v>
      </c>
      <c r="D18" s="142">
        <f>FSA!D18/FSA!D$7</f>
        <v>1.6638635271504085</v>
      </c>
      <c r="E18" s="142">
        <f>FSA!E18/FSA!E$7</f>
        <v>0.37659884585638648</v>
      </c>
      <c r="F18" s="142">
        <f>FSA!F18/FSA!F$7</f>
        <v>0.49425533293157631</v>
      </c>
      <c r="G18" s="142">
        <f>FSA!G18/FSA!G$7</f>
        <v>-41.752628504672899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7.5740335521517141E-3</v>
      </c>
      <c r="D21" s="136">
        <f>FSA!D21/FSA!D$7</f>
        <v>4.0797693416626625E-2</v>
      </c>
      <c r="E21" s="136">
        <f>FSA!E21/FSA!E$7</f>
        <v>1.7195458476914839E-3</v>
      </c>
      <c r="F21" s="136">
        <f>FSA!F21/FSA!F$7</f>
        <v>0</v>
      </c>
      <c r="G21" s="136">
        <f>FSA!G21/FSA!G$7</f>
        <v>0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0.23539022611232677</v>
      </c>
      <c r="D25" s="136">
        <f>FSA!D25/FSA!D$7</f>
        <v>7.7222489187890431E-2</v>
      </c>
      <c r="E25" s="136">
        <f>FSA!E25/FSA!E$7</f>
        <v>0.35308122480173165</v>
      </c>
      <c r="F25" s="136">
        <f>FSA!F25/FSA!F$7</f>
        <v>0.3446643202487491</v>
      </c>
      <c r="G25" s="136">
        <f>FSA!G25/FSA!G$7</f>
        <v>-2.7254672897196262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0.23539022611232677</v>
      </c>
      <c r="D26" s="136">
        <f>FSA!D26/FSA!D$7</f>
        <v>7.7222489187890431E-2</v>
      </c>
      <c r="E26" s="136">
        <f>FSA!E26/FSA!E$7</f>
        <v>0.35308122480173165</v>
      </c>
      <c r="F26" s="136">
        <f>FSA!F26/FSA!F$7</f>
        <v>0.3446643202487491</v>
      </c>
      <c r="G26" s="136">
        <f>FSA!G26/FSA!G$7</f>
        <v>-2.7254672897196262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0.56867605719908809</v>
      </c>
      <c r="D29" s="136">
        <f>FSA!D29/FSA!D$38</f>
        <v>0.49146353566170803</v>
      </c>
      <c r="E29" s="136">
        <f>FSA!E29/FSA!E$38</f>
        <v>0.62173936317891565</v>
      </c>
      <c r="F29" s="136">
        <f>FSA!F29/FSA!F$38</f>
        <v>0.66682583670859097</v>
      </c>
      <c r="G29" s="136">
        <f>FSA!G29/FSA!G$38</f>
        <v>0.51373881425417012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9.5241678256892705E-3</v>
      </c>
      <c r="D30" s="136">
        <f>FSA!D30/FSA!D$38</f>
        <v>6.8802105223682306E-3</v>
      </c>
      <c r="E30" s="136">
        <f>FSA!E30/FSA!E$38</f>
        <v>2.5414594224805426E-2</v>
      </c>
      <c r="F30" s="136">
        <f>FSA!F30/FSA!F$38</f>
        <v>5.161311934707799E-2</v>
      </c>
      <c r="G30" s="136">
        <f>FSA!G30/FSA!G$38</f>
        <v>5.5318597558939316E-2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0.23612552949599858</v>
      </c>
      <c r="D31" s="136">
        <f>FSA!D31/FSA!D$38</f>
        <v>0.3413693923928946</v>
      </c>
      <c r="E31" s="136">
        <f>FSA!E31/FSA!E$38</f>
        <v>0.26092852048972837</v>
      </c>
      <c r="F31" s="136">
        <f>FSA!F31/FSA!F$38</f>
        <v>0.17221792490178761</v>
      </c>
      <c r="G31" s="136">
        <f>FSA!G31/FSA!G$38</f>
        <v>0.26771585700946687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8.0034282771731524E-3</v>
      </c>
      <c r="D32" s="136">
        <f>FSA!D32/FSA!D$38</f>
        <v>1.8581690609134618E-3</v>
      </c>
      <c r="E32" s="136">
        <f>FSA!E32/FSA!E$38</f>
        <v>6.0698880926760316E-4</v>
      </c>
      <c r="F32" s="136">
        <f>FSA!F32/FSA!F$38</f>
        <v>7.1443798154520813E-4</v>
      </c>
      <c r="G32" s="136">
        <f>FSA!G32/FSA!G$38</f>
        <v>2.2775574432046635E-4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8.9351531261866996E-5</v>
      </c>
      <c r="D33" s="136">
        <f>FSA!D33/FSA!D$38</f>
        <v>4.8935291537716079E-5</v>
      </c>
      <c r="E33" s="136">
        <f>FSA!E33/FSA!E$38</f>
        <v>1.5424229831912186E-5</v>
      </c>
      <c r="F33" s="136">
        <f>FSA!F33/FSA!F$38</f>
        <v>3.3498797088649998E-5</v>
      </c>
      <c r="G33" s="136">
        <f>FSA!G33/FSA!G$38</f>
        <v>1.4026013579852767E-5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7.2118442508755862E-2</v>
      </c>
      <c r="D34" s="136">
        <f>FSA!D34/FSA!D$38</f>
        <v>9.9476758251885039E-2</v>
      </c>
      <c r="E34" s="136">
        <f>FSA!E34/FSA!E$38</f>
        <v>4.4403182109345088E-2</v>
      </c>
      <c r="F34" s="136">
        <f>FSA!F34/FSA!F$38</f>
        <v>5.070317020434266E-2</v>
      </c>
      <c r="G34" s="136">
        <f>FSA!G34/FSA!G$38</f>
        <v>4.8627521175940977E-2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6.8639023340736183E-2</v>
      </c>
      <c r="D35" s="136">
        <f>FSA!D35/FSA!D$38</f>
        <v>3.1092203693379696E-2</v>
      </c>
      <c r="E35" s="136">
        <f>FSA!E35/FSA!E$38</f>
        <v>3.6983220252558152E-2</v>
      </c>
      <c r="F35" s="136">
        <f>FSA!F35/FSA!F$38</f>
        <v>4.4947467795474615E-2</v>
      </c>
      <c r="G35" s="136">
        <f>FSA!G35/FSA!G$38</f>
        <v>0.10374708292312809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3.648246534982888E-2</v>
      </c>
      <c r="D36" s="136">
        <f>FSA!D36/FSA!D$38</f>
        <v>2.7576637468609382E-2</v>
      </c>
      <c r="E36" s="136">
        <f>FSA!E36/FSA!E$38</f>
        <v>9.6963967184497384E-3</v>
      </c>
      <c r="F36" s="136">
        <f>FSA!F36/FSA!F$38</f>
        <v>1.2659499954319822E-2</v>
      </c>
      <c r="G36" s="136">
        <f>FSA!G36/FSA!G$38</f>
        <v>1.0297765589246189E-2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3.4153447146805741E-4</v>
      </c>
      <c r="D37" s="136">
        <f>FSA!D37/FSA!D$38</f>
        <v>2.3415765670383766E-4</v>
      </c>
      <c r="E37" s="136">
        <f>FSA!E37/FSA!E$38</f>
        <v>2.1230998709808539E-4</v>
      </c>
      <c r="F37" s="136">
        <f>FSA!F37/FSA!F$38</f>
        <v>2.8504430977251274E-4</v>
      </c>
      <c r="G37" s="136">
        <f>FSA!G37/FSA!G$38</f>
        <v>3.1257973120814737E-4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3.1451188141627048E-2</v>
      </c>
      <c r="D40" s="136">
        <f>FSA!D40/FSA!D$55</f>
        <v>2.1927126661456048E-2</v>
      </c>
      <c r="E40" s="136">
        <f>FSA!E40/FSA!E$55</f>
        <v>2.150225442958327E-2</v>
      </c>
      <c r="F40" s="136">
        <f>FSA!F40/FSA!F$55</f>
        <v>2.8029374199454397E-2</v>
      </c>
      <c r="G40" s="136">
        <f>FSA!G40/FSA!G$55</f>
        <v>2.8526278105497137E-2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8.4872297700841308E-3</v>
      </c>
      <c r="D41" s="136">
        <f>FSA!D41/FSA!D$55</f>
        <v>9.686443689428285E-4</v>
      </c>
      <c r="E41" s="136">
        <f>FSA!E41/FSA!E$55</f>
        <v>1.0388658307047911E-4</v>
      </c>
      <c r="F41" s="136">
        <f>FSA!F41/FSA!F$55</f>
        <v>4.8725552715261877E-6</v>
      </c>
      <c r="G41" s="136">
        <f>FSA!G41/FSA!G$55</f>
        <v>2.271682910147901E-2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0.56303287669944457</v>
      </c>
      <c r="D42" s="136">
        <f>FSA!D42/FSA!D$55</f>
        <v>0.63590085069659619</v>
      </c>
      <c r="E42" s="136">
        <f>FSA!E42/FSA!E$55</f>
        <v>0.4387411668051065</v>
      </c>
      <c r="F42" s="136">
        <f>FSA!F42/FSA!F$55</f>
        <v>0.28404804583125487</v>
      </c>
      <c r="G42" s="136">
        <f>FSA!G42/FSA!G$55</f>
        <v>0.30341447059074977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8.6565276073042614E-3</v>
      </c>
      <c r="D43" s="136">
        <f>FSA!D43/FSA!D$55</f>
        <v>3.8983591127802974E-3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3.2185399942626841E-2</v>
      </c>
      <c r="D44" s="136">
        <f>FSA!D44/FSA!D$55</f>
        <v>1.8933384433363624E-2</v>
      </c>
      <c r="E44" s="136">
        <f>FSA!E44/FSA!E$55</f>
        <v>3.7860081557772506E-2</v>
      </c>
      <c r="F44" s="136">
        <f>FSA!F44/FSA!F$55</f>
        <v>3.7924924886515145E-2</v>
      </c>
      <c r="G44" s="136">
        <f>FSA!G44/FSA!G$55</f>
        <v>4.3604262845173977E-2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4.1519118898811621E-3</v>
      </c>
      <c r="D45" s="136">
        <f>FSA!D45/FSA!D$55</f>
        <v>7.3540139058549017E-4</v>
      </c>
      <c r="E45" s="136">
        <f>FSA!E45/FSA!E$55</f>
        <v>5.4236962120411354E-2</v>
      </c>
      <c r="F45" s="136">
        <f>FSA!F45/FSA!F$55</f>
        <v>1.9995748695525594E-3</v>
      </c>
      <c r="G45" s="136">
        <f>FSA!G45/FSA!G$55</f>
        <v>2.8579710609558007E-3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1.6341944009443058E-3</v>
      </c>
      <c r="D46" s="136">
        <f>FSA!D46/FSA!D$55</f>
        <v>1.2805496850991122E-3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1.4104038223689471E-2</v>
      </c>
      <c r="D47" s="136">
        <f>FSA!D47/FSA!D$55</f>
        <v>9.6923890986805299E-3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1.5738232624633777E-2</v>
      </c>
      <c r="D48" s="136">
        <f>FSA!D48/FSA!D$55</f>
        <v>1.0972938783779643E-2</v>
      </c>
      <c r="E48" s="136">
        <f>FSA!E48/FSA!E$55</f>
        <v>0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0.66370336667560181</v>
      </c>
      <c r="D49" s="136">
        <f>FSA!D49/FSA!D$55</f>
        <v>0.69333670544750414</v>
      </c>
      <c r="E49" s="136">
        <f>FSA!E49/FSA!E$55</f>
        <v>0.55244435149594406</v>
      </c>
      <c r="F49" s="136">
        <f>FSA!F49/FSA!F$55</f>
        <v>0.35200679234204851</v>
      </c>
      <c r="G49" s="136">
        <f>FSA!G49/FSA!G$55</f>
        <v>0.40111981170385569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0.26461781013247554</v>
      </c>
      <c r="D51" s="136">
        <f>FSA!D51/FSA!D$55</f>
        <v>0.23163497382419243</v>
      </c>
      <c r="E51" s="136">
        <f>FSA!E51/FSA!E$55</f>
        <v>0.29499978905126145</v>
      </c>
      <c r="F51" s="136">
        <f>FSA!F51/FSA!F$55</f>
        <v>0.45298867313620195</v>
      </c>
      <c r="G51" s="136">
        <f>FSA!G51/FSA!G$55</f>
        <v>0.49674796422159528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6.4306137516871004E-2</v>
      </c>
      <c r="D52" s="136">
        <f>FSA!D52/FSA!D$55</f>
        <v>6.9012481243377152E-2</v>
      </c>
      <c r="E52" s="136">
        <f>FSA!E52/FSA!E$55</f>
        <v>0.15255585945279443</v>
      </c>
      <c r="F52" s="136">
        <f>FSA!F52/FSA!F$55</f>
        <v>0.19500453452174957</v>
      </c>
      <c r="G52" s="136">
        <f>FSA!G52/FSA!G$55</f>
        <v>0.10213222407454903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7.3726856750516122E-3</v>
      </c>
      <c r="D53" s="136">
        <f>FSA!D53/FSA!D$55</f>
        <v>6.0158394849263294E-3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0.33629663332439819</v>
      </c>
      <c r="D54" s="136">
        <f>FSA!D54/FSA!D$55</f>
        <v>0.30666329455249591</v>
      </c>
      <c r="E54" s="136">
        <f>FSA!E54/FSA!E$55</f>
        <v>0.44755564850405588</v>
      </c>
      <c r="F54" s="136">
        <f>FSA!F54/FSA!F$55</f>
        <v>0.64799320765795154</v>
      </c>
      <c r="G54" s="136">
        <f>FSA!G54/FSA!G$55</f>
        <v>0.59888018829614431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1470387</v>
      </c>
      <c r="F4" s="299">
        <v>1991470</v>
      </c>
      <c r="G4" s="299">
        <v>2061725</v>
      </c>
      <c r="H4" s="299">
        <v>1525897</v>
      </c>
      <c r="I4" s="299">
        <v>1300487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41301</v>
      </c>
      <c r="F5" s="301">
        <v>10369</v>
      </c>
      <c r="G5" s="301">
        <v>17676</v>
      </c>
      <c r="H5" s="301">
        <v>11493</v>
      </c>
      <c r="I5" s="301">
        <v>70099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26301</v>
      </c>
      <c r="F6" s="264">
        <v>10369</v>
      </c>
      <c r="G6" s="264">
        <v>17676</v>
      </c>
      <c r="H6" s="264">
        <v>11493</v>
      </c>
      <c r="I6" s="264">
        <v>40099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15000</v>
      </c>
      <c r="F7" s="264">
        <v>0</v>
      </c>
      <c r="G7" s="264">
        <v>0</v>
      </c>
      <c r="H7" s="264">
        <v>0</v>
      </c>
      <c r="I7" s="264">
        <v>30000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926100</v>
      </c>
      <c r="F8" s="301">
        <v>1064246</v>
      </c>
      <c r="G8" s="301">
        <v>1352839</v>
      </c>
      <c r="H8" s="301">
        <v>1083335</v>
      </c>
      <c r="I8" s="301">
        <v>699080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107587</v>
      </c>
      <c r="G9" s="264">
        <v>130785</v>
      </c>
      <c r="H9" s="264">
        <v>485816</v>
      </c>
      <c r="I9" s="264">
        <v>310452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-9431</v>
      </c>
      <c r="G10" s="264">
        <v>-346</v>
      </c>
      <c r="H10" s="264">
        <v>-23111</v>
      </c>
      <c r="I10" s="264">
        <v>-86666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926099</v>
      </c>
      <c r="F11" s="264">
        <v>966090</v>
      </c>
      <c r="G11" s="264">
        <v>1222400</v>
      </c>
      <c r="H11" s="264">
        <v>620629</v>
      </c>
      <c r="I11" s="264">
        <v>475294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95352</v>
      </c>
      <c r="F12" s="301">
        <v>142254</v>
      </c>
      <c r="G12" s="301">
        <v>103709</v>
      </c>
      <c r="H12" s="301">
        <v>133870</v>
      </c>
      <c r="I12" s="301">
        <v>113483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16202</v>
      </c>
      <c r="F13" s="264">
        <v>15044</v>
      </c>
      <c r="G13" s="264">
        <v>56022</v>
      </c>
      <c r="H13" s="264">
        <v>84741</v>
      </c>
      <c r="I13" s="264">
        <v>82824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13615</v>
      </c>
      <c r="F14" s="264">
        <v>4063</v>
      </c>
      <c r="G14" s="264">
        <v>1338</v>
      </c>
      <c r="H14" s="264">
        <v>1173</v>
      </c>
      <c r="I14" s="264">
        <v>341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19800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65535</v>
      </c>
      <c r="F18" s="264">
        <v>123173</v>
      </c>
      <c r="G18" s="264">
        <v>46348</v>
      </c>
      <c r="H18" s="264">
        <v>47956</v>
      </c>
      <c r="I18" s="264">
        <v>14909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-26</v>
      </c>
      <c r="G19" s="264">
        <v>0</v>
      </c>
      <c r="H19" s="264">
        <v>0</v>
      </c>
      <c r="I19" s="264">
        <v>-4391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401684</v>
      </c>
      <c r="F21" s="301">
        <v>746425</v>
      </c>
      <c r="G21" s="301">
        <v>575171</v>
      </c>
      <c r="H21" s="301">
        <v>282756</v>
      </c>
      <c r="I21" s="301">
        <v>400829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401684</v>
      </c>
      <c r="F22" s="264">
        <v>746425</v>
      </c>
      <c r="G22" s="264">
        <v>575171</v>
      </c>
      <c r="H22" s="264">
        <v>282756</v>
      </c>
      <c r="I22" s="264">
        <v>400829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5951</v>
      </c>
      <c r="F24" s="301">
        <v>28176</v>
      </c>
      <c r="G24" s="301">
        <v>12330</v>
      </c>
      <c r="H24" s="301">
        <v>14443</v>
      </c>
      <c r="I24" s="301">
        <v>16997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152</v>
      </c>
      <c r="F25" s="264">
        <v>107</v>
      </c>
      <c r="G25" s="264">
        <v>34</v>
      </c>
      <c r="H25" s="264">
        <v>55</v>
      </c>
      <c r="I25" s="264">
        <v>21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3770</v>
      </c>
      <c r="F26" s="264">
        <v>23648</v>
      </c>
      <c r="G26" s="264">
        <v>11225</v>
      </c>
      <c r="H26" s="264">
        <v>13298</v>
      </c>
      <c r="I26" s="264">
        <v>14644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2029</v>
      </c>
      <c r="F27" s="264">
        <v>4421</v>
      </c>
      <c r="G27" s="264">
        <v>1070</v>
      </c>
      <c r="H27" s="264">
        <v>1090</v>
      </c>
      <c r="I27" s="264">
        <v>2331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230757</v>
      </c>
      <c r="F30" s="301">
        <v>195092</v>
      </c>
      <c r="G30" s="301">
        <v>142602</v>
      </c>
      <c r="H30" s="301">
        <v>115954</v>
      </c>
      <c r="I30" s="301">
        <v>196731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0</v>
      </c>
      <c r="G31" s="301">
        <v>0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46642</v>
      </c>
      <c r="F39" s="301">
        <v>44665</v>
      </c>
      <c r="G39" s="301">
        <v>5697</v>
      </c>
      <c r="H39" s="301">
        <v>5108</v>
      </c>
      <c r="I39" s="301">
        <v>4519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46062</v>
      </c>
      <c r="F40" s="264">
        <v>44153</v>
      </c>
      <c r="G40" s="264">
        <v>5229</v>
      </c>
      <c r="H40" s="264">
        <v>4640</v>
      </c>
      <c r="I40" s="264">
        <v>4051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847</v>
      </c>
      <c r="F41" s="264">
        <v>847</v>
      </c>
      <c r="G41" s="264">
        <v>771</v>
      </c>
      <c r="H41" s="264">
        <v>771</v>
      </c>
      <c r="I41" s="264">
        <v>771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-266</v>
      </c>
      <c r="F42" s="264">
        <v>-335</v>
      </c>
      <c r="G42" s="264">
        <v>-303</v>
      </c>
      <c r="H42" s="264">
        <v>-303</v>
      </c>
      <c r="I42" s="264">
        <v>-303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581</v>
      </c>
      <c r="F46" s="264">
        <v>512</v>
      </c>
      <c r="G46" s="264">
        <v>468</v>
      </c>
      <c r="H46" s="264">
        <v>468</v>
      </c>
      <c r="I46" s="264">
        <v>468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44591</v>
      </c>
      <c r="F49" s="301">
        <v>44458</v>
      </c>
      <c r="G49" s="301">
        <v>19128</v>
      </c>
      <c r="H49" s="301">
        <v>18996</v>
      </c>
      <c r="I49" s="301">
        <v>99589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45155</v>
      </c>
      <c r="F50" s="264">
        <v>45155</v>
      </c>
      <c r="G50" s="264">
        <v>19958</v>
      </c>
      <c r="H50" s="264">
        <v>19958</v>
      </c>
      <c r="I50" s="264">
        <v>102177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-564</v>
      </c>
      <c r="F51" s="264">
        <v>-696</v>
      </c>
      <c r="G51" s="264">
        <v>-829</v>
      </c>
      <c r="H51" s="264">
        <v>-962</v>
      </c>
      <c r="I51" s="264">
        <v>-2589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16000</v>
      </c>
      <c r="F52" s="301">
        <v>16145</v>
      </c>
      <c r="G52" s="301">
        <v>16145</v>
      </c>
      <c r="H52" s="301">
        <v>16145</v>
      </c>
      <c r="I52" s="301">
        <v>11367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16000</v>
      </c>
      <c r="F54" s="264">
        <v>16145</v>
      </c>
      <c r="G54" s="264">
        <v>16145</v>
      </c>
      <c r="H54" s="264">
        <v>16145</v>
      </c>
      <c r="I54" s="264">
        <v>11367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72174</v>
      </c>
      <c r="F55" s="301">
        <v>23527</v>
      </c>
      <c r="G55" s="301">
        <v>62395</v>
      </c>
      <c r="H55" s="301">
        <v>54801</v>
      </c>
      <c r="I55" s="301">
        <v>55743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53166</v>
      </c>
      <c r="H57" s="264">
        <v>53182</v>
      </c>
      <c r="I57" s="264">
        <v>54505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12174</v>
      </c>
      <c r="F58" s="264">
        <v>16174</v>
      </c>
      <c r="G58" s="264">
        <v>10500</v>
      </c>
      <c r="H58" s="264">
        <v>4000</v>
      </c>
      <c r="I58" s="264">
        <v>4000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-2647</v>
      </c>
      <c r="G59" s="264">
        <v>-1272</v>
      </c>
      <c r="H59" s="264">
        <v>-2380</v>
      </c>
      <c r="I59" s="264">
        <v>-2762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60000</v>
      </c>
      <c r="F60" s="264">
        <v>10000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51349</v>
      </c>
      <c r="F61" s="301">
        <v>66296</v>
      </c>
      <c r="G61" s="301">
        <v>39236</v>
      </c>
      <c r="H61" s="301">
        <v>20903</v>
      </c>
      <c r="I61" s="301">
        <v>25513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51255</v>
      </c>
      <c r="F62" s="264">
        <v>65950</v>
      </c>
      <c r="G62" s="264">
        <v>38785</v>
      </c>
      <c r="H62" s="264">
        <v>20618</v>
      </c>
      <c r="I62" s="264">
        <v>20685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95</v>
      </c>
      <c r="F63" s="264">
        <v>346</v>
      </c>
      <c r="G63" s="264">
        <v>451</v>
      </c>
      <c r="H63" s="264">
        <v>285</v>
      </c>
      <c r="I63" s="264">
        <v>4828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1701144</v>
      </c>
      <c r="F67" s="301">
        <v>2186561</v>
      </c>
      <c r="G67" s="301">
        <v>2204327</v>
      </c>
      <c r="H67" s="301">
        <v>1641851</v>
      </c>
      <c r="I67" s="301">
        <v>1497218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1129055</v>
      </c>
      <c r="F68" s="301">
        <v>1516023</v>
      </c>
      <c r="G68" s="301">
        <v>1217769</v>
      </c>
      <c r="H68" s="301">
        <v>577943</v>
      </c>
      <c r="I68" s="301">
        <v>600564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1102612</v>
      </c>
      <c r="F69" s="301">
        <v>1491860</v>
      </c>
      <c r="G69" s="301">
        <v>1212820</v>
      </c>
      <c r="H69" s="301">
        <v>575026</v>
      </c>
      <c r="I69" s="301">
        <v>598486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53503</v>
      </c>
      <c r="F70" s="264">
        <v>47945</v>
      </c>
      <c r="G70" s="264">
        <v>47398</v>
      </c>
      <c r="H70" s="264">
        <v>46020</v>
      </c>
      <c r="I70" s="264">
        <v>42710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957800</v>
      </c>
      <c r="F71" s="264">
        <v>1390436</v>
      </c>
      <c r="G71" s="264">
        <v>967129</v>
      </c>
      <c r="H71" s="264">
        <v>466364</v>
      </c>
      <c r="I71" s="264">
        <v>454277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7063</v>
      </c>
      <c r="F72" s="264">
        <v>1750</v>
      </c>
      <c r="G72" s="264">
        <v>119556</v>
      </c>
      <c r="H72" s="264">
        <v>3283</v>
      </c>
      <c r="I72" s="264">
        <v>4279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879</v>
      </c>
      <c r="F73" s="264">
        <v>825</v>
      </c>
      <c r="G73" s="264">
        <v>229</v>
      </c>
      <c r="H73" s="264">
        <v>8</v>
      </c>
      <c r="I73" s="264">
        <v>214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13559</v>
      </c>
      <c r="F74" s="264">
        <v>1293</v>
      </c>
      <c r="G74" s="264">
        <v>0</v>
      </c>
      <c r="H74" s="264">
        <v>0</v>
      </c>
      <c r="I74" s="264">
        <v>33798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14726</v>
      </c>
      <c r="F77" s="264">
        <v>8524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26817</v>
      </c>
      <c r="F78" s="264">
        <v>14439</v>
      </c>
      <c r="G78" s="264">
        <v>56511</v>
      </c>
      <c r="H78" s="264">
        <v>38176</v>
      </c>
      <c r="I78" s="264">
        <v>42465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2780</v>
      </c>
      <c r="F79" s="264">
        <v>2800</v>
      </c>
      <c r="G79" s="264">
        <v>0</v>
      </c>
      <c r="H79" s="264">
        <v>0</v>
      </c>
      <c r="I79" s="264">
        <v>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25485</v>
      </c>
      <c r="F81" s="264">
        <v>23848</v>
      </c>
      <c r="G81" s="264">
        <v>21997</v>
      </c>
      <c r="H81" s="264">
        <v>21174</v>
      </c>
      <c r="I81" s="264">
        <v>20742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26443</v>
      </c>
      <c r="F84" s="301">
        <v>24163</v>
      </c>
      <c r="G84" s="301">
        <v>4949</v>
      </c>
      <c r="H84" s="301">
        <v>2917</v>
      </c>
      <c r="I84" s="301">
        <v>2078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827</v>
      </c>
      <c r="F90" s="264">
        <v>784</v>
      </c>
      <c r="G90" s="264">
        <v>685</v>
      </c>
      <c r="H90" s="264">
        <v>587</v>
      </c>
      <c r="I90" s="264">
        <v>1878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1623</v>
      </c>
      <c r="F91" s="264">
        <v>2328</v>
      </c>
      <c r="G91" s="264">
        <v>4263</v>
      </c>
      <c r="H91" s="264">
        <v>2330</v>
      </c>
      <c r="I91" s="264">
        <v>200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23993</v>
      </c>
      <c r="F92" s="264">
        <v>21193</v>
      </c>
      <c r="G92" s="264">
        <v>0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-142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572089</v>
      </c>
      <c r="F98" s="301">
        <v>670539</v>
      </c>
      <c r="G98" s="301">
        <v>986558</v>
      </c>
      <c r="H98" s="301">
        <v>1063908</v>
      </c>
      <c r="I98" s="301">
        <v>896654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572089</v>
      </c>
      <c r="F99" s="301">
        <v>670539</v>
      </c>
      <c r="G99" s="301">
        <v>986558</v>
      </c>
      <c r="H99" s="301">
        <v>1063908</v>
      </c>
      <c r="I99" s="301">
        <v>896654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479324</v>
      </c>
      <c r="F100" s="264">
        <v>479324</v>
      </c>
      <c r="G100" s="264">
        <v>623116</v>
      </c>
      <c r="H100" s="264">
        <v>716579</v>
      </c>
      <c r="I100" s="264">
        <v>716579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479324</v>
      </c>
      <c r="F101" s="264">
        <v>479324</v>
      </c>
      <c r="G101" s="264">
        <v>623116</v>
      </c>
      <c r="H101" s="264">
        <v>716579</v>
      </c>
      <c r="I101" s="264">
        <v>716579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6</v>
      </c>
      <c r="F103" s="264">
        <v>17322</v>
      </c>
      <c r="G103" s="264">
        <v>17322</v>
      </c>
      <c r="H103" s="264">
        <v>17322</v>
      </c>
      <c r="I103" s="264">
        <v>17322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-39015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9838</v>
      </c>
      <c r="F109" s="264">
        <v>9838</v>
      </c>
      <c r="G109" s="264">
        <v>9838</v>
      </c>
      <c r="H109" s="264">
        <v>9838</v>
      </c>
      <c r="I109" s="264">
        <v>9838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109394</v>
      </c>
      <c r="F112" s="264">
        <v>150900</v>
      </c>
      <c r="G112" s="264">
        <v>336283</v>
      </c>
      <c r="H112" s="264">
        <v>320168</v>
      </c>
      <c r="I112" s="264">
        <v>152914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21371</v>
      </c>
      <c r="F113" s="264">
        <v>82454</v>
      </c>
      <c r="G113" s="264">
        <v>7109</v>
      </c>
      <c r="H113" s="264">
        <v>140038</v>
      </c>
      <c r="I113" s="264">
        <v>295875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88023</v>
      </c>
      <c r="F114" s="264">
        <v>68446</v>
      </c>
      <c r="G114" s="264">
        <v>329174</v>
      </c>
      <c r="H114" s="264">
        <v>180130</v>
      </c>
      <c r="I114" s="264">
        <v>-142961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12542</v>
      </c>
      <c r="F115" s="264">
        <v>13154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1701144</v>
      </c>
      <c r="F119" s="301">
        <v>2186561</v>
      </c>
      <c r="G119" s="301">
        <v>2204327</v>
      </c>
      <c r="H119" s="301">
        <v>1641851</v>
      </c>
      <c r="I119" s="301">
        <v>1497218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171375</v>
      </c>
      <c r="F3" s="264">
        <v>41620</v>
      </c>
      <c r="G3" s="264">
        <v>874068</v>
      </c>
      <c r="H3" s="264">
        <v>509429</v>
      </c>
      <c r="I3" s="264">
        <v>3424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171375</v>
      </c>
      <c r="F5" s="301">
        <v>41620</v>
      </c>
      <c r="G5" s="301">
        <v>874068</v>
      </c>
      <c r="H5" s="301">
        <v>509429</v>
      </c>
      <c r="I5" s="301">
        <v>3424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126595</v>
      </c>
      <c r="F6" s="264">
        <v>33436</v>
      </c>
      <c r="G6" s="264">
        <v>533397</v>
      </c>
      <c r="H6" s="264">
        <v>312665</v>
      </c>
      <c r="I6" s="264">
        <v>2420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44780</v>
      </c>
      <c r="F7" s="301">
        <v>8184</v>
      </c>
      <c r="G7" s="301">
        <v>340671</v>
      </c>
      <c r="H7" s="301">
        <v>196764</v>
      </c>
      <c r="I7" s="301">
        <v>1004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111341</v>
      </c>
      <c r="F8" s="264">
        <v>103143</v>
      </c>
      <c r="G8" s="264">
        <v>130060</v>
      </c>
      <c r="H8" s="264">
        <v>206075</v>
      </c>
      <c r="I8" s="264">
        <v>54490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40452</v>
      </c>
      <c r="F9" s="264">
        <v>19752</v>
      </c>
      <c r="G9" s="264">
        <v>36656</v>
      </c>
      <c r="H9" s="264">
        <v>69189</v>
      </c>
      <c r="I9" s="264">
        <v>180330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1913</v>
      </c>
      <c r="F10" s="264">
        <v>2933</v>
      </c>
      <c r="G10" s="264">
        <v>1850</v>
      </c>
      <c r="H10" s="264">
        <v>6800</v>
      </c>
      <c r="I10" s="264">
        <v>86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9313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461</v>
      </c>
      <c r="F12" s="264">
        <v>287</v>
      </c>
      <c r="G12" s="264">
        <v>28832</v>
      </c>
      <c r="H12" s="264">
        <v>17902</v>
      </c>
      <c r="I12" s="264">
        <v>17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5277</v>
      </c>
      <c r="F13" s="264">
        <v>6381</v>
      </c>
      <c r="G13" s="264">
        <v>4725</v>
      </c>
      <c r="H13" s="264">
        <v>3280</v>
      </c>
      <c r="I13" s="264">
        <v>10319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109931</v>
      </c>
      <c r="F14" s="301">
        <v>84907</v>
      </c>
      <c r="G14" s="301">
        <v>409832</v>
      </c>
      <c r="H14" s="301">
        <v>312467</v>
      </c>
      <c r="I14" s="301">
        <v>-135172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1023</v>
      </c>
      <c r="F15" s="264">
        <v>1005</v>
      </c>
      <c r="G15" s="264">
        <v>3106</v>
      </c>
      <c r="H15" s="264">
        <v>1654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2991</v>
      </c>
      <c r="F16" s="264">
        <v>-467</v>
      </c>
      <c r="G16" s="264">
        <v>1161</v>
      </c>
      <c r="H16" s="264">
        <v>775</v>
      </c>
      <c r="I16" s="264">
        <v>7790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-1968</v>
      </c>
      <c r="F17" s="301">
        <v>1472</v>
      </c>
      <c r="G17" s="301">
        <v>1945</v>
      </c>
      <c r="H17" s="301">
        <v>880</v>
      </c>
      <c r="I17" s="301">
        <v>-7790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107963</v>
      </c>
      <c r="F18" s="301">
        <v>86379</v>
      </c>
      <c r="G18" s="301">
        <v>411777</v>
      </c>
      <c r="H18" s="301">
        <v>313347</v>
      </c>
      <c r="I18" s="301">
        <v>-142962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19442</v>
      </c>
      <c r="F19" s="264">
        <v>17522</v>
      </c>
      <c r="G19" s="264">
        <v>82319</v>
      </c>
      <c r="H19" s="264">
        <v>61393</v>
      </c>
      <c r="I19" s="264">
        <v>-118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-73</v>
      </c>
      <c r="F20" s="264">
        <v>-393</v>
      </c>
      <c r="G20" s="264">
        <v>285</v>
      </c>
      <c r="H20" s="264">
        <v>166</v>
      </c>
      <c r="I20" s="264">
        <v>117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88594</v>
      </c>
      <c r="F21" s="301">
        <v>69250</v>
      </c>
      <c r="G21" s="301">
        <v>329174</v>
      </c>
      <c r="H21" s="301">
        <v>251788</v>
      </c>
      <c r="I21" s="301">
        <v>-142961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88023</v>
      </c>
      <c r="F22" s="264">
        <v>68446</v>
      </c>
      <c r="G22" s="264">
        <v>329174</v>
      </c>
      <c r="H22" s="264">
        <v>251788</v>
      </c>
      <c r="I22" s="264">
        <v>-142961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570</v>
      </c>
      <c r="F23" s="264">
        <v>804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1653</v>
      </c>
      <c r="F24" s="264">
        <v>1428</v>
      </c>
      <c r="G24" s="264">
        <v>5824</v>
      </c>
      <c r="H24" s="264">
        <v>3514</v>
      </c>
      <c r="I24" s="264">
        <v>-1995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1653</v>
      </c>
      <c r="F25" s="264">
        <v>1428</v>
      </c>
      <c r="G25" s="264">
        <v>5824</v>
      </c>
      <c r="H25" s="264">
        <v>3514</v>
      </c>
      <c r="I25" s="264">
        <v>-1995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