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D21" i="10" s="1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C6" i="10"/>
  <c r="C21" i="10" s="1"/>
  <c r="C32" i="10" s="1"/>
  <c r="Q5" i="10"/>
  <c r="P5" i="10"/>
  <c r="O5" i="10"/>
  <c r="J5" i="10"/>
  <c r="I5" i="10"/>
  <c r="H5" i="10"/>
  <c r="G5" i="10"/>
  <c r="F5" i="10"/>
  <c r="E5" i="10"/>
  <c r="E3" i="10"/>
  <c r="F3" i="10" s="1"/>
  <c r="G3" i="10" s="1"/>
  <c r="H3" i="10" s="1"/>
  <c r="I3" i="10" s="1"/>
  <c r="J3" i="10" s="1"/>
  <c r="K3" i="10" s="1"/>
  <c r="L3" i="10" s="1"/>
  <c r="M3" i="10" s="1"/>
  <c r="N3" i="10" s="1"/>
  <c r="D3" i="10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D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I4" i="8" s="1"/>
  <c r="H5" i="8"/>
  <c r="H4" i="8" s="1"/>
  <c r="G5" i="8"/>
  <c r="G4" i="8" s="1"/>
  <c r="F5" i="8"/>
  <c r="F4" i="8" s="1"/>
  <c r="E5" i="8"/>
  <c r="E4" i="8" s="1"/>
  <c r="D5" i="8"/>
  <c r="C5" i="8"/>
  <c r="C4" i="8" s="1"/>
  <c r="J4" i="8"/>
  <c r="D4" i="8"/>
  <c r="D3" i="8"/>
  <c r="E3" i="8" s="1"/>
  <c r="F3" i="8" s="1"/>
  <c r="G3" i="8" s="1"/>
  <c r="H3" i="8" s="1"/>
  <c r="I3" i="8" s="1"/>
  <c r="J3" i="8" s="1"/>
  <c r="K3" i="8" s="1"/>
  <c r="L3" i="8" s="1"/>
  <c r="M3" i="8" s="1"/>
  <c r="N3" i="8" s="1"/>
  <c r="F78" i="6"/>
  <c r="E78" i="6"/>
  <c r="N74" i="6"/>
  <c r="N69" i="6" s="1"/>
  <c r="N68" i="6" s="1"/>
  <c r="N78" i="6" s="1"/>
  <c r="M74" i="6"/>
  <c r="L74" i="6"/>
  <c r="K74" i="6"/>
  <c r="J74" i="6"/>
  <c r="I74" i="6"/>
  <c r="H74" i="6"/>
  <c r="H69" i="6" s="1"/>
  <c r="H68" i="6" s="1"/>
  <c r="H78" i="6" s="1"/>
  <c r="G74" i="6"/>
  <c r="F74" i="6"/>
  <c r="F69" i="6" s="1"/>
  <c r="F68" i="6" s="1"/>
  <c r="E74" i="6"/>
  <c r="E69" i="6" s="1"/>
  <c r="E68" i="6" s="1"/>
  <c r="D74" i="6"/>
  <c r="C74" i="6"/>
  <c r="C69" i="6" s="1"/>
  <c r="C68" i="6" s="1"/>
  <c r="M69" i="6"/>
  <c r="L69" i="6"/>
  <c r="K69" i="6"/>
  <c r="J69" i="6"/>
  <c r="I69" i="6"/>
  <c r="G69" i="6"/>
  <c r="D69" i="6"/>
  <c r="M68" i="6"/>
  <c r="L68" i="6"/>
  <c r="L78" i="6" s="1"/>
  <c r="K68" i="6"/>
  <c r="J68" i="6"/>
  <c r="I68" i="6"/>
  <c r="I78" i="6" s="1"/>
  <c r="G68" i="6"/>
  <c r="G78" i="6" s="1"/>
  <c r="D68" i="6"/>
  <c r="N62" i="6"/>
  <c r="M62" i="6"/>
  <c r="M50" i="6" s="1"/>
  <c r="L62" i="6"/>
  <c r="K62" i="6"/>
  <c r="K50" i="6" s="1"/>
  <c r="J62" i="6"/>
  <c r="J50" i="6" s="1"/>
  <c r="I62" i="6"/>
  <c r="H62" i="6"/>
  <c r="H50" i="6" s="1"/>
  <c r="G62" i="6"/>
  <c r="G50" i="6" s="1"/>
  <c r="F62" i="6"/>
  <c r="E62" i="6"/>
  <c r="D62" i="6"/>
  <c r="C62" i="6"/>
  <c r="W59" i="6"/>
  <c r="W61" i="6" s="1"/>
  <c r="W63" i="6" s="1"/>
  <c r="W70" i="6" s="1"/>
  <c r="W72" i="6" s="1"/>
  <c r="W73" i="6" s="1"/>
  <c r="Y73" i="6" s="1"/>
  <c r="W55" i="6"/>
  <c r="W57" i="6" s="1"/>
  <c r="W54" i="6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L50" i="6"/>
  <c r="I50" i="6"/>
  <c r="F50" i="6"/>
  <c r="E50" i="6"/>
  <c r="D50" i="6"/>
  <c r="C50" i="6"/>
  <c r="C48" i="6"/>
  <c r="N44" i="6"/>
  <c r="M44" i="6"/>
  <c r="L44" i="6"/>
  <c r="K44" i="6"/>
  <c r="J44" i="6"/>
  <c r="I44" i="6"/>
  <c r="H44" i="6"/>
  <c r="G44" i="6"/>
  <c r="G24" i="6" s="1"/>
  <c r="G48" i="6" s="1"/>
  <c r="G79" i="6" s="1"/>
  <c r="F44" i="6"/>
  <c r="F24" i="6" s="1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I31" i="6" s="1"/>
  <c r="H35" i="6"/>
  <c r="G35" i="6"/>
  <c r="N32" i="6"/>
  <c r="M32" i="6"/>
  <c r="M31" i="6" s="1"/>
  <c r="M24" i="6" s="1"/>
  <c r="M48" i="6" s="1"/>
  <c r="L32" i="6"/>
  <c r="L31" i="6" s="1"/>
  <c r="K32" i="6"/>
  <c r="K31" i="6" s="1"/>
  <c r="J32" i="6"/>
  <c r="J31" i="6" s="1"/>
  <c r="I32" i="6"/>
  <c r="H32" i="6"/>
  <c r="G32" i="6"/>
  <c r="N31" i="6"/>
  <c r="H31" i="6"/>
  <c r="H24" i="6" s="1"/>
  <c r="G31" i="6"/>
  <c r="F31" i="6"/>
  <c r="E31" i="6"/>
  <c r="E24" i="6" s="1"/>
  <c r="E48" i="6" s="1"/>
  <c r="D31" i="6"/>
  <c r="C31" i="6"/>
  <c r="W30" i="6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W29" i="6"/>
  <c r="N25" i="6"/>
  <c r="M25" i="6"/>
  <c r="L25" i="6"/>
  <c r="L24" i="6" s="1"/>
  <c r="L48" i="6" s="1"/>
  <c r="K25" i="6"/>
  <c r="J25" i="6"/>
  <c r="I25" i="6"/>
  <c r="H25" i="6"/>
  <c r="G25" i="6"/>
  <c r="I24" i="6"/>
  <c r="D24" i="6"/>
  <c r="C24" i="6"/>
  <c r="G23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F3" i="6"/>
  <c r="F23" i="6" s="1"/>
  <c r="E3" i="6"/>
  <c r="E23" i="6" s="1"/>
  <c r="D3" i="6"/>
  <c r="D23" i="6" s="1"/>
  <c r="D48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G13" i="4"/>
  <c r="I12" i="4"/>
  <c r="I13" i="4" s="1"/>
  <c r="G12" i="4"/>
  <c r="H12" i="4" s="1"/>
  <c r="H13" i="4" s="1"/>
  <c r="G9" i="4"/>
  <c r="H9" i="4" s="1"/>
  <c r="I6" i="4"/>
  <c r="H6" i="4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L63" i="2"/>
  <c r="K63" i="2"/>
  <c r="J61" i="2"/>
  <c r="I61" i="2"/>
  <c r="H61" i="2"/>
  <c r="G61" i="2"/>
  <c r="F61" i="2"/>
  <c r="E61" i="2"/>
  <c r="D61" i="2"/>
  <c r="C61" i="2"/>
  <c r="M60" i="2"/>
  <c r="L60" i="2"/>
  <c r="K60" i="2"/>
  <c r="J60" i="2"/>
  <c r="J63" i="2" s="1"/>
  <c r="Y67" i="2" s="1"/>
  <c r="I60" i="2"/>
  <c r="H60" i="2"/>
  <c r="G60" i="2"/>
  <c r="F60" i="2"/>
  <c r="E60" i="2"/>
  <c r="D60" i="2"/>
  <c r="C60" i="2"/>
  <c r="M59" i="2"/>
  <c r="K59" i="2"/>
  <c r="L59" i="2" s="1"/>
  <c r="J58" i="2"/>
  <c r="I58" i="2"/>
  <c r="H58" i="2"/>
  <c r="G58" i="2"/>
  <c r="F58" i="2"/>
  <c r="E58" i="2"/>
  <c r="D58" i="2"/>
  <c r="C58" i="2"/>
  <c r="M57" i="2"/>
  <c r="M64" i="2" s="1"/>
  <c r="L57" i="2"/>
  <c r="L64" i="2" s="1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E55" i="2"/>
  <c r="D55" i="2"/>
  <c r="C55" i="2"/>
  <c r="R50" i="2" s="1"/>
  <c r="AB54" i="2"/>
  <c r="AA54" i="2"/>
  <c r="Z54" i="2"/>
  <c r="J54" i="2"/>
  <c r="I54" i="2"/>
  <c r="H54" i="2"/>
  <c r="G54" i="2"/>
  <c r="F54" i="2"/>
  <c r="E54" i="2"/>
  <c r="D54" i="2"/>
  <c r="C54" i="2"/>
  <c r="J53" i="2"/>
  <c r="J64" i="2" s="1"/>
  <c r="Y60" i="2" s="1"/>
  <c r="I53" i="2"/>
  <c r="I64" i="2" s="1"/>
  <c r="H53" i="2"/>
  <c r="G53" i="2"/>
  <c r="F53" i="2"/>
  <c r="F64" i="2" s="1"/>
  <c r="F68" i="2" s="1"/>
  <c r="E53" i="2"/>
  <c r="D53" i="2"/>
  <c r="C53" i="2"/>
  <c r="Z52" i="2"/>
  <c r="U52" i="2"/>
  <c r="V51" i="2"/>
  <c r="E51" i="2"/>
  <c r="V50" i="2"/>
  <c r="U50" i="2"/>
  <c r="J50" i="2"/>
  <c r="I50" i="2"/>
  <c r="H50" i="2"/>
  <c r="G50" i="2"/>
  <c r="F50" i="2"/>
  <c r="E50" i="2"/>
  <c r="D50" i="2"/>
  <c r="C50" i="2"/>
  <c r="W49" i="2"/>
  <c r="R49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V52" i="2" s="1"/>
  <c r="F46" i="2"/>
  <c r="E46" i="2"/>
  <c r="D46" i="2"/>
  <c r="C46" i="2"/>
  <c r="J45" i="2"/>
  <c r="I45" i="2"/>
  <c r="H45" i="2"/>
  <c r="W51" i="2" s="1"/>
  <c r="G45" i="2"/>
  <c r="F45" i="2"/>
  <c r="U51" i="2" s="1"/>
  <c r="E45" i="2"/>
  <c r="D45" i="2"/>
  <c r="C45" i="2"/>
  <c r="R51" i="2" s="1"/>
  <c r="J44" i="2"/>
  <c r="I44" i="2"/>
  <c r="H44" i="2"/>
  <c r="W48" i="2" s="1"/>
  <c r="G44" i="2"/>
  <c r="V48" i="2" s="1"/>
  <c r="F44" i="2"/>
  <c r="U48" i="2" s="1"/>
  <c r="E44" i="2"/>
  <c r="D44" i="2"/>
  <c r="S48" i="2" s="1"/>
  <c r="C44" i="2"/>
  <c r="R48" i="2" s="1"/>
  <c r="V43" i="2"/>
  <c r="J43" i="2"/>
  <c r="Z47" i="2" s="1"/>
  <c r="I43" i="2"/>
  <c r="X47" i="2" s="1"/>
  <c r="H43" i="2"/>
  <c r="G43" i="2"/>
  <c r="V47" i="2" s="1"/>
  <c r="F43" i="2"/>
  <c r="E43" i="2"/>
  <c r="T52" i="2" s="1"/>
  <c r="D43" i="2"/>
  <c r="C43" i="2"/>
  <c r="J42" i="2"/>
  <c r="I42" i="2"/>
  <c r="I51" i="2" s="1"/>
  <c r="H42" i="2"/>
  <c r="G42" i="2"/>
  <c r="G51" i="2" s="1"/>
  <c r="F42" i="2"/>
  <c r="F51" i="2" s="1"/>
  <c r="E42" i="2"/>
  <c r="D42" i="2"/>
  <c r="D51" i="2" s="1"/>
  <c r="C42" i="2"/>
  <c r="C51" i="2" s="1"/>
  <c r="AA40" i="2"/>
  <c r="M40" i="2"/>
  <c r="L40" i="2"/>
  <c r="K40" i="2"/>
  <c r="Z18" i="2" s="1"/>
  <c r="Z40" i="2" s="1"/>
  <c r="J40" i="2"/>
  <c r="I40" i="2"/>
  <c r="H40" i="2"/>
  <c r="G40" i="2"/>
  <c r="V18" i="2" s="1"/>
  <c r="V40" i="2" s="1"/>
  <c r="F40" i="2"/>
  <c r="E40" i="2"/>
  <c r="T18" i="2" s="1"/>
  <c r="T40" i="2" s="1"/>
  <c r="Y34" i="2"/>
  <c r="X34" i="2"/>
  <c r="W34" i="2"/>
  <c r="V34" i="2"/>
  <c r="U34" i="2"/>
  <c r="T34" i="2"/>
  <c r="S34" i="2"/>
  <c r="R34" i="2"/>
  <c r="J34" i="2"/>
  <c r="I34" i="2"/>
  <c r="H34" i="2"/>
  <c r="G34" i="2"/>
  <c r="V54" i="2" s="1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X55" i="2" s="1"/>
  <c r="W27" i="2"/>
  <c r="V27" i="2"/>
  <c r="V55" i="2" s="1"/>
  <c r="U27" i="2"/>
  <c r="T27" i="2"/>
  <c r="T54" i="2" s="1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G22" i="2"/>
  <c r="F22" i="2"/>
  <c r="F25" i="2" s="1"/>
  <c r="AB21" i="2"/>
  <c r="AA21" i="2"/>
  <c r="Z21" i="2"/>
  <c r="Y21" i="2"/>
  <c r="X21" i="2"/>
  <c r="W21" i="2"/>
  <c r="V21" i="2"/>
  <c r="U21" i="2"/>
  <c r="T21" i="2"/>
  <c r="S21" i="2"/>
  <c r="R21" i="2"/>
  <c r="L21" i="2"/>
  <c r="K21" i="2"/>
  <c r="Z51" i="2" s="1"/>
  <c r="I21" i="2"/>
  <c r="I22" i="2" s="1"/>
  <c r="H21" i="2"/>
  <c r="G21" i="2"/>
  <c r="F21" i="2"/>
  <c r="E21" i="2"/>
  <c r="E22" i="2" s="1"/>
  <c r="D21" i="2"/>
  <c r="C21" i="2"/>
  <c r="M20" i="2"/>
  <c r="M21" i="2" s="1"/>
  <c r="L20" i="2"/>
  <c r="AA53" i="2" s="1"/>
  <c r="K20" i="2"/>
  <c r="Z53" i="2" s="1"/>
  <c r="J20" i="2"/>
  <c r="I20" i="2"/>
  <c r="X53" i="2" s="1"/>
  <c r="H20" i="2"/>
  <c r="G20" i="2"/>
  <c r="F20" i="2"/>
  <c r="E20" i="2"/>
  <c r="T53" i="2" s="1"/>
  <c r="D20" i="2"/>
  <c r="C20" i="2"/>
  <c r="AB18" i="2"/>
  <c r="AB40" i="2" s="1"/>
  <c r="AA18" i="2"/>
  <c r="Y18" i="2"/>
  <c r="Y40" i="2" s="1"/>
  <c r="X18" i="2"/>
  <c r="X40" i="2" s="1"/>
  <c r="W18" i="2"/>
  <c r="W40" i="2" s="1"/>
  <c r="U18" i="2"/>
  <c r="U40" i="2" s="1"/>
  <c r="D18" i="2"/>
  <c r="D40" i="2" s="1"/>
  <c r="S18" i="2" s="1"/>
  <c r="S40" i="2" s="1"/>
  <c r="C18" i="2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F54" i="1" s="1"/>
  <c r="E51" i="1"/>
  <c r="D51" i="1"/>
  <c r="D54" i="1" s="1"/>
  <c r="C51" i="1"/>
  <c r="J48" i="1"/>
  <c r="C48" i="1"/>
  <c r="J47" i="1"/>
  <c r="I47" i="1"/>
  <c r="H47" i="1"/>
  <c r="H48" i="1" s="1"/>
  <c r="G47" i="1"/>
  <c r="F47" i="1"/>
  <c r="E47" i="1"/>
  <c r="D47" i="1"/>
  <c r="C47" i="1"/>
  <c r="J46" i="1"/>
  <c r="I46" i="1"/>
  <c r="H46" i="1"/>
  <c r="G46" i="1"/>
  <c r="F46" i="1"/>
  <c r="E46" i="1"/>
  <c r="D46" i="1"/>
  <c r="D48" i="1" s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R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O35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U38" i="1" s="1"/>
  <c r="U39" i="1" s="1"/>
  <c r="I30" i="1"/>
  <c r="T38" i="1" s="1"/>
  <c r="T39" i="1" s="1"/>
  <c r="H30" i="1"/>
  <c r="S38" i="1" s="1"/>
  <c r="S39" i="1" s="1"/>
  <c r="G30" i="1"/>
  <c r="F30" i="1"/>
  <c r="E30" i="1"/>
  <c r="D30" i="1"/>
  <c r="C30" i="1"/>
  <c r="J29" i="1"/>
  <c r="I29" i="1"/>
  <c r="H29" i="1"/>
  <c r="G29" i="1"/>
  <c r="F29" i="1"/>
  <c r="F38" i="1" s="1"/>
  <c r="E29" i="1"/>
  <c r="D29" i="1"/>
  <c r="D38" i="1" s="1"/>
  <c r="C29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J18" i="1"/>
  <c r="H18" i="1"/>
  <c r="G18" i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E17" i="1"/>
  <c r="E17" i="3" s="1"/>
  <c r="D17" i="1"/>
  <c r="C17" i="1"/>
  <c r="U16" i="1"/>
  <c r="T16" i="1"/>
  <c r="S16" i="1"/>
  <c r="R16" i="1"/>
  <c r="Q16" i="1"/>
  <c r="P16" i="1"/>
  <c r="O16" i="1"/>
  <c r="N16" i="1"/>
  <c r="J16" i="1"/>
  <c r="I16" i="1"/>
  <c r="H16" i="1"/>
  <c r="G16" i="1"/>
  <c r="F16" i="1"/>
  <c r="F16" i="3" s="1"/>
  <c r="E16" i="1"/>
  <c r="E18" i="1" s="1"/>
  <c r="E18" i="3" s="1"/>
  <c r="D16" i="1"/>
  <c r="D18" i="1" s="1"/>
  <c r="D18" i="3" s="1"/>
  <c r="C16" i="1"/>
  <c r="C16" i="3" s="1"/>
  <c r="U14" i="1"/>
  <c r="U41" i="1" s="1"/>
  <c r="T14" i="1"/>
  <c r="S14" i="1"/>
  <c r="S41" i="1" s="1"/>
  <c r="R14" i="1"/>
  <c r="Q14" i="1"/>
  <c r="Q42" i="1" s="1"/>
  <c r="P14" i="1"/>
  <c r="P41" i="1" s="1"/>
  <c r="O14" i="1"/>
  <c r="O42" i="1" s="1"/>
  <c r="N14" i="1"/>
  <c r="N42" i="1" s="1"/>
  <c r="J14" i="1"/>
  <c r="I14" i="1"/>
  <c r="H14" i="1"/>
  <c r="G14" i="1"/>
  <c r="F14" i="1"/>
  <c r="E14" i="1"/>
  <c r="E14" i="3" s="1"/>
  <c r="D14" i="1"/>
  <c r="C14" i="1"/>
  <c r="J13" i="1"/>
  <c r="I13" i="1"/>
  <c r="I13" i="3" s="1"/>
  <c r="H13" i="1"/>
  <c r="G13" i="1"/>
  <c r="F13" i="1"/>
  <c r="F13" i="3" s="1"/>
  <c r="E13" i="1"/>
  <c r="D13" i="1"/>
  <c r="D13" i="3" s="1"/>
  <c r="C13" i="1"/>
  <c r="C13" i="3" s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E9" i="1"/>
  <c r="P31" i="1" s="1"/>
  <c r="J8" i="1"/>
  <c r="U37" i="1" s="1"/>
  <c r="I8" i="1"/>
  <c r="I8" i="3" s="1"/>
  <c r="H8" i="1"/>
  <c r="S37" i="1" s="1"/>
  <c r="G8" i="1"/>
  <c r="F8" i="1"/>
  <c r="Q37" i="1" s="1"/>
  <c r="E8" i="1"/>
  <c r="P36" i="1" s="1"/>
  <c r="D8" i="1"/>
  <c r="O36" i="1" s="1"/>
  <c r="C8" i="1"/>
  <c r="C8" i="3" s="1"/>
  <c r="U7" i="1"/>
  <c r="T7" i="1"/>
  <c r="S7" i="1"/>
  <c r="R7" i="1"/>
  <c r="Q7" i="1"/>
  <c r="P7" i="1"/>
  <c r="O7" i="1"/>
  <c r="N7" i="1"/>
  <c r="J7" i="1"/>
  <c r="U30" i="1" s="1"/>
  <c r="I7" i="1"/>
  <c r="H7" i="1"/>
  <c r="S40" i="1" s="1"/>
  <c r="G7" i="1"/>
  <c r="R40" i="1" s="1"/>
  <c r="F7" i="1"/>
  <c r="F9" i="1" s="1"/>
  <c r="E7" i="1"/>
  <c r="P35" i="1" s="1"/>
  <c r="D7" i="1"/>
  <c r="O40" i="1" s="1"/>
  <c r="C7" i="1"/>
  <c r="C9" i="1" s="1"/>
  <c r="P5" i="1"/>
  <c r="J5" i="1"/>
  <c r="J5" i="3" s="1"/>
  <c r="I5" i="1"/>
  <c r="I5" i="3" s="1"/>
  <c r="H5" i="1"/>
  <c r="H5" i="3" s="1"/>
  <c r="G5" i="1"/>
  <c r="G5" i="3" s="1"/>
  <c r="F5" i="1"/>
  <c r="F5" i="3" s="1"/>
  <c r="E5" i="1"/>
  <c r="E5" i="3" s="1"/>
  <c r="D5" i="1"/>
  <c r="D5" i="3" s="1"/>
  <c r="C5" i="1"/>
  <c r="C5" i="3" s="1"/>
  <c r="F38" i="2" l="1"/>
  <c r="F29" i="2"/>
  <c r="F31" i="2" s="1"/>
  <c r="U74" i="2"/>
  <c r="D38" i="3"/>
  <c r="F38" i="3"/>
  <c r="O55" i="1"/>
  <c r="O53" i="1"/>
  <c r="O45" i="1"/>
  <c r="C9" i="3"/>
  <c r="N31" i="1"/>
  <c r="C12" i="1"/>
  <c r="N74" i="1"/>
  <c r="N75" i="1" s="1"/>
  <c r="N76" i="1" s="1"/>
  <c r="F9" i="3"/>
  <c r="Q74" i="1"/>
  <c r="F12" i="1"/>
  <c r="F15" i="1" s="1"/>
  <c r="F15" i="3" s="1"/>
  <c r="Q31" i="1"/>
  <c r="R30" i="1"/>
  <c r="S43" i="2"/>
  <c r="D22" i="2"/>
  <c r="S53" i="2"/>
  <c r="T44" i="2"/>
  <c r="D82" i="2"/>
  <c r="N5" i="1"/>
  <c r="G8" i="3"/>
  <c r="R37" i="1"/>
  <c r="R36" i="1"/>
  <c r="G13" i="3"/>
  <c r="C14" i="3"/>
  <c r="R42" i="1"/>
  <c r="G16" i="3"/>
  <c r="C17" i="3"/>
  <c r="C21" i="3"/>
  <c r="C27" i="1"/>
  <c r="N38" i="1"/>
  <c r="S30" i="1"/>
  <c r="W52" i="2"/>
  <c r="O5" i="1"/>
  <c r="H8" i="3"/>
  <c r="S36" i="1"/>
  <c r="D9" i="1"/>
  <c r="H13" i="3"/>
  <c r="D14" i="3"/>
  <c r="H16" i="3"/>
  <c r="D17" i="3"/>
  <c r="D21" i="3"/>
  <c r="D27" i="1"/>
  <c r="D30" i="3"/>
  <c r="T30" i="1"/>
  <c r="F33" i="3"/>
  <c r="C34" i="3"/>
  <c r="Q35" i="1"/>
  <c r="T37" i="1"/>
  <c r="F82" i="2"/>
  <c r="F69" i="2"/>
  <c r="D33" i="3"/>
  <c r="E9" i="3"/>
  <c r="P74" i="1"/>
  <c r="P75" i="1" s="1"/>
  <c r="T41" i="1"/>
  <c r="T42" i="1"/>
  <c r="I16" i="3"/>
  <c r="E21" i="3"/>
  <c r="E27" i="1"/>
  <c r="E30" i="3"/>
  <c r="G33" i="3"/>
  <c r="D34" i="3"/>
  <c r="R35" i="1"/>
  <c r="T36" i="1"/>
  <c r="E25" i="2"/>
  <c r="R55" i="2"/>
  <c r="R54" i="2"/>
  <c r="G82" i="2"/>
  <c r="S51" i="2"/>
  <c r="J22" i="3"/>
  <c r="F14" i="3"/>
  <c r="J16" i="3"/>
  <c r="F21" i="3"/>
  <c r="F27" i="1"/>
  <c r="F30" i="3"/>
  <c r="C31" i="3"/>
  <c r="C35" i="3"/>
  <c r="S35" i="1"/>
  <c r="C37" i="3"/>
  <c r="C38" i="1"/>
  <c r="C30" i="3" s="1"/>
  <c r="Q40" i="1"/>
  <c r="J49" i="1"/>
  <c r="W53" i="2"/>
  <c r="H22" i="2"/>
  <c r="X43" i="2"/>
  <c r="W43" i="2"/>
  <c r="X44" i="2"/>
  <c r="I25" i="2"/>
  <c r="S55" i="2"/>
  <c r="S54" i="2"/>
  <c r="H51" i="2"/>
  <c r="T51" i="2"/>
  <c r="F48" i="6"/>
  <c r="F8" i="3"/>
  <c r="Q36" i="1"/>
  <c r="J29" i="3"/>
  <c r="H49" i="1"/>
  <c r="J8" i="3"/>
  <c r="U36" i="1"/>
  <c r="J13" i="3"/>
  <c r="F17" i="3"/>
  <c r="R5" i="1"/>
  <c r="C24" i="3"/>
  <c r="C7" i="3"/>
  <c r="C11" i="3"/>
  <c r="C23" i="3"/>
  <c r="G9" i="1"/>
  <c r="C10" i="3"/>
  <c r="G14" i="3"/>
  <c r="C15" i="1"/>
  <c r="C15" i="3" s="1"/>
  <c r="G17" i="3"/>
  <c r="C18" i="1"/>
  <c r="C18" i="3" s="1"/>
  <c r="G21" i="3"/>
  <c r="C22" i="3"/>
  <c r="G27" i="1"/>
  <c r="C29" i="3"/>
  <c r="D31" i="3"/>
  <c r="F34" i="3"/>
  <c r="C36" i="3"/>
  <c r="D37" i="3"/>
  <c r="N41" i="1"/>
  <c r="I49" i="1"/>
  <c r="I82" i="2"/>
  <c r="I80" i="2"/>
  <c r="J10" i="3"/>
  <c r="J18" i="3"/>
  <c r="J36" i="3"/>
  <c r="D24" i="3"/>
  <c r="D7" i="3"/>
  <c r="D11" i="3"/>
  <c r="D23" i="3"/>
  <c r="H9" i="1"/>
  <c r="H14" i="3"/>
  <c r="D22" i="3"/>
  <c r="D29" i="3"/>
  <c r="J33" i="3"/>
  <c r="G34" i="3"/>
  <c r="E35" i="3"/>
  <c r="D36" i="3"/>
  <c r="E38" i="1"/>
  <c r="E34" i="3" s="1"/>
  <c r="O41" i="1"/>
  <c r="Y43" i="2"/>
  <c r="J21" i="2"/>
  <c r="Y51" i="2" s="1"/>
  <c r="Y53" i="2"/>
  <c r="U44" i="2"/>
  <c r="Q5" i="1"/>
  <c r="S5" i="1"/>
  <c r="D10" i="3"/>
  <c r="H17" i="3"/>
  <c r="H21" i="3"/>
  <c r="H27" i="1"/>
  <c r="T5" i="1"/>
  <c r="E23" i="3"/>
  <c r="E24" i="3"/>
  <c r="E7" i="3"/>
  <c r="E11" i="3"/>
  <c r="P40" i="1"/>
  <c r="I9" i="1"/>
  <c r="E10" i="3"/>
  <c r="E12" i="1"/>
  <c r="E15" i="1" s="1"/>
  <c r="E15" i="3" s="1"/>
  <c r="I14" i="3"/>
  <c r="I17" i="3"/>
  <c r="I21" i="3"/>
  <c r="E22" i="3"/>
  <c r="I27" i="1"/>
  <c r="E29" i="3"/>
  <c r="I30" i="3"/>
  <c r="F31" i="3"/>
  <c r="C32" i="3"/>
  <c r="F37" i="3"/>
  <c r="C49" i="1"/>
  <c r="T40" i="1"/>
  <c r="G25" i="2"/>
  <c r="V44" i="2"/>
  <c r="T48" i="2"/>
  <c r="J11" i="3"/>
  <c r="J23" i="3"/>
  <c r="J7" i="3"/>
  <c r="J24" i="3"/>
  <c r="U35" i="1"/>
  <c r="F24" i="3"/>
  <c r="F7" i="3"/>
  <c r="F11" i="3"/>
  <c r="F23" i="3"/>
  <c r="J9" i="1"/>
  <c r="F10" i="3"/>
  <c r="J14" i="3"/>
  <c r="J17" i="3"/>
  <c r="F18" i="1"/>
  <c r="F18" i="3" s="1"/>
  <c r="J21" i="3"/>
  <c r="F22" i="3"/>
  <c r="J27" i="1"/>
  <c r="F29" i="3"/>
  <c r="J30" i="3"/>
  <c r="G31" i="3"/>
  <c r="D32" i="3"/>
  <c r="I34" i="3"/>
  <c r="F36" i="3"/>
  <c r="G37" i="3"/>
  <c r="J38" i="1"/>
  <c r="U40" i="1"/>
  <c r="Q41" i="1"/>
  <c r="F48" i="1"/>
  <c r="P76" i="1"/>
  <c r="K22" i="2"/>
  <c r="W54" i="2"/>
  <c r="W55" i="2"/>
  <c r="X51" i="2"/>
  <c r="X49" i="2"/>
  <c r="U5" i="1"/>
  <c r="G11" i="3"/>
  <c r="G23" i="3"/>
  <c r="G24" i="3"/>
  <c r="G7" i="3"/>
  <c r="G10" i="3"/>
  <c r="G18" i="3"/>
  <c r="G22" i="3"/>
  <c r="G29" i="3"/>
  <c r="G38" i="1"/>
  <c r="G35" i="3" s="1"/>
  <c r="O30" i="1"/>
  <c r="E32" i="3"/>
  <c r="J34" i="3"/>
  <c r="G36" i="3"/>
  <c r="O38" i="1"/>
  <c r="O39" i="1" s="1"/>
  <c r="E49" i="1"/>
  <c r="R41" i="1"/>
  <c r="S42" i="1"/>
  <c r="D49" i="1"/>
  <c r="AB49" i="2"/>
  <c r="AB51" i="2"/>
  <c r="AB48" i="2"/>
  <c r="M22" i="2"/>
  <c r="S52" i="2"/>
  <c r="D8" i="3"/>
  <c r="O37" i="1"/>
  <c r="H10" i="3"/>
  <c r="H18" i="3"/>
  <c r="H38" i="1"/>
  <c r="H29" i="3" s="1"/>
  <c r="P30" i="1"/>
  <c r="F32" i="3"/>
  <c r="P38" i="1"/>
  <c r="U42" i="1"/>
  <c r="F49" i="1"/>
  <c r="F55" i="1" s="1"/>
  <c r="Y54" i="2"/>
  <c r="Y55" i="2"/>
  <c r="H11" i="3"/>
  <c r="H23" i="3"/>
  <c r="H24" i="3"/>
  <c r="H7" i="3"/>
  <c r="D16" i="3"/>
  <c r="O34" i="1"/>
  <c r="H22" i="3"/>
  <c r="I24" i="3"/>
  <c r="I7" i="3"/>
  <c r="I11" i="3"/>
  <c r="I23" i="3"/>
  <c r="T35" i="1"/>
  <c r="E8" i="3"/>
  <c r="P37" i="1"/>
  <c r="I10" i="3"/>
  <c r="E13" i="3"/>
  <c r="P42" i="1"/>
  <c r="E16" i="3"/>
  <c r="I18" i="1"/>
  <c r="I18" i="3" s="1"/>
  <c r="I22" i="3"/>
  <c r="I38" i="1"/>
  <c r="I32" i="3" s="1"/>
  <c r="Q30" i="1"/>
  <c r="J31" i="3"/>
  <c r="C33" i="3"/>
  <c r="J35" i="3"/>
  <c r="I36" i="3"/>
  <c r="Q38" i="1"/>
  <c r="Q39" i="1" s="1"/>
  <c r="G49" i="1"/>
  <c r="I48" i="1"/>
  <c r="R53" i="2"/>
  <c r="C22" i="2"/>
  <c r="C82" i="2"/>
  <c r="C69" i="2"/>
  <c r="X48" i="2"/>
  <c r="S50" i="2"/>
  <c r="W50" i="2"/>
  <c r="U53" i="2"/>
  <c r="U55" i="2"/>
  <c r="U54" i="2"/>
  <c r="T43" i="2"/>
  <c r="AB47" i="2"/>
  <c r="Z50" i="2"/>
  <c r="X52" i="2"/>
  <c r="D64" i="2"/>
  <c r="J24" i="6"/>
  <c r="J48" i="6" s="1"/>
  <c r="H48" i="6"/>
  <c r="H79" i="6" s="1"/>
  <c r="F35" i="3"/>
  <c r="G48" i="1"/>
  <c r="S34" i="1" s="1"/>
  <c r="C54" i="1"/>
  <c r="N55" i="1" s="1"/>
  <c r="V53" i="2"/>
  <c r="U43" i="2"/>
  <c r="AB50" i="2"/>
  <c r="Y52" i="2"/>
  <c r="M63" i="2"/>
  <c r="W60" i="2"/>
  <c r="K24" i="6"/>
  <c r="M78" i="6"/>
  <c r="G32" i="3"/>
  <c r="E36" i="3"/>
  <c r="E54" i="1"/>
  <c r="L22" i="2"/>
  <c r="R52" i="2"/>
  <c r="R47" i="2"/>
  <c r="U49" i="2"/>
  <c r="C64" i="2"/>
  <c r="C68" i="2" s="1"/>
  <c r="X50" i="2"/>
  <c r="C80" i="2"/>
  <c r="C81" i="2"/>
  <c r="C63" i="2"/>
  <c r="Z48" i="2"/>
  <c r="S47" i="2"/>
  <c r="Y48" i="2"/>
  <c r="E82" i="2"/>
  <c r="E69" i="2"/>
  <c r="S49" i="2"/>
  <c r="Y50" i="2"/>
  <c r="D80" i="2"/>
  <c r="D81" i="2"/>
  <c r="D63" i="2"/>
  <c r="R60" i="2"/>
  <c r="I9" i="4"/>
  <c r="I18" i="4" s="1"/>
  <c r="I19" i="4" s="1"/>
  <c r="H18" i="4"/>
  <c r="H19" i="4" s="1"/>
  <c r="N24" i="6"/>
  <c r="N48" i="6" s="1"/>
  <c r="G54" i="1"/>
  <c r="Z55" i="2"/>
  <c r="AA51" i="2"/>
  <c r="AA48" i="2"/>
  <c r="T47" i="2"/>
  <c r="T49" i="2"/>
  <c r="E64" i="2"/>
  <c r="E68" i="2" s="1"/>
  <c r="X54" i="2"/>
  <c r="E80" i="2"/>
  <c r="H54" i="1"/>
  <c r="AA50" i="2"/>
  <c r="AA52" i="2"/>
  <c r="AA55" i="2"/>
  <c r="U47" i="2"/>
  <c r="Z43" i="2"/>
  <c r="Y49" i="2"/>
  <c r="F80" i="2"/>
  <c r="F81" i="2"/>
  <c r="F63" i="2"/>
  <c r="I54" i="1"/>
  <c r="AB52" i="2"/>
  <c r="AB55" i="2"/>
  <c r="AB53" i="2"/>
  <c r="AA43" i="2"/>
  <c r="W47" i="2"/>
  <c r="Z49" i="2"/>
  <c r="V49" i="2"/>
  <c r="G64" i="2"/>
  <c r="G80" i="2"/>
  <c r="U60" i="2"/>
  <c r="J68" i="2"/>
  <c r="D78" i="6"/>
  <c r="J54" i="1"/>
  <c r="M65" i="2"/>
  <c r="L65" i="2"/>
  <c r="K65" i="2"/>
  <c r="Z34" i="2"/>
  <c r="AB43" i="2"/>
  <c r="AA49" i="2"/>
  <c r="T50" i="2"/>
  <c r="H64" i="2"/>
  <c r="H68" i="2" s="1"/>
  <c r="H80" i="2"/>
  <c r="I48" i="6"/>
  <c r="I79" i="6" s="1"/>
  <c r="Y47" i="2"/>
  <c r="I68" i="2"/>
  <c r="I69" i="2" s="1"/>
  <c r="X60" i="2"/>
  <c r="I81" i="2"/>
  <c r="C78" i="6"/>
  <c r="Y59" i="2"/>
  <c r="J78" i="6"/>
  <c r="D35" i="3"/>
  <c r="E48" i="1"/>
  <c r="Q34" i="1" s="1"/>
  <c r="T55" i="2"/>
  <c r="J51" i="2"/>
  <c r="AA47" i="2"/>
  <c r="K78" i="6"/>
  <c r="G18" i="4"/>
  <c r="G19" i="4" s="1"/>
  <c r="E63" i="2"/>
  <c r="E81" i="2"/>
  <c r="G63" i="2"/>
  <c r="H63" i="2"/>
  <c r="G81" i="2"/>
  <c r="I63" i="2"/>
  <c r="H81" i="2"/>
  <c r="K57" i="2"/>
  <c r="K64" i="2" s="1"/>
  <c r="F58" i="3" l="1"/>
  <c r="F50" i="3"/>
  <c r="F55" i="3"/>
  <c r="F47" i="3"/>
  <c r="F45" i="3"/>
  <c r="F56" i="1"/>
  <c r="F42" i="3"/>
  <c r="F44" i="3"/>
  <c r="F43" i="3"/>
  <c r="F51" i="3"/>
  <c r="F52" i="3"/>
  <c r="F53" i="3"/>
  <c r="F54" i="3"/>
  <c r="F41" i="3"/>
  <c r="F46" i="3"/>
  <c r="F40" i="3"/>
  <c r="U67" i="2"/>
  <c r="U68" i="2"/>
  <c r="U59" i="2"/>
  <c r="T60" i="2"/>
  <c r="I33" i="3"/>
  <c r="G9" i="3"/>
  <c r="R74" i="1"/>
  <c r="G12" i="1"/>
  <c r="R31" i="1"/>
  <c r="D9" i="3"/>
  <c r="O74" i="1"/>
  <c r="O75" i="1" s="1"/>
  <c r="O76" i="1" s="1"/>
  <c r="D12" i="1"/>
  <c r="O31" i="1"/>
  <c r="H55" i="1"/>
  <c r="S46" i="1"/>
  <c r="V74" i="2"/>
  <c r="G38" i="2"/>
  <c r="V68" i="2" s="1"/>
  <c r="G29" i="2"/>
  <c r="I38" i="3"/>
  <c r="J82" i="2"/>
  <c r="J69" i="2"/>
  <c r="J80" i="2"/>
  <c r="J81" i="2"/>
  <c r="R67" i="2"/>
  <c r="R59" i="2"/>
  <c r="I29" i="3"/>
  <c r="P39" i="1"/>
  <c r="H27" i="3"/>
  <c r="S27" i="1"/>
  <c r="W44" i="2"/>
  <c r="H25" i="2"/>
  <c r="C12" i="3"/>
  <c r="N64" i="1"/>
  <c r="C25" i="1"/>
  <c r="V67" i="2"/>
  <c r="V59" i="2"/>
  <c r="T67" i="2"/>
  <c r="T59" i="2"/>
  <c r="H38" i="3"/>
  <c r="G68" i="2"/>
  <c r="G69" i="2" s="1"/>
  <c r="V60" i="2"/>
  <c r="J55" i="1"/>
  <c r="U46" i="1"/>
  <c r="L25" i="2"/>
  <c r="AA44" i="2"/>
  <c r="X68" i="2"/>
  <c r="X59" i="2"/>
  <c r="X67" i="2"/>
  <c r="S59" i="2"/>
  <c r="S67" i="2"/>
  <c r="I37" i="3"/>
  <c r="E49" i="3"/>
  <c r="K25" i="2"/>
  <c r="Z44" i="2"/>
  <c r="J38" i="3"/>
  <c r="J56" i="1"/>
  <c r="G30" i="3"/>
  <c r="Q46" i="1"/>
  <c r="D68" i="2"/>
  <c r="D69" i="2" s="1"/>
  <c r="S60" i="2"/>
  <c r="D49" i="3"/>
  <c r="I48" i="3"/>
  <c r="T55" i="1"/>
  <c r="T53" i="1"/>
  <c r="T45" i="1"/>
  <c r="H31" i="3"/>
  <c r="H36" i="3"/>
  <c r="M25" i="2"/>
  <c r="AB44" i="2"/>
  <c r="J32" i="3"/>
  <c r="R39" i="1"/>
  <c r="P56" i="1"/>
  <c r="P55" i="1"/>
  <c r="P53" i="1"/>
  <c r="P45" i="1"/>
  <c r="W67" i="2"/>
  <c r="W59" i="2"/>
  <c r="I31" i="3"/>
  <c r="I35" i="3"/>
  <c r="E12" i="3"/>
  <c r="P64" i="1"/>
  <c r="E25" i="1"/>
  <c r="E38" i="3"/>
  <c r="E56" i="1"/>
  <c r="H9" i="3"/>
  <c r="H12" i="1"/>
  <c r="S31" i="1"/>
  <c r="S74" i="1"/>
  <c r="G27" i="3"/>
  <c r="R27" i="1"/>
  <c r="H33" i="3"/>
  <c r="C27" i="3"/>
  <c r="N27" i="1"/>
  <c r="U34" i="1"/>
  <c r="P34" i="1"/>
  <c r="I55" i="1"/>
  <c r="T46" i="1"/>
  <c r="J79" i="6"/>
  <c r="C25" i="2"/>
  <c r="R44" i="2"/>
  <c r="J37" i="3"/>
  <c r="F49" i="3"/>
  <c r="H37" i="3"/>
  <c r="H34" i="3"/>
  <c r="E37" i="3"/>
  <c r="H82" i="2"/>
  <c r="H69" i="2"/>
  <c r="T74" i="2"/>
  <c r="E38" i="2"/>
  <c r="T68" i="2" s="1"/>
  <c r="E29" i="2"/>
  <c r="I9" i="3"/>
  <c r="I12" i="1"/>
  <c r="T31" i="1"/>
  <c r="T74" i="1"/>
  <c r="T75" i="1" s="1"/>
  <c r="T76" i="1" s="1"/>
  <c r="U45" i="1"/>
  <c r="D27" i="3"/>
  <c r="O27" i="1"/>
  <c r="H32" i="3"/>
  <c r="S53" i="1"/>
  <c r="J9" i="3"/>
  <c r="U74" i="1"/>
  <c r="J12" i="1"/>
  <c r="U31" i="1"/>
  <c r="F27" i="3"/>
  <c r="Q27" i="1"/>
  <c r="T34" i="1"/>
  <c r="S45" i="1"/>
  <c r="G55" i="1"/>
  <c r="R46" i="1"/>
  <c r="H35" i="3"/>
  <c r="U53" i="1"/>
  <c r="X74" i="2"/>
  <c r="I29" i="2"/>
  <c r="I38" i="2"/>
  <c r="D25" i="2"/>
  <c r="S44" i="2"/>
  <c r="U75" i="2"/>
  <c r="U45" i="2"/>
  <c r="U19" i="2"/>
  <c r="U23" i="2" s="1"/>
  <c r="F39" i="2"/>
  <c r="U61" i="2" s="1"/>
  <c r="F48" i="3"/>
  <c r="Q55" i="1"/>
  <c r="Q53" i="1"/>
  <c r="Q48" i="1"/>
  <c r="Q56" i="1"/>
  <c r="Q45" i="1"/>
  <c r="R34" i="1"/>
  <c r="N53" i="1"/>
  <c r="E27" i="3"/>
  <c r="P27" i="1"/>
  <c r="F12" i="3"/>
  <c r="Q64" i="1"/>
  <c r="F25" i="1"/>
  <c r="O46" i="1"/>
  <c r="J49" i="3"/>
  <c r="R53" i="1"/>
  <c r="R55" i="1"/>
  <c r="R45" i="1"/>
  <c r="U83" i="2"/>
  <c r="U84" i="2" s="1"/>
  <c r="U85" i="2" s="1"/>
  <c r="E31" i="3"/>
  <c r="Q75" i="1"/>
  <c r="Q76" i="1" s="1"/>
  <c r="S55" i="1"/>
  <c r="D55" i="1"/>
  <c r="C55" i="1"/>
  <c r="C56" i="1" s="1"/>
  <c r="N46" i="1"/>
  <c r="U55" i="1"/>
  <c r="I27" i="3"/>
  <c r="T27" i="1"/>
  <c r="E55" i="1"/>
  <c r="P46" i="1"/>
  <c r="Q24" i="6"/>
  <c r="K48" i="6"/>
  <c r="K79" i="6" s="1"/>
  <c r="N45" i="1"/>
  <c r="G38" i="3"/>
  <c r="G56" i="1"/>
  <c r="J27" i="3"/>
  <c r="U27" i="1"/>
  <c r="J22" i="2"/>
  <c r="H30" i="3"/>
  <c r="H49" i="3"/>
  <c r="C38" i="3"/>
  <c r="E33" i="3"/>
  <c r="I58" i="3" l="1"/>
  <c r="I50" i="3"/>
  <c r="I55" i="3"/>
  <c r="I40" i="3"/>
  <c r="I41" i="3"/>
  <c r="I46" i="3"/>
  <c r="I43" i="3"/>
  <c r="I44" i="3"/>
  <c r="I42" i="3"/>
  <c r="I51" i="3"/>
  <c r="I52" i="3"/>
  <c r="I45" i="3"/>
  <c r="I53" i="3"/>
  <c r="I47" i="3"/>
  <c r="G55" i="3"/>
  <c r="G58" i="3"/>
  <c r="G50" i="3"/>
  <c r="G45" i="3"/>
  <c r="G46" i="3"/>
  <c r="G47" i="3"/>
  <c r="G41" i="3"/>
  <c r="G51" i="3"/>
  <c r="G42" i="3"/>
  <c r="G40" i="3"/>
  <c r="G43" i="3"/>
  <c r="G53" i="3"/>
  <c r="G44" i="3"/>
  <c r="G52" i="3"/>
  <c r="G12" i="3"/>
  <c r="R64" i="1"/>
  <c r="G15" i="1"/>
  <c r="G15" i="3" s="1"/>
  <c r="G25" i="1"/>
  <c r="D58" i="3"/>
  <c r="D50" i="3"/>
  <c r="D55" i="3"/>
  <c r="D54" i="3"/>
  <c r="D41" i="3"/>
  <c r="D44" i="3"/>
  <c r="D48" i="3"/>
  <c r="D42" i="3"/>
  <c r="D45" i="3"/>
  <c r="D51" i="3"/>
  <c r="D56" i="1"/>
  <c r="D53" i="3"/>
  <c r="D52" i="3"/>
  <c r="D46" i="3"/>
  <c r="D40" i="3"/>
  <c r="D43" i="3"/>
  <c r="D47" i="3"/>
  <c r="G48" i="3"/>
  <c r="S74" i="2"/>
  <c r="D38" i="2"/>
  <c r="D29" i="2"/>
  <c r="C49" i="3"/>
  <c r="J55" i="3"/>
  <c r="J58" i="3"/>
  <c r="J50" i="3"/>
  <c r="J47" i="3"/>
  <c r="J51" i="3"/>
  <c r="J41" i="3"/>
  <c r="J44" i="3"/>
  <c r="J52" i="3"/>
  <c r="J46" i="3"/>
  <c r="J53" i="3"/>
  <c r="J45" i="3"/>
  <c r="J42" i="3"/>
  <c r="J40" i="3"/>
  <c r="J48" i="3"/>
  <c r="J43" i="3"/>
  <c r="H55" i="3"/>
  <c r="H58" i="3"/>
  <c r="H50" i="3"/>
  <c r="H41" i="3"/>
  <c r="H40" i="3"/>
  <c r="H46" i="3"/>
  <c r="H47" i="3"/>
  <c r="H42" i="3"/>
  <c r="H43" i="3"/>
  <c r="H44" i="3"/>
  <c r="H53" i="3"/>
  <c r="H52" i="3"/>
  <c r="H45" i="3"/>
  <c r="H48" i="3"/>
  <c r="H51" i="3"/>
  <c r="AB74" i="2"/>
  <c r="M38" i="2"/>
  <c r="M29" i="2"/>
  <c r="H29" i="2"/>
  <c r="W74" i="2"/>
  <c r="H38" i="2"/>
  <c r="G49" i="3"/>
  <c r="J54" i="3"/>
  <c r="H54" i="3"/>
  <c r="I54" i="3"/>
  <c r="X75" i="2"/>
  <c r="X45" i="2"/>
  <c r="I39" i="2"/>
  <c r="X19" i="2"/>
  <c r="X23" i="2" s="1"/>
  <c r="I12" i="3"/>
  <c r="T64" i="1"/>
  <c r="I25" i="1"/>
  <c r="I15" i="1"/>
  <c r="I15" i="3" s="1"/>
  <c r="U69" i="2"/>
  <c r="E55" i="3"/>
  <c r="E58" i="3"/>
  <c r="E50" i="3"/>
  <c r="E41" i="3"/>
  <c r="E47" i="3"/>
  <c r="E43" i="3"/>
  <c r="E45" i="3"/>
  <c r="E52" i="3"/>
  <c r="E42" i="3"/>
  <c r="E44" i="3"/>
  <c r="E40" i="3"/>
  <c r="E53" i="3"/>
  <c r="E46" i="3"/>
  <c r="E51" i="3"/>
  <c r="I31" i="2"/>
  <c r="X83" i="2"/>
  <c r="X84" i="2" s="1"/>
  <c r="X85" i="2" s="1"/>
  <c r="J12" i="3"/>
  <c r="J25" i="1"/>
  <c r="U64" i="1"/>
  <c r="J15" i="1"/>
  <c r="J15" i="3" s="1"/>
  <c r="E48" i="3"/>
  <c r="E54" i="3"/>
  <c r="F25" i="3"/>
  <c r="Q65" i="1"/>
  <c r="F26" i="1"/>
  <c r="Q32" i="1"/>
  <c r="Q6" i="1"/>
  <c r="U75" i="1"/>
  <c r="U76" i="1" s="1"/>
  <c r="E31" i="2"/>
  <c r="T83" i="2"/>
  <c r="T84" i="2" s="1"/>
  <c r="T85" i="2" s="1"/>
  <c r="R74" i="2"/>
  <c r="C38" i="2"/>
  <c r="C29" i="2"/>
  <c r="S75" i="1"/>
  <c r="S76" i="1" s="1"/>
  <c r="Z74" i="2"/>
  <c r="K29" i="2"/>
  <c r="K38" i="2"/>
  <c r="H56" i="1"/>
  <c r="C25" i="3"/>
  <c r="N65" i="1"/>
  <c r="N6" i="1"/>
  <c r="C26" i="1"/>
  <c r="N32" i="1"/>
  <c r="N56" i="1"/>
  <c r="N48" i="1"/>
  <c r="I56" i="1"/>
  <c r="D12" i="3"/>
  <c r="O64" i="1"/>
  <c r="D25" i="1"/>
  <c r="D15" i="1"/>
  <c r="D15" i="3" s="1"/>
  <c r="T75" i="2"/>
  <c r="E39" i="2"/>
  <c r="T19" i="2"/>
  <c r="T23" i="2" s="1"/>
  <c r="T45" i="2"/>
  <c r="Y44" i="2"/>
  <c r="J25" i="2"/>
  <c r="H12" i="3"/>
  <c r="H15" i="1"/>
  <c r="H15" i="3" s="1"/>
  <c r="H25" i="1"/>
  <c r="S64" i="1"/>
  <c r="G31" i="2"/>
  <c r="V83" i="2"/>
  <c r="V84" i="2" s="1"/>
  <c r="V85" i="2" s="1"/>
  <c r="U62" i="2"/>
  <c r="U70" i="2"/>
  <c r="U46" i="2"/>
  <c r="U25" i="2"/>
  <c r="G39" i="2"/>
  <c r="V75" i="2"/>
  <c r="V45" i="2"/>
  <c r="V19" i="2"/>
  <c r="V23" i="2" s="1"/>
  <c r="C58" i="3"/>
  <c r="C50" i="3"/>
  <c r="C55" i="3"/>
  <c r="C47" i="3"/>
  <c r="C53" i="3"/>
  <c r="C46" i="3"/>
  <c r="C52" i="3"/>
  <c r="C40" i="3"/>
  <c r="C44" i="3"/>
  <c r="C45" i="3"/>
  <c r="C41" i="3"/>
  <c r="C43" i="3"/>
  <c r="C42" i="3"/>
  <c r="C48" i="3"/>
  <c r="C51" i="3"/>
  <c r="G54" i="3"/>
  <c r="AA74" i="2"/>
  <c r="L38" i="2"/>
  <c r="L29" i="2"/>
  <c r="R75" i="1"/>
  <c r="R76" i="1" s="1"/>
  <c r="C54" i="3"/>
  <c r="I49" i="3"/>
  <c r="E25" i="3"/>
  <c r="P65" i="1"/>
  <c r="P6" i="1"/>
  <c r="E26" i="1"/>
  <c r="P32" i="1"/>
  <c r="P48" i="1"/>
  <c r="V62" i="2" l="1"/>
  <c r="V70" i="2"/>
  <c r="V46" i="2"/>
  <c r="V25" i="2"/>
  <c r="H31" i="2"/>
  <c r="W83" i="2"/>
  <c r="W84" i="2" s="1"/>
  <c r="W85" i="2" s="1"/>
  <c r="U72" i="2"/>
  <c r="U76" i="2"/>
  <c r="U63" i="2"/>
  <c r="U64" i="2"/>
  <c r="U71" i="2"/>
  <c r="U31" i="2"/>
  <c r="U35" i="2" s="1"/>
  <c r="T61" i="2"/>
  <c r="T69" i="2"/>
  <c r="W75" i="2"/>
  <c r="W45" i="2"/>
  <c r="W19" i="2"/>
  <c r="W23" i="2" s="1"/>
  <c r="H39" i="2"/>
  <c r="W68" i="2"/>
  <c r="Y74" i="2"/>
  <c r="J29" i="2"/>
  <c r="J38" i="2"/>
  <c r="S75" i="2"/>
  <c r="S19" i="2"/>
  <c r="S23" i="2" s="1"/>
  <c r="D39" i="2"/>
  <c r="S45" i="2"/>
  <c r="S68" i="2"/>
  <c r="R75" i="2"/>
  <c r="C39" i="2"/>
  <c r="R45" i="2"/>
  <c r="R19" i="2"/>
  <c r="R23" i="2" s="1"/>
  <c r="R68" i="2"/>
  <c r="AA75" i="2"/>
  <c r="AA45" i="2"/>
  <c r="AA19" i="2"/>
  <c r="L39" i="2"/>
  <c r="AA61" i="2" s="1"/>
  <c r="T62" i="2"/>
  <c r="T25" i="2"/>
  <c r="T46" i="2"/>
  <c r="T70" i="2"/>
  <c r="Q8" i="1"/>
  <c r="Q11" i="1"/>
  <c r="I25" i="3"/>
  <c r="T65" i="1"/>
  <c r="I26" i="1"/>
  <c r="T32" i="1"/>
  <c r="T6" i="1"/>
  <c r="T48" i="1"/>
  <c r="T56" i="1"/>
  <c r="D31" i="2"/>
  <c r="S83" i="2"/>
  <c r="S84" i="2" s="1"/>
  <c r="S85" i="2" s="1"/>
  <c r="M30" i="2"/>
  <c r="AB22" i="2" s="1"/>
  <c r="AB83" i="2"/>
  <c r="AB84" i="2" s="1"/>
  <c r="AB85" i="2" s="1"/>
  <c r="N8" i="1"/>
  <c r="N11" i="1" s="1"/>
  <c r="C31" i="2"/>
  <c r="R83" i="2"/>
  <c r="R84" i="2" s="1"/>
  <c r="R85" i="2" s="1"/>
  <c r="V61" i="2"/>
  <c r="V69" i="2"/>
  <c r="E26" i="3"/>
  <c r="P47" i="1"/>
  <c r="P57" i="1"/>
  <c r="D25" i="3"/>
  <c r="O65" i="1"/>
  <c r="D26" i="1"/>
  <c r="O32" i="1"/>
  <c r="O6" i="1"/>
  <c r="O48" i="1"/>
  <c r="O56" i="1"/>
  <c r="Z45" i="2"/>
  <c r="Z75" i="2"/>
  <c r="Z19" i="2"/>
  <c r="K39" i="2"/>
  <c r="Z61" i="2" s="1"/>
  <c r="F26" i="3"/>
  <c r="Q57" i="1"/>
  <c r="Q47" i="1"/>
  <c r="G25" i="3"/>
  <c r="G26" i="1"/>
  <c r="R65" i="1"/>
  <c r="R32" i="1"/>
  <c r="R6" i="1"/>
  <c r="R56" i="1"/>
  <c r="R48" i="1"/>
  <c r="P8" i="1"/>
  <c r="P11" i="1" s="1"/>
  <c r="H25" i="3"/>
  <c r="H26" i="1"/>
  <c r="S65" i="1"/>
  <c r="S32" i="1"/>
  <c r="S6" i="1"/>
  <c r="S48" i="1"/>
  <c r="S56" i="1"/>
  <c r="K30" i="2"/>
  <c r="Z22" i="2" s="1"/>
  <c r="Z83" i="2"/>
  <c r="Z84" i="2" s="1"/>
  <c r="Z85" i="2" s="1"/>
  <c r="X62" i="2"/>
  <c r="X70" i="2"/>
  <c r="X46" i="2"/>
  <c r="X25" i="2"/>
  <c r="AB75" i="2"/>
  <c r="AB45" i="2"/>
  <c r="AB19" i="2"/>
  <c r="M39" i="2"/>
  <c r="AB61" i="2" s="1"/>
  <c r="L31" i="2"/>
  <c r="F9" i="2" s="1"/>
  <c r="L66" i="2" s="1"/>
  <c r="L30" i="2"/>
  <c r="AA22" i="2" s="1"/>
  <c r="AA83" i="2"/>
  <c r="AA84" i="2" s="1"/>
  <c r="AA85" i="2" s="1"/>
  <c r="C26" i="3"/>
  <c r="N57" i="1"/>
  <c r="N47" i="1"/>
  <c r="J25" i="3"/>
  <c r="U65" i="1"/>
  <c r="U32" i="1"/>
  <c r="U6" i="1"/>
  <c r="J26" i="1"/>
  <c r="U48" i="1"/>
  <c r="U56" i="1"/>
  <c r="X61" i="2"/>
  <c r="X69" i="2"/>
  <c r="P49" i="1" l="1"/>
  <c r="P66" i="1"/>
  <c r="P58" i="1"/>
  <c r="P33" i="1"/>
  <c r="P13" i="1"/>
  <c r="N66" i="1"/>
  <c r="N58" i="1"/>
  <c r="N49" i="1"/>
  <c r="N33" i="1"/>
  <c r="N13" i="1"/>
  <c r="D26" i="3"/>
  <c r="O57" i="1"/>
  <c r="O47" i="1"/>
  <c r="S70" i="2"/>
  <c r="S46" i="2"/>
  <c r="S62" i="2"/>
  <c r="S25" i="2"/>
  <c r="U8" i="1"/>
  <c r="U11" i="1" s="1"/>
  <c r="X63" i="2"/>
  <c r="X64" i="2"/>
  <c r="X71" i="2"/>
  <c r="X72" i="2"/>
  <c r="X76" i="2"/>
  <c r="X31" i="2"/>
  <c r="X35" i="2" s="1"/>
  <c r="V76" i="2"/>
  <c r="V63" i="2"/>
  <c r="V64" i="2"/>
  <c r="V71" i="2"/>
  <c r="V31" i="2"/>
  <c r="V35" i="2" s="1"/>
  <c r="V72" i="2"/>
  <c r="K31" i="2"/>
  <c r="E9" i="2" s="1"/>
  <c r="K66" i="2" s="1"/>
  <c r="T8" i="1"/>
  <c r="T11" i="1" s="1"/>
  <c r="AA23" i="2"/>
  <c r="W69" i="2"/>
  <c r="W61" i="2"/>
  <c r="H26" i="3"/>
  <c r="S47" i="1"/>
  <c r="S57" i="1"/>
  <c r="R8" i="1"/>
  <c r="R11" i="1" s="1"/>
  <c r="Y75" i="2"/>
  <c r="Y45" i="2"/>
  <c r="Y19" i="2"/>
  <c r="Y23" i="2" s="1"/>
  <c r="J39" i="2"/>
  <c r="Y68" i="2"/>
  <c r="L68" i="2"/>
  <c r="AA60" i="2"/>
  <c r="AA59" i="2"/>
  <c r="I26" i="3"/>
  <c r="T57" i="1"/>
  <c r="T47" i="1"/>
  <c r="J31" i="2"/>
  <c r="D9" i="2" s="1"/>
  <c r="Y83" i="2"/>
  <c r="Y84" i="2" s="1"/>
  <c r="Y85" i="2" s="1"/>
  <c r="O8" i="1"/>
  <c r="O11" i="1" s="1"/>
  <c r="J26" i="3"/>
  <c r="U47" i="1"/>
  <c r="U57" i="1"/>
  <c r="AB23" i="2"/>
  <c r="S8" i="1"/>
  <c r="S11" i="1"/>
  <c r="G26" i="3"/>
  <c r="R47" i="1"/>
  <c r="R57" i="1"/>
  <c r="R62" i="2"/>
  <c r="R46" i="2"/>
  <c r="R25" i="2"/>
  <c r="R70" i="2"/>
  <c r="M31" i="2"/>
  <c r="G9" i="2" s="1"/>
  <c r="M66" i="2" s="1"/>
  <c r="R61" i="2"/>
  <c r="R69" i="2"/>
  <c r="W62" i="2"/>
  <c r="W70" i="2"/>
  <c r="W25" i="2"/>
  <c r="W46" i="2"/>
  <c r="Q49" i="1"/>
  <c r="Q66" i="1"/>
  <c r="Q33" i="1"/>
  <c r="Q13" i="1"/>
  <c r="Q58" i="1"/>
  <c r="T71" i="2"/>
  <c r="T76" i="2"/>
  <c r="T63" i="2"/>
  <c r="T72" i="2"/>
  <c r="T64" i="2"/>
  <c r="T31" i="2"/>
  <c r="T35" i="2" s="1"/>
  <c r="Z23" i="2"/>
  <c r="S69" i="2"/>
  <c r="S61" i="2"/>
  <c r="T66" i="1" l="1"/>
  <c r="T58" i="1"/>
  <c r="T49" i="1"/>
  <c r="T13" i="1"/>
  <c r="T33" i="1"/>
  <c r="O66" i="1"/>
  <c r="O33" i="1"/>
  <c r="O13" i="1"/>
  <c r="O58" i="1"/>
  <c r="O49" i="1"/>
  <c r="U66" i="1"/>
  <c r="U58" i="1"/>
  <c r="U13" i="1"/>
  <c r="U49" i="1"/>
  <c r="U33" i="1"/>
  <c r="R66" i="1"/>
  <c r="R58" i="1"/>
  <c r="R33" i="1"/>
  <c r="R49" i="1"/>
  <c r="R13" i="1"/>
  <c r="AB60" i="2"/>
  <c r="AB59" i="2"/>
  <c r="M68" i="2"/>
  <c r="AA62" i="2"/>
  <c r="AA25" i="2"/>
  <c r="AA46" i="2"/>
  <c r="Y61" i="2"/>
  <c r="Y69" i="2"/>
  <c r="N50" i="1"/>
  <c r="N59" i="1"/>
  <c r="N15" i="1"/>
  <c r="Q67" i="1"/>
  <c r="Q50" i="1"/>
  <c r="Q59" i="1"/>
  <c r="Q15" i="1"/>
  <c r="R72" i="2"/>
  <c r="R63" i="2"/>
  <c r="R71" i="2"/>
  <c r="R64" i="2"/>
  <c r="R31" i="2"/>
  <c r="R35" i="2" s="1"/>
  <c r="Y70" i="2"/>
  <c r="Y62" i="2"/>
  <c r="Y25" i="2"/>
  <c r="Y46" i="2"/>
  <c r="K68" i="2"/>
  <c r="Z60" i="2"/>
  <c r="Z59" i="2"/>
  <c r="Z62" i="2"/>
  <c r="Z46" i="2"/>
  <c r="Z25" i="2"/>
  <c r="S64" i="2"/>
  <c r="S76" i="2"/>
  <c r="S63" i="2"/>
  <c r="S72" i="2"/>
  <c r="S71" i="2"/>
  <c r="S31" i="2"/>
  <c r="S35" i="2" s="1"/>
  <c r="P59" i="1"/>
  <c r="P50" i="1"/>
  <c r="P15" i="1"/>
  <c r="P67" i="1"/>
  <c r="W63" i="2"/>
  <c r="W64" i="2"/>
  <c r="W71" i="2"/>
  <c r="W72" i="2"/>
  <c r="W76" i="2"/>
  <c r="W31" i="2"/>
  <c r="W35" i="2" s="1"/>
  <c r="S66" i="1"/>
  <c r="S58" i="1"/>
  <c r="S33" i="1"/>
  <c r="S13" i="1"/>
  <c r="S49" i="1"/>
  <c r="AB62" i="2"/>
  <c r="AB46" i="2"/>
  <c r="AB25" i="2"/>
  <c r="AB64" i="2" l="1"/>
  <c r="AB76" i="2"/>
  <c r="AB63" i="2"/>
  <c r="AB31" i="2"/>
  <c r="AB35" i="2" s="1"/>
  <c r="S67" i="1"/>
  <c r="S59" i="1"/>
  <c r="S15" i="1"/>
  <c r="S50" i="1"/>
  <c r="Q60" i="1"/>
  <c r="Q51" i="1"/>
  <c r="Q18" i="1"/>
  <c r="Y76" i="2"/>
  <c r="Y63" i="2"/>
  <c r="Y64" i="2"/>
  <c r="Y71" i="2"/>
  <c r="Y72" i="2"/>
  <c r="Y31" i="2"/>
  <c r="Y35" i="2" s="1"/>
  <c r="N60" i="1"/>
  <c r="N51" i="1"/>
  <c r="N18" i="1"/>
  <c r="R59" i="1"/>
  <c r="R67" i="1"/>
  <c r="R15" i="1"/>
  <c r="R50" i="1"/>
  <c r="O50" i="1"/>
  <c r="O67" i="1"/>
  <c r="O59" i="1"/>
  <c r="O15" i="1"/>
  <c r="T50" i="1"/>
  <c r="T59" i="1"/>
  <c r="T15" i="1"/>
  <c r="T67" i="1"/>
  <c r="AA64" i="2"/>
  <c r="AA76" i="2"/>
  <c r="AA63" i="2"/>
  <c r="AA31" i="2"/>
  <c r="AA35" i="2" s="1"/>
  <c r="Z63" i="2"/>
  <c r="Z64" i="2"/>
  <c r="Z76" i="2"/>
  <c r="Z31" i="2"/>
  <c r="Z35" i="2" s="1"/>
  <c r="K42" i="2" s="1"/>
  <c r="P51" i="1"/>
  <c r="P60" i="1"/>
  <c r="P18" i="1"/>
  <c r="U67" i="1"/>
  <c r="U50" i="1"/>
  <c r="U59" i="1"/>
  <c r="U15" i="1"/>
  <c r="U60" i="1" l="1"/>
  <c r="U18" i="1"/>
  <c r="U51" i="1"/>
  <c r="K51" i="2"/>
  <c r="Z68" i="2"/>
  <c r="L42" i="2"/>
  <c r="Z69" i="2"/>
  <c r="Z67" i="2"/>
  <c r="Z70" i="2"/>
  <c r="N61" i="1"/>
  <c r="N52" i="1"/>
  <c r="N21" i="1"/>
  <c r="N24" i="1" s="1"/>
  <c r="N25" i="1" s="1"/>
  <c r="T60" i="1"/>
  <c r="T51" i="1"/>
  <c r="T18" i="1"/>
  <c r="S18" i="1"/>
  <c r="S51" i="1"/>
  <c r="S60" i="1"/>
  <c r="Z72" i="2"/>
  <c r="Z71" i="2"/>
  <c r="O60" i="1"/>
  <c r="O51" i="1"/>
  <c r="O18" i="1"/>
  <c r="P61" i="1"/>
  <c r="P52" i="1"/>
  <c r="P21" i="1"/>
  <c r="P24" i="1" s="1"/>
  <c r="P25" i="1" s="1"/>
  <c r="R51" i="1"/>
  <c r="R60" i="1"/>
  <c r="R18" i="1"/>
  <c r="Q21" i="1"/>
  <c r="Q24" i="1" s="1"/>
  <c r="Q25" i="1" s="1"/>
  <c r="Q61" i="1"/>
  <c r="Q52" i="1"/>
  <c r="L51" i="2" l="1"/>
  <c r="M42" i="2"/>
  <c r="AA69" i="2"/>
  <c r="AA68" i="2"/>
  <c r="AA67" i="2"/>
  <c r="AA70" i="2"/>
  <c r="AA72" i="2"/>
  <c r="AA71" i="2"/>
  <c r="O21" i="1"/>
  <c r="O24" i="1" s="1"/>
  <c r="O25" i="1" s="1"/>
  <c r="O61" i="1"/>
  <c r="O52" i="1"/>
  <c r="S61" i="1"/>
  <c r="S52" i="1"/>
  <c r="S21" i="1"/>
  <c r="S24" i="1" s="1"/>
  <c r="S25" i="1" s="1"/>
  <c r="K80" i="2"/>
  <c r="K69" i="2"/>
  <c r="K82" i="2"/>
  <c r="K81" i="2"/>
  <c r="U61" i="1"/>
  <c r="U52" i="1"/>
  <c r="U21" i="1"/>
  <c r="U24" i="1" s="1"/>
  <c r="U25" i="1" s="1"/>
  <c r="R61" i="1"/>
  <c r="R52" i="1"/>
  <c r="R21" i="1"/>
  <c r="R24" i="1" s="1"/>
  <c r="R25" i="1" s="1"/>
  <c r="T61" i="1"/>
  <c r="T52" i="1"/>
  <c r="T21" i="1"/>
  <c r="T24" i="1" s="1"/>
  <c r="T25" i="1" s="1"/>
  <c r="L82" i="2" l="1"/>
  <c r="L69" i="2"/>
  <c r="L80" i="2"/>
  <c r="L81" i="2"/>
  <c r="M51" i="2"/>
  <c r="AB68" i="2"/>
  <c r="AB67" i="2"/>
  <c r="AB69" i="2"/>
  <c r="AB70" i="2"/>
  <c r="AB71" i="2"/>
  <c r="AB72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<sst xmlns="http://schemas.openxmlformats.org/spreadsheetml/2006/main" count="963" uniqueCount="624">
  <si>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</si>
  <si>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NRC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</si>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</sst>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85070</v>
      </c>
      <c r="O6" s="187">
        <f t="shared" si="1"/>
        <v>106152</v>
      </c>
      <c r="P6" s="187">
        <f t="shared" si="1"/>
        <v>55263</v>
      </c>
      <c r="Q6" s="187">
        <f t="shared" si="1"/>
        <v>253648</v>
      </c>
      <c r="R6" s="187">
        <f t="shared" si="1"/>
        <v>-20549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176745</v>
      </c>
      <c r="D7" s="123">
        <f>SUMIF(PL.data!$D$3:$D$25, FSA!$A7, PL.data!F$3:F$25)</f>
        <v>532656</v>
      </c>
      <c r="E7" s="123">
        <f>SUMIF(PL.data!$D$3:$D$25, FSA!$A7, PL.data!G$3:G$25)</f>
        <v>207249</v>
      </c>
      <c r="F7" s="123">
        <f>SUMIF(PL.data!$D$3:$D$25, FSA!$A7, PL.data!H$3:H$25)</f>
        <v>444037</v>
      </c>
      <c r="G7" s="123">
        <f>SUMIF(PL.data!$D$3:$D$25, FSA!$A7, PL.data!I$3:I$25)</f>
        <v>194245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-37520</v>
      </c>
      <c r="D8" s="123">
        <f>-SUMIF(PL.data!$D$3:$D$25, FSA!$A8, PL.data!F$3:F$25)</f>
        <v>-340693</v>
      </c>
      <c r="E8" s="123">
        <f>-SUMIF(PL.data!$D$3:$D$25, FSA!$A8, PL.data!G$3:G$25)</f>
        <v>-40891</v>
      </c>
      <c r="F8" s="123">
        <f>-SUMIF(PL.data!$D$3:$D$25, FSA!$A8, PL.data!H$3:H$25)</f>
        <v>-34722</v>
      </c>
      <c r="G8" s="123">
        <f>-SUMIF(PL.data!$D$3:$D$25, FSA!$A8, PL.data!I$3:I$25)</f>
        <v>-40082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2147</v>
      </c>
      <c r="O8" s="190">
        <f>CF.data!F12-FSA!O7-FSA!O6</f>
        <v>9346</v>
      </c>
      <c r="P8" s="190">
        <f>CF.data!G12-FSA!P7-FSA!P6</f>
        <v>20697</v>
      </c>
      <c r="Q8" s="190">
        <f>CF.data!H12-FSA!Q7-FSA!Q6</f>
        <v>19510</v>
      </c>
      <c r="R8" s="190">
        <f>CF.data!I12-FSA!R7-FSA!R6</f>
        <v>80245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139225</v>
      </c>
      <c r="D9" s="187">
        <f t="shared" si="3"/>
        <v>191963</v>
      </c>
      <c r="E9" s="187">
        <f t="shared" si="3"/>
        <v>166358</v>
      </c>
      <c r="F9" s="187">
        <f t="shared" si="3"/>
        <v>409315</v>
      </c>
      <c r="G9" s="187">
        <f t="shared" si="3"/>
        <v>154163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-2232</v>
      </c>
      <c r="O9" s="190">
        <f>SUMIF(CF.data!$D$4:$D$43, $L9, CF.data!F$4:F$43)</f>
        <v>-4950</v>
      </c>
      <c r="P9" s="190">
        <f>SUMIF(CF.data!$D$4:$D$43, $L9, CF.data!G$4:G$43)</f>
        <v>-4753</v>
      </c>
      <c r="Q9" s="190">
        <f>SUMIF(CF.data!$D$4:$D$43, $L9, CF.data!H$4:H$43)</f>
        <v>-10171</v>
      </c>
      <c r="R9" s="190">
        <f>SUMIF(CF.data!$D$4:$D$43, $L9, CF.data!I$4:I$43)</f>
        <v>-60183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-54753</v>
      </c>
      <c r="D10" s="123">
        <f>-SUMIF(PL.data!$D$3:$D$25, FSA!$A10, PL.data!F$3:F$25)</f>
        <v>-86669</v>
      </c>
      <c r="E10" s="123">
        <f>-SUMIF(PL.data!$D$3:$D$25, FSA!$A10, PL.data!G$3:G$25)</f>
        <v>-112070</v>
      </c>
      <c r="F10" s="123">
        <f>-SUMIF(PL.data!$D$3:$D$25, FSA!$A10, PL.data!H$3:H$25)</f>
        <v>-157769</v>
      </c>
      <c r="G10" s="123">
        <f>-SUMIF(PL.data!$D$3:$D$25, FSA!$A10, PL.data!I$3:I$25)</f>
        <v>-176231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-7537</v>
      </c>
      <c r="O10" s="190">
        <f>SUMIF(CF.data!$D$4:$D$43, $L10, CF.data!F$4:F$43)</f>
        <v>-22237</v>
      </c>
      <c r="P10" s="190">
        <f>SUMIF(CF.data!$D$4:$D$43, $L10, CF.data!G$4:G$43)</f>
        <v>-21347</v>
      </c>
      <c r="Q10" s="190">
        <f>SUMIF(CF.data!$D$4:$D$43, $L10, CF.data!H$4:H$43)</f>
        <v>-4230</v>
      </c>
      <c r="R10" s="190">
        <f>SUMIF(CF.data!$D$4:$D$43, $L10, CF.data!I$4:I$43)</f>
        <v>-7700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77448</v>
      </c>
      <c r="O11" s="187">
        <f t="shared" si="4"/>
        <v>88311</v>
      </c>
      <c r="P11" s="187">
        <f t="shared" si="4"/>
        <v>49860</v>
      </c>
      <c r="Q11" s="187">
        <f t="shared" si="4"/>
        <v>258757</v>
      </c>
      <c r="R11" s="187">
        <f t="shared" si="4"/>
        <v>-8187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84472</v>
      </c>
      <c r="D12" s="187">
        <f t="shared" si="5"/>
        <v>105294</v>
      </c>
      <c r="E12" s="187">
        <f t="shared" si="5"/>
        <v>54288</v>
      </c>
      <c r="F12" s="187">
        <f t="shared" si="5"/>
        <v>251546</v>
      </c>
      <c r="G12" s="187">
        <f t="shared" si="5"/>
        <v>-22068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7342</v>
      </c>
      <c r="O12" s="190">
        <f>SUMIF(CF.data!$D$4:$D$43, $L12, CF.data!F$4:F$43)</f>
        <v>-222083</v>
      </c>
      <c r="P12" s="190">
        <f>SUMIF(CF.data!$D$4:$D$43, $L12, CF.data!G$4:G$43)</f>
        <v>-105429</v>
      </c>
      <c r="Q12" s="190">
        <f>SUMIF(CF.data!$D$4:$D$43, $L12, CF.data!H$4:H$43)</f>
        <v>-1102909</v>
      </c>
      <c r="R12" s="190">
        <f>SUMIF(CF.data!$D$4:$D$43, $L12, CF.data!I$4:I$43)</f>
        <v>152084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-997</v>
      </c>
      <c r="D13" s="123">
        <f>SUMIF(PL.data!$D$3:$D$25, FSA!$A13, PL.data!F$3:F$25)</f>
        <v>9632</v>
      </c>
      <c r="E13" s="123">
        <f>SUMIF(PL.data!$D$3:$D$25, FSA!$A13, PL.data!G$3:G$25)</f>
        <v>23347</v>
      </c>
      <c r="F13" s="123">
        <f>SUMIF(PL.data!$D$3:$D$25, FSA!$A13, PL.data!H$3:H$25)</f>
        <v>18049</v>
      </c>
      <c r="G13" s="123">
        <f>SUMIF(PL.data!$D$3:$D$25, FSA!$A13, PL.data!I$3:I$25)</f>
        <v>-7341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84790</v>
      </c>
      <c r="O13" s="187">
        <f t="shared" si="6"/>
        <v>-133772</v>
      </c>
      <c r="P13" s="187">
        <f t="shared" si="6"/>
        <v>-55569</v>
      </c>
      <c r="Q13" s="187">
        <f t="shared" si="6"/>
        <v>-844152</v>
      </c>
      <c r="R13" s="187">
        <f t="shared" si="6"/>
        <v>143897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-3157</v>
      </c>
      <c r="D14" s="123">
        <f>-SUMIF(PL.data!$D$3:$D$25, FSA!$A14, PL.data!F$3:F$25)</f>
        <v>-5237</v>
      </c>
      <c r="E14" s="123">
        <f>-SUMIF(PL.data!$D$3:$D$25, FSA!$A14, PL.data!G$3:G$25)</f>
        <v>-4903</v>
      </c>
      <c r="F14" s="123">
        <f>-SUMIF(PL.data!$D$3:$D$25, FSA!$A14, PL.data!H$3:H$25)</f>
        <v>-10163</v>
      </c>
      <c r="G14" s="123">
        <f>-SUMIF(PL.data!$D$3:$D$25, FSA!$A14, PL.data!I$3:I$25)</f>
        <v>-60299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-65630</v>
      </c>
      <c r="O14" s="190">
        <f>SUMIF(CF.data!$D$4:$D$43, $L14, CF.data!F$4:F$43)</f>
        <v>738</v>
      </c>
      <c r="P14" s="190">
        <f>SUMIF(CF.data!$D$4:$D$43, $L14, CF.data!G$4:G$43)</f>
        <v>-13782</v>
      </c>
      <c r="Q14" s="190">
        <f>SUMIF(CF.data!$D$4:$D$43, $L14, CF.data!H$4:H$43)</f>
        <v>-66564</v>
      </c>
      <c r="R14" s="190">
        <f>SUMIF(CF.data!$D$4:$D$43, $L14, CF.data!I$4:I$43)</f>
        <v>0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-426</v>
      </c>
      <c r="D15" s="123">
        <f t="shared" si="7"/>
        <v>4137</v>
      </c>
      <c r="E15" s="123">
        <f t="shared" si="7"/>
        <v>465</v>
      </c>
      <c r="F15" s="123">
        <f t="shared" si="7"/>
        <v>-176</v>
      </c>
      <c r="G15" s="123">
        <f t="shared" si="7"/>
        <v>21782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19160</v>
      </c>
      <c r="O15" s="187">
        <f t="shared" si="8"/>
        <v>-133034</v>
      </c>
      <c r="P15" s="187">
        <f t="shared" si="8"/>
        <v>-69351</v>
      </c>
      <c r="Q15" s="187">
        <f t="shared" si="8"/>
        <v>-910716</v>
      </c>
      <c r="R15" s="187">
        <f t="shared" si="8"/>
        <v>143897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79892</v>
      </c>
      <c r="D16" s="175">
        <f>SUMIF(PL.data!$D$3:$D$25, FSA!$A16, PL.data!F$3:F$25)</f>
        <v>113826</v>
      </c>
      <c r="E16" s="175">
        <f>SUMIF(PL.data!$D$3:$D$25, FSA!$A16, PL.data!G$3:G$25)</f>
        <v>73197</v>
      </c>
      <c r="F16" s="175">
        <f>SUMIF(PL.data!$D$3:$D$25, FSA!$A16, PL.data!H$3:H$25)</f>
        <v>259256</v>
      </c>
      <c r="G16" s="175">
        <f>SUMIF(PL.data!$D$3:$D$25, FSA!$A16, PL.data!I$3:I$25)</f>
        <v>-67926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0</v>
      </c>
      <c r="O16" s="190">
        <f>SUMIF(CF.data!$D$4:$D$43, $L16, CF.data!F$4:F$43)</f>
        <v>4819</v>
      </c>
      <c r="P16" s="190">
        <f>SUMIF(CF.data!$D$4:$D$43, $L16, CF.data!G$4:G$43)</f>
        <v>442</v>
      </c>
      <c r="Q16" s="190">
        <f>SUMIF(CF.data!$D$4:$D$43, $L16, CF.data!H$4:H$43)</f>
        <v>1</v>
      </c>
      <c r="R16" s="190">
        <f>SUMIF(CF.data!$D$4:$D$43, $L16, CF.data!I$4:I$43)</f>
        <v>0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-7775</v>
      </c>
      <c r="D17" s="123">
        <f>-SUMIF(PL.data!$D$3:$D$25, FSA!$A17, PL.data!F$3:F$25)</f>
        <v>-23511</v>
      </c>
      <c r="E17" s="123">
        <f>-SUMIF(PL.data!$D$3:$D$25, FSA!$A17, PL.data!G$3:G$25)</f>
        <v>-10996</v>
      </c>
      <c r="F17" s="123">
        <f>-SUMIF(PL.data!$D$3:$D$25, FSA!$A17, PL.data!H$3:H$25)</f>
        <v>-64464</v>
      </c>
      <c r="G17" s="123">
        <f>-SUMIF(PL.data!$D$3:$D$25, FSA!$A17, PL.data!I$3:I$25)</f>
        <v>-4876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-24000</v>
      </c>
      <c r="O17" s="190">
        <f>SUMIF(CF.data!$D$4:$D$43, $L17, CF.data!F$4:F$43)</f>
        <v>-12000</v>
      </c>
      <c r="P17" s="190">
        <f>SUMIF(CF.data!$D$4:$D$43, $L17, CF.data!G$4:G$43)</f>
        <v>-15854</v>
      </c>
      <c r="Q17" s="190">
        <f>SUMIF(CF.data!$D$4:$D$43, $L17, CF.data!H$4:H$43)</f>
        <v>-600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72117</v>
      </c>
      <c r="D18" s="187">
        <f t="shared" si="9"/>
        <v>90315</v>
      </c>
      <c r="E18" s="187">
        <f t="shared" si="9"/>
        <v>62201</v>
      </c>
      <c r="F18" s="187">
        <f t="shared" si="9"/>
        <v>194792</v>
      </c>
      <c r="G18" s="187">
        <f t="shared" si="9"/>
        <v>-72802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-4840</v>
      </c>
      <c r="O18" s="194">
        <f t="shared" si="10"/>
        <v>-140215</v>
      </c>
      <c r="P18" s="194">
        <f t="shared" si="10"/>
        <v>-84763</v>
      </c>
      <c r="Q18" s="194">
        <f t="shared" si="10"/>
        <v>-911315</v>
      </c>
      <c r="R18" s="194">
        <f t="shared" si="10"/>
        <v>143897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-36000</v>
      </c>
      <c r="O20" s="190">
        <f>SUMIF(CF.data!$D$4:$D$43, $L20, CF.data!F$4:F$43)</f>
        <v>-60000</v>
      </c>
      <c r="P20" s="190">
        <f>SUMIF(CF.data!$D$4:$D$43, $L20, CF.data!G$4:G$43)</f>
        <v>96000</v>
      </c>
      <c r="Q20" s="190">
        <f>SUMIF(CF.data!$D$4:$D$43, $L20, CF.data!H$4:H$43)</f>
        <v>0</v>
      </c>
      <c r="R20" s="190">
        <f>SUMIF(CF.data!$D$4:$D$43, $L20, CF.data!I$4:I$43)</f>
        <v>-294439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598</v>
      </c>
      <c r="D21" s="196">
        <f>SUMIF(CF.data!$D$4:$D$43, FSA!$A21, CF.data!F$4:F$43)</f>
        <v>858</v>
      </c>
      <c r="E21" s="196">
        <f>SUMIF(CF.data!$D$4:$D$43, FSA!$A21, CF.data!G$4:G$43)</f>
        <v>975</v>
      </c>
      <c r="F21" s="196">
        <f>SUMIF(CF.data!$D$4:$D$43, FSA!$A21, CF.data!H$4:H$43)</f>
        <v>2102</v>
      </c>
      <c r="G21" s="196">
        <f>SUMIF(CF.data!$D$4:$D$43, FSA!$A21, CF.data!I$4:I$43)</f>
        <v>1519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-40840</v>
      </c>
      <c r="O21" s="198">
        <f t="shared" si="11"/>
        <v>-200215</v>
      </c>
      <c r="P21" s="198">
        <f t="shared" si="11"/>
        <v>11237</v>
      </c>
      <c r="Q21" s="198">
        <f t="shared" si="11"/>
        <v>-911315</v>
      </c>
      <c r="R21" s="198">
        <f t="shared" si="11"/>
        <v>-150542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59179</v>
      </c>
      <c r="O22" s="190">
        <f>SUMIF(CF.data!$D$4:$D$43, $L22, CF.data!F$4:F$43)</f>
        <v>67936</v>
      </c>
      <c r="P22" s="190">
        <f>SUMIF(CF.data!$D$4:$D$43, $L22, CF.data!G$4:G$43)</f>
        <v>-52303</v>
      </c>
      <c r="Q22" s="190">
        <f>SUMIF(CF.data!$D$4:$D$43, $L22, CF.data!H$4:H$43)</f>
        <v>403799</v>
      </c>
      <c r="R22" s="190">
        <f>SUMIF(CF.data!$D$4:$D$43, $L22, CF.data!I$4:I$43)</f>
        <v>106329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149861</v>
      </c>
      <c r="P23" s="190">
        <f>SUMIF(CF.data!$D$4:$D$43, $L23, CF.data!G$4:G$43)</f>
        <v>12000</v>
      </c>
      <c r="Q23" s="190">
        <f>SUMIF(CF.data!$D$4:$D$43, $L23, CF.data!H$4:H$43)</f>
        <v>499800</v>
      </c>
      <c r="R23" s="190">
        <f>SUMIF(CF.data!$D$4:$D$43, $L23, CF.data!I$4:I$43)</f>
        <v>39800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18339</v>
      </c>
      <c r="O24" s="199">
        <f t="shared" si="12"/>
        <v>17582</v>
      </c>
      <c r="P24" s="199">
        <f t="shared" si="12"/>
        <v>-29066</v>
      </c>
      <c r="Q24" s="199">
        <f t="shared" si="12"/>
        <v>-7716</v>
      </c>
      <c r="R24" s="199">
        <f t="shared" si="12"/>
        <v>-4413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85070</v>
      </c>
      <c r="D25" s="196">
        <f t="shared" si="13"/>
        <v>106152</v>
      </c>
      <c r="E25" s="196">
        <f t="shared" si="13"/>
        <v>55263</v>
      </c>
      <c r="F25" s="196">
        <f t="shared" si="13"/>
        <v>253648</v>
      </c>
      <c r="G25" s="196">
        <f t="shared" si="13"/>
        <v>-20549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1</v>
      </c>
      <c r="O25" s="200">
        <f>O24-CF.data!F40</f>
        <v>0</v>
      </c>
      <c r="P25" s="200">
        <f>P24-CF.data!G40</f>
        <v>0</v>
      </c>
      <c r="Q25" s="200">
        <f>Q24-CF.data!H40</f>
        <v>1</v>
      </c>
      <c r="R25" s="200">
        <f>R24-CF.data!I40</f>
        <v>1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85070</v>
      </c>
      <c r="D26" s="196">
        <f t="shared" si="14"/>
        <v>106152</v>
      </c>
      <c r="E26" s="196">
        <f t="shared" si="14"/>
        <v>55263</v>
      </c>
      <c r="F26" s="196">
        <f t="shared" si="14"/>
        <v>253648</v>
      </c>
      <c r="G26" s="196">
        <f t="shared" si="14"/>
        <v>-20549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24942</v>
      </c>
      <c r="D29" s="202">
        <f>SUMIF(BS.data!$D$5:$D$116,FSA!$A29,BS.data!F$5:F$116)</f>
        <v>138524</v>
      </c>
      <c r="E29" s="202">
        <f>SUMIF(BS.data!$D$5:$D$116,FSA!$A29,BS.data!G$5:G$116)</f>
        <v>13458</v>
      </c>
      <c r="F29" s="202">
        <f>SUMIF(BS.data!$D$5:$D$116,FSA!$A29,BS.data!H$5:H$116)</f>
        <v>5742</v>
      </c>
      <c r="G29" s="202">
        <f>SUMIF(BS.data!$D$5:$D$116,FSA!$A29,BS.data!I$5:I$116)</f>
        <v>1328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26012</v>
      </c>
      <c r="D30" s="202">
        <f>SUMIF(BS.data!$D$5:$D$116,FSA!$A30,BS.data!F$5:F$116)</f>
        <v>89740</v>
      </c>
      <c r="E30" s="202">
        <f>SUMIF(BS.data!$D$5:$D$116,FSA!$A30,BS.data!G$5:G$116)</f>
        <v>41806</v>
      </c>
      <c r="F30" s="202">
        <f>SUMIF(BS.data!$D$5:$D$116,FSA!$A30,BS.data!H$5:H$116)</f>
        <v>375977</v>
      </c>
      <c r="G30" s="202">
        <f>SUMIF(BS.data!$D$5:$D$116,FSA!$A30,BS.data!I$5:I$116)</f>
        <v>5271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2.0136977000763814</v>
      </c>
      <c r="P30" s="204">
        <f t="shared" si="17"/>
        <v>-0.61091398576191769</v>
      </c>
      <c r="Q30" s="204">
        <f t="shared" si="17"/>
        <v>1.1425290351220032</v>
      </c>
      <c r="R30" s="204">
        <f t="shared" si="17"/>
        <v>-0.56254771561829309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68068</v>
      </c>
      <c r="D31" s="202">
        <f>SUMIF(BS.data!$D$5:$D$116,FSA!$A31,BS.data!F$5:F$116)</f>
        <v>94557</v>
      </c>
      <c r="E31" s="202">
        <f>SUMIF(BS.data!$D$5:$D$116,FSA!$A31,BS.data!G$5:G$116)</f>
        <v>8182</v>
      </c>
      <c r="F31" s="202">
        <f>SUMIF(BS.data!$D$5:$D$116,FSA!$A31,BS.data!H$5:H$116)</f>
        <v>51122</v>
      </c>
      <c r="G31" s="202">
        <f>SUMIF(BS.data!$D$5:$D$116,FSA!$A31,BS.data!I$5:I$116)</f>
        <v>61134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0.78771676709383576</v>
      </c>
      <c r="O31" s="205">
        <f t="shared" si="18"/>
        <v>0.36038831816406836</v>
      </c>
      <c r="P31" s="205">
        <f t="shared" si="18"/>
        <v>0.80269627356464923</v>
      </c>
      <c r="Q31" s="205">
        <f t="shared" si="18"/>
        <v>0.92180381364616015</v>
      </c>
      <c r="R31" s="205">
        <f t="shared" si="18"/>
        <v>0.79365234626373904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31452</v>
      </c>
      <c r="D32" s="202">
        <f>SUMIF(BS.data!$D$5:$D$116,FSA!$A32,BS.data!F$5:F$116)</f>
        <v>155572</v>
      </c>
      <c r="E32" s="202">
        <f>SUMIF(BS.data!$D$5:$D$116,FSA!$A32,BS.data!G$5:G$116)</f>
        <v>186801</v>
      </c>
      <c r="F32" s="202">
        <f>SUMIF(BS.data!$D$5:$D$116,FSA!$A32,BS.data!H$5:H$116)</f>
        <v>494361</v>
      </c>
      <c r="G32" s="202">
        <f>SUMIF(BS.data!$D$5:$D$116,FSA!$A32,BS.data!I$5:I$116)</f>
        <v>51641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0.48131488868143368</v>
      </c>
      <c r="O32" s="206">
        <f t="shared" si="19"/>
        <v>0.19928809588176985</v>
      </c>
      <c r="P32" s="206">
        <f t="shared" si="19"/>
        <v>0.26665026127990965</v>
      </c>
      <c r="Q32" s="206">
        <f t="shared" si="19"/>
        <v>0.57123167663955932</v>
      </c>
      <c r="R32" s="206">
        <f t="shared" si="19"/>
        <v>-0.1057890808000206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918</v>
      </c>
      <c r="D33" s="202">
        <f>SUMIF(BS.data!$D$5:$D$116,FSA!$A33,BS.data!F$5:F$116)</f>
        <v>3684</v>
      </c>
      <c r="E33" s="202">
        <f>SUMIF(BS.data!$D$5:$D$116,FSA!$A33,BS.data!G$5:G$116)</f>
        <v>3074</v>
      </c>
      <c r="F33" s="202">
        <f>SUMIF(BS.data!$D$5:$D$116,FSA!$A33,BS.data!H$5:H$116)</f>
        <v>2095</v>
      </c>
      <c r="G33" s="202">
        <f>SUMIF(BS.data!$D$5:$D$116,FSA!$A33,BS.data!I$5:I$116)</f>
        <v>9334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0.43819061359585842</v>
      </c>
      <c r="O33" s="205">
        <f t="shared" si="20"/>
        <v>0.16579368297738128</v>
      </c>
      <c r="P33" s="205">
        <f t="shared" si="20"/>
        <v>0.24058017167754731</v>
      </c>
      <c r="Q33" s="205">
        <f t="shared" si="20"/>
        <v>0.58273747457982106</v>
      </c>
      <c r="R33" s="205">
        <f t="shared" si="20"/>
        <v>-4.214780303225308E-2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247131</v>
      </c>
      <c r="D34" s="202">
        <f>SUMIF(BS.data!$D$5:$D$116,FSA!$A34,BS.data!F$5:F$116)</f>
        <v>307527</v>
      </c>
      <c r="E34" s="202">
        <f>SUMIF(BS.data!$D$5:$D$116,FSA!$A34,BS.data!G$5:G$116)</f>
        <v>341858</v>
      </c>
      <c r="F34" s="202">
        <f>SUMIF(BS.data!$D$5:$D$116,FSA!$A34,BS.data!H$5:H$116)</f>
        <v>858868</v>
      </c>
      <c r="G34" s="202">
        <f>SUMIF(BS.data!$D$5:$D$116,FSA!$A34,BS.data!I$5:I$116)</f>
        <v>1804100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0.29178782320152236</v>
      </c>
      <c r="P34" s="207">
        <f t="shared" si="21"/>
        <v>0.14144207530477507</v>
      </c>
      <c r="Q34" s="207">
        <f t="shared" si="21"/>
        <v>0.24595355512020201</v>
      </c>
      <c r="R34" s="207">
        <f t="shared" si="21"/>
        <v>-4.3576519871824353E-3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36000</v>
      </c>
      <c r="D35" s="202">
        <f>SUMIF(BS.data!$D$5:$D$116,FSA!$A35,BS.data!F$5:F$116)</f>
        <v>0</v>
      </c>
      <c r="E35" s="202">
        <f>SUMIF(BS.data!$D$5:$D$116,FSA!$A35,BS.data!G$5:G$116)</f>
        <v>0</v>
      </c>
      <c r="F35" s="202">
        <f>SUMIF(BS.data!$D$5:$D$116,FSA!$A35,BS.data!H$5:H$116)</f>
        <v>66150</v>
      </c>
      <c r="G35" s="202">
        <f>SUMIF(BS.data!$D$5:$D$116,FSA!$A35,BS.data!I$5:I$116)</f>
        <v>166948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39.659254753536992</v>
      </c>
      <c r="P35" s="131">
        <f t="shared" si="22"/>
        <v>115.83720548711936</v>
      </c>
      <c r="Q35" s="131">
        <f t="shared" si="22"/>
        <v>171.70955911331714</v>
      </c>
      <c r="R35" s="131">
        <f t="shared" si="22"/>
        <v>358.19588663800869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10304</v>
      </c>
      <c r="D36" s="202">
        <f>SUMIF(BS.data!$D$5:$D$116,FSA!$A36,BS.data!F$5:F$116)</f>
        <v>8451</v>
      </c>
      <c r="E36" s="202">
        <f>SUMIF(BS.data!$D$5:$D$116,FSA!$A36,BS.data!G$5:G$116)</f>
        <v>115672</v>
      </c>
      <c r="F36" s="202">
        <f>SUMIF(BS.data!$D$5:$D$116,FSA!$A36,BS.data!H$5:H$116)</f>
        <v>109278</v>
      </c>
      <c r="G36" s="202">
        <f>SUMIF(BS.data!$D$5:$D$116,FSA!$A36,BS.data!I$5:I$116)</f>
        <v>118001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87.1138018685444</v>
      </c>
      <c r="P36" s="131">
        <f t="shared" si="23"/>
        <v>458.53286786823509</v>
      </c>
      <c r="Q36" s="131">
        <f t="shared" si="23"/>
        <v>311.70381890444099</v>
      </c>
      <c r="R36" s="131">
        <f t="shared" si="23"/>
        <v>511.12020358265556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57786</v>
      </c>
      <c r="D37" s="202">
        <f>SUMIF(BS.data!$D$5:$D$116,FSA!$A37,BS.data!F$5:F$116)</f>
        <v>57786</v>
      </c>
      <c r="E37" s="202">
        <f>SUMIF(BS.data!$D$5:$D$116,FSA!$A37,BS.data!G$5:G$116)</f>
        <v>57786</v>
      </c>
      <c r="F37" s="202">
        <f>SUMIF(BS.data!$D$5:$D$116,FSA!$A37,BS.data!H$5:H$116)</f>
        <v>59264</v>
      </c>
      <c r="G37" s="202">
        <f>SUMIF(BS.data!$D$5:$D$116,FSA!$A37,BS.data!I$5:I$116)</f>
        <v>59055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7.1576610027209249</v>
      </c>
      <c r="P37" s="131">
        <f t="shared" si="24"/>
        <v>41.631654887383533</v>
      </c>
      <c r="Q37" s="131">
        <f t="shared" si="24"/>
        <v>64.496788779448181</v>
      </c>
      <c r="R37" s="131">
        <f t="shared" si="24"/>
        <v>89.228394291702017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502613</v>
      </c>
      <c r="D38" s="208">
        <f t="shared" si="25"/>
        <v>855841</v>
      </c>
      <c r="E38" s="208">
        <f t="shared" si="25"/>
        <v>768637</v>
      </c>
      <c r="F38" s="208">
        <f t="shared" si="25"/>
        <v>2022857</v>
      </c>
      <c r="G38" s="208">
        <f t="shared" si="25"/>
        <v>2276812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110662</v>
      </c>
      <c r="O38" s="209">
        <f t="shared" si="26"/>
        <v>258037</v>
      </c>
      <c r="P38" s="209">
        <f t="shared" si="26"/>
        <v>216592</v>
      </c>
      <c r="Q38" s="209">
        <f t="shared" si="26"/>
        <v>818148</v>
      </c>
      <c r="R38" s="209">
        <f t="shared" si="26"/>
        <v>42138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0.34609485296326337</v>
      </c>
      <c r="P39" s="133">
        <f t="shared" si="27"/>
        <v>1.1450694575124609</v>
      </c>
      <c r="Q39" s="133">
        <f t="shared" si="27"/>
        <v>1.1651506518600927</v>
      </c>
      <c r="R39" s="133">
        <f t="shared" si="27"/>
        <v>2.2144353780020078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7850</v>
      </c>
      <c r="D40" s="202">
        <f>SUMIF(BS.data!$D$5:$D$116,FSA!$A40,BS.data!F$5:F$116)</f>
        <v>5512</v>
      </c>
      <c r="E40" s="202">
        <f>SUMIF(BS.data!$D$5:$D$116,FSA!$A40,BS.data!G$5:G$116)</f>
        <v>3816</v>
      </c>
      <c r="F40" s="202">
        <f>SUMIF(BS.data!$D$5:$D$116,FSA!$A40,BS.data!H$5:H$116)</f>
        <v>8455</v>
      </c>
      <c r="G40" s="202">
        <f>SUMIF(BS.data!$D$5:$D$116,FSA!$A40,BS.data!I$5:I$116)</f>
        <v>11142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56.801492935217276</v>
      </c>
      <c r="P40" s="210">
        <f t="shared" si="28"/>
        <v>3.3394133238803443</v>
      </c>
      <c r="Q40" s="210">
        <f t="shared" si="28"/>
        <v>3.9478728606356968</v>
      </c>
      <c r="R40" s="210">
        <f t="shared" si="28"/>
        <v>1.709308823076483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7938</v>
      </c>
      <c r="D41" s="202">
        <f>SUMIF(BS.data!$D$5:$D$116,FSA!$A41,BS.data!F$5:F$116)</f>
        <v>19108</v>
      </c>
      <c r="E41" s="202">
        <f>SUMIF(BS.data!$D$5:$D$116,FSA!$A41,BS.data!G$5:G$116)</f>
        <v>10300</v>
      </c>
      <c r="F41" s="202">
        <f>SUMIF(BS.data!$D$5:$D$116,FSA!$A41,BS.data!H$5:H$116)</f>
        <v>52848</v>
      </c>
      <c r="G41" s="202">
        <f>SUMIF(BS.data!$D$5:$D$116,FSA!$A41,BS.data!I$5:I$116)</f>
        <v>24947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109.74916387959867</v>
      </c>
      <c r="O41" s="137">
        <f t="shared" si="29"/>
        <v>-0.8601398601398601</v>
      </c>
      <c r="P41" s="137">
        <f t="shared" si="29"/>
        <v>14.135384615384615</v>
      </c>
      <c r="Q41" s="137">
        <f t="shared" si="29"/>
        <v>31.666983824928639</v>
      </c>
      <c r="R41" s="137">
        <f t="shared" si="29"/>
        <v>0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0</v>
      </c>
      <c r="D42" s="202">
        <f>SUMIF(BS.data!$D$5:$D$116,FSA!$A42,BS.data!F$5:F$116)</f>
        <v>60896</v>
      </c>
      <c r="E42" s="202">
        <f>SUMIF(BS.data!$D$5:$D$116,FSA!$A42,BS.data!G$5:G$116)</f>
        <v>9155</v>
      </c>
      <c r="F42" s="202">
        <f>SUMIF(BS.data!$D$5:$D$116,FSA!$A42,BS.data!H$5:H$116)</f>
        <v>44104</v>
      </c>
      <c r="G42" s="202">
        <f>SUMIF(BS.data!$D$5:$D$116,FSA!$A42,BS.data!I$5:I$116)</f>
        <v>49153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0.37132592152536137</v>
      </c>
      <c r="O42" s="138">
        <f t="shared" si="30"/>
        <v>-1.3855095971884294E-3</v>
      </c>
      <c r="P42" s="138">
        <f t="shared" si="30"/>
        <v>6.6499717730845509E-2</v>
      </c>
      <c r="Q42" s="138">
        <f t="shared" si="30"/>
        <v>0.14990642671669252</v>
      </c>
      <c r="R42" s="138">
        <f t="shared" si="30"/>
        <v>0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0</v>
      </c>
      <c r="E43" s="202">
        <f>SUMIF(BS.data!$D$5:$D$116,FSA!$A43,BS.data!G$5:G$116)</f>
        <v>0</v>
      </c>
      <c r="F43" s="202">
        <f>SUMIF(BS.data!$D$5:$D$116,FSA!$A43,BS.data!H$5:H$116)</f>
        <v>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185754</v>
      </c>
      <c r="D44" s="202">
        <f>SUMIF(BS.data!$D$5:$D$116,FSA!$A44,BS.data!F$5:F$116)</f>
        <v>195466</v>
      </c>
      <c r="E44" s="202">
        <f>SUMIF(BS.data!$D$5:$D$116,FSA!$A44,BS.data!G$5:G$116)</f>
        <v>169728</v>
      </c>
      <c r="F44" s="202">
        <f>SUMIF(BS.data!$D$5:$D$116,FSA!$A44,BS.data!H$5:H$116)</f>
        <v>172680</v>
      </c>
      <c r="G44" s="202">
        <f>SUMIF(BS.data!$D$5:$D$116,FSA!$A44,BS.data!I$5:I$116)</f>
        <v>233498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34924</v>
      </c>
      <c r="D45" s="202">
        <f>SUMIF(BS.data!$D$5:$D$116,FSA!$A45,BS.data!F$5:F$116)</f>
        <v>24911</v>
      </c>
      <c r="E45" s="202">
        <f>SUMIF(BS.data!$D$5:$D$116,FSA!$A45,BS.data!G$5:G$116)</f>
        <v>21246</v>
      </c>
      <c r="F45" s="202">
        <f>SUMIF(BS.data!$D$5:$D$116,FSA!$A45,BS.data!H$5:H$116)</f>
        <v>108350</v>
      </c>
      <c r="G45" s="202">
        <f>SUMIF(BS.data!$D$5:$D$116,FSA!$A45,BS.data!I$5:I$116)</f>
        <v>93981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0.2990589429703821</v>
      </c>
      <c r="O45" s="136">
        <f t="shared" si="31"/>
        <v>0.30709153612317314</v>
      </c>
      <c r="P45" s="136">
        <f t="shared" si="31"/>
        <v>0.16105711335758521</v>
      </c>
      <c r="Q45" s="136">
        <f t="shared" si="31"/>
        <v>0.4159336447126375</v>
      </c>
      <c r="R45" s="136">
        <f t="shared" si="31"/>
        <v>0.45404191091298396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26646</v>
      </c>
      <c r="D46" s="202">
        <f>SUMIF(BS.data!$D$5:$D$116,FSA!$A46,BS.data!F$5:F$116)</f>
        <v>98853</v>
      </c>
      <c r="E46" s="202">
        <f>SUMIF(BS.data!$D$5:$D$116,FSA!$A46,BS.data!G$5:G$116)</f>
        <v>46099</v>
      </c>
      <c r="F46" s="202">
        <f>SUMIF(BS.data!$D$5:$D$116,FSA!$A46,BS.data!H$5:H$116)</f>
        <v>106524</v>
      </c>
      <c r="G46" s="202">
        <f>SUMIF(BS.data!$D$5:$D$116,FSA!$A46,BS.data!I$5:I$116)</f>
        <v>514034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0.68811295913157966</v>
      </c>
      <c r="O46" s="137">
        <f t="shared" si="32"/>
        <v>0.96700061365344436</v>
      </c>
      <c r="P46" s="137">
        <f t="shared" si="32"/>
        <v>1.6400215697858134</v>
      </c>
      <c r="Q46" s="137">
        <f t="shared" si="32"/>
        <v>1.3327943962847941</v>
      </c>
      <c r="R46" s="137">
        <f t="shared" si="32"/>
        <v>1.2886997954372967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34624</v>
      </c>
      <c r="D47" s="202">
        <f>SUMIF(BS.data!$D$5:$D$116,FSA!$A47,BS.data!F$5:F$116)</f>
        <v>30353</v>
      </c>
      <c r="E47" s="202">
        <f>SUMIF(BS.data!$D$5:$D$116,FSA!$A47,BS.data!G$5:G$116)</f>
        <v>30804</v>
      </c>
      <c r="F47" s="202">
        <f>SUMIF(BS.data!$D$5:$D$116,FSA!$A47,BS.data!H$5:H$116)</f>
        <v>374178</v>
      </c>
      <c r="G47" s="202">
        <f>SUMIF(BS.data!$D$5:$D$116,FSA!$A47,BS.data!I$5:I$116)</f>
        <v>68050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0.72023039849535675</v>
      </c>
      <c r="O47" s="211">
        <f t="shared" si="33"/>
        <v>1.217179139347351</v>
      </c>
      <c r="P47" s="211">
        <f t="shared" si="33"/>
        <v>1.3915820711868701</v>
      </c>
      <c r="Q47" s="211">
        <f t="shared" si="33"/>
        <v>1.8951539140856619</v>
      </c>
      <c r="R47" s="211">
        <f t="shared" si="33"/>
        <v>-28.326633899459829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61270</v>
      </c>
      <c r="D48" s="208">
        <f t="shared" si="34"/>
        <v>129206</v>
      </c>
      <c r="E48" s="208">
        <f t="shared" si="34"/>
        <v>76903</v>
      </c>
      <c r="F48" s="208">
        <f t="shared" si="34"/>
        <v>480702</v>
      </c>
      <c r="G48" s="208">
        <f t="shared" si="34"/>
        <v>582084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0.72023039849535675</v>
      </c>
      <c r="O48" s="174">
        <f t="shared" si="35"/>
        <v>1.217179139347351</v>
      </c>
      <c r="P48" s="174">
        <f t="shared" si="35"/>
        <v>1.3915820711868701</v>
      </c>
      <c r="Q48" s="174">
        <f t="shared" si="35"/>
        <v>1.8951539140856619</v>
      </c>
      <c r="R48" s="174">
        <f t="shared" si="35"/>
        <v>-28.326633899459829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297736</v>
      </c>
      <c r="D49" s="208">
        <f t="shared" si="36"/>
        <v>435099</v>
      </c>
      <c r="E49" s="208">
        <f t="shared" si="36"/>
        <v>291148</v>
      </c>
      <c r="F49" s="208">
        <f t="shared" si="36"/>
        <v>867139</v>
      </c>
      <c r="G49" s="208">
        <f t="shared" si="36"/>
        <v>994805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1.264044393667374</v>
      </c>
      <c r="O49" s="136">
        <f t="shared" si="37"/>
        <v>0.68348993080816678</v>
      </c>
      <c r="P49" s="136">
        <f t="shared" si="37"/>
        <v>0.64834921914619714</v>
      </c>
      <c r="Q49" s="136">
        <f t="shared" si="37"/>
        <v>0.53828983445044953</v>
      </c>
      <c r="R49" s="136">
        <f t="shared" si="37"/>
        <v>-1.4064980312119901E-2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1.3838746531744737</v>
      </c>
      <c r="O50" s="136">
        <f t="shared" si="38"/>
        <v>-1.0353389161494049</v>
      </c>
      <c r="P50" s="136">
        <f t="shared" si="38"/>
        <v>-0.72258559484025331</v>
      </c>
      <c r="Q50" s="136">
        <f t="shared" si="38"/>
        <v>-1.7560817304691889</v>
      </c>
      <c r="R50" s="136">
        <f t="shared" si="38"/>
        <v>0.24721002466997891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120000</v>
      </c>
      <c r="D51" s="202">
        <f>SUMIF(BS.data!$D$5:$D$116,FSA!$A51,BS.data!F$5:F$116)</f>
        <v>271971</v>
      </c>
      <c r="E51" s="202">
        <f>SUMIF(BS.data!$D$5:$D$116,FSA!$A51,BS.data!G$5:G$116)</f>
        <v>334987</v>
      </c>
      <c r="F51" s="202">
        <f>SUMIF(BS.data!$D$5:$D$116,FSA!$A51,BS.data!H$5:H$116)</f>
        <v>882759</v>
      </c>
      <c r="G51" s="202">
        <f>SUMIF(BS.data!$D$5:$D$116,FSA!$A51,BS.data!I$5:I$116)</f>
        <v>922559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0.31271421576628039</v>
      </c>
      <c r="O51" s="136">
        <f t="shared" si="39"/>
        <v>-1.0296271071002894</v>
      </c>
      <c r="P51" s="136">
        <f t="shared" si="39"/>
        <v>-0.90179836937440672</v>
      </c>
      <c r="Q51" s="136">
        <f t="shared" si="39"/>
        <v>-1.8945542144613503</v>
      </c>
      <c r="R51" s="136">
        <f t="shared" si="39"/>
        <v>0.24721002466997891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80661</v>
      </c>
      <c r="D52" s="202">
        <f>SUMIF(BS.data!$D$5:$D$116,FSA!$A52,BS.data!F$5:F$116)</f>
        <v>142753</v>
      </c>
      <c r="E52" s="202">
        <f>SUMIF(BS.data!$D$5:$D$116,FSA!$A52,BS.data!G$5:G$116)</f>
        <v>136410</v>
      </c>
      <c r="F52" s="202">
        <f>SUMIF(BS.data!$D$5:$D$116,FSA!$A52,BS.data!H$5:H$116)</f>
        <v>270285</v>
      </c>
      <c r="G52" s="202">
        <f>SUMIF(BS.data!$D$5:$D$116,FSA!$A52,BS.data!I$5:I$116)</f>
        <v>211446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-7.899461400359066E-2</v>
      </c>
      <c r="O52" s="136">
        <f t="shared" si="40"/>
        <v>-1.0852050214386328</v>
      </c>
      <c r="P52" s="136">
        <f t="shared" si="40"/>
        <v>-1.1022066759424209</v>
      </c>
      <c r="Q52" s="136">
        <f t="shared" si="40"/>
        <v>-1.8958003087151707</v>
      </c>
      <c r="R52" s="136">
        <f t="shared" si="40"/>
        <v>0.24721002466997891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4215</v>
      </c>
      <c r="D53" s="202">
        <f>SUMIF(BS.data!$D$5:$D$116,FSA!$A53,BS.data!F$5:F$116)</f>
        <v>6017</v>
      </c>
      <c r="E53" s="202">
        <f>SUMIF(BS.data!$D$5:$D$116,FSA!$A53,BS.data!G$5:G$116)</f>
        <v>6092</v>
      </c>
      <c r="F53" s="202">
        <f>SUMIF(BS.data!$D$5:$D$116,FSA!$A53,BS.data!H$5:H$116)</f>
        <v>2674</v>
      </c>
      <c r="G53" s="202">
        <f>SUMIF(BS.data!$D$5:$D$116,FSA!$A53,BS.data!I$5:I$116)</f>
        <v>148000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0.23021198890834355</v>
      </c>
      <c r="O53" s="172">
        <f t="shared" si="41"/>
        <v>0.23494263992712025</v>
      </c>
      <c r="P53" s="172">
        <f t="shared" si="41"/>
        <v>0.138715926636748</v>
      </c>
      <c r="Q53" s="172">
        <f t="shared" si="41"/>
        <v>0.29375221520147637</v>
      </c>
      <c r="R53" s="172">
        <f t="shared" si="41"/>
        <v>0.31226191453305074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204876</v>
      </c>
      <c r="D54" s="212">
        <f t="shared" si="42"/>
        <v>420741</v>
      </c>
      <c r="E54" s="212">
        <f t="shared" si="42"/>
        <v>477489</v>
      </c>
      <c r="F54" s="212">
        <f t="shared" si="42"/>
        <v>1155718</v>
      </c>
      <c r="G54" s="212">
        <f t="shared" si="42"/>
        <v>1282005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502612</v>
      </c>
      <c r="D55" s="208">
        <f t="shared" si="43"/>
        <v>855840</v>
      </c>
      <c r="E55" s="208">
        <f t="shared" si="43"/>
        <v>768637</v>
      </c>
      <c r="F55" s="208">
        <f t="shared" si="43"/>
        <v>2022857</v>
      </c>
      <c r="G55" s="208">
        <f t="shared" si="43"/>
        <v>2276810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0.17731701126535074</v>
      </c>
      <c r="O55" s="137">
        <f t="shared" si="44"/>
        <v>-2.2146641282879492E-2</v>
      </c>
      <c r="P55" s="137">
        <f t="shared" si="44"/>
        <v>0.13287217087723488</v>
      </c>
      <c r="Q55" s="137">
        <f t="shared" si="44"/>
        <v>0.41096530468505293</v>
      </c>
      <c r="R55" s="137">
        <f t="shared" si="44"/>
        <v>0.45300603351780999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1</v>
      </c>
      <c r="D56" s="191">
        <f t="shared" si="45"/>
        <v>1</v>
      </c>
      <c r="E56" s="191">
        <f t="shared" si="45"/>
        <v>0</v>
      </c>
      <c r="F56" s="191">
        <f t="shared" si="45"/>
        <v>0</v>
      </c>
      <c r="G56" s="191">
        <f t="shared" si="45"/>
        <v>2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0.42703655812859997</v>
      </c>
      <c r="O56" s="211">
        <f t="shared" si="46"/>
        <v>-8.7779787474564774E-2</v>
      </c>
      <c r="P56" s="211">
        <f t="shared" si="46"/>
        <v>1.1480556611114128</v>
      </c>
      <c r="Q56" s="211">
        <f t="shared" si="46"/>
        <v>1.8725162429824007</v>
      </c>
      <c r="R56" s="211">
        <f t="shared" si="46"/>
        <v>-28.262007883595309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0.42703655812859997</v>
      </c>
      <c r="O57" s="211">
        <f t="shared" si="47"/>
        <v>-8.7779787474564774E-2</v>
      </c>
      <c r="P57" s="211">
        <f t="shared" si="47"/>
        <v>1.1480556611114128</v>
      </c>
      <c r="Q57" s="211">
        <f t="shared" si="47"/>
        <v>1.8725162429824007</v>
      </c>
      <c r="R57" s="211">
        <f t="shared" si="47"/>
        <v>-28.262007883595309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2.131909271085664</v>
      </c>
      <c r="O58" s="136">
        <f t="shared" si="48"/>
        <v>-9.4774629748873149</v>
      </c>
      <c r="P58" s="136">
        <f t="shared" si="48"/>
        <v>0.78587753172038777</v>
      </c>
      <c r="Q58" s="136">
        <f t="shared" si="48"/>
        <v>0.54479745662792656</v>
      </c>
      <c r="R58" s="136">
        <f t="shared" si="48"/>
        <v>-1.4097142345494494E-2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2.3340123320854436</v>
      </c>
      <c r="O59" s="136">
        <f t="shared" si="49"/>
        <v>14.356299635114832</v>
      </c>
      <c r="P59" s="136">
        <f t="shared" si="49"/>
        <v>-0.87586098195287254</v>
      </c>
      <c r="Q59" s="136">
        <f t="shared" si="49"/>
        <v>-1.7773117736230419</v>
      </c>
      <c r="R59" s="136">
        <f t="shared" si="49"/>
        <v>0.24777531355681215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0.52741686853116054</v>
      </c>
      <c r="O60" s="136">
        <f t="shared" si="50"/>
        <v>14.277098089718823</v>
      </c>
      <c r="P60" s="136">
        <f t="shared" si="50"/>
        <v>-1.0930885018519978</v>
      </c>
      <c r="Q60" s="136">
        <f t="shared" si="50"/>
        <v>-1.9174583122789288</v>
      </c>
      <c r="R60" s="136">
        <f t="shared" si="50"/>
        <v>0.24777531355681215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-0.13323056595463553</v>
      </c>
      <c r="O61" s="136">
        <f t="shared" si="51"/>
        <v>15.047757029405451</v>
      </c>
      <c r="P61" s="136">
        <f t="shared" si="51"/>
        <v>-1.336007565608007</v>
      </c>
      <c r="Q61" s="136">
        <f t="shared" si="51"/>
        <v>-1.9187194711133568</v>
      </c>
      <c r="R61" s="136">
        <f t="shared" si="51"/>
        <v>0.24777531355681215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26.757047830218561</v>
      </c>
      <c r="O64" s="211">
        <f t="shared" si="52"/>
        <v>20.10578575520336</v>
      </c>
      <c r="P64" s="211">
        <f t="shared" si="52"/>
        <v>11.072404650214155</v>
      </c>
      <c r="Q64" s="211">
        <f t="shared" si="52"/>
        <v>24.751156154678736</v>
      </c>
      <c r="R64" s="211">
        <f t="shared" si="52"/>
        <v>-0.36597621851108642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26.94646816598036</v>
      </c>
      <c r="O65" s="216">
        <f t="shared" si="53"/>
        <v>20.26962001145694</v>
      </c>
      <c r="P65" s="216">
        <f t="shared" si="53"/>
        <v>11.271262492351621</v>
      </c>
      <c r="Q65" s="216">
        <f t="shared" si="53"/>
        <v>24.957984846993998</v>
      </c>
      <c r="R65" s="216">
        <f t="shared" si="53"/>
        <v>-0.34078508764656129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35.698924731182792</v>
      </c>
      <c r="O66" s="140">
        <f t="shared" si="54"/>
        <v>18.84060606060606</v>
      </c>
      <c r="P66" s="140">
        <f t="shared" si="54"/>
        <v>11.490216705238797</v>
      </c>
      <c r="Q66" s="140">
        <f t="shared" si="54"/>
        <v>26.440664634745847</v>
      </c>
      <c r="R66" s="140">
        <f t="shared" si="54"/>
        <v>0.86396490703354767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-26.024646464646466</v>
      </c>
      <c r="P67" s="211">
        <f t="shared" si="55"/>
        <v>-10.691352829791711</v>
      </c>
      <c r="Q67" s="211">
        <f t="shared" si="55"/>
        <v>-81.9959689312752</v>
      </c>
      <c r="R67" s="211">
        <f t="shared" si="55"/>
        <v>3.3909908113586895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59333</v>
      </c>
      <c r="O74" s="218">
        <f t="shared" si="56"/>
        <v>78137</v>
      </c>
      <c r="P74" s="218">
        <f t="shared" si="56"/>
        <v>93161</v>
      </c>
      <c r="Q74" s="218">
        <f t="shared" si="56"/>
        <v>150059</v>
      </c>
      <c r="R74" s="218">
        <f t="shared" si="56"/>
        <v>222089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75322.758735859214</v>
      </c>
      <c r="O75" s="219">
        <f t="shared" si="57"/>
        <v>216813.35399009185</v>
      </c>
      <c r="P75" s="219">
        <f t="shared" si="57"/>
        <v>116060.08781663641</v>
      </c>
      <c r="Q75" s="219">
        <f t="shared" si="57"/>
        <v>162788.43478250247</v>
      </c>
      <c r="R75" s="219">
        <f t="shared" si="57"/>
        <v>279831.592567607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0.57383372239181185</v>
      </c>
      <c r="O76" s="138">
        <f t="shared" si="58"/>
        <v>0.59295801795137604</v>
      </c>
      <c r="P76" s="138">
        <f t="shared" si="58"/>
        <v>0.43999687421103884</v>
      </c>
      <c r="Q76" s="138">
        <f t="shared" si="58"/>
        <v>0.63338993195949334</v>
      </c>
      <c r="R76" s="138">
        <f t="shared" si="58"/>
        <v>-0.4406115604911684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79892</v>
      </c>
      <c r="F4" s="264">
        <v>113826</v>
      </c>
      <c r="G4" s="264">
        <v>73197</v>
      </c>
      <c r="H4" s="264">
        <v>259256</v>
      </c>
      <c r="I4" s="264">
        <v>-67926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598</v>
      </c>
      <c r="F6" s="264">
        <v>858</v>
      </c>
      <c r="G6" s="264">
        <v>975</v>
      </c>
      <c r="H6" s="264">
        <v>2102</v>
      </c>
      <c r="I6" s="264">
        <v>1519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3082</v>
      </c>
      <c r="F7" s="264">
        <v>396</v>
      </c>
      <c r="G7" s="264">
        <v>-2673</v>
      </c>
      <c r="H7" s="264">
        <v>1638</v>
      </c>
      <c r="I7" s="264">
        <v>92391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488</v>
      </c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/>
      <c r="F9" s="264">
        <v>-4819</v>
      </c>
      <c r="G9" s="264">
        <v>-442</v>
      </c>
      <c r="H9" s="264">
        <v>-1</v>
      </c>
      <c r="I9" s="264">
        <v>-26588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3157</v>
      </c>
      <c r="F10" s="264">
        <v>5237</v>
      </c>
      <c r="G10" s="264">
        <v>4903</v>
      </c>
      <c r="H10" s="264">
        <v>10163</v>
      </c>
      <c r="I10" s="264">
        <v>60299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87217</v>
      </c>
      <c r="F12" s="301">
        <v>115498</v>
      </c>
      <c r="G12" s="301">
        <v>75960</v>
      </c>
      <c r="H12" s="301">
        <v>273158</v>
      </c>
      <c r="I12" s="301">
        <v>59696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-66449</v>
      </c>
      <c r="F13" s="264">
        <v>-248778</v>
      </c>
      <c r="G13" s="264">
        <v>-16887</v>
      </c>
      <c r="H13" s="264">
        <v>-1160760</v>
      </c>
      <c r="I13" s="264">
        <v>157296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-58873</v>
      </c>
      <c r="F14" s="264">
        <v>-26489</v>
      </c>
      <c r="G14" s="264">
        <v>-6670</v>
      </c>
      <c r="H14" s="264">
        <v>-40534</v>
      </c>
      <c r="I14" s="264">
        <v>-81327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135005</v>
      </c>
      <c r="F15" s="264">
        <v>62903</v>
      </c>
      <c r="G15" s="264">
        <v>-82297</v>
      </c>
      <c r="H15" s="264">
        <v>108913</v>
      </c>
      <c r="I15" s="264">
        <v>83167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-2341</v>
      </c>
      <c r="F16" s="264">
        <v>-2372</v>
      </c>
      <c r="G16" s="264">
        <v>2590</v>
      </c>
      <c r="H16" s="264">
        <v>1361</v>
      </c>
      <c r="I16" s="264">
        <v>-5815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-2232</v>
      </c>
      <c r="F18" s="264">
        <v>-4950</v>
      </c>
      <c r="G18" s="264">
        <v>-4753</v>
      </c>
      <c r="H18" s="264">
        <v>-10171</v>
      </c>
      <c r="I18" s="264">
        <v>-60183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-7537</v>
      </c>
      <c r="F19" s="264">
        <v>-22237</v>
      </c>
      <c r="G19" s="264">
        <v>-21347</v>
      </c>
      <c r="H19" s="264">
        <v>-4230</v>
      </c>
      <c r="I19" s="264">
        <v>-7700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/>
      <c r="F21" s="264">
        <v>-7347</v>
      </c>
      <c r="G21" s="264">
        <v>-2165</v>
      </c>
      <c r="H21" s="264">
        <v>-11889</v>
      </c>
      <c r="I21" s="264">
        <v>-1237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84789</v>
      </c>
      <c r="F22" s="301">
        <v>-133772</v>
      </c>
      <c r="G22" s="301">
        <v>-55569</v>
      </c>
      <c r="H22" s="301">
        <v>-844152</v>
      </c>
      <c r="I22" s="301">
        <v>143897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-65630</v>
      </c>
      <c r="F24" s="264">
        <v>-1717</v>
      </c>
      <c r="G24" s="264">
        <v>-13782</v>
      </c>
      <c r="H24" s="264">
        <v>-66564</v>
      </c>
      <c r="I24" s="264"/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/>
      <c r="F25" s="264">
        <v>2455</v>
      </c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/>
      <c r="F26" s="264">
        <v>-96000</v>
      </c>
      <c r="G26" s="264"/>
      <c r="H26" s="264"/>
      <c r="I26" s="264">
        <v>-96205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/>
      <c r="F27" s="264"/>
      <c r="G27" s="264">
        <v>96000</v>
      </c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-36000</v>
      </c>
      <c r="F28" s="264"/>
      <c r="G28" s="264"/>
      <c r="H28" s="264"/>
      <c r="I28" s="264">
        <v>-451300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/>
      <c r="F29" s="264">
        <v>36000</v>
      </c>
      <c r="G29" s="264"/>
      <c r="H29" s="264"/>
      <c r="I29" s="264">
        <v>253066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/>
      <c r="F30" s="264">
        <v>4819</v>
      </c>
      <c r="G30" s="264">
        <v>442</v>
      </c>
      <c r="H30" s="264">
        <v>1</v>
      </c>
      <c r="I30" s="264"/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-101630</v>
      </c>
      <c r="F31" s="301">
        <v>-54444</v>
      </c>
      <c r="G31" s="301">
        <v>82660</v>
      </c>
      <c r="H31" s="301">
        <v>-66563</v>
      </c>
      <c r="I31" s="301">
        <v>-294440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>
        <v>149861</v>
      </c>
      <c r="G33" s="264">
        <v>12000</v>
      </c>
      <c r="H33" s="264">
        <v>499800</v>
      </c>
      <c r="I33" s="264">
        <v>39800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61245</v>
      </c>
      <c r="F35" s="264">
        <v>191413</v>
      </c>
      <c r="G35" s="264">
        <v>46700</v>
      </c>
      <c r="H35" s="264">
        <v>449898</v>
      </c>
      <c r="I35" s="264">
        <v>342974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-2066</v>
      </c>
      <c r="F36" s="264">
        <v>-123477</v>
      </c>
      <c r="G36" s="264">
        <v>-99003</v>
      </c>
      <c r="H36" s="264">
        <v>-46099</v>
      </c>
      <c r="I36" s="264">
        <v>-236645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-24000</v>
      </c>
      <c r="F38" s="264">
        <v>-12000</v>
      </c>
      <c r="G38" s="264">
        <v>-15854</v>
      </c>
      <c r="H38" s="264">
        <v>-600</v>
      </c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35179</v>
      </c>
      <c r="F39" s="301">
        <v>205798</v>
      </c>
      <c r="G39" s="301">
        <v>-56157</v>
      </c>
      <c r="H39" s="301">
        <v>902999</v>
      </c>
      <c r="I39" s="301">
        <v>146129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18338</v>
      </c>
      <c r="F40" s="301">
        <v>17582</v>
      </c>
      <c r="G40" s="301">
        <v>-29066</v>
      </c>
      <c r="H40" s="301">
        <v>-7717</v>
      </c>
      <c r="I40" s="301">
        <v>-4414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6604</v>
      </c>
      <c r="F41" s="301">
        <v>24942</v>
      </c>
      <c r="G41" s="301">
        <v>42524</v>
      </c>
      <c r="H41" s="301">
        <v>13458</v>
      </c>
      <c r="I41" s="301">
        <v>5742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24942</v>
      </c>
      <c r="F43" s="301">
        <v>42524</v>
      </c>
      <c r="G43" s="301">
        <v>13458</v>
      </c>
      <c r="H43" s="301">
        <v>5742</v>
      </c>
      <c r="I43" s="301">
        <v>1328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-0.21228323290616424</v>
      </c>
      <c r="D8" s="136">
        <f>FSA!D8/FSA!D$7</f>
        <v>-0.63961168183593164</v>
      </c>
      <c r="E8" s="136">
        <f>FSA!E8/FSA!E$7</f>
        <v>-0.19730372643535071</v>
      </c>
      <c r="F8" s="136">
        <f>FSA!F8/FSA!F$7</f>
        <v>-7.8196186353839889E-2</v>
      </c>
      <c r="G8" s="136">
        <f>FSA!G8/FSA!G$7</f>
        <v>-0.20634765373626091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0.78771676709383576</v>
      </c>
      <c r="D9" s="142">
        <f>FSA!D9/FSA!D$7</f>
        <v>0.36038831816406836</v>
      </c>
      <c r="E9" s="142">
        <f>FSA!E9/FSA!E$7</f>
        <v>0.80269627356464923</v>
      </c>
      <c r="F9" s="142">
        <f>FSA!F9/FSA!F$7</f>
        <v>0.92180381364616015</v>
      </c>
      <c r="G9" s="142">
        <f>FSA!G9/FSA!G$7</f>
        <v>0.79365234626373904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-0.30978528388356108</v>
      </c>
      <c r="D10" s="136">
        <f>FSA!D10/FSA!D$7</f>
        <v>-0.16271101799285093</v>
      </c>
      <c r="E10" s="136">
        <f>FSA!E10/FSA!E$7</f>
        <v>-0.54075049819299492</v>
      </c>
      <c r="F10" s="136">
        <f>FSA!F10/FSA!F$7</f>
        <v>-0.3553059767541894</v>
      </c>
      <c r="G10" s="136">
        <f>FSA!G10/FSA!G$7</f>
        <v>-0.90726144817112409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0.47793148321027468</v>
      </c>
      <c r="D12" s="142">
        <f>FSA!D12/FSA!D$7</f>
        <v>0.19767730017121746</v>
      </c>
      <c r="E12" s="142">
        <f>FSA!E12/FSA!E$7</f>
        <v>0.26194577537165437</v>
      </c>
      <c r="F12" s="142">
        <f>FSA!F12/FSA!F$7</f>
        <v>0.56649783689197075</v>
      </c>
      <c r="G12" s="142">
        <f>FSA!G12/FSA!G$7</f>
        <v>-0.113609101907385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-5.6408950748253134E-3</v>
      </c>
      <c r="D13" s="136">
        <f>FSA!D13/FSA!D$7</f>
        <v>1.8082965366014839E-2</v>
      </c>
      <c r="E13" s="136">
        <f>FSA!E13/FSA!E$7</f>
        <v>0.11265193076926788</v>
      </c>
      <c r="F13" s="136">
        <f>FSA!F13/FSA!F$7</f>
        <v>4.0647513608100226E-2</v>
      </c>
      <c r="G13" s="136">
        <f>FSA!G13/FSA!G$7</f>
        <v>-3.7792478570876982E-2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-1.7861891425500015E-2</v>
      </c>
      <c r="D14" s="136">
        <f>FSA!D14/FSA!D$7</f>
        <v>-9.8318614640593559E-3</v>
      </c>
      <c r="E14" s="136">
        <f>FSA!E14/FSA!E$7</f>
        <v>-2.3657532726334023E-2</v>
      </c>
      <c r="F14" s="136">
        <f>FSA!F14/FSA!F$7</f>
        <v>-2.2887732328612256E-2</v>
      </c>
      <c r="G14" s="136">
        <f>FSA!G14/FSA!G$7</f>
        <v>-0.31042755283276274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-2.4102520580497329E-3</v>
      </c>
      <c r="D15" s="136">
        <f>FSA!D15/FSA!D$7</f>
        <v>7.7667387582229432E-3</v>
      </c>
      <c r="E15" s="136">
        <f>FSA!E15/FSA!E$7</f>
        <v>2.2436778947063675E-3</v>
      </c>
      <c r="F15" s="136">
        <f>FSA!F15/FSA!F$7</f>
        <v>-3.9636336611588674E-4</v>
      </c>
      <c r="G15" s="136">
        <f>FSA!G15/FSA!G$7</f>
        <v>0.11213673453628149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0.45201844465189961</v>
      </c>
      <c r="D16" s="142">
        <f>FSA!D16/FSA!D$7</f>
        <v>0.21369514283139587</v>
      </c>
      <c r="E16" s="142">
        <f>FSA!E16/FSA!E$7</f>
        <v>0.35318385130929464</v>
      </c>
      <c r="F16" s="142">
        <f>FSA!F16/FSA!F$7</f>
        <v>0.58386125480534279</v>
      </c>
      <c r="G16" s="142">
        <f>FSA!G16/FSA!G$7</f>
        <v>-0.34969239877474323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-4.3989928993748054E-2</v>
      </c>
      <c r="D17" s="136">
        <f>FSA!D17/FSA!D$7</f>
        <v>-4.4139181760836262E-2</v>
      </c>
      <c r="E17" s="136">
        <f>FSA!E17/FSA!E$7</f>
        <v>-5.3056950817615522E-2</v>
      </c>
      <c r="F17" s="136">
        <f>FSA!F17/FSA!F$7</f>
        <v>-0.14517709109826432</v>
      </c>
      <c r="G17" s="136">
        <f>FSA!G17/FSA!G$7</f>
        <v>-2.5102319236016371E-2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0.40802851565815157</v>
      </c>
      <c r="D18" s="142">
        <f>FSA!D18/FSA!D$7</f>
        <v>0.16955596107055962</v>
      </c>
      <c r="E18" s="142">
        <f>FSA!E18/FSA!E$7</f>
        <v>0.30012690049167912</v>
      </c>
      <c r="F18" s="142">
        <f>FSA!F18/FSA!F$7</f>
        <v>0.43868416370707847</v>
      </c>
      <c r="G18" s="142">
        <f>FSA!G18/FSA!G$7</f>
        <v>-0.37479471801075959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3.3834054711590145E-3</v>
      </c>
      <c r="D21" s="136">
        <f>FSA!D21/FSA!D$7</f>
        <v>1.6107957105524016E-3</v>
      </c>
      <c r="E21" s="136">
        <f>FSA!E21/FSA!E$7</f>
        <v>4.7044859082552874E-3</v>
      </c>
      <c r="F21" s="136">
        <f>FSA!F21/FSA!F$7</f>
        <v>4.7338397475886022E-3</v>
      </c>
      <c r="G21" s="136">
        <f>FSA!G21/FSA!G$7</f>
        <v>7.8200211073644107E-3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0.48131488868143368</v>
      </c>
      <c r="D25" s="136">
        <f>FSA!D25/FSA!D$7</f>
        <v>0.19928809588176985</v>
      </c>
      <c r="E25" s="136">
        <f>FSA!E25/FSA!E$7</f>
        <v>0.26665026127990965</v>
      </c>
      <c r="F25" s="136">
        <f>FSA!F25/FSA!F$7</f>
        <v>0.57123167663955932</v>
      </c>
      <c r="G25" s="136">
        <f>FSA!G25/FSA!G$7</f>
        <v>-0.1057890808000206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0.48131488868143368</v>
      </c>
      <c r="D26" s="136">
        <f>FSA!D26/FSA!D$7</f>
        <v>0.19928809588176985</v>
      </c>
      <c r="E26" s="136">
        <f>FSA!E26/FSA!E$7</f>
        <v>0.26665026127990965</v>
      </c>
      <c r="F26" s="136">
        <f>FSA!F26/FSA!F$7</f>
        <v>0.57123167663955932</v>
      </c>
      <c r="G26" s="136">
        <f>FSA!G26/FSA!G$7</f>
        <v>-0.1057890808000206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4.962466151890222E-2</v>
      </c>
      <c r="D29" s="136">
        <f>FSA!D29/FSA!D$38</f>
        <v>0.16185716739441089</v>
      </c>
      <c r="E29" s="136">
        <f>FSA!E29/FSA!E$38</f>
        <v>1.7508915131590076E-2</v>
      </c>
      <c r="F29" s="136">
        <f>FSA!F29/FSA!F$38</f>
        <v>2.8385595224971415E-3</v>
      </c>
      <c r="G29" s="136">
        <f>FSA!G29/FSA!G$38</f>
        <v>5.8327169744361849E-4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5.1753536020755532E-2</v>
      </c>
      <c r="D30" s="136">
        <f>FSA!D30/FSA!D$38</f>
        <v>0.1048559253412725</v>
      </c>
      <c r="E30" s="136">
        <f>FSA!E30/FSA!E$38</f>
        <v>5.4389783473863473E-2</v>
      </c>
      <c r="F30" s="136">
        <f>FSA!F30/FSA!F$38</f>
        <v>0.18586434928420545</v>
      </c>
      <c r="G30" s="136">
        <f>FSA!G30/FSA!G$38</f>
        <v>2.3150791545371334E-3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0.13542825195528169</v>
      </c>
      <c r="D31" s="136">
        <f>FSA!D31/FSA!D$38</f>
        <v>0.1104843072486595</v>
      </c>
      <c r="E31" s="136">
        <f>FSA!E31/FSA!E$38</f>
        <v>1.0644816734037003E-2</v>
      </c>
      <c r="F31" s="136">
        <f>FSA!F31/FSA!F$38</f>
        <v>2.5272176926001196E-2</v>
      </c>
      <c r="G31" s="136">
        <f>FSA!G31/FSA!G$38</f>
        <v>2.6850701770721519E-2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6.257697274045837E-2</v>
      </c>
      <c r="D32" s="136">
        <f>FSA!D32/FSA!D$38</f>
        <v>0.18177675526178344</v>
      </c>
      <c r="E32" s="136">
        <f>FSA!E32/FSA!E$38</f>
        <v>0.24302889400328112</v>
      </c>
      <c r="F32" s="136">
        <f>FSA!F32/FSA!F$38</f>
        <v>0.24438751725900545</v>
      </c>
      <c r="G32" s="136">
        <f>FSA!G32/FSA!G$38</f>
        <v>2.2681275397353845E-2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1.8264549464498531E-3</v>
      </c>
      <c r="D33" s="136">
        <f>FSA!D33/FSA!D$38</f>
        <v>4.3045378756100721E-3</v>
      </c>
      <c r="E33" s="136">
        <f>FSA!E33/FSA!E$38</f>
        <v>3.9992870496736435E-3</v>
      </c>
      <c r="F33" s="136">
        <f>FSA!F33/FSA!F$38</f>
        <v>1.0356639149480167E-3</v>
      </c>
      <c r="G33" s="136">
        <f>FSA!G33/FSA!G$38</f>
        <v>4.0995918854960355E-3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0.4916924154369266</v>
      </c>
      <c r="D34" s="136">
        <f>FSA!D34/FSA!D$38</f>
        <v>0.35932725821735578</v>
      </c>
      <c r="E34" s="136">
        <f>FSA!E34/FSA!E$38</f>
        <v>0.44475870924766825</v>
      </c>
      <c r="F34" s="136">
        <f>FSA!F34/FSA!F$38</f>
        <v>0.42458166840266021</v>
      </c>
      <c r="G34" s="136">
        <f>FSA!G34/FSA!G$38</f>
        <v>0.79237987150454237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7.1625684174504045E-2</v>
      </c>
      <c r="D35" s="136">
        <f>FSA!D35/FSA!D$38</f>
        <v>0</v>
      </c>
      <c r="E35" s="136">
        <f>FSA!E35/FSA!E$38</f>
        <v>0</v>
      </c>
      <c r="F35" s="136">
        <f>FSA!F35/FSA!F$38</f>
        <v>3.2701273495852647E-2</v>
      </c>
      <c r="G35" s="136">
        <f>FSA!G35/FSA!G$38</f>
        <v>7.3325333843988871E-2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2.0500862492613601E-2</v>
      </c>
      <c r="D36" s="136">
        <f>FSA!D36/FSA!D$38</f>
        <v>9.8744977162814121E-3</v>
      </c>
      <c r="E36" s="136">
        <f>FSA!E36/FSA!E$38</f>
        <v>0.15048976304809683</v>
      </c>
      <c r="F36" s="136">
        <f>FSA!F36/FSA!F$38</f>
        <v>5.4021613984577256E-2</v>
      </c>
      <c r="G36" s="136">
        <f>FSA!G36/FSA!G$38</f>
        <v>5.1827291844912977E-2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0.11497116071410807</v>
      </c>
      <c r="D37" s="136">
        <f>FSA!D37/FSA!D$38</f>
        <v>6.7519550944626402E-2</v>
      </c>
      <c r="E37" s="136">
        <f>FSA!E37/FSA!E$38</f>
        <v>7.5179831311789569E-2</v>
      </c>
      <c r="F37" s="136">
        <f>FSA!F37/FSA!F$38</f>
        <v>2.9297177210252628E-2</v>
      </c>
      <c r="G37" s="136">
        <f>FSA!G37/FSA!G$38</f>
        <v>2.5937582901003686E-2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1.5618409429142161E-2</v>
      </c>
      <c r="D40" s="136">
        <f>FSA!D40/FSA!D$55</f>
        <v>6.4404561600299119E-3</v>
      </c>
      <c r="E40" s="136">
        <f>FSA!E40/FSA!E$55</f>
        <v>4.9646321995948676E-3</v>
      </c>
      <c r="F40" s="136">
        <f>FSA!F40/FSA!F$55</f>
        <v>4.1797319335968881E-3</v>
      </c>
      <c r="G40" s="136">
        <f>FSA!G40/FSA!G$55</f>
        <v>4.8936889771214994E-3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1.5793494783252291E-2</v>
      </c>
      <c r="D41" s="136">
        <f>FSA!D41/FSA!D$55</f>
        <v>2.2326603103383809E-2</v>
      </c>
      <c r="E41" s="136">
        <f>FSA!E41/FSA!E$55</f>
        <v>1.3400343725321576E-2</v>
      </c>
      <c r="F41" s="136">
        <f>FSA!F41/FSA!F$55</f>
        <v>2.6125425573829488E-2</v>
      </c>
      <c r="G41" s="136">
        <f>FSA!G41/FSA!G$55</f>
        <v>1.0956996850857121E-2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0</v>
      </c>
      <c r="D42" s="136">
        <f>FSA!D42/FSA!D$55</f>
        <v>7.1153486633015517E-2</v>
      </c>
      <c r="E42" s="136">
        <f>FSA!E42/FSA!E$55</f>
        <v>1.191069386459408E-2</v>
      </c>
      <c r="F42" s="136">
        <f>FSA!F42/FSA!F$55</f>
        <v>2.1802826398504688E-2</v>
      </c>
      <c r="G42" s="136">
        <f>FSA!G42/FSA!G$55</f>
        <v>2.1588538349708582E-2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0</v>
      </c>
      <c r="D43" s="136">
        <f>FSA!D43/FSA!D$55</f>
        <v>0</v>
      </c>
      <c r="E43" s="136">
        <f>FSA!E43/FSA!E$55</f>
        <v>0</v>
      </c>
      <c r="F43" s="136">
        <f>FSA!F43/FSA!F$55</f>
        <v>0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0.36957732803832777</v>
      </c>
      <c r="D44" s="136">
        <f>FSA!D44/FSA!D$55</f>
        <v>0.22839082071415218</v>
      </c>
      <c r="E44" s="136">
        <f>FSA!E44/FSA!E$55</f>
        <v>0.22081684852537675</v>
      </c>
      <c r="F44" s="136">
        <f>FSA!F44/FSA!F$55</f>
        <v>8.5364412808221241E-2</v>
      </c>
      <c r="G44" s="136">
        <f>FSA!G44/FSA!G$55</f>
        <v>0.10255489039489461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6.9485010306160611E-2</v>
      </c>
      <c r="D45" s="136">
        <f>FSA!D45/FSA!D$55</f>
        <v>2.9107076088988597E-2</v>
      </c>
      <c r="E45" s="136">
        <f>FSA!E45/FSA!E$55</f>
        <v>2.7641136193027396E-2</v>
      </c>
      <c r="F45" s="136">
        <f>FSA!F45/FSA!F$55</f>
        <v>5.3562856890032269E-2</v>
      </c>
      <c r="G45" s="136">
        <f>FSA!G45/FSA!G$55</f>
        <v>4.1277489118547443E-2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5.3015049382028286E-2</v>
      </c>
      <c r="D46" s="136">
        <f>FSA!D46/FSA!D$55</f>
        <v>0.1155040661805945</v>
      </c>
      <c r="E46" s="136">
        <f>FSA!E46/FSA!E$55</f>
        <v>5.9974994698407703E-2</v>
      </c>
      <c r="F46" s="136">
        <f>FSA!F46/FSA!F$55</f>
        <v>5.2660173210464213E-2</v>
      </c>
      <c r="G46" s="136">
        <f>FSA!G46/FSA!G$55</f>
        <v>0.2257693878716274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6.8888128417148808E-2</v>
      </c>
      <c r="D47" s="136">
        <f>FSA!D47/FSA!D$55</f>
        <v>3.546574126004861E-2</v>
      </c>
      <c r="E47" s="136">
        <f>FSA!E47/FSA!E$55</f>
        <v>4.0076134768427751E-2</v>
      </c>
      <c r="F47" s="136">
        <f>FSA!F47/FSA!F$55</f>
        <v>0.18497501306320713</v>
      </c>
      <c r="G47" s="136">
        <f>FSA!G47/FSA!G$55</f>
        <v>2.9888308642354873E-2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0.1219031777991771</v>
      </c>
      <c r="D48" s="136">
        <f>FSA!D48/FSA!D$55</f>
        <v>0.15096980744064312</v>
      </c>
      <c r="E48" s="136">
        <f>FSA!E48/FSA!E$55</f>
        <v>0.10005112946683545</v>
      </c>
      <c r="F48" s="136">
        <f>FSA!F48/FSA!F$55</f>
        <v>0.23763518627367133</v>
      </c>
      <c r="G48" s="136">
        <f>FSA!G48/FSA!G$55</f>
        <v>0.25565769651398229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0.59237742035605989</v>
      </c>
      <c r="D49" s="136">
        <f>FSA!D49/FSA!D$55</f>
        <v>0.50838825014021316</v>
      </c>
      <c r="E49" s="136">
        <f>FSA!E49/FSA!E$55</f>
        <v>0.37878478397475013</v>
      </c>
      <c r="F49" s="136">
        <f>FSA!F49/FSA!F$55</f>
        <v>0.42867043987785591</v>
      </c>
      <c r="G49" s="136">
        <f>FSA!G49/FSA!G$55</f>
        <v>0.43692930020511156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0.23875275560472095</v>
      </c>
      <c r="D51" s="136">
        <f>FSA!D51/FSA!D$55</f>
        <v>0.31778252944475605</v>
      </c>
      <c r="E51" s="136">
        <f>FSA!E51/FSA!E$55</f>
        <v>0.43581950907905814</v>
      </c>
      <c r="F51" s="136">
        <f>FSA!F51/FSA!F$55</f>
        <v>0.43639219183560679</v>
      </c>
      <c r="G51" s="136">
        <f>FSA!G51/FSA!G$55</f>
        <v>0.40519806220106203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0.16048363349860328</v>
      </c>
      <c r="D52" s="136">
        <f>FSA!D52/FSA!D$55</f>
        <v>0.16679870069171807</v>
      </c>
      <c r="E52" s="136">
        <f>FSA!E52/FSA!E$55</f>
        <v>0.17746998908457437</v>
      </c>
      <c r="F52" s="136">
        <f>FSA!F52/FSA!F$55</f>
        <v>0.13361547553781608</v>
      </c>
      <c r="G52" s="136">
        <f>FSA!G52/FSA!G$55</f>
        <v>9.2869409392966479E-2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8.3861905406158229E-3</v>
      </c>
      <c r="D53" s="136">
        <f>FSA!D53/FSA!D$55</f>
        <v>7.0305197233127689E-3</v>
      </c>
      <c r="E53" s="136">
        <f>FSA!E53/FSA!E$55</f>
        <v>7.9257178616173821E-3</v>
      </c>
      <c r="F53" s="136">
        <f>FSA!F53/FSA!F$55</f>
        <v>1.3218927487212394E-3</v>
      </c>
      <c r="G53" s="136">
        <f>FSA!G53/FSA!G$55</f>
        <v>6.5003228200859978E-2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0.40762257964394005</v>
      </c>
      <c r="D54" s="136">
        <f>FSA!D54/FSA!D$55</f>
        <v>0.4916117498597869</v>
      </c>
      <c r="E54" s="136">
        <f>FSA!E54/FSA!E$55</f>
        <v>0.62121521602524987</v>
      </c>
      <c r="F54" s="136">
        <f>FSA!F54/FSA!F$55</f>
        <v>0.57132956012214409</v>
      </c>
      <c r="G54" s="136">
        <f>FSA!G54/FSA!G$55</f>
        <v>0.56307069979488844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299713</v>
      </c>
      <c r="F4" s="299">
        <v>740416</v>
      </c>
      <c r="G4" s="299">
        <v>536781</v>
      </c>
      <c r="H4" s="299">
        <v>1341669</v>
      </c>
      <c r="I4" s="299">
        <v>988671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24942</v>
      </c>
      <c r="F5" s="301">
        <v>42524</v>
      </c>
      <c r="G5" s="301">
        <v>13458</v>
      </c>
      <c r="H5" s="301">
        <v>5742</v>
      </c>
      <c r="I5" s="301">
        <v>1328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24942</v>
      </c>
      <c r="F6" s="264">
        <v>42524</v>
      </c>
      <c r="G6" s="264">
        <v>13458</v>
      </c>
      <c r="H6" s="264">
        <v>5742</v>
      </c>
      <c r="I6" s="264">
        <v>1328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/>
      <c r="F8" s="301">
        <v>96000</v>
      </c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/>
      <c r="F11" s="264">
        <v>96000</v>
      </c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205786</v>
      </c>
      <c r="F12" s="301">
        <v>494637</v>
      </c>
      <c r="G12" s="301">
        <v>499400</v>
      </c>
      <c r="H12" s="301">
        <v>1282710</v>
      </c>
      <c r="I12" s="301">
        <v>914833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26012</v>
      </c>
      <c r="F13" s="264">
        <v>89740</v>
      </c>
      <c r="G13" s="264">
        <v>41806</v>
      </c>
      <c r="H13" s="264">
        <v>375977</v>
      </c>
      <c r="I13" s="264">
        <v>5271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31452</v>
      </c>
      <c r="F14" s="264">
        <v>155572</v>
      </c>
      <c r="G14" s="264">
        <v>186801</v>
      </c>
      <c r="H14" s="264">
        <v>494361</v>
      </c>
      <c r="I14" s="264">
        <v>51641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/>
      <c r="F17" s="264"/>
      <c r="G17" s="264"/>
      <c r="H17" s="264"/>
      <c r="I17" s="264">
        <v>96205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151404</v>
      </c>
      <c r="F18" s="264">
        <v>252803</v>
      </c>
      <c r="G18" s="264">
        <v>271598</v>
      </c>
      <c r="H18" s="264">
        <v>414816</v>
      </c>
      <c r="I18" s="264">
        <v>854608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-3082</v>
      </c>
      <c r="F19" s="264">
        <v>-3478</v>
      </c>
      <c r="G19" s="264">
        <v>-805</v>
      </c>
      <c r="H19" s="264">
        <v>-2443</v>
      </c>
      <c r="I19" s="264">
        <v>-92891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68068</v>
      </c>
      <c r="F21" s="301">
        <v>94557</v>
      </c>
      <c r="G21" s="301">
        <v>8182</v>
      </c>
      <c r="H21" s="301">
        <v>51122</v>
      </c>
      <c r="I21" s="301">
        <v>61134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68068</v>
      </c>
      <c r="F22" s="264">
        <v>94557</v>
      </c>
      <c r="G22" s="264">
        <v>8182</v>
      </c>
      <c r="H22" s="264">
        <v>51122</v>
      </c>
      <c r="I22" s="264">
        <v>61134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918</v>
      </c>
      <c r="F24" s="301">
        <v>12698</v>
      </c>
      <c r="G24" s="301">
        <v>15739</v>
      </c>
      <c r="H24" s="301">
        <v>2095</v>
      </c>
      <c r="I24" s="301">
        <v>11376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918</v>
      </c>
      <c r="F25" s="264">
        <v>3684</v>
      </c>
      <c r="G25" s="264">
        <v>3074</v>
      </c>
      <c r="H25" s="264">
        <v>2095</v>
      </c>
      <c r="I25" s="264">
        <v>9334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/>
      <c r="F26" s="264">
        <v>1087</v>
      </c>
      <c r="G26" s="264">
        <v>2387</v>
      </c>
      <c r="H26" s="264"/>
      <c r="I26" s="264">
        <v>2042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/>
      <c r="F27" s="264">
        <v>7927</v>
      </c>
      <c r="G27" s="264">
        <v>10278</v>
      </c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202899</v>
      </c>
      <c r="F30" s="301">
        <v>115426</v>
      </c>
      <c r="G30" s="301">
        <v>231859</v>
      </c>
      <c r="H30" s="301">
        <v>681188</v>
      </c>
      <c r="I30" s="301">
        <v>1288138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79832</v>
      </c>
      <c r="F31" s="301">
        <v>29832</v>
      </c>
      <c r="G31" s="301">
        <v>41023</v>
      </c>
      <c r="H31" s="301">
        <v>429500</v>
      </c>
      <c r="I31" s="301">
        <v>934500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>
        <v>185000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79832</v>
      </c>
      <c r="F37" s="264">
        <v>29832</v>
      </c>
      <c r="G37" s="264">
        <v>41023</v>
      </c>
      <c r="H37" s="264">
        <v>429500</v>
      </c>
      <c r="I37" s="264">
        <v>749500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67337</v>
      </c>
      <c r="F39" s="301">
        <v>65888</v>
      </c>
      <c r="G39" s="301">
        <v>77940</v>
      </c>
      <c r="H39" s="301">
        <v>77903</v>
      </c>
      <c r="I39" s="301">
        <v>69323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9550</v>
      </c>
      <c r="F40" s="264">
        <v>8102</v>
      </c>
      <c r="G40" s="264">
        <v>20153</v>
      </c>
      <c r="H40" s="264">
        <v>18639</v>
      </c>
      <c r="I40" s="264">
        <v>10269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57786</v>
      </c>
      <c r="F41" s="264">
        <v>57786</v>
      </c>
      <c r="G41" s="264">
        <v>57786</v>
      </c>
      <c r="H41" s="264">
        <v>59462</v>
      </c>
      <c r="I41" s="264">
        <v>59462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/>
      <c r="F42" s="264"/>
      <c r="G42" s="264"/>
      <c r="H42" s="264">
        <v>-198</v>
      </c>
      <c r="I42" s="264">
        <v>-407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57786</v>
      </c>
      <c r="F46" s="264">
        <v>57786</v>
      </c>
      <c r="G46" s="264">
        <v>57786</v>
      </c>
      <c r="H46" s="264">
        <v>59264</v>
      </c>
      <c r="I46" s="264">
        <v>59055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/>
      <c r="F49" s="301"/>
      <c r="G49" s="301"/>
      <c r="H49" s="301">
        <v>66150</v>
      </c>
      <c r="I49" s="301">
        <v>66150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/>
      <c r="F50" s="264"/>
      <c r="G50" s="264"/>
      <c r="H50" s="264">
        <v>66150</v>
      </c>
      <c r="I50" s="264">
        <v>66150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754</v>
      </c>
      <c r="F52" s="301">
        <v>349</v>
      </c>
      <c r="G52" s="301">
        <v>95519</v>
      </c>
      <c r="H52" s="301">
        <v>90639</v>
      </c>
      <c r="I52" s="301">
        <v>107732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/>
      <c r="F53" s="264"/>
      <c r="G53" s="264">
        <v>93045</v>
      </c>
      <c r="H53" s="264">
        <v>90639</v>
      </c>
      <c r="I53" s="264">
        <v>107732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754</v>
      </c>
      <c r="F54" s="264">
        <v>349</v>
      </c>
      <c r="G54" s="264">
        <v>2475</v>
      </c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36000</v>
      </c>
      <c r="F55" s="301"/>
      <c r="G55" s="301"/>
      <c r="H55" s="301"/>
      <c r="I55" s="301">
        <v>100798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36000</v>
      </c>
      <c r="F57" s="264"/>
      <c r="G57" s="264"/>
      <c r="H57" s="264"/>
      <c r="I57" s="264">
        <v>100798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17343</v>
      </c>
      <c r="F61" s="301">
        <v>17912</v>
      </c>
      <c r="G61" s="301">
        <v>16120</v>
      </c>
      <c r="H61" s="301">
        <v>15928</v>
      </c>
      <c r="I61" s="301">
        <v>9636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3300</v>
      </c>
      <c r="F62" s="264">
        <v>3093</v>
      </c>
      <c r="G62" s="264">
        <v>1302</v>
      </c>
      <c r="H62" s="264">
        <v>1109</v>
      </c>
      <c r="I62" s="264">
        <v>636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14043</v>
      </c>
      <c r="F63" s="264">
        <v>14818</v>
      </c>
      <c r="G63" s="264">
        <v>14818</v>
      </c>
      <c r="H63" s="264">
        <v>14818</v>
      </c>
      <c r="I63" s="264">
        <v>9000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1634</v>
      </c>
      <c r="F66" s="264">
        <v>1445</v>
      </c>
      <c r="G66" s="264">
        <v>1257</v>
      </c>
      <c r="H66" s="264">
        <v>1068</v>
      </c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502612</v>
      </c>
      <c r="F67" s="301">
        <v>855842</v>
      </c>
      <c r="G67" s="301">
        <v>768639</v>
      </c>
      <c r="H67" s="301">
        <v>2022856</v>
      </c>
      <c r="I67" s="301">
        <v>2276809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297736</v>
      </c>
      <c r="F68" s="301">
        <v>435100</v>
      </c>
      <c r="G68" s="301">
        <v>291150</v>
      </c>
      <c r="H68" s="301">
        <v>867139</v>
      </c>
      <c r="I68" s="301">
        <v>994805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82545</v>
      </c>
      <c r="F69" s="301">
        <v>247262</v>
      </c>
      <c r="G69" s="301">
        <v>118182</v>
      </c>
      <c r="H69" s="301">
        <v>425604</v>
      </c>
      <c r="I69" s="301">
        <v>748492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7850</v>
      </c>
      <c r="F70" s="264">
        <v>5512</v>
      </c>
      <c r="G70" s="264">
        <v>3816</v>
      </c>
      <c r="H70" s="264">
        <v>8455</v>
      </c>
      <c r="I70" s="264">
        <v>11142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0</v>
      </c>
      <c r="F71" s="264">
        <v>60896</v>
      </c>
      <c r="G71" s="264">
        <v>9155</v>
      </c>
      <c r="H71" s="264">
        <v>44104</v>
      </c>
      <c r="I71" s="264">
        <v>49153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34924</v>
      </c>
      <c r="F72" s="264">
        <v>24911</v>
      </c>
      <c r="G72" s="264">
        <v>21246</v>
      </c>
      <c r="H72" s="264">
        <v>108350</v>
      </c>
      <c r="I72" s="264">
        <v>93981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504</v>
      </c>
      <c r="F73" s="264">
        <v>11782</v>
      </c>
      <c r="G73" s="264">
        <v>2652</v>
      </c>
      <c r="H73" s="264">
        <v>33945</v>
      </c>
      <c r="I73" s="264">
        <v>11029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7434</v>
      </c>
      <c r="F74" s="264">
        <v>7326</v>
      </c>
      <c r="G74" s="264">
        <v>7648</v>
      </c>
      <c r="H74" s="264">
        <v>18903</v>
      </c>
      <c r="I74" s="264">
        <v>13918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/>
      <c r="F77" s="264"/>
      <c r="G77" s="264"/>
      <c r="H77" s="264"/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5187</v>
      </c>
      <c r="F78" s="264">
        <v>34718</v>
      </c>
      <c r="G78" s="264">
        <v>22813</v>
      </c>
      <c r="H78" s="264">
        <v>96696</v>
      </c>
      <c r="I78" s="264">
        <v>48009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26646</v>
      </c>
      <c r="F79" s="264">
        <v>98853</v>
      </c>
      <c r="G79" s="264">
        <v>46099</v>
      </c>
      <c r="H79" s="264">
        <v>106524</v>
      </c>
      <c r="I79" s="264">
        <v>514034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/>
      <c r="F81" s="264">
        <v>3263</v>
      </c>
      <c r="G81" s="264">
        <v>4752</v>
      </c>
      <c r="H81" s="264">
        <v>8627</v>
      </c>
      <c r="I81" s="264">
        <v>7226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215191</v>
      </c>
      <c r="F84" s="301">
        <v>187838</v>
      </c>
      <c r="G84" s="301">
        <v>172968</v>
      </c>
      <c r="H84" s="301">
        <v>441535</v>
      </c>
      <c r="I84" s="301">
        <v>246313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180567</v>
      </c>
      <c r="F90" s="264">
        <v>157485</v>
      </c>
      <c r="G90" s="264">
        <v>42163</v>
      </c>
      <c r="H90" s="264">
        <v>17357</v>
      </c>
      <c r="I90" s="264">
        <v>13889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/>
      <c r="F91" s="264"/>
      <c r="G91" s="264">
        <v>100000</v>
      </c>
      <c r="H91" s="264">
        <v>50000</v>
      </c>
      <c r="I91" s="264">
        <v>164374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34624</v>
      </c>
      <c r="F92" s="264">
        <v>30353</v>
      </c>
      <c r="G92" s="264">
        <v>30804</v>
      </c>
      <c r="H92" s="264">
        <v>374178</v>
      </c>
      <c r="I92" s="264">
        <v>68050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204876</v>
      </c>
      <c r="F98" s="301">
        <v>420742</v>
      </c>
      <c r="G98" s="301">
        <v>477489</v>
      </c>
      <c r="H98" s="301">
        <v>1155718</v>
      </c>
      <c r="I98" s="301">
        <v>1282005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204876</v>
      </c>
      <c r="F99" s="301">
        <v>420742</v>
      </c>
      <c r="G99" s="301">
        <v>477489</v>
      </c>
      <c r="H99" s="301">
        <v>1155718</v>
      </c>
      <c r="I99" s="301">
        <v>1282005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120000</v>
      </c>
      <c r="F100" s="264">
        <v>240000</v>
      </c>
      <c r="G100" s="264">
        <v>301798</v>
      </c>
      <c r="H100" s="264">
        <v>841887</v>
      </c>
      <c r="I100" s="264">
        <v>881887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120000</v>
      </c>
      <c r="F101" s="264">
        <v>240000</v>
      </c>
      <c r="G101" s="264">
        <v>301798</v>
      </c>
      <c r="H101" s="264">
        <v>841887</v>
      </c>
      <c r="I101" s="264">
        <v>881887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/>
      <c r="F103" s="264">
        <v>29861</v>
      </c>
      <c r="G103" s="264">
        <v>29861</v>
      </c>
      <c r="H103" s="264">
        <v>29661</v>
      </c>
      <c r="I103" s="264">
        <v>29461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/>
      <c r="F109" s="264">
        <v>2110</v>
      </c>
      <c r="G109" s="264">
        <v>3328</v>
      </c>
      <c r="H109" s="264">
        <v>11211</v>
      </c>
      <c r="I109" s="264">
        <v>11211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80661</v>
      </c>
      <c r="F112" s="264">
        <v>142753</v>
      </c>
      <c r="G112" s="264">
        <v>136410</v>
      </c>
      <c r="H112" s="264">
        <v>270285</v>
      </c>
      <c r="I112" s="264">
        <v>211446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10326</v>
      </c>
      <c r="F113" s="264">
        <v>60281</v>
      </c>
      <c r="G113" s="264">
        <v>79155</v>
      </c>
      <c r="H113" s="264">
        <v>96321</v>
      </c>
      <c r="I113" s="264">
        <v>283959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70335</v>
      </c>
      <c r="F114" s="264">
        <v>82472</v>
      </c>
      <c r="G114" s="264">
        <v>57255</v>
      </c>
      <c r="H114" s="264">
        <v>173964</v>
      </c>
      <c r="I114" s="264">
        <v>-72513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4215</v>
      </c>
      <c r="F115" s="264">
        <v>6017</v>
      </c>
      <c r="G115" s="264">
        <v>6092</v>
      </c>
      <c r="H115" s="264">
        <v>2674</v>
      </c>
      <c r="I115" s="264">
        <v>148000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502612</v>
      </c>
      <c r="F119" s="301">
        <v>855842</v>
      </c>
      <c r="G119" s="301">
        <v>768639</v>
      </c>
      <c r="H119" s="301">
        <v>2022856</v>
      </c>
      <c r="I119" s="301">
        <v>2276809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176745</v>
      </c>
      <c r="F3" s="264">
        <v>532656</v>
      </c>
      <c r="G3" s="264">
        <v>207445</v>
      </c>
      <c r="H3" s="264">
        <v>444037</v>
      </c>
      <c r="I3" s="264">
        <v>194245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/>
      <c r="F4" s="264"/>
      <c r="G4" s="264">
        <v>196</v>
      </c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176745</v>
      </c>
      <c r="F5" s="301">
        <v>532656</v>
      </c>
      <c r="G5" s="301">
        <v>207249</v>
      </c>
      <c r="H5" s="301">
        <v>444037</v>
      </c>
      <c r="I5" s="301">
        <v>194245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37520</v>
      </c>
      <c r="F6" s="264">
        <v>340693</v>
      </c>
      <c r="G6" s="264">
        <v>40891</v>
      </c>
      <c r="H6" s="264">
        <v>34722</v>
      </c>
      <c r="I6" s="264">
        <v>40082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139225</v>
      </c>
      <c r="F7" s="301">
        <v>191963</v>
      </c>
      <c r="G7" s="301">
        <v>166358</v>
      </c>
      <c r="H7" s="301">
        <v>409315</v>
      </c>
      <c r="I7" s="301">
        <v>154163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62</v>
      </c>
      <c r="F8" s="264">
        <v>4819</v>
      </c>
      <c r="G8" s="264">
        <v>465</v>
      </c>
      <c r="H8" s="264">
        <v>20</v>
      </c>
      <c r="I8" s="264">
        <v>25607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3645</v>
      </c>
      <c r="F9" s="264">
        <v>5919</v>
      </c>
      <c r="G9" s="264">
        <v>4903</v>
      </c>
      <c r="H9" s="264">
        <v>10358</v>
      </c>
      <c r="I9" s="264">
        <v>64123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3157</v>
      </c>
      <c r="F10" s="264">
        <v>5237</v>
      </c>
      <c r="G10" s="264">
        <v>4903</v>
      </c>
      <c r="H10" s="264">
        <v>10163</v>
      </c>
      <c r="I10" s="264">
        <v>60299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/>
      <c r="F11" s="264"/>
      <c r="G11" s="264"/>
      <c r="H11" s="264"/>
      <c r="I11" s="264">
        <v>998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19051</v>
      </c>
      <c r="F12" s="264">
        <v>44043</v>
      </c>
      <c r="G12" s="264">
        <v>57629</v>
      </c>
      <c r="H12" s="264">
        <v>73363</v>
      </c>
      <c r="I12" s="264">
        <v>15090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35702</v>
      </c>
      <c r="F13" s="264">
        <v>42626</v>
      </c>
      <c r="G13" s="264">
        <v>54441</v>
      </c>
      <c r="H13" s="264">
        <v>84406</v>
      </c>
      <c r="I13" s="264">
        <v>161141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80890</v>
      </c>
      <c r="F14" s="301">
        <v>104194</v>
      </c>
      <c r="G14" s="301">
        <v>49850</v>
      </c>
      <c r="H14" s="301">
        <v>241207</v>
      </c>
      <c r="I14" s="301">
        <v>-59587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0</v>
      </c>
      <c r="F15" s="264">
        <v>11205</v>
      </c>
      <c r="G15" s="264">
        <v>28104</v>
      </c>
      <c r="H15" s="264">
        <v>32642</v>
      </c>
      <c r="I15" s="264">
        <v>4377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997</v>
      </c>
      <c r="F16" s="264">
        <v>1574</v>
      </c>
      <c r="G16" s="264">
        <v>4756</v>
      </c>
      <c r="H16" s="264">
        <v>14593</v>
      </c>
      <c r="I16" s="264">
        <v>12716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-997</v>
      </c>
      <c r="F17" s="301">
        <v>9632</v>
      </c>
      <c r="G17" s="301">
        <v>23347</v>
      </c>
      <c r="H17" s="301">
        <v>18049</v>
      </c>
      <c r="I17" s="301">
        <v>-8339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79892</v>
      </c>
      <c r="F18" s="301">
        <v>113826</v>
      </c>
      <c r="G18" s="301">
        <v>73197</v>
      </c>
      <c r="H18" s="301">
        <v>259256</v>
      </c>
      <c r="I18" s="301">
        <v>-67926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19418</v>
      </c>
      <c r="F19" s="264">
        <v>24286</v>
      </c>
      <c r="G19" s="264">
        <v>10996</v>
      </c>
      <c r="H19" s="264">
        <v>64464</v>
      </c>
      <c r="I19" s="264">
        <v>2476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-11643</v>
      </c>
      <c r="F20" s="264">
        <v>-775</v>
      </c>
      <c r="G20" s="264"/>
      <c r="H20" s="264"/>
      <c r="I20" s="264">
        <v>2400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72117</v>
      </c>
      <c r="F21" s="301">
        <v>90315</v>
      </c>
      <c r="G21" s="301">
        <v>62201</v>
      </c>
      <c r="H21" s="301">
        <v>194792</v>
      </c>
      <c r="I21" s="301">
        <v>-72802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70335</v>
      </c>
      <c r="F22" s="264">
        <v>86599</v>
      </c>
      <c r="G22" s="264">
        <v>62127</v>
      </c>
      <c r="H22" s="264">
        <v>197610</v>
      </c>
      <c r="I22" s="264">
        <v>-72513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1783</v>
      </c>
      <c r="F23" s="264">
        <v>3716</v>
      </c>
      <c r="G23" s="264">
        <v>74</v>
      </c>
      <c r="H23" s="264">
        <v>-2818</v>
      </c>
      <c r="I23" s="264">
        <v>-289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5861</v>
      </c>
      <c r="F24" s="264">
        <v>4667</v>
      </c>
      <c r="G24" s="264">
        <v>2005</v>
      </c>
      <c r="H24" s="264">
        <v>2644</v>
      </c>
      <c r="I24" s="264">
        <v>-822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5861</v>
      </c>
      <c r="F25" s="264">
        <v>4667</v>
      </c>
      <c r="G25" s="264">
        <v>2005</v>
      </c>
      <c r="H25" s="264">
        <v>2644</v>
      </c>
      <c r="I25" s="264">
        <v>-822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