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J26" i="2" s="1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G28" i="2" s="1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H4" i="8" s="1"/>
  <c r="G5" i="8"/>
  <c r="G4" i="8" s="1"/>
  <c r="F5" i="8"/>
  <c r="F4" i="8" s="1"/>
  <c r="E5" i="8"/>
  <c r="D5" i="8"/>
  <c r="C5" i="8"/>
  <c r="C4" i="8" s="1"/>
  <c r="J4" i="8"/>
  <c r="E4" i="8"/>
  <c r="D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N69" i="6" s="1"/>
  <c r="N68" i="6" s="1"/>
  <c r="M74" i="6"/>
  <c r="L74" i="6"/>
  <c r="K74" i="6"/>
  <c r="J74" i="6"/>
  <c r="I74" i="6"/>
  <c r="I69" i="6" s="1"/>
  <c r="I68" i="6" s="1"/>
  <c r="H74" i="6"/>
  <c r="H69" i="6" s="1"/>
  <c r="H68" i="6" s="1"/>
  <c r="H78" i="6" s="1"/>
  <c r="G74" i="6"/>
  <c r="F74" i="6"/>
  <c r="E74" i="6"/>
  <c r="E69" i="6" s="1"/>
  <c r="E68" i="6" s="1"/>
  <c r="D74" i="6"/>
  <c r="C74" i="6"/>
  <c r="C69" i="6" s="1"/>
  <c r="C68" i="6" s="1"/>
  <c r="C78" i="6" s="1"/>
  <c r="M69" i="6"/>
  <c r="L69" i="6"/>
  <c r="K69" i="6"/>
  <c r="J69" i="6"/>
  <c r="G69" i="6"/>
  <c r="F69" i="6"/>
  <c r="D69" i="6"/>
  <c r="M68" i="6"/>
  <c r="M78" i="6" s="1"/>
  <c r="L68" i="6"/>
  <c r="L78" i="6" s="1"/>
  <c r="K68" i="6"/>
  <c r="K78" i="6" s="1"/>
  <c r="J68" i="6"/>
  <c r="J78" i="6" s="1"/>
  <c r="G68" i="6"/>
  <c r="F68" i="6"/>
  <c r="D68" i="6"/>
  <c r="D78" i="6" s="1"/>
  <c r="N62" i="6"/>
  <c r="N50" i="6" s="1"/>
  <c r="M62" i="6"/>
  <c r="M50" i="6" s="1"/>
  <c r="L62" i="6"/>
  <c r="K62" i="6"/>
  <c r="K50" i="6" s="1"/>
  <c r="J62" i="6"/>
  <c r="J50" i="6" s="1"/>
  <c r="I62" i="6"/>
  <c r="I50" i="6" s="1"/>
  <c r="H62" i="6"/>
  <c r="H50" i="6" s="1"/>
  <c r="G62" i="6"/>
  <c r="F62" i="6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L50" i="6"/>
  <c r="G50" i="6"/>
  <c r="F50" i="6"/>
  <c r="D50" i="6"/>
  <c r="C50" i="6"/>
  <c r="F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I35" i="6"/>
  <c r="H35" i="6"/>
  <c r="G35" i="6"/>
  <c r="N32" i="6"/>
  <c r="N31" i="6" s="1"/>
  <c r="N24" i="6" s="1"/>
  <c r="N48" i="6" s="1"/>
  <c r="M32" i="6"/>
  <c r="M31" i="6" s="1"/>
  <c r="L32" i="6"/>
  <c r="L31" i="6" s="1"/>
  <c r="K32" i="6"/>
  <c r="J32" i="6"/>
  <c r="I32" i="6"/>
  <c r="I31" i="6" s="1"/>
  <c r="H32" i="6"/>
  <c r="H31" i="6" s="1"/>
  <c r="G32" i="6"/>
  <c r="K31" i="6"/>
  <c r="J31" i="6"/>
  <c r="J24" i="6" s="1"/>
  <c r="J48" i="6" s="1"/>
  <c r="J79" i="6" s="1"/>
  <c r="G31" i="6"/>
  <c r="F31" i="6"/>
  <c r="E31" i="6"/>
  <c r="E24" i="6" s="1"/>
  <c r="D31" i="6"/>
  <c r="D24" i="6" s="1"/>
  <c r="D48" i="6" s="1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K25" i="6"/>
  <c r="K24" i="6" s="1"/>
  <c r="J25" i="6"/>
  <c r="I25" i="6"/>
  <c r="H25" i="6"/>
  <c r="H24" i="6" s="1"/>
  <c r="H48" i="6" s="1"/>
  <c r="G25" i="6"/>
  <c r="G24" i="6" s="1"/>
  <c r="I24" i="6"/>
  <c r="F24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G48" i="6" s="1"/>
  <c r="F3" i="6"/>
  <c r="F23" i="6" s="1"/>
  <c r="E3" i="6"/>
  <c r="E23" i="6" s="1"/>
  <c r="D3" i="6"/>
  <c r="D23" i="6" s="1"/>
  <c r="C3" i="6"/>
  <c r="C23" i="6" s="1"/>
  <c r="J2" i="6"/>
  <c r="K2" i="6" s="1"/>
  <c r="L2" i="6" s="1"/>
  <c r="M2" i="6" s="1"/>
  <c r="N2" i="6" s="1"/>
  <c r="I2" i="6"/>
  <c r="D2" i="6"/>
  <c r="E2" i="6" s="1"/>
  <c r="F2" i="6" s="1"/>
  <c r="G2" i="6" s="1"/>
  <c r="H2" i="6" s="1"/>
  <c r="G18" i="4"/>
  <c r="G19" i="4" s="1"/>
  <c r="G12" i="4"/>
  <c r="G13" i="4" s="1"/>
  <c r="G9" i="4"/>
  <c r="H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U50" i="2" s="1"/>
  <c r="E55" i="2"/>
  <c r="D55" i="2"/>
  <c r="C55" i="2"/>
  <c r="AB54" i="2"/>
  <c r="AA54" i="2"/>
  <c r="Z54" i="2"/>
  <c r="U54" i="2"/>
  <c r="J54" i="2"/>
  <c r="I54" i="2"/>
  <c r="H54" i="2"/>
  <c r="G54" i="2"/>
  <c r="F54" i="2"/>
  <c r="E54" i="2"/>
  <c r="D54" i="2"/>
  <c r="C54" i="2"/>
  <c r="AB53" i="2"/>
  <c r="X53" i="2"/>
  <c r="U53" i="2"/>
  <c r="J53" i="2"/>
  <c r="I53" i="2"/>
  <c r="H53" i="2"/>
  <c r="G53" i="2"/>
  <c r="F53" i="2"/>
  <c r="E53" i="2"/>
  <c r="E64" i="2" s="1"/>
  <c r="E68" i="2" s="1"/>
  <c r="D53" i="2"/>
  <c r="C53" i="2"/>
  <c r="AB52" i="2"/>
  <c r="AB51" i="2"/>
  <c r="G51" i="2"/>
  <c r="Z50" i="2"/>
  <c r="R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X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X52" i="2" s="1"/>
  <c r="H46" i="2"/>
  <c r="G46" i="2"/>
  <c r="F46" i="2"/>
  <c r="E46" i="2"/>
  <c r="D46" i="2"/>
  <c r="C46" i="2"/>
  <c r="J45" i="2"/>
  <c r="I45" i="2"/>
  <c r="H45" i="2"/>
  <c r="W51" i="2" s="1"/>
  <c r="G45" i="2"/>
  <c r="V51" i="2" s="1"/>
  <c r="F45" i="2"/>
  <c r="U51" i="2" s="1"/>
  <c r="E45" i="2"/>
  <c r="D45" i="2"/>
  <c r="S51" i="2" s="1"/>
  <c r="C45" i="2"/>
  <c r="J44" i="2"/>
  <c r="I44" i="2"/>
  <c r="H44" i="2"/>
  <c r="W48" i="2" s="1"/>
  <c r="G44" i="2"/>
  <c r="V48" i="2" s="1"/>
  <c r="F44" i="2"/>
  <c r="U48" i="2" s="1"/>
  <c r="E44" i="2"/>
  <c r="D44" i="2"/>
  <c r="S48" i="2" s="1"/>
  <c r="C44" i="2"/>
  <c r="R48" i="2" s="1"/>
  <c r="AB43" i="2"/>
  <c r="V43" i="2"/>
  <c r="J43" i="2"/>
  <c r="I43" i="2"/>
  <c r="H43" i="2"/>
  <c r="G43" i="2"/>
  <c r="V52" i="2" s="1"/>
  <c r="F43" i="2"/>
  <c r="U47" i="2" s="1"/>
  <c r="E43" i="2"/>
  <c r="T52" i="2" s="1"/>
  <c r="D43" i="2"/>
  <c r="C43" i="2"/>
  <c r="J42" i="2"/>
  <c r="I42" i="2"/>
  <c r="H42" i="2"/>
  <c r="G42" i="2"/>
  <c r="F42" i="2"/>
  <c r="F51" i="2" s="1"/>
  <c r="E42" i="2"/>
  <c r="E51" i="2" s="1"/>
  <c r="D42" i="2"/>
  <c r="D51" i="2" s="1"/>
  <c r="C42" i="2"/>
  <c r="C51" i="2" s="1"/>
  <c r="AA40" i="2"/>
  <c r="M40" i="2"/>
  <c r="AB18" i="2" s="1"/>
  <c r="AB40" i="2" s="1"/>
  <c r="L40" i="2"/>
  <c r="K40" i="2"/>
  <c r="Z18" i="2" s="1"/>
  <c r="Z40" i="2" s="1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F28" i="2"/>
  <c r="E28" i="2"/>
  <c r="D28" i="2"/>
  <c r="C28" i="2"/>
  <c r="Y27" i="2"/>
  <c r="X27" i="2"/>
  <c r="W27" i="2"/>
  <c r="V27" i="2"/>
  <c r="V55" i="2" s="1"/>
  <c r="U27" i="2"/>
  <c r="T27" i="2"/>
  <c r="T54" i="2" s="1"/>
  <c r="S27" i="2"/>
  <c r="R27" i="2"/>
  <c r="R54" i="2" s="1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G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K21" i="2"/>
  <c r="I21" i="2"/>
  <c r="X49" i="2" s="1"/>
  <c r="H21" i="2"/>
  <c r="W49" i="2" s="1"/>
  <c r="G21" i="2"/>
  <c r="F21" i="2"/>
  <c r="F22" i="2" s="1"/>
  <c r="U44" i="2" s="1"/>
  <c r="E21" i="2"/>
  <c r="T51" i="2" s="1"/>
  <c r="D21" i="2"/>
  <c r="C21" i="2"/>
  <c r="C22" i="2" s="1"/>
  <c r="M20" i="2"/>
  <c r="AB50" i="2" s="1"/>
  <c r="L20" i="2"/>
  <c r="L21" i="2" s="1"/>
  <c r="K20" i="2"/>
  <c r="Z52" i="2" s="1"/>
  <c r="J20" i="2"/>
  <c r="I20" i="2"/>
  <c r="H20" i="2"/>
  <c r="G20" i="2"/>
  <c r="V53" i="2" s="1"/>
  <c r="F20" i="2"/>
  <c r="E20" i="2"/>
  <c r="T53" i="2" s="1"/>
  <c r="D20" i="2"/>
  <c r="C20" i="2"/>
  <c r="AA18" i="2"/>
  <c r="Y18" i="2"/>
  <c r="Y40" i="2" s="1"/>
  <c r="X18" i="2"/>
  <c r="X40" i="2" s="1"/>
  <c r="W18" i="2"/>
  <c r="W40" i="2" s="1"/>
  <c r="U18" i="2"/>
  <c r="U40" i="2" s="1"/>
  <c r="D18" i="2"/>
  <c r="C14" i="2"/>
  <c r="Z34" i="2" s="1"/>
  <c r="J53" i="1"/>
  <c r="I53" i="1"/>
  <c r="H53" i="1"/>
  <c r="G53" i="1"/>
  <c r="F53" i="1"/>
  <c r="E53" i="1"/>
  <c r="D53" i="1"/>
  <c r="D54" i="1" s="1"/>
  <c r="C53" i="1"/>
  <c r="J52" i="1"/>
  <c r="I52" i="1"/>
  <c r="H52" i="1"/>
  <c r="G52" i="1"/>
  <c r="F52" i="1"/>
  <c r="E52" i="1"/>
  <c r="D52" i="1"/>
  <c r="C52" i="1"/>
  <c r="J51" i="1"/>
  <c r="J54" i="1" s="1"/>
  <c r="I51" i="1"/>
  <c r="H51" i="1"/>
  <c r="G51" i="1"/>
  <c r="F51" i="1"/>
  <c r="F54" i="1" s="1"/>
  <c r="E51" i="1"/>
  <c r="D51" i="1"/>
  <c r="C51" i="1"/>
  <c r="C54" i="1" s="1"/>
  <c r="J48" i="1"/>
  <c r="D48" i="1"/>
  <c r="J47" i="1"/>
  <c r="I47" i="1"/>
  <c r="H47" i="1"/>
  <c r="H48" i="1" s="1"/>
  <c r="G47" i="1"/>
  <c r="F47" i="1"/>
  <c r="E47" i="1"/>
  <c r="D47" i="1"/>
  <c r="C47" i="1"/>
  <c r="J46" i="1"/>
  <c r="I46" i="1"/>
  <c r="H46" i="1"/>
  <c r="G46" i="1"/>
  <c r="G48" i="1" s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N41" i="1"/>
  <c r="J41" i="1"/>
  <c r="I41" i="1"/>
  <c r="H41" i="1"/>
  <c r="G41" i="1"/>
  <c r="F41" i="1"/>
  <c r="E41" i="1"/>
  <c r="D41" i="1"/>
  <c r="C41" i="1"/>
  <c r="O40" i="1"/>
  <c r="J40" i="1"/>
  <c r="I40" i="1"/>
  <c r="H40" i="1"/>
  <c r="G40" i="1"/>
  <c r="F40" i="1"/>
  <c r="E40" i="1"/>
  <c r="D40" i="1"/>
  <c r="D49" i="1" s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I38" i="1" s="1"/>
  <c r="H29" i="1"/>
  <c r="G29" i="1"/>
  <c r="F29" i="1"/>
  <c r="F38" i="1" s="1"/>
  <c r="E29" i="1"/>
  <c r="D29" i="1"/>
  <c r="C29" i="1"/>
  <c r="G27" i="1"/>
  <c r="G27" i="3" s="1"/>
  <c r="F27" i="1"/>
  <c r="C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G21" i="3" s="1"/>
  <c r="F21" i="1"/>
  <c r="E21" i="1"/>
  <c r="E21" i="3" s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F17" i="3" s="1"/>
  <c r="E17" i="1"/>
  <c r="E17" i="3" s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6" i="3" s="1"/>
  <c r="F16" i="1"/>
  <c r="E16" i="1"/>
  <c r="D16" i="1"/>
  <c r="D16" i="3" s="1"/>
  <c r="C16" i="1"/>
  <c r="U14" i="1"/>
  <c r="U41" i="1" s="1"/>
  <c r="T14" i="1"/>
  <c r="S14" i="1"/>
  <c r="R14" i="1"/>
  <c r="Q14" i="1"/>
  <c r="P14" i="1"/>
  <c r="O14" i="1"/>
  <c r="O42" i="1" s="1"/>
  <c r="N14" i="1"/>
  <c r="J14" i="1"/>
  <c r="I14" i="1"/>
  <c r="H14" i="1"/>
  <c r="G14" i="1"/>
  <c r="G14" i="3" s="1"/>
  <c r="F14" i="1"/>
  <c r="F14" i="3" s="1"/>
  <c r="E14" i="1"/>
  <c r="E14" i="3" s="1"/>
  <c r="D14" i="1"/>
  <c r="D14" i="3" s="1"/>
  <c r="C14" i="1"/>
  <c r="J13" i="1"/>
  <c r="I13" i="1"/>
  <c r="H13" i="1"/>
  <c r="G13" i="1"/>
  <c r="G13" i="3" s="1"/>
  <c r="F13" i="1"/>
  <c r="F13" i="3" s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I10" i="3" s="1"/>
  <c r="H10" i="1"/>
  <c r="G10" i="1"/>
  <c r="F10" i="1"/>
  <c r="E10" i="1"/>
  <c r="D10" i="1"/>
  <c r="C10" i="1"/>
  <c r="C10" i="3" s="1"/>
  <c r="U9" i="1"/>
  <c r="T9" i="1"/>
  <c r="S9" i="1"/>
  <c r="R9" i="1"/>
  <c r="Q9" i="1"/>
  <c r="P9" i="1"/>
  <c r="O9" i="1"/>
  <c r="N9" i="1"/>
  <c r="G9" i="1"/>
  <c r="G9" i="3" s="1"/>
  <c r="E9" i="1"/>
  <c r="D9" i="1"/>
  <c r="J8" i="1"/>
  <c r="U37" i="1" s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R30" i="1" s="1"/>
  <c r="F7" i="1"/>
  <c r="Q40" i="1" s="1"/>
  <c r="E7" i="1"/>
  <c r="P30" i="1" s="1"/>
  <c r="D7" i="1"/>
  <c r="C7" i="1"/>
  <c r="C11" i="3" s="1"/>
  <c r="R5" i="1"/>
  <c r="Q5" i="1"/>
  <c r="P5" i="1"/>
  <c r="O5" i="1"/>
  <c r="J5" i="1"/>
  <c r="I5" i="1"/>
  <c r="H5" i="1"/>
  <c r="G5" i="1"/>
  <c r="G5" i="3" s="1"/>
  <c r="F5" i="1"/>
  <c r="F5" i="3" s="1"/>
  <c r="E5" i="1"/>
  <c r="E5" i="3" s="1"/>
  <c r="D5" i="1"/>
  <c r="D5" i="3" s="1"/>
  <c r="C5" i="1"/>
  <c r="C5" i="3" s="1"/>
  <c r="S41" i="1" l="1"/>
  <c r="S42" i="1"/>
  <c r="H16" i="3"/>
  <c r="H18" i="1"/>
  <c r="H18" i="3" s="1"/>
  <c r="I38" i="3"/>
  <c r="T41" i="1"/>
  <c r="T42" i="1"/>
  <c r="I16" i="3"/>
  <c r="C27" i="3"/>
  <c r="N27" i="1"/>
  <c r="O38" i="1"/>
  <c r="I8" i="3"/>
  <c r="T37" i="1"/>
  <c r="T36" i="1"/>
  <c r="H5" i="3"/>
  <c r="S5" i="1"/>
  <c r="H27" i="1"/>
  <c r="I18" i="1"/>
  <c r="I18" i="3" s="1"/>
  <c r="I22" i="3"/>
  <c r="H8" i="3"/>
  <c r="S37" i="1"/>
  <c r="S36" i="1"/>
  <c r="F27" i="3"/>
  <c r="Q27" i="1"/>
  <c r="I5" i="3"/>
  <c r="T5" i="1"/>
  <c r="I27" i="1"/>
  <c r="J5" i="3"/>
  <c r="U5" i="1"/>
  <c r="J27" i="1"/>
  <c r="D9" i="3"/>
  <c r="O74" i="1"/>
  <c r="O75" i="1" s="1"/>
  <c r="O31" i="1"/>
  <c r="D12" i="1"/>
  <c r="H13" i="3"/>
  <c r="J17" i="3"/>
  <c r="C38" i="1"/>
  <c r="R38" i="1"/>
  <c r="G38" i="1"/>
  <c r="I13" i="3"/>
  <c r="C82" i="2"/>
  <c r="E9" i="3"/>
  <c r="P74" i="1"/>
  <c r="P75" i="1" s="1"/>
  <c r="P31" i="1"/>
  <c r="E12" i="1"/>
  <c r="H24" i="3"/>
  <c r="H7" i="3"/>
  <c r="H11" i="3"/>
  <c r="H23" i="3"/>
  <c r="S35" i="1"/>
  <c r="S30" i="1"/>
  <c r="S40" i="1"/>
  <c r="H9" i="1"/>
  <c r="D8" i="3"/>
  <c r="O37" i="1"/>
  <c r="O36" i="1"/>
  <c r="C32" i="3"/>
  <c r="G33" i="3"/>
  <c r="I24" i="3"/>
  <c r="I7" i="3"/>
  <c r="I11" i="3"/>
  <c r="I23" i="3"/>
  <c r="T30" i="1"/>
  <c r="T40" i="1"/>
  <c r="I9" i="1"/>
  <c r="T35" i="1"/>
  <c r="E8" i="3"/>
  <c r="P37" i="1"/>
  <c r="P36" i="1"/>
  <c r="P42" i="1"/>
  <c r="P41" i="1"/>
  <c r="E16" i="3"/>
  <c r="E18" i="1"/>
  <c r="E18" i="3" s="1"/>
  <c r="E15" i="1"/>
  <c r="E15" i="3" s="1"/>
  <c r="F38" i="3"/>
  <c r="U38" i="1"/>
  <c r="O46" i="1"/>
  <c r="D55" i="1"/>
  <c r="J11" i="3"/>
  <c r="J23" i="3"/>
  <c r="U35" i="1"/>
  <c r="J24" i="3"/>
  <c r="J7" i="3"/>
  <c r="J9" i="1"/>
  <c r="U40" i="1"/>
  <c r="F8" i="3"/>
  <c r="Q37" i="1"/>
  <c r="Q36" i="1"/>
  <c r="F9" i="1"/>
  <c r="H10" i="3"/>
  <c r="Q42" i="1"/>
  <c r="Q41" i="1"/>
  <c r="F16" i="3"/>
  <c r="F18" i="1"/>
  <c r="F18" i="3" s="1"/>
  <c r="U30" i="1"/>
  <c r="J18" i="1"/>
  <c r="J18" i="3" s="1"/>
  <c r="J22" i="3"/>
  <c r="D27" i="1"/>
  <c r="C31" i="3"/>
  <c r="R31" i="1"/>
  <c r="C35" i="3"/>
  <c r="S38" i="1"/>
  <c r="S39" i="1" s="1"/>
  <c r="O55" i="1"/>
  <c r="O53" i="1"/>
  <c r="N5" i="1"/>
  <c r="G8" i="3"/>
  <c r="R36" i="1"/>
  <c r="R37" i="1"/>
  <c r="C9" i="1"/>
  <c r="C14" i="3"/>
  <c r="R42" i="1"/>
  <c r="R41" i="1"/>
  <c r="C17" i="3"/>
  <c r="C21" i="3"/>
  <c r="E27" i="1"/>
  <c r="F30" i="3"/>
  <c r="I33" i="3"/>
  <c r="F34" i="3"/>
  <c r="D35" i="3"/>
  <c r="C36" i="3"/>
  <c r="C37" i="3"/>
  <c r="N55" i="1"/>
  <c r="N53" i="1"/>
  <c r="N45" i="1"/>
  <c r="D47" i="3"/>
  <c r="S55" i="2"/>
  <c r="S54" i="2"/>
  <c r="G34" i="3"/>
  <c r="D36" i="3"/>
  <c r="D45" i="3"/>
  <c r="D46" i="3"/>
  <c r="U55" i="1"/>
  <c r="U53" i="1"/>
  <c r="U45" i="1"/>
  <c r="R74" i="1"/>
  <c r="W53" i="2"/>
  <c r="H22" i="2"/>
  <c r="W43" i="2"/>
  <c r="F25" i="2"/>
  <c r="S52" i="2"/>
  <c r="T48" i="2"/>
  <c r="T49" i="2"/>
  <c r="E37" i="3"/>
  <c r="D38" i="1"/>
  <c r="D34" i="3" s="1"/>
  <c r="D53" i="3"/>
  <c r="Z51" i="2"/>
  <c r="Z49" i="2"/>
  <c r="G82" i="2"/>
  <c r="J8" i="3"/>
  <c r="U36" i="1"/>
  <c r="J13" i="3"/>
  <c r="J16" i="3"/>
  <c r="F21" i="3"/>
  <c r="E38" i="1"/>
  <c r="E30" i="3" s="1"/>
  <c r="I30" i="3"/>
  <c r="T38" i="1"/>
  <c r="T39" i="1" s="1"/>
  <c r="G31" i="3"/>
  <c r="I34" i="3"/>
  <c r="G35" i="3"/>
  <c r="F36" i="3"/>
  <c r="F37" i="3"/>
  <c r="I49" i="1"/>
  <c r="F48" i="1"/>
  <c r="N46" i="1"/>
  <c r="Y50" i="2"/>
  <c r="J22" i="2"/>
  <c r="Z43" i="2"/>
  <c r="Y53" i="2"/>
  <c r="Y43" i="2"/>
  <c r="J21" i="2"/>
  <c r="Y48" i="2" s="1"/>
  <c r="E22" i="2"/>
  <c r="C18" i="3"/>
  <c r="H35" i="3"/>
  <c r="G36" i="3"/>
  <c r="G37" i="3"/>
  <c r="R40" i="1"/>
  <c r="D51" i="3"/>
  <c r="G25" i="2"/>
  <c r="V44" i="2"/>
  <c r="W54" i="2"/>
  <c r="W55" i="2"/>
  <c r="D82" i="2"/>
  <c r="D23" i="3"/>
  <c r="D24" i="3"/>
  <c r="D7" i="3"/>
  <c r="D11" i="3"/>
  <c r="O30" i="1"/>
  <c r="O76" i="1"/>
  <c r="D10" i="3"/>
  <c r="H14" i="3"/>
  <c r="H17" i="3"/>
  <c r="D18" i="1"/>
  <c r="D18" i="3" s="1"/>
  <c r="H21" i="3"/>
  <c r="D22" i="3"/>
  <c r="I31" i="3"/>
  <c r="E32" i="3"/>
  <c r="O34" i="1"/>
  <c r="I35" i="3"/>
  <c r="O41" i="1"/>
  <c r="D44" i="3"/>
  <c r="AA49" i="2"/>
  <c r="AA51" i="2"/>
  <c r="AA48" i="2"/>
  <c r="K22" i="2"/>
  <c r="E82" i="2"/>
  <c r="E69" i="2"/>
  <c r="W52" i="2"/>
  <c r="W47" i="2"/>
  <c r="X48" i="2"/>
  <c r="S47" i="2"/>
  <c r="E80" i="2"/>
  <c r="F35" i="3"/>
  <c r="F29" i="3"/>
  <c r="E23" i="3"/>
  <c r="E24" i="3"/>
  <c r="E7" i="3"/>
  <c r="E11" i="3"/>
  <c r="P40" i="1"/>
  <c r="E10" i="3"/>
  <c r="I14" i="3"/>
  <c r="I17" i="3"/>
  <c r="I21" i="3"/>
  <c r="C33" i="3"/>
  <c r="I36" i="3"/>
  <c r="I48" i="1"/>
  <c r="F49" i="1"/>
  <c r="P76" i="1"/>
  <c r="M25" i="2"/>
  <c r="AB44" i="2"/>
  <c r="Y54" i="2"/>
  <c r="Y55" i="2"/>
  <c r="F82" i="2"/>
  <c r="Z48" i="2"/>
  <c r="R49" i="2"/>
  <c r="S50" i="2"/>
  <c r="W50" i="2"/>
  <c r="J21" i="3"/>
  <c r="F22" i="3"/>
  <c r="I29" i="3"/>
  <c r="G32" i="3"/>
  <c r="D33" i="3"/>
  <c r="O35" i="1"/>
  <c r="D40" i="3"/>
  <c r="U42" i="1"/>
  <c r="H49" i="1"/>
  <c r="C25" i="2"/>
  <c r="R44" i="2"/>
  <c r="Y47" i="2"/>
  <c r="F31" i="3"/>
  <c r="C23" i="3"/>
  <c r="C24" i="3"/>
  <c r="C7" i="3"/>
  <c r="E22" i="3"/>
  <c r="H38" i="1"/>
  <c r="H30" i="3" s="1"/>
  <c r="Q30" i="1"/>
  <c r="F32" i="3"/>
  <c r="I37" i="3"/>
  <c r="J38" i="1"/>
  <c r="J32" i="3" s="1"/>
  <c r="C49" i="1"/>
  <c r="F24" i="3"/>
  <c r="F7" i="3"/>
  <c r="F11" i="3"/>
  <c r="F23" i="3"/>
  <c r="F10" i="3"/>
  <c r="J14" i="3"/>
  <c r="G24" i="3"/>
  <c r="G7" i="3"/>
  <c r="G11" i="3"/>
  <c r="G23" i="3"/>
  <c r="R35" i="1"/>
  <c r="C8" i="3"/>
  <c r="G10" i="3"/>
  <c r="G12" i="1"/>
  <c r="C13" i="3"/>
  <c r="N42" i="1"/>
  <c r="G15" i="1"/>
  <c r="G15" i="3" s="1"/>
  <c r="C16" i="3"/>
  <c r="G18" i="1"/>
  <c r="G18" i="3" s="1"/>
  <c r="G22" i="3"/>
  <c r="H32" i="3"/>
  <c r="E33" i="3"/>
  <c r="P35" i="1"/>
  <c r="P38" i="1"/>
  <c r="P39" i="1" s="1"/>
  <c r="E49" i="1"/>
  <c r="O45" i="1"/>
  <c r="J49" i="1"/>
  <c r="J55" i="1" s="1"/>
  <c r="H22" i="3"/>
  <c r="R27" i="1"/>
  <c r="C30" i="3"/>
  <c r="N38" i="1"/>
  <c r="I32" i="3"/>
  <c r="F33" i="3"/>
  <c r="C34" i="3"/>
  <c r="Q35" i="1"/>
  <c r="Q38" i="1"/>
  <c r="Q39" i="1" s="1"/>
  <c r="D41" i="3"/>
  <c r="D43" i="3"/>
  <c r="M65" i="2"/>
  <c r="L65" i="2"/>
  <c r="K65" i="2"/>
  <c r="S53" i="2"/>
  <c r="S43" i="2"/>
  <c r="D22" i="2"/>
  <c r="I51" i="2"/>
  <c r="X43" i="2"/>
  <c r="R51" i="2"/>
  <c r="F64" i="2"/>
  <c r="F68" i="2" s="1"/>
  <c r="F69" i="2" s="1"/>
  <c r="U49" i="2"/>
  <c r="G79" i="6"/>
  <c r="G49" i="1"/>
  <c r="D42" i="3"/>
  <c r="C18" i="2"/>
  <c r="C40" i="2" s="1"/>
  <c r="R18" i="2" s="1"/>
  <c r="R40" i="2" s="1"/>
  <c r="D40" i="2"/>
  <c r="S18" i="2" s="1"/>
  <c r="S40" i="2" s="1"/>
  <c r="X67" i="2"/>
  <c r="X59" i="2"/>
  <c r="D64" i="2"/>
  <c r="E36" i="3"/>
  <c r="E54" i="1"/>
  <c r="L22" i="2"/>
  <c r="X55" i="2"/>
  <c r="R52" i="2"/>
  <c r="R47" i="2"/>
  <c r="I48" i="6"/>
  <c r="I79" i="6" s="1"/>
  <c r="E78" i="6"/>
  <c r="G54" i="1"/>
  <c r="R45" i="1" s="1"/>
  <c r="T47" i="2"/>
  <c r="C64" i="2"/>
  <c r="C68" i="2" s="1"/>
  <c r="C69" i="2" s="1"/>
  <c r="V50" i="2"/>
  <c r="I9" i="4"/>
  <c r="I18" i="4" s="1"/>
  <c r="I19" i="4" s="1"/>
  <c r="H18" i="4"/>
  <c r="H19" i="4" s="1"/>
  <c r="E48" i="6"/>
  <c r="D52" i="3"/>
  <c r="H54" i="1"/>
  <c r="S53" i="1" s="1"/>
  <c r="AA50" i="2"/>
  <c r="AA52" i="2"/>
  <c r="AA55" i="2"/>
  <c r="V47" i="2"/>
  <c r="AB48" i="2"/>
  <c r="S49" i="2"/>
  <c r="Z53" i="2"/>
  <c r="C80" i="2"/>
  <c r="C81" i="2"/>
  <c r="H79" i="6"/>
  <c r="I54" i="1"/>
  <c r="U34" i="1" s="1"/>
  <c r="AB55" i="2"/>
  <c r="AA43" i="2"/>
  <c r="AA53" i="2"/>
  <c r="X50" i="2"/>
  <c r="D80" i="2"/>
  <c r="H37" i="3"/>
  <c r="R53" i="2"/>
  <c r="R55" i="2"/>
  <c r="H51" i="2"/>
  <c r="V49" i="2"/>
  <c r="G64" i="2"/>
  <c r="X54" i="2"/>
  <c r="F80" i="2"/>
  <c r="F81" i="2"/>
  <c r="F63" i="2"/>
  <c r="C63" i="2"/>
  <c r="Q24" i="6"/>
  <c r="K48" i="6"/>
  <c r="K79" i="6" s="1"/>
  <c r="Y52" i="2"/>
  <c r="X51" i="2"/>
  <c r="Z47" i="2"/>
  <c r="T50" i="2"/>
  <c r="H64" i="2"/>
  <c r="H68" i="2" s="1"/>
  <c r="G80" i="2"/>
  <c r="G81" i="2"/>
  <c r="G63" i="2"/>
  <c r="U60" i="2"/>
  <c r="L24" i="6"/>
  <c r="L48" i="6" s="1"/>
  <c r="E48" i="1"/>
  <c r="Q34" i="1" s="1"/>
  <c r="T55" i="2"/>
  <c r="J51" i="2"/>
  <c r="AA47" i="2"/>
  <c r="U52" i="2"/>
  <c r="I64" i="2"/>
  <c r="I68" i="2" s="1"/>
  <c r="H80" i="2"/>
  <c r="M24" i="6"/>
  <c r="M48" i="6" s="1"/>
  <c r="G29" i="3"/>
  <c r="H31" i="3"/>
  <c r="D32" i="3"/>
  <c r="H34" i="3"/>
  <c r="E35" i="3"/>
  <c r="I22" i="2"/>
  <c r="U55" i="2"/>
  <c r="T43" i="2"/>
  <c r="AB47" i="2"/>
  <c r="J64" i="2"/>
  <c r="J68" i="2" s="1"/>
  <c r="Z55" i="2"/>
  <c r="C48" i="6"/>
  <c r="F78" i="6"/>
  <c r="N78" i="6"/>
  <c r="C21" i="10"/>
  <c r="C32" i="10" s="1"/>
  <c r="V54" i="2"/>
  <c r="U43" i="2"/>
  <c r="J80" i="2"/>
  <c r="T60" i="2"/>
  <c r="G78" i="6"/>
  <c r="D21" i="10"/>
  <c r="D63" i="2"/>
  <c r="E63" i="2"/>
  <c r="D81" i="2"/>
  <c r="E81" i="2"/>
  <c r="H63" i="2"/>
  <c r="H81" i="2"/>
  <c r="K57" i="2"/>
  <c r="K64" i="2" s="1"/>
  <c r="L59" i="2"/>
  <c r="J63" i="2"/>
  <c r="H12" i="4"/>
  <c r="J55" i="3" l="1"/>
  <c r="J50" i="3"/>
  <c r="J58" i="3"/>
  <c r="J40" i="3"/>
  <c r="J51" i="3"/>
  <c r="J54" i="3"/>
  <c r="J44" i="3"/>
  <c r="J43" i="3"/>
  <c r="J48" i="3"/>
  <c r="J47" i="3"/>
  <c r="J52" i="3"/>
  <c r="J45" i="3"/>
  <c r="J53" i="3"/>
  <c r="J42" i="3"/>
  <c r="J46" i="3"/>
  <c r="J41" i="3"/>
  <c r="H9" i="3"/>
  <c r="S74" i="1"/>
  <c r="S31" i="1"/>
  <c r="H12" i="1"/>
  <c r="D12" i="3"/>
  <c r="O64" i="1"/>
  <c r="D25" i="1"/>
  <c r="T34" i="1"/>
  <c r="J30" i="3"/>
  <c r="V74" i="2"/>
  <c r="G38" i="2"/>
  <c r="G29" i="2"/>
  <c r="E27" i="3"/>
  <c r="P27" i="1"/>
  <c r="S55" i="1"/>
  <c r="G68" i="2"/>
  <c r="G69" i="2" s="1"/>
  <c r="V60" i="2"/>
  <c r="X60" i="2"/>
  <c r="J29" i="3"/>
  <c r="H36" i="3"/>
  <c r="Y44" i="2"/>
  <c r="J25" i="2"/>
  <c r="J33" i="3"/>
  <c r="Q74" i="1"/>
  <c r="Q75" i="1" s="1"/>
  <c r="Q76" i="1" s="1"/>
  <c r="F9" i="3"/>
  <c r="F12" i="1"/>
  <c r="Q31" i="1"/>
  <c r="D55" i="3"/>
  <c r="D58" i="3"/>
  <c r="D50" i="3"/>
  <c r="H82" i="2"/>
  <c r="H69" i="2"/>
  <c r="C49" i="3"/>
  <c r="D27" i="3"/>
  <c r="O27" i="1"/>
  <c r="Q46" i="1"/>
  <c r="J49" i="3"/>
  <c r="Z44" i="2"/>
  <c r="K25" i="2"/>
  <c r="D48" i="3"/>
  <c r="D54" i="3"/>
  <c r="U46" i="1"/>
  <c r="F55" i="1"/>
  <c r="F49" i="3" s="1"/>
  <c r="J27" i="3"/>
  <c r="U27" i="1"/>
  <c r="O39" i="1"/>
  <c r="T67" i="2"/>
  <c r="T59" i="2"/>
  <c r="J38" i="3"/>
  <c r="J56" i="1"/>
  <c r="T55" i="1"/>
  <c r="T53" i="1"/>
  <c r="T45" i="1"/>
  <c r="U74" i="2"/>
  <c r="F38" i="2"/>
  <c r="F29" i="2"/>
  <c r="D49" i="3"/>
  <c r="G38" i="3"/>
  <c r="D30" i="3"/>
  <c r="Y67" i="2"/>
  <c r="Y59" i="2"/>
  <c r="I55" i="1"/>
  <c r="T46" i="1"/>
  <c r="AA44" i="2"/>
  <c r="L25" i="2"/>
  <c r="Y60" i="2"/>
  <c r="S44" i="2"/>
  <c r="D25" i="2"/>
  <c r="J37" i="3"/>
  <c r="J34" i="3"/>
  <c r="C55" i="1"/>
  <c r="U39" i="1"/>
  <c r="R39" i="1"/>
  <c r="G55" i="1"/>
  <c r="G54" i="3" s="1"/>
  <c r="R46" i="1"/>
  <c r="D68" i="2"/>
  <c r="D69" i="2" s="1"/>
  <c r="S60" i="2"/>
  <c r="J35" i="3"/>
  <c r="J36" i="3"/>
  <c r="H25" i="2"/>
  <c r="W44" i="2"/>
  <c r="C9" i="3"/>
  <c r="N31" i="1"/>
  <c r="C12" i="1"/>
  <c r="N74" i="1"/>
  <c r="N75" i="1" s="1"/>
  <c r="N76" i="1" s="1"/>
  <c r="J9" i="3"/>
  <c r="U74" i="1"/>
  <c r="U75" i="1" s="1"/>
  <c r="U76" i="1" s="1"/>
  <c r="U31" i="1"/>
  <c r="J12" i="1"/>
  <c r="D29" i="3"/>
  <c r="G30" i="3"/>
  <c r="I27" i="3"/>
  <c r="T27" i="1"/>
  <c r="H27" i="3"/>
  <c r="S27" i="1"/>
  <c r="I80" i="2"/>
  <c r="I82" i="2"/>
  <c r="I69" i="2"/>
  <c r="L63" i="2"/>
  <c r="L57" i="2"/>
  <c r="L64" i="2" s="1"/>
  <c r="M59" i="2"/>
  <c r="R74" i="2"/>
  <c r="C29" i="2"/>
  <c r="C38" i="2"/>
  <c r="R53" i="1"/>
  <c r="W60" i="2"/>
  <c r="Q45" i="1"/>
  <c r="Q53" i="1"/>
  <c r="Q55" i="1"/>
  <c r="E38" i="3"/>
  <c r="I9" i="3"/>
  <c r="T74" i="1"/>
  <c r="T75" i="1" s="1"/>
  <c r="T76" i="1" s="1"/>
  <c r="T31" i="1"/>
  <c r="I12" i="1"/>
  <c r="C56" i="1"/>
  <c r="C38" i="3"/>
  <c r="S34" i="1"/>
  <c r="H13" i="4"/>
  <c r="I12" i="4"/>
  <c r="I13" i="4" s="1"/>
  <c r="R59" i="2"/>
  <c r="R67" i="2"/>
  <c r="R68" i="2"/>
  <c r="W67" i="2"/>
  <c r="W59" i="2"/>
  <c r="U67" i="2"/>
  <c r="U68" i="2"/>
  <c r="U59" i="2"/>
  <c r="H54" i="3"/>
  <c r="S46" i="1"/>
  <c r="H55" i="1"/>
  <c r="R64" i="1"/>
  <c r="G12" i="3"/>
  <c r="G25" i="1"/>
  <c r="J31" i="3"/>
  <c r="R55" i="1"/>
  <c r="E25" i="2"/>
  <c r="T44" i="2"/>
  <c r="E29" i="3"/>
  <c r="E12" i="3"/>
  <c r="P64" i="1"/>
  <c r="E25" i="1"/>
  <c r="S45" i="1"/>
  <c r="C29" i="3"/>
  <c r="V67" i="2"/>
  <c r="V68" i="2"/>
  <c r="V59" i="2"/>
  <c r="H38" i="3"/>
  <c r="H56" i="1"/>
  <c r="Y51" i="2"/>
  <c r="Y49" i="2"/>
  <c r="I49" i="3"/>
  <c r="R75" i="1"/>
  <c r="R76" i="1" s="1"/>
  <c r="E34" i="3"/>
  <c r="I25" i="2"/>
  <c r="X44" i="2"/>
  <c r="S59" i="2"/>
  <c r="S67" i="2"/>
  <c r="I81" i="2"/>
  <c r="J81" i="2"/>
  <c r="J82" i="2"/>
  <c r="J69" i="2"/>
  <c r="E54" i="3"/>
  <c r="E55" i="1"/>
  <c r="E56" i="1" s="1"/>
  <c r="P46" i="1"/>
  <c r="E48" i="3"/>
  <c r="P56" i="1"/>
  <c r="P55" i="1"/>
  <c r="P53" i="1"/>
  <c r="P48" i="1"/>
  <c r="P45" i="1"/>
  <c r="G49" i="3"/>
  <c r="R60" i="2"/>
  <c r="R34" i="1"/>
  <c r="H29" i="3"/>
  <c r="H49" i="3"/>
  <c r="AB74" i="2"/>
  <c r="M29" i="2"/>
  <c r="M38" i="2"/>
  <c r="D15" i="1"/>
  <c r="D15" i="3" s="1"/>
  <c r="D38" i="3"/>
  <c r="D56" i="1"/>
  <c r="D37" i="3"/>
  <c r="D31" i="3"/>
  <c r="H33" i="3"/>
  <c r="P34" i="1"/>
  <c r="E31" i="3"/>
  <c r="R75" i="2" l="1"/>
  <c r="R45" i="2"/>
  <c r="C39" i="2"/>
  <c r="R19" i="2"/>
  <c r="R23" i="2" s="1"/>
  <c r="H38" i="2"/>
  <c r="W74" i="2"/>
  <c r="H29" i="2"/>
  <c r="I58" i="3"/>
  <c r="I50" i="3"/>
  <c r="I55" i="3"/>
  <c r="I42" i="3"/>
  <c r="I47" i="3"/>
  <c r="I43" i="3"/>
  <c r="I53" i="3"/>
  <c r="I52" i="3"/>
  <c r="I51" i="3"/>
  <c r="I40" i="3"/>
  <c r="I44" i="3"/>
  <c r="I46" i="3"/>
  <c r="I56" i="1"/>
  <c r="I41" i="3"/>
  <c r="I45" i="3"/>
  <c r="U75" i="2"/>
  <c r="U19" i="2"/>
  <c r="U23" i="2" s="1"/>
  <c r="F39" i="2"/>
  <c r="U45" i="2"/>
  <c r="Z74" i="2"/>
  <c r="K29" i="2"/>
  <c r="K38" i="2"/>
  <c r="D25" i="3"/>
  <c r="O65" i="1"/>
  <c r="D26" i="1"/>
  <c r="O48" i="1"/>
  <c r="O32" i="1"/>
  <c r="O6" i="1"/>
  <c r="O56" i="1"/>
  <c r="C31" i="2"/>
  <c r="R83" i="2"/>
  <c r="R84" i="2" s="1"/>
  <c r="R85" i="2" s="1"/>
  <c r="C55" i="3"/>
  <c r="C58" i="3"/>
  <c r="C50" i="3"/>
  <c r="C51" i="3"/>
  <c r="C42" i="3"/>
  <c r="C47" i="3"/>
  <c r="C46" i="3"/>
  <c r="C44" i="3"/>
  <c r="C53" i="3"/>
  <c r="C41" i="3"/>
  <c r="C52" i="3"/>
  <c r="C54" i="3"/>
  <c r="C48" i="3"/>
  <c r="C43" i="3"/>
  <c r="C40" i="3"/>
  <c r="C45" i="3"/>
  <c r="I54" i="3"/>
  <c r="F31" i="2"/>
  <c r="U83" i="2"/>
  <c r="U84" i="2" s="1"/>
  <c r="U85" i="2" s="1"/>
  <c r="H12" i="3"/>
  <c r="H25" i="1"/>
  <c r="S64" i="1"/>
  <c r="H15" i="1"/>
  <c r="H15" i="3" s="1"/>
  <c r="T74" i="2"/>
  <c r="E38" i="2"/>
  <c r="E29" i="2"/>
  <c r="E55" i="3"/>
  <c r="E58" i="3"/>
  <c r="E50" i="3"/>
  <c r="E46" i="3"/>
  <c r="E51" i="3"/>
  <c r="E43" i="3"/>
  <c r="E53" i="3"/>
  <c r="E52" i="3"/>
  <c r="E45" i="3"/>
  <c r="E47" i="3"/>
  <c r="E40" i="3"/>
  <c r="E42" i="3"/>
  <c r="E41" i="3"/>
  <c r="E44" i="3"/>
  <c r="M57" i="2"/>
  <c r="M64" i="2" s="1"/>
  <c r="M63" i="2"/>
  <c r="J12" i="3"/>
  <c r="J25" i="1"/>
  <c r="U64" i="1"/>
  <c r="J15" i="1"/>
  <c r="J15" i="3" s="1"/>
  <c r="Q64" i="1"/>
  <c r="F12" i="3"/>
  <c r="F25" i="1"/>
  <c r="F15" i="1"/>
  <c r="F15" i="3" s="1"/>
  <c r="X74" i="2"/>
  <c r="I29" i="2"/>
  <c r="I38" i="2"/>
  <c r="E49" i="3"/>
  <c r="S74" i="2"/>
  <c r="D29" i="2"/>
  <c r="D38" i="2"/>
  <c r="S75" i="1"/>
  <c r="S76" i="1" s="1"/>
  <c r="Y74" i="2"/>
  <c r="J29" i="2"/>
  <c r="J38" i="2"/>
  <c r="V75" i="2"/>
  <c r="G39" i="2"/>
  <c r="V45" i="2"/>
  <c r="V19" i="2"/>
  <c r="V23" i="2" s="1"/>
  <c r="G31" i="2"/>
  <c r="V83" i="2"/>
  <c r="V84" i="2" s="1"/>
  <c r="V85" i="2" s="1"/>
  <c r="I12" i="3"/>
  <c r="T64" i="1"/>
  <c r="I25" i="1"/>
  <c r="I15" i="1"/>
  <c r="I15" i="3" s="1"/>
  <c r="C12" i="3"/>
  <c r="N64" i="1"/>
  <c r="C15" i="1"/>
  <c r="C15" i="3" s="1"/>
  <c r="C25" i="1"/>
  <c r="AA74" i="2"/>
  <c r="L29" i="2"/>
  <c r="L38" i="2"/>
  <c r="G56" i="1"/>
  <c r="F58" i="3"/>
  <c r="F50" i="3"/>
  <c r="F55" i="3"/>
  <c r="F47" i="3"/>
  <c r="F46" i="3"/>
  <c r="F52" i="3"/>
  <c r="F56" i="1"/>
  <c r="F53" i="3"/>
  <c r="F43" i="3"/>
  <c r="F54" i="3"/>
  <c r="F41" i="3"/>
  <c r="F42" i="3"/>
  <c r="F40" i="3"/>
  <c r="F44" i="3"/>
  <c r="F45" i="3"/>
  <c r="F51" i="3"/>
  <c r="AB75" i="2"/>
  <c r="AB45" i="2"/>
  <c r="M39" i="2"/>
  <c r="AB19" i="2"/>
  <c r="AB23" i="2" s="1"/>
  <c r="E25" i="3"/>
  <c r="P65" i="1"/>
  <c r="E26" i="1"/>
  <c r="P32" i="1"/>
  <c r="P6" i="1"/>
  <c r="H58" i="3"/>
  <c r="H50" i="3"/>
  <c r="H55" i="3"/>
  <c r="H45" i="3"/>
  <c r="H42" i="3"/>
  <c r="H46" i="3"/>
  <c r="H52" i="3"/>
  <c r="H41" i="3"/>
  <c r="H40" i="3"/>
  <c r="H43" i="3"/>
  <c r="H48" i="3"/>
  <c r="H47" i="3"/>
  <c r="H51" i="3"/>
  <c r="H53" i="3"/>
  <c r="H44" i="3"/>
  <c r="F48" i="3"/>
  <c r="I48" i="3"/>
  <c r="G25" i="3"/>
  <c r="G26" i="1"/>
  <c r="R65" i="1"/>
  <c r="R32" i="1"/>
  <c r="R6" i="1"/>
  <c r="R56" i="1"/>
  <c r="R48" i="1"/>
  <c r="G58" i="3"/>
  <c r="G50" i="3"/>
  <c r="G55" i="3"/>
  <c r="G40" i="3"/>
  <c r="G44" i="3"/>
  <c r="G45" i="3"/>
  <c r="G51" i="3"/>
  <c r="G53" i="3"/>
  <c r="G42" i="3"/>
  <c r="G47" i="3"/>
  <c r="G46" i="3"/>
  <c r="G41" i="3"/>
  <c r="G43" i="3"/>
  <c r="G52" i="3"/>
  <c r="G48" i="3"/>
  <c r="M31" i="2"/>
  <c r="G9" i="2" s="1"/>
  <c r="M66" i="2" s="1"/>
  <c r="AB60" i="2" s="1"/>
  <c r="M30" i="2"/>
  <c r="AB22" i="2" s="1"/>
  <c r="AB83" i="2"/>
  <c r="AB84" i="2" s="1"/>
  <c r="AB85" i="2" s="1"/>
  <c r="C25" i="3" l="1"/>
  <c r="N65" i="1"/>
  <c r="N6" i="1"/>
  <c r="C26" i="1"/>
  <c r="N32" i="1"/>
  <c r="N48" i="1"/>
  <c r="N56" i="1"/>
  <c r="J25" i="3"/>
  <c r="U65" i="1"/>
  <c r="J26" i="1"/>
  <c r="U32" i="1"/>
  <c r="U6" i="1"/>
  <c r="U56" i="1"/>
  <c r="U48" i="1"/>
  <c r="H25" i="3"/>
  <c r="S32" i="1"/>
  <c r="H26" i="1"/>
  <c r="S65" i="1"/>
  <c r="S6" i="1"/>
  <c r="S56" i="1"/>
  <c r="S48" i="1"/>
  <c r="O8" i="1"/>
  <c r="O11" i="1" s="1"/>
  <c r="P11" i="1"/>
  <c r="P8" i="1"/>
  <c r="G26" i="3"/>
  <c r="R57" i="1"/>
  <c r="R47" i="1"/>
  <c r="V61" i="2"/>
  <c r="V69" i="2"/>
  <c r="Y75" i="2"/>
  <c r="Y45" i="2"/>
  <c r="Y19" i="2"/>
  <c r="Y23" i="2" s="1"/>
  <c r="J39" i="2"/>
  <c r="Y68" i="2"/>
  <c r="E31" i="2"/>
  <c r="T83" i="2"/>
  <c r="T84" i="2" s="1"/>
  <c r="T85" i="2" s="1"/>
  <c r="D31" i="2"/>
  <c r="S83" i="2"/>
  <c r="S84" i="2" s="1"/>
  <c r="S85" i="2" s="1"/>
  <c r="J31" i="2"/>
  <c r="D9" i="2" s="1"/>
  <c r="Y83" i="2"/>
  <c r="Y84" i="2" s="1"/>
  <c r="Y85" i="2" s="1"/>
  <c r="AB59" i="2"/>
  <c r="AB61" i="2"/>
  <c r="F25" i="3"/>
  <c r="Q32" i="1"/>
  <c r="F26" i="1"/>
  <c r="Q65" i="1"/>
  <c r="Q6" i="1"/>
  <c r="Q56" i="1"/>
  <c r="Q48" i="1"/>
  <c r="U62" i="2"/>
  <c r="U25" i="2"/>
  <c r="U70" i="2"/>
  <c r="U46" i="2"/>
  <c r="I39" i="2"/>
  <c r="X75" i="2"/>
  <c r="X45" i="2"/>
  <c r="X19" i="2"/>
  <c r="X23" i="2" s="1"/>
  <c r="X68" i="2"/>
  <c r="D26" i="3"/>
  <c r="O57" i="1"/>
  <c r="O47" i="1"/>
  <c r="AB46" i="2"/>
  <c r="AB25" i="2"/>
  <c r="AB62" i="2"/>
  <c r="I25" i="3"/>
  <c r="T65" i="1"/>
  <c r="I26" i="1"/>
  <c r="T32" i="1"/>
  <c r="T6" i="1"/>
  <c r="T48" i="1"/>
  <c r="T56" i="1"/>
  <c r="I31" i="2"/>
  <c r="X83" i="2"/>
  <c r="X84" i="2" s="1"/>
  <c r="X85" i="2" s="1"/>
  <c r="M68" i="2"/>
  <c r="H31" i="2"/>
  <c r="W83" i="2"/>
  <c r="W84" i="2" s="1"/>
  <c r="W85" i="2" s="1"/>
  <c r="W75" i="2"/>
  <c r="H39" i="2"/>
  <c r="W45" i="2"/>
  <c r="W19" i="2"/>
  <c r="W23" i="2" s="1"/>
  <c r="W68" i="2"/>
  <c r="K31" i="2"/>
  <c r="E9" i="2" s="1"/>
  <c r="K66" i="2" s="1"/>
  <c r="K30" i="2"/>
  <c r="Z22" i="2" s="1"/>
  <c r="Z83" i="2"/>
  <c r="Z84" i="2" s="1"/>
  <c r="Z85" i="2" s="1"/>
  <c r="R70" i="2"/>
  <c r="R62" i="2"/>
  <c r="R46" i="2"/>
  <c r="R25" i="2"/>
  <c r="R8" i="1"/>
  <c r="R11" i="1" s="1"/>
  <c r="L31" i="2"/>
  <c r="F9" i="2" s="1"/>
  <c r="L66" i="2" s="1"/>
  <c r="L30" i="2"/>
  <c r="AA22" i="2" s="1"/>
  <c r="AA83" i="2"/>
  <c r="AA84" i="2" s="1"/>
  <c r="AA85" i="2" s="1"/>
  <c r="V62" i="2"/>
  <c r="V70" i="2"/>
  <c r="V46" i="2"/>
  <c r="V25" i="2"/>
  <c r="Z45" i="2"/>
  <c r="Z75" i="2"/>
  <c r="Z19" i="2"/>
  <c r="Z23" i="2" s="1"/>
  <c r="K39" i="2"/>
  <c r="Z61" i="2" s="1"/>
  <c r="E26" i="3"/>
  <c r="P57" i="1"/>
  <c r="P47" i="1"/>
  <c r="AA75" i="2"/>
  <c r="AA19" i="2"/>
  <c r="AA23" i="2" s="1"/>
  <c r="AA45" i="2"/>
  <c r="L39" i="2"/>
  <c r="AA61" i="2" s="1"/>
  <c r="T75" i="2"/>
  <c r="T19" i="2"/>
  <c r="T23" i="2" s="1"/>
  <c r="E39" i="2"/>
  <c r="T45" i="2"/>
  <c r="T68" i="2"/>
  <c r="R69" i="2"/>
  <c r="R61" i="2"/>
  <c r="S75" i="2"/>
  <c r="S45" i="2"/>
  <c r="S19" i="2"/>
  <c r="S23" i="2" s="1"/>
  <c r="D39" i="2"/>
  <c r="S68" i="2"/>
  <c r="U61" i="2"/>
  <c r="U69" i="2"/>
  <c r="O33" i="1" l="1"/>
  <c r="O49" i="1"/>
  <c r="O66" i="1"/>
  <c r="O13" i="1"/>
  <c r="O58" i="1"/>
  <c r="R49" i="1"/>
  <c r="R66" i="1"/>
  <c r="R58" i="1"/>
  <c r="R13" i="1"/>
  <c r="R33" i="1"/>
  <c r="AA60" i="2"/>
  <c r="AA59" i="2"/>
  <c r="L68" i="2"/>
  <c r="I26" i="3"/>
  <c r="T57" i="1"/>
  <c r="T47" i="1"/>
  <c r="P49" i="1"/>
  <c r="P66" i="1"/>
  <c r="P58" i="1"/>
  <c r="P13" i="1"/>
  <c r="P33" i="1"/>
  <c r="U8" i="1"/>
  <c r="U11" i="1" s="1"/>
  <c r="AA62" i="2"/>
  <c r="AA25" i="2"/>
  <c r="AA46" i="2"/>
  <c r="W61" i="2"/>
  <c r="W69" i="2"/>
  <c r="Z59" i="2"/>
  <c r="K68" i="2"/>
  <c r="Z60" i="2"/>
  <c r="X61" i="2"/>
  <c r="X69" i="2"/>
  <c r="Y61" i="2"/>
  <c r="Y69" i="2"/>
  <c r="J26" i="3"/>
  <c r="U47" i="1"/>
  <c r="U57" i="1"/>
  <c r="H26" i="3"/>
  <c r="S57" i="1"/>
  <c r="S47" i="1"/>
  <c r="Y70" i="2"/>
  <c r="Y25" i="2"/>
  <c r="Y46" i="2"/>
  <c r="Y62" i="2"/>
  <c r="S70" i="2"/>
  <c r="S46" i="2"/>
  <c r="S62" i="2"/>
  <c r="S25" i="2"/>
  <c r="R64" i="2"/>
  <c r="R71" i="2"/>
  <c r="R72" i="2"/>
  <c r="R31" i="2"/>
  <c r="R35" i="2" s="1"/>
  <c r="R63" i="2"/>
  <c r="AB63" i="2"/>
  <c r="AB64" i="2"/>
  <c r="AB76" i="2"/>
  <c r="AB31" i="2"/>
  <c r="AB35" i="2" s="1"/>
  <c r="T61" i="2"/>
  <c r="T69" i="2"/>
  <c r="T62" i="2"/>
  <c r="T46" i="2"/>
  <c r="T70" i="2"/>
  <c r="T25" i="2"/>
  <c r="U72" i="2"/>
  <c r="U76" i="2"/>
  <c r="U63" i="2"/>
  <c r="U64" i="2"/>
  <c r="U71" i="2"/>
  <c r="U31" i="2"/>
  <c r="U35" i="2" s="1"/>
  <c r="S8" i="1"/>
  <c r="S11" i="1" s="1"/>
  <c r="Z62" i="2"/>
  <c r="Z46" i="2"/>
  <c r="Z25" i="2"/>
  <c r="V76" i="2"/>
  <c r="V63" i="2"/>
  <c r="V64" i="2"/>
  <c r="V72" i="2"/>
  <c r="V71" i="2"/>
  <c r="V31" i="2"/>
  <c r="V35" i="2" s="1"/>
  <c r="C26" i="3"/>
  <c r="N57" i="1"/>
  <c r="N47" i="1"/>
  <c r="N8" i="1"/>
  <c r="N11" i="1" s="1"/>
  <c r="T8" i="1"/>
  <c r="T11" i="1"/>
  <c r="S69" i="2"/>
  <c r="S61" i="2"/>
  <c r="Q8" i="1"/>
  <c r="Q11" i="1" s="1"/>
  <c r="W62" i="2"/>
  <c r="W70" i="2"/>
  <c r="W25" i="2"/>
  <c r="W46" i="2"/>
  <c r="X62" i="2"/>
  <c r="X70" i="2"/>
  <c r="X25" i="2"/>
  <c r="X46" i="2"/>
  <c r="F26" i="3"/>
  <c r="Q47" i="1"/>
  <c r="Q57" i="1"/>
  <c r="S66" i="1" l="1"/>
  <c r="S58" i="1"/>
  <c r="S49" i="1"/>
  <c r="S13" i="1"/>
  <c r="S33" i="1"/>
  <c r="U66" i="1"/>
  <c r="U33" i="1"/>
  <c r="U58" i="1"/>
  <c r="U49" i="1"/>
  <c r="U13" i="1"/>
  <c r="Q49" i="1"/>
  <c r="Q66" i="1"/>
  <c r="Q13" i="1"/>
  <c r="Q33" i="1"/>
  <c r="Q58" i="1"/>
  <c r="N66" i="1"/>
  <c r="N58" i="1"/>
  <c r="N49" i="1"/>
  <c r="N13" i="1"/>
  <c r="N33" i="1"/>
  <c r="R59" i="1"/>
  <c r="R67" i="1"/>
  <c r="R50" i="1"/>
  <c r="R15" i="1"/>
  <c r="T66" i="1"/>
  <c r="T58" i="1"/>
  <c r="T49" i="1"/>
  <c r="T33" i="1"/>
  <c r="T13" i="1"/>
  <c r="Y76" i="2"/>
  <c r="Y63" i="2"/>
  <c r="Y64" i="2"/>
  <c r="Y71" i="2"/>
  <c r="Y72" i="2"/>
  <c r="Y31" i="2"/>
  <c r="Y35" i="2" s="1"/>
  <c r="P59" i="1"/>
  <c r="P50" i="1"/>
  <c r="P67" i="1"/>
  <c r="P15" i="1"/>
  <c r="X76" i="2"/>
  <c r="X63" i="2"/>
  <c r="X64" i="2"/>
  <c r="X71" i="2"/>
  <c r="X72" i="2"/>
  <c r="X31" i="2"/>
  <c r="X35" i="2" s="1"/>
  <c r="Z63" i="2"/>
  <c r="Z64" i="2"/>
  <c r="Z76" i="2"/>
  <c r="Z31" i="2"/>
  <c r="Z35" i="2" s="1"/>
  <c r="K42" i="2" s="1"/>
  <c r="Z71" i="2" s="1"/>
  <c r="T71" i="2"/>
  <c r="T72" i="2"/>
  <c r="T76" i="2"/>
  <c r="T63" i="2"/>
  <c r="T64" i="2"/>
  <c r="T31" i="2"/>
  <c r="T35" i="2" s="1"/>
  <c r="O67" i="1"/>
  <c r="O59" i="1"/>
  <c r="O50" i="1"/>
  <c r="O15" i="1"/>
  <c r="S64" i="2"/>
  <c r="S71" i="2"/>
  <c r="S72" i="2"/>
  <c r="S76" i="2"/>
  <c r="S63" i="2"/>
  <c r="S31" i="2"/>
  <c r="S35" i="2" s="1"/>
  <c r="AA64" i="2"/>
  <c r="AA63" i="2"/>
  <c r="AA31" i="2"/>
  <c r="AA35" i="2" s="1"/>
  <c r="AA76" i="2"/>
  <c r="W76" i="2"/>
  <c r="W63" i="2"/>
  <c r="W64" i="2"/>
  <c r="W71" i="2"/>
  <c r="W31" i="2"/>
  <c r="W35" i="2" s="1"/>
  <c r="W72" i="2"/>
  <c r="T50" i="1" l="1"/>
  <c r="T59" i="1"/>
  <c r="T15" i="1"/>
  <c r="T67" i="1"/>
  <c r="R51" i="1"/>
  <c r="R60" i="1"/>
  <c r="R18" i="1"/>
  <c r="U50" i="1"/>
  <c r="U67" i="1"/>
  <c r="U59" i="1"/>
  <c r="U15" i="1"/>
  <c r="N59" i="1"/>
  <c r="N50" i="1"/>
  <c r="N15" i="1"/>
  <c r="S67" i="1"/>
  <c r="S59" i="1"/>
  <c r="S15" i="1"/>
  <c r="S50" i="1"/>
  <c r="P51" i="1"/>
  <c r="P60" i="1"/>
  <c r="P18" i="1"/>
  <c r="L42" i="2"/>
  <c r="K51" i="2"/>
  <c r="Z68" i="2"/>
  <c r="Z67" i="2"/>
  <c r="Z69" i="2"/>
  <c r="Z70" i="2"/>
  <c r="O60" i="1"/>
  <c r="O51" i="1"/>
  <c r="O18" i="1"/>
  <c r="Z72" i="2"/>
  <c r="Q59" i="1"/>
  <c r="Q67" i="1"/>
  <c r="Q15" i="1"/>
  <c r="Q50" i="1"/>
  <c r="K82" i="2" l="1"/>
  <c r="K69" i="2"/>
  <c r="K80" i="2"/>
  <c r="K81" i="2"/>
  <c r="U60" i="1"/>
  <c r="U18" i="1"/>
  <c r="U51" i="1"/>
  <c r="Q51" i="1"/>
  <c r="Q60" i="1"/>
  <c r="Q18" i="1"/>
  <c r="L51" i="2"/>
  <c r="M42" i="2"/>
  <c r="AA68" i="2"/>
  <c r="AA69" i="2"/>
  <c r="AA67" i="2"/>
  <c r="AA70" i="2"/>
  <c r="AA71" i="2"/>
  <c r="AA72" i="2"/>
  <c r="P61" i="1"/>
  <c r="P52" i="1"/>
  <c r="P21" i="1"/>
  <c r="P24" i="1" s="1"/>
  <c r="P25" i="1" s="1"/>
  <c r="R61" i="1"/>
  <c r="R52" i="1"/>
  <c r="R21" i="1"/>
  <c r="R24" i="1" s="1"/>
  <c r="R25" i="1" s="1"/>
  <c r="O52" i="1"/>
  <c r="O21" i="1"/>
  <c r="O24" i="1" s="1"/>
  <c r="O25" i="1" s="1"/>
  <c r="O61" i="1"/>
  <c r="S60" i="1"/>
  <c r="S18" i="1"/>
  <c r="S51" i="1"/>
  <c r="T60" i="1"/>
  <c r="T51" i="1"/>
  <c r="T18" i="1"/>
  <c r="N51" i="1"/>
  <c r="N60" i="1"/>
  <c r="N18" i="1"/>
  <c r="L82" i="2" l="1"/>
  <c r="L69" i="2"/>
  <c r="L80" i="2"/>
  <c r="L81" i="2"/>
  <c r="Q61" i="1"/>
  <c r="Q52" i="1"/>
  <c r="Q21" i="1"/>
  <c r="Q24" i="1" s="1"/>
  <c r="Q25" i="1" s="1"/>
  <c r="N61" i="1"/>
  <c r="N52" i="1"/>
  <c r="N21" i="1"/>
  <c r="N24" i="1" s="1"/>
  <c r="N25" i="1" s="1"/>
  <c r="M51" i="2"/>
  <c r="AB68" i="2"/>
  <c r="AB70" i="2"/>
  <c r="AB69" i="2"/>
  <c r="AB67" i="2"/>
  <c r="AB71" i="2"/>
  <c r="AB72" i="2"/>
  <c r="T61" i="1"/>
  <c r="T52" i="1"/>
  <c r="T21" i="1"/>
  <c r="T24" i="1" s="1"/>
  <c r="T25" i="1" s="1"/>
  <c r="U21" i="1"/>
  <c r="U24" i="1" s="1"/>
  <c r="U25" i="1" s="1"/>
  <c r="U61" i="1"/>
  <c r="U52" i="1"/>
  <c r="S61" i="1"/>
  <c r="S52" i="1"/>
  <c r="S21" i="1"/>
  <c r="S24" i="1" s="1"/>
  <c r="S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<sst xmlns="http://schemas.openxmlformats.org/spreadsheetml/2006/main" count="963" uniqueCount="624">
  <si>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</si>
  <si>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NTL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</si>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</sst>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151940</v>
      </c>
      <c r="O6" s="187">
        <f t="shared" si="1"/>
        <v>319225</v>
      </c>
      <c r="P6" s="187">
        <f t="shared" si="1"/>
        <v>366551</v>
      </c>
      <c r="Q6" s="187">
        <f t="shared" si="1"/>
        <v>299018</v>
      </c>
      <c r="R6" s="187">
        <f t="shared" si="1"/>
        <v>131906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714124</v>
      </c>
      <c r="D7" s="123">
        <f>SUMIF(PL.data!$D$3:$D$25, FSA!$A7, PL.data!F$3:F$25)</f>
        <v>835098</v>
      </c>
      <c r="E7" s="123">
        <f>SUMIF(PL.data!$D$3:$D$25, FSA!$A7, PL.data!G$3:G$25)</f>
        <v>652853</v>
      </c>
      <c r="F7" s="123">
        <f>SUMIF(PL.data!$D$3:$D$25, FSA!$A7, PL.data!H$3:H$25)</f>
        <v>576724</v>
      </c>
      <c r="G7" s="123">
        <f>SUMIF(PL.data!$D$3:$D$25, FSA!$A7, PL.data!I$3:I$25)</f>
        <v>391277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-538905</v>
      </c>
      <c r="D8" s="123">
        <f>-SUMIF(PL.data!$D$3:$D$25, FSA!$A8, PL.data!F$3:F$25)</f>
        <v>-481266</v>
      </c>
      <c r="E8" s="123">
        <f>-SUMIF(PL.data!$D$3:$D$25, FSA!$A8, PL.data!G$3:G$25)</f>
        <v>-231609</v>
      </c>
      <c r="F8" s="123">
        <f>-SUMIF(PL.data!$D$3:$D$25, FSA!$A8, PL.data!H$3:H$25)</f>
        <v>-247348</v>
      </c>
      <c r="G8" s="123">
        <f>-SUMIF(PL.data!$D$3:$D$25, FSA!$A8, PL.data!I$3:I$25)</f>
        <v>-228103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6010</v>
      </c>
      <c r="O8" s="190">
        <f>CF.data!F12-FSA!O7-FSA!O6</f>
        <v>-16653</v>
      </c>
      <c r="P8" s="190">
        <f>CF.data!G12-FSA!P7-FSA!P6</f>
        <v>2046</v>
      </c>
      <c r="Q8" s="190">
        <f>CF.data!H12-FSA!Q7-FSA!Q6</f>
        <v>6313</v>
      </c>
      <c r="R8" s="190">
        <f>CF.data!I12-FSA!R7-FSA!R6</f>
        <v>-700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175219</v>
      </c>
      <c r="D9" s="187">
        <f t="shared" si="3"/>
        <v>353832</v>
      </c>
      <c r="E9" s="187">
        <f t="shared" si="3"/>
        <v>421244</v>
      </c>
      <c r="F9" s="187">
        <f t="shared" si="3"/>
        <v>329376</v>
      </c>
      <c r="G9" s="187">
        <f t="shared" si="3"/>
        <v>163174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-24121</v>
      </c>
      <c r="O9" s="190">
        <f>SUMIF(CF.data!$D$4:$D$43, $L9, CF.data!F$4:F$43)</f>
        <v>-5165</v>
      </c>
      <c r="P9" s="190">
        <f>SUMIF(CF.data!$D$4:$D$43, $L9, CF.data!G$4:G$43)</f>
        <v>-1133</v>
      </c>
      <c r="Q9" s="190">
        <f>SUMIF(CF.data!$D$4:$D$43, $L9, CF.data!H$4:H$43)</f>
        <v>-3678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-25851</v>
      </c>
      <c r="D10" s="123">
        <f>-SUMIF(PL.data!$D$3:$D$25, FSA!$A10, PL.data!F$3:F$25)</f>
        <v>-37286</v>
      </c>
      <c r="E10" s="123">
        <f>-SUMIF(PL.data!$D$3:$D$25, FSA!$A10, PL.data!G$3:G$25)</f>
        <v>-57819</v>
      </c>
      <c r="F10" s="123">
        <f>-SUMIF(PL.data!$D$3:$D$25, FSA!$A10, PL.data!H$3:H$25)</f>
        <v>-33499</v>
      </c>
      <c r="G10" s="123">
        <f>-SUMIF(PL.data!$D$3:$D$25, FSA!$A10, PL.data!I$3:I$25)</f>
        <v>-34783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-26576</v>
      </c>
      <c r="O10" s="190">
        <f>SUMIF(CF.data!$D$4:$D$43, $L10, CF.data!F$4:F$43)</f>
        <v>-56385</v>
      </c>
      <c r="P10" s="190">
        <f>SUMIF(CF.data!$D$4:$D$43, $L10, CF.data!G$4:G$43)</f>
        <v>-45792</v>
      </c>
      <c r="Q10" s="190">
        <f>SUMIF(CF.data!$D$4:$D$43, $L10, CF.data!H$4:H$43)</f>
        <v>-74157</v>
      </c>
      <c r="R10" s="190">
        <f>SUMIF(CF.data!$D$4:$D$43, $L10, CF.data!I$4:I$43)</f>
        <v>-50583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107253</v>
      </c>
      <c r="O11" s="187">
        <f t="shared" si="4"/>
        <v>241022</v>
      </c>
      <c r="P11" s="187">
        <f t="shared" si="4"/>
        <v>321672</v>
      </c>
      <c r="Q11" s="187">
        <f t="shared" si="4"/>
        <v>227496</v>
      </c>
      <c r="R11" s="187">
        <f t="shared" si="4"/>
        <v>80623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149368</v>
      </c>
      <c r="D12" s="187">
        <f t="shared" si="5"/>
        <v>316546</v>
      </c>
      <c r="E12" s="187">
        <f t="shared" si="5"/>
        <v>363425</v>
      </c>
      <c r="F12" s="187">
        <f t="shared" si="5"/>
        <v>295877</v>
      </c>
      <c r="G12" s="187">
        <f t="shared" si="5"/>
        <v>128391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-104615</v>
      </c>
      <c r="O12" s="190">
        <f>SUMIF(CF.data!$D$4:$D$43, $L12, CF.data!F$4:F$43)</f>
        <v>-67899</v>
      </c>
      <c r="P12" s="190">
        <f>SUMIF(CF.data!$D$4:$D$43, $L12, CF.data!G$4:G$43)</f>
        <v>13953</v>
      </c>
      <c r="Q12" s="190">
        <f>SUMIF(CF.data!$D$4:$D$43, $L12, CF.data!H$4:H$43)</f>
        <v>100454</v>
      </c>
      <c r="R12" s="190">
        <f>SUMIF(CF.data!$D$4:$D$43, $L12, CF.data!I$4:I$43)</f>
        <v>-217648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-1798</v>
      </c>
      <c r="D13" s="123">
        <f>SUMIF(PL.data!$D$3:$D$25, FSA!$A13, PL.data!F$3:F$25)</f>
        <v>-16439</v>
      </c>
      <c r="E13" s="123">
        <f>SUMIF(PL.data!$D$3:$D$25, FSA!$A13, PL.data!G$3:G$25)</f>
        <v>594</v>
      </c>
      <c r="F13" s="123">
        <f>SUMIF(PL.data!$D$3:$D$25, FSA!$A13, PL.data!H$3:H$25)</f>
        <v>-6443</v>
      </c>
      <c r="G13" s="123">
        <f>SUMIF(PL.data!$D$3:$D$25, FSA!$A13, PL.data!I$3:I$25)</f>
        <v>-712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2638</v>
      </c>
      <c r="O13" s="187">
        <f t="shared" si="6"/>
        <v>173123</v>
      </c>
      <c r="P13" s="187">
        <f t="shared" si="6"/>
        <v>335625</v>
      </c>
      <c r="Q13" s="187">
        <f t="shared" si="6"/>
        <v>327950</v>
      </c>
      <c r="R13" s="187">
        <f t="shared" si="6"/>
        <v>-137025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-18605</v>
      </c>
      <c r="D14" s="123">
        <f>-SUMIF(PL.data!$D$3:$D$25, FSA!$A14, PL.data!F$3:F$25)</f>
        <v>-5165</v>
      </c>
      <c r="E14" s="123">
        <f>-SUMIF(PL.data!$D$3:$D$25, FSA!$A14, PL.data!G$3:G$25)</f>
        <v>-1133</v>
      </c>
      <c r="F14" s="123">
        <f>-SUMIF(PL.data!$D$3:$D$25, FSA!$A14, PL.data!H$3:H$25)</f>
        <v>-846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-304</v>
      </c>
      <c r="O14" s="190">
        <f>SUMIF(CF.data!$D$4:$D$43, $L14, CF.data!F$4:F$43)</f>
        <v>-12080</v>
      </c>
      <c r="P14" s="190">
        <f>SUMIF(CF.data!$D$4:$D$43, $L14, CF.data!G$4:G$43)</f>
        <v>1901</v>
      </c>
      <c r="Q14" s="190">
        <f>SUMIF(CF.data!$D$4:$D$43, $L14, CF.data!H$4:H$43)</f>
        <v>-1095</v>
      </c>
      <c r="R14" s="190">
        <f>SUMIF(CF.data!$D$4:$D$43, $L14, CF.data!I$4:I$43)</f>
        <v>-4513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-1872</v>
      </c>
      <c r="D15" s="123">
        <f t="shared" si="7"/>
        <v>2479</v>
      </c>
      <c r="E15" s="123">
        <f t="shared" si="7"/>
        <v>7347</v>
      </c>
      <c r="F15" s="123">
        <f t="shared" si="7"/>
        <v>12016</v>
      </c>
      <c r="G15" s="123">
        <f t="shared" si="7"/>
        <v>5909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2334</v>
      </c>
      <c r="O15" s="187">
        <f t="shared" si="8"/>
        <v>161043</v>
      </c>
      <c r="P15" s="187">
        <f t="shared" si="8"/>
        <v>337526</v>
      </c>
      <c r="Q15" s="187">
        <f t="shared" si="8"/>
        <v>326855</v>
      </c>
      <c r="R15" s="187">
        <f t="shared" si="8"/>
        <v>-141538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127093</v>
      </c>
      <c r="D16" s="175">
        <f>SUMIF(PL.data!$D$3:$D$25, FSA!$A16, PL.data!F$3:F$25)</f>
        <v>297421</v>
      </c>
      <c r="E16" s="175">
        <f>SUMIF(PL.data!$D$3:$D$25, FSA!$A16, PL.data!G$3:G$25)</f>
        <v>370233</v>
      </c>
      <c r="F16" s="175">
        <f>SUMIF(PL.data!$D$3:$D$25, FSA!$A16, PL.data!H$3:H$25)</f>
        <v>300604</v>
      </c>
      <c r="G16" s="175">
        <f>SUMIF(PL.data!$D$3:$D$25, FSA!$A16, PL.data!I$3:I$25)</f>
        <v>133588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3153</v>
      </c>
      <c r="O16" s="190">
        <f>SUMIF(CF.data!$D$4:$D$43, $L16, CF.data!F$4:F$43)</f>
        <v>3645</v>
      </c>
      <c r="P16" s="190">
        <f>SUMIF(CF.data!$D$4:$D$43, $L16, CF.data!G$4:G$43)</f>
        <v>2224</v>
      </c>
      <c r="Q16" s="190">
        <f>SUMIF(CF.data!$D$4:$D$43, $L16, CF.data!H$4:H$43)</f>
        <v>1483</v>
      </c>
      <c r="R16" s="190">
        <f>SUMIF(CF.data!$D$4:$D$43, $L16, CF.data!I$4:I$43)</f>
        <v>5676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-25927</v>
      </c>
      <c r="D17" s="123">
        <f>-SUMIF(PL.data!$D$3:$D$25, FSA!$A17, PL.data!F$3:F$25)</f>
        <v>-63611</v>
      </c>
      <c r="E17" s="123">
        <f>-SUMIF(PL.data!$D$3:$D$25, FSA!$A17, PL.data!G$3:G$25)</f>
        <v>-74829</v>
      </c>
      <c r="F17" s="123">
        <f>-SUMIF(PL.data!$D$3:$D$25, FSA!$A17, PL.data!H$3:H$25)</f>
        <v>-62647</v>
      </c>
      <c r="G17" s="123">
        <f>-SUMIF(PL.data!$D$3:$D$25, FSA!$A17, PL.data!I$3:I$25)</f>
        <v>-27088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-155416</v>
      </c>
      <c r="P17" s="190">
        <f>SUMIF(CF.data!$D$4:$D$43, $L17, CF.data!G$4:G$43)</f>
        <v>-149548</v>
      </c>
      <c r="Q17" s="190">
        <f>SUMIF(CF.data!$D$4:$D$43, $L17, CF.data!H$4:H$43)</f>
        <v>-152475</v>
      </c>
      <c r="R17" s="190">
        <f>SUMIF(CF.data!$D$4:$D$43, $L17, CF.data!I$4:I$43)</f>
        <v>-152475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101166</v>
      </c>
      <c r="D18" s="187">
        <f t="shared" si="9"/>
        <v>233810</v>
      </c>
      <c r="E18" s="187">
        <f t="shared" si="9"/>
        <v>295404</v>
      </c>
      <c r="F18" s="187">
        <f t="shared" si="9"/>
        <v>237957</v>
      </c>
      <c r="G18" s="187">
        <f t="shared" si="9"/>
        <v>106500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5487</v>
      </c>
      <c r="O18" s="194">
        <f t="shared" si="10"/>
        <v>9272</v>
      </c>
      <c r="P18" s="194">
        <f t="shared" si="10"/>
        <v>190202</v>
      </c>
      <c r="Q18" s="194">
        <f t="shared" si="10"/>
        <v>175863</v>
      </c>
      <c r="R18" s="194">
        <f t="shared" si="10"/>
        <v>-288337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-25618</v>
      </c>
      <c r="O20" s="190">
        <f>SUMIF(CF.data!$D$4:$D$43, $L20, CF.data!F$4:F$43)</f>
        <v>416</v>
      </c>
      <c r="P20" s="190">
        <f>SUMIF(CF.data!$D$4:$D$43, $L20, CF.data!G$4:G$43)</f>
        <v>0</v>
      </c>
      <c r="Q20" s="190">
        <f>SUMIF(CF.data!$D$4:$D$43, $L20, CF.data!H$4:H$43)</f>
        <v>30000</v>
      </c>
      <c r="R20" s="190">
        <f>SUMIF(CF.data!$D$4:$D$43, $L20, CF.data!I$4:I$43)</f>
        <v>-56600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2572</v>
      </c>
      <c r="D21" s="196">
        <f>SUMIF(CF.data!$D$4:$D$43, FSA!$A21, CF.data!F$4:F$43)</f>
        <v>2679</v>
      </c>
      <c r="E21" s="196">
        <f>SUMIF(CF.data!$D$4:$D$43, FSA!$A21, CF.data!G$4:G$43)</f>
        <v>3126</v>
      </c>
      <c r="F21" s="196">
        <f>SUMIF(CF.data!$D$4:$D$43, FSA!$A21, CF.data!H$4:H$43)</f>
        <v>3141</v>
      </c>
      <c r="G21" s="196">
        <f>SUMIF(CF.data!$D$4:$D$43, FSA!$A21, CF.data!I$4:I$43)</f>
        <v>3515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-20131</v>
      </c>
      <c r="O21" s="198">
        <f t="shared" si="11"/>
        <v>9688</v>
      </c>
      <c r="P21" s="198">
        <f t="shared" si="11"/>
        <v>190202</v>
      </c>
      <c r="Q21" s="198">
        <f t="shared" si="11"/>
        <v>205863</v>
      </c>
      <c r="R21" s="198">
        <f t="shared" si="11"/>
        <v>-344937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89012</v>
      </c>
      <c r="O22" s="190">
        <f>SUMIF(CF.data!$D$4:$D$43, $L22, CF.data!F$4:F$43)</f>
        <v>-51146</v>
      </c>
      <c r="P22" s="190">
        <f>SUMIF(CF.data!$D$4:$D$43, $L22, CF.data!G$4:G$43)</f>
        <v>-44977</v>
      </c>
      <c r="Q22" s="190">
        <f>SUMIF(CF.data!$D$4:$D$43, $L22, CF.data!H$4:H$43)</f>
        <v>-123030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68881</v>
      </c>
      <c r="O24" s="199">
        <f t="shared" si="12"/>
        <v>-41458</v>
      </c>
      <c r="P24" s="199">
        <f t="shared" si="12"/>
        <v>145225</v>
      </c>
      <c r="Q24" s="199">
        <f t="shared" si="12"/>
        <v>82833</v>
      </c>
      <c r="R24" s="199">
        <f t="shared" si="12"/>
        <v>-344937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151940</v>
      </c>
      <c r="D25" s="196">
        <f t="shared" si="13"/>
        <v>319225</v>
      </c>
      <c r="E25" s="196">
        <f t="shared" si="13"/>
        <v>366551</v>
      </c>
      <c r="F25" s="196">
        <f t="shared" si="13"/>
        <v>299018</v>
      </c>
      <c r="G25" s="196">
        <f t="shared" si="13"/>
        <v>131906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-2</v>
      </c>
      <c r="O25" s="200">
        <f>O24-CF.data!F40</f>
        <v>-1</v>
      </c>
      <c r="P25" s="200">
        <f>P24-CF.data!G40</f>
        <v>-1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151940</v>
      </c>
      <c r="D26" s="196">
        <f t="shared" si="14"/>
        <v>319225</v>
      </c>
      <c r="E26" s="196">
        <f t="shared" si="14"/>
        <v>366551</v>
      </c>
      <c r="F26" s="196">
        <f t="shared" si="14"/>
        <v>299018</v>
      </c>
      <c r="G26" s="196">
        <f t="shared" si="14"/>
        <v>131906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214936</v>
      </c>
      <c r="D29" s="202">
        <f>SUMIF(BS.data!$D$5:$D$116,FSA!$A29,BS.data!F$5:F$116)</f>
        <v>143063</v>
      </c>
      <c r="E29" s="202">
        <f>SUMIF(BS.data!$D$5:$D$116,FSA!$A29,BS.data!G$5:G$116)</f>
        <v>288289</v>
      </c>
      <c r="F29" s="202">
        <f>SUMIF(BS.data!$D$5:$D$116,FSA!$A29,BS.data!H$5:H$116)</f>
        <v>371121</v>
      </c>
      <c r="G29" s="202">
        <f>SUMIF(BS.data!$D$5:$D$116,FSA!$A29,BS.data!I$5:I$116)</f>
        <v>82784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108062</v>
      </c>
      <c r="D30" s="202">
        <f>SUMIF(BS.data!$D$5:$D$116,FSA!$A30,BS.data!F$5:F$116)</f>
        <v>52227</v>
      </c>
      <c r="E30" s="202">
        <f>SUMIF(BS.data!$D$5:$D$116,FSA!$A30,BS.data!G$5:G$116)</f>
        <v>43474</v>
      </c>
      <c r="F30" s="202">
        <f>SUMIF(BS.data!$D$5:$D$116,FSA!$A30,BS.data!H$5:H$116)</f>
        <v>12243</v>
      </c>
      <c r="G30" s="202">
        <f>SUMIF(BS.data!$D$5:$D$116,FSA!$A30,BS.data!I$5:I$116)</f>
        <v>3308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0.16940195260206914</v>
      </c>
      <c r="P30" s="204">
        <f t="shared" si="17"/>
        <v>-0.21823187218745588</v>
      </c>
      <c r="Q30" s="204">
        <f t="shared" si="17"/>
        <v>-0.11660971152770994</v>
      </c>
      <c r="R30" s="204">
        <f t="shared" si="17"/>
        <v>-0.32155242368966785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1106569</v>
      </c>
      <c r="D31" s="202">
        <f>SUMIF(BS.data!$D$5:$D$116,FSA!$A31,BS.data!F$5:F$116)</f>
        <v>1014860</v>
      </c>
      <c r="E31" s="202">
        <f>SUMIF(BS.data!$D$5:$D$116,FSA!$A31,BS.data!G$5:G$116)</f>
        <v>1158304</v>
      </c>
      <c r="F31" s="202">
        <f>SUMIF(BS.data!$D$5:$D$116,FSA!$A31,BS.data!H$5:H$116)</f>
        <v>1154740</v>
      </c>
      <c r="G31" s="202">
        <f>SUMIF(BS.data!$D$5:$D$116,FSA!$A31,BS.data!I$5:I$116)</f>
        <v>1255770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0.24536214999075789</v>
      </c>
      <c r="O31" s="205">
        <f t="shared" si="18"/>
        <v>0.42370117040155764</v>
      </c>
      <c r="P31" s="205">
        <f t="shared" si="18"/>
        <v>0.64523560433972116</v>
      </c>
      <c r="Q31" s="205">
        <f t="shared" si="18"/>
        <v>0.57111547291251963</v>
      </c>
      <c r="R31" s="205">
        <f t="shared" si="18"/>
        <v>0.41702936794138168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28606</v>
      </c>
      <c r="D32" s="202">
        <f>SUMIF(BS.data!$D$5:$D$116,FSA!$A32,BS.data!F$5:F$116)</f>
        <v>24484</v>
      </c>
      <c r="E32" s="202">
        <f>SUMIF(BS.data!$D$5:$D$116,FSA!$A32,BS.data!G$5:G$116)</f>
        <v>27882</v>
      </c>
      <c r="F32" s="202">
        <f>SUMIF(BS.data!$D$5:$D$116,FSA!$A32,BS.data!H$5:H$116)</f>
        <v>45092</v>
      </c>
      <c r="G32" s="202">
        <f>SUMIF(BS.data!$D$5:$D$116,FSA!$A32,BS.data!I$5:I$116)</f>
        <v>9369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0.21276416980804455</v>
      </c>
      <c r="O32" s="206">
        <f t="shared" si="19"/>
        <v>0.3822605251120228</v>
      </c>
      <c r="P32" s="206">
        <f t="shared" si="19"/>
        <v>0.5614602368373891</v>
      </c>
      <c r="Q32" s="206">
        <f t="shared" si="19"/>
        <v>0.5184767757194082</v>
      </c>
      <c r="R32" s="206">
        <f t="shared" si="19"/>
        <v>0.33711667182073057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6435</v>
      </c>
      <c r="D33" s="202">
        <f>SUMIF(BS.data!$D$5:$D$116,FSA!$A33,BS.data!F$5:F$116)</f>
        <v>59</v>
      </c>
      <c r="E33" s="202">
        <f>SUMIF(BS.data!$D$5:$D$116,FSA!$A33,BS.data!G$5:G$116)</f>
        <v>29</v>
      </c>
      <c r="F33" s="202">
        <f>SUMIF(BS.data!$D$5:$D$116,FSA!$A33,BS.data!H$5:H$116)</f>
        <v>1495</v>
      </c>
      <c r="G33" s="202">
        <f>SUMIF(BS.data!$D$5:$D$116,FSA!$A33,BS.data!I$5:I$116)</f>
        <v>85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0.1501882026090707</v>
      </c>
      <c r="O33" s="205">
        <f t="shared" si="20"/>
        <v>0.28861522839235637</v>
      </c>
      <c r="P33" s="205">
        <f t="shared" si="20"/>
        <v>0.49271734984751542</v>
      </c>
      <c r="Q33" s="205">
        <f t="shared" si="20"/>
        <v>0.39446251586547465</v>
      </c>
      <c r="R33" s="205">
        <f t="shared" si="20"/>
        <v>0.20605095622794081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109272</v>
      </c>
      <c r="D34" s="202">
        <f>SUMIF(BS.data!$D$5:$D$116,FSA!$A34,BS.data!F$5:F$116)</f>
        <v>243855</v>
      </c>
      <c r="E34" s="202">
        <f>SUMIF(BS.data!$D$5:$D$116,FSA!$A34,BS.data!G$5:G$116)</f>
        <v>208823</v>
      </c>
      <c r="F34" s="202">
        <f>SUMIF(BS.data!$D$5:$D$116,FSA!$A34,BS.data!H$5:H$116)</f>
        <v>243750</v>
      </c>
      <c r="G34" s="202">
        <f>SUMIF(BS.data!$D$5:$D$116,FSA!$A34,BS.data!I$5:I$116)</f>
        <v>257239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0.24707563959092638</v>
      </c>
      <c r="P34" s="207">
        <f t="shared" si="21"/>
        <v>0.29432671750885181</v>
      </c>
      <c r="Q34" s="207">
        <f t="shared" si="21"/>
        <v>0.23959210923715207</v>
      </c>
      <c r="R34" s="207">
        <f t="shared" si="21"/>
        <v>0.10742959251495886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2531</v>
      </c>
      <c r="D35" s="202">
        <f>SUMIF(BS.data!$D$5:$D$116,FSA!$A35,BS.data!F$5:F$116)</f>
        <v>31752</v>
      </c>
      <c r="E35" s="202">
        <f>SUMIF(BS.data!$D$5:$D$116,FSA!$A35,BS.data!G$5:G$116)</f>
        <v>34348</v>
      </c>
      <c r="F35" s="202">
        <f>SUMIF(BS.data!$D$5:$D$116,FSA!$A35,BS.data!H$5:H$116)</f>
        <v>8599</v>
      </c>
      <c r="G35" s="202">
        <f>SUMIF(BS.data!$D$5:$D$116,FSA!$A35,BS.data!I$5:I$116)</f>
        <v>8307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35.029113349570949</v>
      </c>
      <c r="P35" s="131">
        <f t="shared" si="22"/>
        <v>26.752473374557521</v>
      </c>
      <c r="Q35" s="131">
        <f t="shared" si="22"/>
        <v>17.631228282506015</v>
      </c>
      <c r="R35" s="131">
        <f t="shared" si="22"/>
        <v>7.2533205376242407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103637</v>
      </c>
      <c r="D36" s="202">
        <f>SUMIF(BS.data!$D$5:$D$116,FSA!$A36,BS.data!F$5:F$116)</f>
        <v>112766</v>
      </c>
      <c r="E36" s="202">
        <f>SUMIF(BS.data!$D$5:$D$116,FSA!$A36,BS.data!G$5:G$116)</f>
        <v>48569</v>
      </c>
      <c r="F36" s="202">
        <f>SUMIF(BS.data!$D$5:$D$116,FSA!$A36,BS.data!H$5:H$116)</f>
        <v>39840</v>
      </c>
      <c r="G36" s="202">
        <f>SUMIF(BS.data!$D$5:$D$116,FSA!$A36,BS.data!I$5:I$116)</f>
        <v>68418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804.46321265163135</v>
      </c>
      <c r="P36" s="131">
        <f t="shared" si="23"/>
        <v>1712.379182156134</v>
      </c>
      <c r="Q36" s="131">
        <f t="shared" si="23"/>
        <v>1706.6260087002929</v>
      </c>
      <c r="R36" s="131">
        <f t="shared" si="23"/>
        <v>1928.593990434146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327</v>
      </c>
      <c r="E37" s="202">
        <f>SUMIF(BS.data!$D$5:$D$116,FSA!$A37,BS.data!G$5:G$116)</f>
        <v>218</v>
      </c>
      <c r="F37" s="202">
        <f>SUMIF(BS.data!$D$5:$D$116,FSA!$A37,BS.data!H$5:H$116)</f>
        <v>109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51.407735015563119</v>
      </c>
      <c r="P37" s="131">
        <f t="shared" si="24"/>
        <v>80.85160766636875</v>
      </c>
      <c r="Q37" s="131">
        <f t="shared" si="24"/>
        <v>64.281690169316107</v>
      </c>
      <c r="R37" s="131">
        <f t="shared" si="24"/>
        <v>67.527312222986993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1680048</v>
      </c>
      <c r="D38" s="208">
        <f t="shared" si="25"/>
        <v>1623393</v>
      </c>
      <c r="E38" s="208">
        <f t="shared" si="25"/>
        <v>1809936</v>
      </c>
      <c r="F38" s="208">
        <f t="shared" si="25"/>
        <v>1876989</v>
      </c>
      <c r="G38" s="208">
        <f t="shared" si="25"/>
        <v>1685280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1032279</v>
      </c>
      <c r="O38" s="209">
        <f t="shared" si="26"/>
        <v>979832</v>
      </c>
      <c r="P38" s="209">
        <f t="shared" si="26"/>
        <v>1105800</v>
      </c>
      <c r="Q38" s="209">
        <f t="shared" si="26"/>
        <v>934944</v>
      </c>
      <c r="R38" s="209">
        <f t="shared" si="26"/>
        <v>1113445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1.2047154944689127</v>
      </c>
      <c r="P39" s="133">
        <f t="shared" si="27"/>
        <v>1.5973212959119434</v>
      </c>
      <c r="Q39" s="133">
        <f t="shared" si="27"/>
        <v>1.7692553110326603</v>
      </c>
      <c r="R39" s="133">
        <f t="shared" si="27"/>
        <v>2.6175688834252973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80074</v>
      </c>
      <c r="D40" s="202">
        <f>SUMIF(BS.data!$D$5:$D$116,FSA!$A40,BS.data!F$5:F$116)</f>
        <v>55492</v>
      </c>
      <c r="E40" s="202">
        <f>SUMIF(BS.data!$D$5:$D$116,FSA!$A40,BS.data!G$5:G$116)</f>
        <v>47116</v>
      </c>
      <c r="F40" s="202">
        <f>SUMIF(BS.data!$D$5:$D$116,FSA!$A40,BS.data!H$5:H$116)</f>
        <v>40007</v>
      </c>
      <c r="G40" s="202">
        <f>SUMIF(BS.data!$D$5:$D$116,FSA!$A40,BS.data!I$5:I$116)</f>
        <v>44394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7.7179891221471051</v>
      </c>
      <c r="P40" s="210">
        <f t="shared" si="28"/>
        <v>8.093135401493786</v>
      </c>
      <c r="Q40" s="210">
        <f t="shared" si="28"/>
        <v>13.046726012057595</v>
      </c>
      <c r="R40" s="210">
        <f t="shared" si="28"/>
        <v>7.2286020432670099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7804</v>
      </c>
      <c r="D41" s="202">
        <f>SUMIF(BS.data!$D$5:$D$116,FSA!$A41,BS.data!F$5:F$116)</f>
        <v>13098</v>
      </c>
      <c r="E41" s="202">
        <f>SUMIF(BS.data!$D$5:$D$116,FSA!$A41,BS.data!G$5:G$116)</f>
        <v>18662</v>
      </c>
      <c r="F41" s="202">
        <f>SUMIF(BS.data!$D$5:$D$116,FSA!$A41,BS.data!H$5:H$116)</f>
        <v>13331</v>
      </c>
      <c r="G41" s="202">
        <f>SUMIF(BS.data!$D$5:$D$116,FSA!$A41,BS.data!I$5:I$116)</f>
        <v>22373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0.1181959564541213</v>
      </c>
      <c r="O41" s="137">
        <f t="shared" si="29"/>
        <v>4.5091452034341168</v>
      </c>
      <c r="P41" s="137">
        <f t="shared" si="29"/>
        <v>-0.60812539987204095</v>
      </c>
      <c r="Q41" s="137">
        <f t="shared" si="29"/>
        <v>0.34861509073543456</v>
      </c>
      <c r="R41" s="137">
        <f t="shared" si="29"/>
        <v>1.2839260312944523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129515</v>
      </c>
      <c r="D42" s="202">
        <f>SUMIF(BS.data!$D$5:$D$116,FSA!$A42,BS.data!F$5:F$116)</f>
        <v>43208</v>
      </c>
      <c r="E42" s="202">
        <f>SUMIF(BS.data!$D$5:$D$116,FSA!$A42,BS.data!G$5:G$116)</f>
        <v>58111</v>
      </c>
      <c r="F42" s="202">
        <f>SUMIF(BS.data!$D$5:$D$116,FSA!$A42,BS.data!H$5:H$116)</f>
        <v>225288</v>
      </c>
      <c r="G42" s="202">
        <f>SUMIF(BS.data!$D$5:$D$116,FSA!$A42,BS.data!I$5:I$116)</f>
        <v>88320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4.256963776599022E-4</v>
      </c>
      <c r="O42" s="138">
        <f t="shared" si="30"/>
        <v>1.4465368136434287E-2</v>
      </c>
      <c r="P42" s="138">
        <f t="shared" si="30"/>
        <v>-2.9118346702856541E-3</v>
      </c>
      <c r="Q42" s="138">
        <f t="shared" si="30"/>
        <v>1.8986551626081105E-3</v>
      </c>
      <c r="R42" s="138">
        <f t="shared" si="30"/>
        <v>1.1534028322646104E-2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213695</v>
      </c>
      <c r="D44" s="202">
        <f>SUMIF(BS.data!$D$5:$D$116,FSA!$A44,BS.data!F$5:F$116)</f>
        <v>236686</v>
      </c>
      <c r="E44" s="202">
        <f>SUMIF(BS.data!$D$5:$D$116,FSA!$A44,BS.data!G$5:G$116)</f>
        <v>320084</v>
      </c>
      <c r="F44" s="202">
        <f>SUMIF(BS.data!$D$5:$D$116,FSA!$A44,BS.data!H$5:H$116)</f>
        <v>298250</v>
      </c>
      <c r="G44" s="202">
        <f>SUMIF(BS.data!$D$5:$D$116,FSA!$A44,BS.data!I$5:I$116)</f>
        <v>251049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35823</v>
      </c>
      <c r="D45" s="202">
        <f>SUMIF(BS.data!$D$5:$D$116,FSA!$A45,BS.data!F$5:F$116)</f>
        <v>38709</v>
      </c>
      <c r="E45" s="202">
        <f>SUMIF(BS.data!$D$5:$D$116,FSA!$A45,BS.data!G$5:G$116)</f>
        <v>78669</v>
      </c>
      <c r="F45" s="202">
        <f>SUMIF(BS.data!$D$5:$D$116,FSA!$A45,BS.data!H$5:H$116)</f>
        <v>71046</v>
      </c>
      <c r="G45" s="202">
        <f>SUMIF(BS.data!$D$5:$D$116,FSA!$A45,BS.data!I$5:I$116)</f>
        <v>21224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0.22047940409503575</v>
      </c>
      <c r="O45" s="136">
        <f t="shared" si="31"/>
        <v>0.15728120801913509</v>
      </c>
      <c r="P45" s="136">
        <f t="shared" si="31"/>
        <v>0.1056720002267529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177863</v>
      </c>
      <c r="D46" s="202">
        <f>SUMIF(BS.data!$D$5:$D$116,FSA!$A46,BS.data!F$5:F$116)</f>
        <v>168007</v>
      </c>
      <c r="E46" s="202">
        <f>SUMIF(BS.data!$D$5:$D$116,FSA!$A46,BS.data!G$5:G$116)</f>
        <v>123030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1.4488211012383685</v>
      </c>
      <c r="O46" s="137">
        <f t="shared" si="32"/>
        <v>1.92398234870317</v>
      </c>
      <c r="P46" s="137">
        <f t="shared" si="32"/>
        <v>1.8031802525121114</v>
      </c>
      <c r="Q46" s="137">
        <f t="shared" si="32"/>
        <v>1.8969366683026661</v>
      </c>
      <c r="R46" s="137">
        <f t="shared" si="32"/>
        <v>2.9434668663421939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41290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1.4423654073976571</v>
      </c>
      <c r="O47" s="211">
        <f t="shared" si="33"/>
        <v>0.52629649933432532</v>
      </c>
      <c r="P47" s="211">
        <f t="shared" si="33"/>
        <v>0.3356422435077247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219153</v>
      </c>
      <c r="D48" s="208">
        <f t="shared" si="34"/>
        <v>168007</v>
      </c>
      <c r="E48" s="208">
        <f t="shared" si="34"/>
        <v>123030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1.4423654073976571</v>
      </c>
      <c r="O48" s="174">
        <f t="shared" si="35"/>
        <v>0.52629649933432532</v>
      </c>
      <c r="P48" s="174">
        <f t="shared" si="35"/>
        <v>0.3356422435077247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686064</v>
      </c>
      <c r="D49" s="208">
        <f t="shared" si="36"/>
        <v>555200</v>
      </c>
      <c r="E49" s="208">
        <f t="shared" si="36"/>
        <v>645672</v>
      </c>
      <c r="F49" s="208">
        <f t="shared" si="36"/>
        <v>647922</v>
      </c>
      <c r="G49" s="208">
        <f t="shared" si="36"/>
        <v>427360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0.48939781796279314</v>
      </c>
      <c r="O49" s="136">
        <f t="shared" si="37"/>
        <v>1.4345949871136321</v>
      </c>
      <c r="P49" s="136">
        <f t="shared" si="37"/>
        <v>2.6145818093148012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1.2037252513084466E-2</v>
      </c>
      <c r="O50" s="136">
        <f t="shared" si="38"/>
        <v>1.0304511121560411</v>
      </c>
      <c r="P50" s="136">
        <f t="shared" si="38"/>
        <v>2.7279931723969764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589658</v>
      </c>
      <c r="D51" s="202">
        <f>SUMIF(BS.data!$D$5:$D$116,FSA!$A51,BS.data!F$5:F$116)</f>
        <v>589658</v>
      </c>
      <c r="E51" s="202">
        <f>SUMIF(BS.data!$D$5:$D$116,FSA!$A51,BS.data!G$5:G$116)</f>
        <v>505378</v>
      </c>
      <c r="F51" s="202">
        <f>SUMIF(BS.data!$D$5:$D$116,FSA!$A51,BS.data!H$5:H$116)</f>
        <v>505378</v>
      </c>
      <c r="G51" s="202">
        <f>SUMIF(BS.data!$D$5:$D$116,FSA!$A51,BS.data!I$5:I$116)</f>
        <v>505378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1.0650093770105817E-2</v>
      </c>
      <c r="O51" s="136">
        <f t="shared" si="39"/>
        <v>0.95854934615819576</v>
      </c>
      <c r="P51" s="136">
        <f t="shared" si="39"/>
        <v>2.7434446882874095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404326</v>
      </c>
      <c r="D52" s="202">
        <f>SUMIF(BS.data!$D$5:$D$116,FSA!$A52,BS.data!F$5:F$116)</f>
        <v>478537</v>
      </c>
      <c r="E52" s="202">
        <f>SUMIF(BS.data!$D$5:$D$116,FSA!$A52,BS.data!G$5:G$116)</f>
        <v>658885</v>
      </c>
      <c r="F52" s="202">
        <f>SUMIF(BS.data!$D$5:$D$116,FSA!$A52,BS.data!H$5:H$116)</f>
        <v>723689</v>
      </c>
      <c r="G52" s="202">
        <f>SUMIF(BS.data!$D$5:$D$116,FSA!$A52,BS.data!I$5:I$116)</f>
        <v>752542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2.5037302706328455E-2</v>
      </c>
      <c r="O52" s="136">
        <f t="shared" si="40"/>
        <v>5.5188176683114397E-2</v>
      </c>
      <c r="P52" s="136">
        <f t="shared" si="40"/>
        <v>1.5459806551247663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0.18064983592125208</v>
      </c>
      <c r="O53" s="172">
        <f t="shared" si="41"/>
        <v>0.13590578238831519</v>
      </c>
      <c r="P53" s="172">
        <f t="shared" si="41"/>
        <v>9.5572647408165817E-2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993984</v>
      </c>
      <c r="D54" s="212">
        <f t="shared" si="42"/>
        <v>1068195</v>
      </c>
      <c r="E54" s="212">
        <f t="shared" si="42"/>
        <v>1164263</v>
      </c>
      <c r="F54" s="212">
        <f t="shared" si="42"/>
        <v>1229067</v>
      </c>
      <c r="G54" s="212">
        <f t="shared" si="42"/>
        <v>1257920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1680048</v>
      </c>
      <c r="D55" s="208">
        <f t="shared" si="43"/>
        <v>1623395</v>
      </c>
      <c r="E55" s="208">
        <f t="shared" si="43"/>
        <v>1809935</v>
      </c>
      <c r="F55" s="208">
        <f t="shared" si="43"/>
        <v>1876989</v>
      </c>
      <c r="G55" s="208">
        <f t="shared" si="43"/>
        <v>1685280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4.2425230184791711E-3</v>
      </c>
      <c r="O55" s="137">
        <f t="shared" si="44"/>
        <v>2.3351541619273636E-2</v>
      </c>
      <c r="P55" s="137">
        <f t="shared" si="44"/>
        <v>-0.14194301459378164</v>
      </c>
      <c r="Q55" s="137">
        <f t="shared" si="44"/>
        <v>-0.30195343296988691</v>
      </c>
      <c r="R55" s="137">
        <f t="shared" si="44"/>
        <v>-6.581022640549479E-2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-2</v>
      </c>
      <c r="E56" s="191">
        <f t="shared" si="45"/>
        <v>1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2.7754376727655655E-2</v>
      </c>
      <c r="O56" s="211">
        <f t="shared" si="46"/>
        <v>7.8139243480303863E-2</v>
      </c>
      <c r="P56" s="211">
        <f t="shared" si="46"/>
        <v>-0.45084858587208876</v>
      </c>
      <c r="Q56" s="211">
        <f t="shared" si="46"/>
        <v>-1.2411326408443639</v>
      </c>
      <c r="R56" s="211">
        <f t="shared" si="46"/>
        <v>-0.62759844131426923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2.7754376727655655E-2</v>
      </c>
      <c r="O57" s="211">
        <f t="shared" si="47"/>
        <v>7.8139243480303863E-2</v>
      </c>
      <c r="P57" s="211">
        <f t="shared" si="47"/>
        <v>-0.45084858587208876</v>
      </c>
      <c r="Q57" s="211">
        <f t="shared" si="47"/>
        <v>-1.2411326408443639</v>
      </c>
      <c r="R57" s="211">
        <f t="shared" si="47"/>
        <v>-0.62759844131426923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25.4334835190894</v>
      </c>
      <c r="O58" s="136">
        <f t="shared" si="48"/>
        <v>9.6625240538806931</v>
      </c>
      <c r="P58" s="136">
        <f t="shared" si="48"/>
        <v>-1.9464719016816028</v>
      </c>
      <c r="Q58" s="136">
        <f t="shared" si="48"/>
        <v>-0.61299683930577897</v>
      </c>
      <c r="R58" s="136">
        <f t="shared" si="48"/>
        <v>-0.9738959219172787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0.62556319658525017</v>
      </c>
      <c r="O59" s="136">
        <f t="shared" si="49"/>
        <v>6.9404666452854391</v>
      </c>
      <c r="P59" s="136">
        <f t="shared" si="49"/>
        <v>-2.0309030067953939</v>
      </c>
      <c r="Q59" s="136">
        <f t="shared" si="49"/>
        <v>-0.88367405778708297</v>
      </c>
      <c r="R59" s="136">
        <f t="shared" si="49"/>
        <v>1.6552111519134132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0.55347403367322745</v>
      </c>
      <c r="O60" s="136">
        <f t="shared" si="50"/>
        <v>6.456181847338037</v>
      </c>
      <c r="P60" s="136">
        <f t="shared" si="50"/>
        <v>-2.0424061624480361</v>
      </c>
      <c r="Q60" s="136">
        <f t="shared" si="50"/>
        <v>-0.88072353760633326</v>
      </c>
      <c r="R60" s="136">
        <f t="shared" si="50"/>
        <v>1.7097265172013916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1.3011619634811478</v>
      </c>
      <c r="O61" s="136">
        <f t="shared" si="51"/>
        <v>0.37171263630532392</v>
      </c>
      <c r="P61" s="136">
        <f t="shared" si="51"/>
        <v>-1.1509327782450578</v>
      </c>
      <c r="Q61" s="136">
        <f t="shared" si="51"/>
        <v>-0.47386970826226488</v>
      </c>
      <c r="R61" s="136">
        <f t="shared" si="51"/>
        <v>3.4830039621182838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8.028379467884978</v>
      </c>
      <c r="O64" s="211">
        <f t="shared" si="52"/>
        <v>61.286737657308812</v>
      </c>
      <c r="P64" s="211">
        <f t="shared" si="52"/>
        <v>320.76345984112976</v>
      </c>
      <c r="Q64" s="211">
        <f t="shared" si="52"/>
        <v>349.73640661938532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8.1666218758398283</v>
      </c>
      <c r="O65" s="216">
        <f t="shared" si="53"/>
        <v>61.8054211035818</v>
      </c>
      <c r="P65" s="216">
        <f t="shared" si="53"/>
        <v>323.52250661959403</v>
      </c>
      <c r="Q65" s="216">
        <f t="shared" si="53"/>
        <v>353.44917257683215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5.446457443721239</v>
      </c>
      <c r="O66" s="140">
        <f t="shared" si="54"/>
        <v>47.664472410454984</v>
      </c>
      <c r="P66" s="140">
        <f t="shared" si="54"/>
        <v>284.91173874669022</v>
      </c>
      <c r="Q66" s="140">
        <f t="shared" si="54"/>
        <v>62.853181076672101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34.518489835430785</v>
      </c>
      <c r="P67" s="211">
        <f t="shared" si="55"/>
        <v>297.22683142100618</v>
      </c>
      <c r="Q67" s="211">
        <f t="shared" si="55"/>
        <v>90.16530723219141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48126</v>
      </c>
      <c r="O74" s="218">
        <f t="shared" si="56"/>
        <v>56411</v>
      </c>
      <c r="P74" s="218">
        <f t="shared" si="56"/>
        <v>51011</v>
      </c>
      <c r="Q74" s="218">
        <f t="shared" si="56"/>
        <v>28772</v>
      </c>
      <c r="R74" s="218">
        <f t="shared" si="56"/>
        <v>29586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196142.72210205515</v>
      </c>
      <c r="O75" s="219">
        <f t="shared" si="57"/>
        <v>133138.64567930545</v>
      </c>
      <c r="P75" s="219">
        <f t="shared" si="57"/>
        <v>79057.943574270495</v>
      </c>
      <c r="Q75" s="219">
        <f t="shared" si="57"/>
        <v>50378.603565529978</v>
      </c>
      <c r="R75" s="219">
        <f t="shared" si="57"/>
        <v>70944.643889345112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0.72533800558158645</v>
      </c>
      <c r="O76" s="138">
        <f t="shared" si="58"/>
        <v>0.84057123154491398</v>
      </c>
      <c r="P76" s="138">
        <f t="shared" si="58"/>
        <v>0.87890391317146366</v>
      </c>
      <c r="Q76" s="138">
        <f t="shared" si="58"/>
        <v>0.91264694452540573</v>
      </c>
      <c r="R76" s="138">
        <f t="shared" si="58"/>
        <v>0.8186843492223026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127093</v>
      </c>
      <c r="F4" s="264">
        <v>297054</v>
      </c>
      <c r="G4" s="264">
        <v>370233</v>
      </c>
      <c r="H4" s="264">
        <v>300604</v>
      </c>
      <c r="I4" s="264">
        <v>133588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2572</v>
      </c>
      <c r="F6" s="264">
        <v>2679</v>
      </c>
      <c r="G6" s="264">
        <v>3126</v>
      </c>
      <c r="H6" s="264">
        <v>3141</v>
      </c>
      <c r="I6" s="264">
        <v>3515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-588</v>
      </c>
      <c r="F7" s="264">
        <v>779</v>
      </c>
      <c r="G7" s="264">
        <v>-2596</v>
      </c>
      <c r="H7" s="264">
        <v>-4251</v>
      </c>
      <c r="I7" s="264">
        <v>292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1974</v>
      </c>
      <c r="F9" s="264">
        <v>-3104</v>
      </c>
      <c r="G9" s="264">
        <v>-3299</v>
      </c>
      <c r="H9" s="264">
        <v>-1992</v>
      </c>
      <c r="I9" s="264">
        <v>-6190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26898</v>
      </c>
      <c r="F10" s="264">
        <v>5165</v>
      </c>
      <c r="G10" s="264">
        <v>1133</v>
      </c>
      <c r="H10" s="264">
        <v>846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>
        <v>6984</v>
      </c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157950</v>
      </c>
      <c r="F12" s="301">
        <v>302572</v>
      </c>
      <c r="G12" s="301">
        <v>368597</v>
      </c>
      <c r="H12" s="301">
        <v>305331</v>
      </c>
      <c r="I12" s="301">
        <v>131206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-120101</v>
      </c>
      <c r="F13" s="264">
        <v>-73622</v>
      </c>
      <c r="G13" s="264">
        <v>40585</v>
      </c>
      <c r="H13" s="264">
        <v>-22031</v>
      </c>
      <c r="I13" s="264">
        <v>32973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70014</v>
      </c>
      <c r="F14" s="264">
        <v>91654</v>
      </c>
      <c r="G14" s="264">
        <v>-83906</v>
      </c>
      <c r="H14" s="264">
        <v>3563</v>
      </c>
      <c r="I14" s="264">
        <v>-128501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-41404</v>
      </c>
      <c r="F15" s="264">
        <v>-83917</v>
      </c>
      <c r="G15" s="264">
        <v>60276</v>
      </c>
      <c r="H15" s="264">
        <v>130696</v>
      </c>
      <c r="I15" s="264">
        <v>-106371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-7236</v>
      </c>
      <c r="F16" s="264">
        <v>4829</v>
      </c>
      <c r="G16" s="264">
        <v>650</v>
      </c>
      <c r="H16" s="264">
        <v>-342</v>
      </c>
      <c r="I16" s="264">
        <v>120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-24121</v>
      </c>
      <c r="F18" s="264">
        <v>-5165</v>
      </c>
      <c r="G18" s="264">
        <v>-1133</v>
      </c>
      <c r="H18" s="264">
        <v>-3678</v>
      </c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-26576</v>
      </c>
      <c r="F19" s="264">
        <v>-56385</v>
      </c>
      <c r="G19" s="264">
        <v>-45792</v>
      </c>
      <c r="H19" s="264">
        <v>-74157</v>
      </c>
      <c r="I19" s="264">
        <v>-50583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-5888</v>
      </c>
      <c r="F21" s="264">
        <v>-6843</v>
      </c>
      <c r="G21" s="264">
        <v>-3652</v>
      </c>
      <c r="H21" s="264">
        <v>-11432</v>
      </c>
      <c r="I21" s="264">
        <v>-15869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2638</v>
      </c>
      <c r="F22" s="301">
        <v>173123</v>
      </c>
      <c r="G22" s="301">
        <v>335625</v>
      </c>
      <c r="H22" s="301">
        <v>327949</v>
      </c>
      <c r="I22" s="301">
        <v>-137026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-304</v>
      </c>
      <c r="F24" s="264">
        <v>-12080</v>
      </c>
      <c r="G24" s="264">
        <v>-99</v>
      </c>
      <c r="H24" s="264">
        <v>-1286</v>
      </c>
      <c r="I24" s="264">
        <v>-4513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>
        <v>2000</v>
      </c>
      <c r="H25" s="264">
        <v>191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-50100</v>
      </c>
      <c r="F26" s="264">
        <v>-30000</v>
      </c>
      <c r="G26" s="264"/>
      <c r="H26" s="264"/>
      <c r="I26" s="264">
        <v>-136900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20000</v>
      </c>
      <c r="F27" s="264">
        <v>30416</v>
      </c>
      <c r="G27" s="264"/>
      <c r="H27" s="264">
        <v>30000</v>
      </c>
      <c r="I27" s="264">
        <v>80300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4482</v>
      </c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3153</v>
      </c>
      <c r="F30" s="264">
        <v>3645</v>
      </c>
      <c r="G30" s="264">
        <v>2224</v>
      </c>
      <c r="H30" s="264">
        <v>1483</v>
      </c>
      <c r="I30" s="264">
        <v>5676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-22768</v>
      </c>
      <c r="F31" s="301">
        <v>-8019</v>
      </c>
      <c r="G31" s="301">
        <v>4126</v>
      </c>
      <c r="H31" s="301">
        <v>30388</v>
      </c>
      <c r="I31" s="301">
        <v>-55437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146187</v>
      </c>
      <c r="F35" s="264">
        <v>168007</v>
      </c>
      <c r="G35" s="264">
        <v>155020</v>
      </c>
      <c r="H35" s="264">
        <v>2940</v>
      </c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-57175</v>
      </c>
      <c r="F36" s="264">
        <v>-219153</v>
      </c>
      <c r="G36" s="264">
        <v>-199997</v>
      </c>
      <c r="H36" s="264">
        <v>-125970</v>
      </c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>
        <v>-155416</v>
      </c>
      <c r="G38" s="264">
        <v>-149548</v>
      </c>
      <c r="H38" s="264">
        <v>-152475</v>
      </c>
      <c r="I38" s="264">
        <v>-152475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89013</v>
      </c>
      <c r="F39" s="301">
        <v>-206561</v>
      </c>
      <c r="G39" s="301">
        <v>-194525</v>
      </c>
      <c r="H39" s="301">
        <v>-275505</v>
      </c>
      <c r="I39" s="301">
        <v>-152475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68883</v>
      </c>
      <c r="F40" s="301">
        <v>-41457</v>
      </c>
      <c r="G40" s="301">
        <v>145226</v>
      </c>
      <c r="H40" s="301">
        <v>82832</v>
      </c>
      <c r="I40" s="301">
        <v>-344937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115637</v>
      </c>
      <c r="F41" s="301">
        <v>184520</v>
      </c>
      <c r="G41" s="301">
        <v>143063</v>
      </c>
      <c r="H41" s="301">
        <v>288289</v>
      </c>
      <c r="I41" s="301">
        <v>371121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184520</v>
      </c>
      <c r="F43" s="301">
        <v>143063</v>
      </c>
      <c r="G43" s="301">
        <v>288289</v>
      </c>
      <c r="H43" s="301">
        <v>371121</v>
      </c>
      <c r="I43" s="301">
        <v>26184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-0.75463785000924211</v>
      </c>
      <c r="D8" s="136">
        <f>FSA!D8/FSA!D$7</f>
        <v>-0.57629882959844236</v>
      </c>
      <c r="E8" s="136">
        <f>FSA!E8/FSA!E$7</f>
        <v>-0.35476439566027879</v>
      </c>
      <c r="F8" s="136">
        <f>FSA!F8/FSA!F$7</f>
        <v>-0.42888452708748032</v>
      </c>
      <c r="G8" s="136">
        <f>FSA!G8/FSA!G$7</f>
        <v>-0.58297063205861832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0.24536214999075789</v>
      </c>
      <c r="D9" s="142">
        <f>FSA!D9/FSA!D$7</f>
        <v>0.42370117040155764</v>
      </c>
      <c r="E9" s="142">
        <f>FSA!E9/FSA!E$7</f>
        <v>0.64523560433972116</v>
      </c>
      <c r="F9" s="142">
        <f>FSA!F9/FSA!F$7</f>
        <v>0.57111547291251963</v>
      </c>
      <c r="G9" s="142">
        <f>FSA!G9/FSA!G$7</f>
        <v>0.41702936794138168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-3.619959558844122E-2</v>
      </c>
      <c r="D10" s="136">
        <f>FSA!D10/FSA!D$7</f>
        <v>-4.4648652014494104E-2</v>
      </c>
      <c r="E10" s="136">
        <f>FSA!E10/FSA!E$7</f>
        <v>-8.8563581694500904E-2</v>
      </c>
      <c r="F10" s="136">
        <f>FSA!F10/FSA!F$7</f>
        <v>-5.8084976522565383E-2</v>
      </c>
      <c r="G10" s="136">
        <f>FSA!G10/FSA!G$7</f>
        <v>-8.8896101738665953E-2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0.20916255440231668</v>
      </c>
      <c r="D12" s="142">
        <f>FSA!D12/FSA!D$7</f>
        <v>0.37905251838706355</v>
      </c>
      <c r="E12" s="142">
        <f>FSA!E12/FSA!E$7</f>
        <v>0.55667202264522031</v>
      </c>
      <c r="F12" s="142">
        <f>FSA!F12/FSA!F$7</f>
        <v>0.51303049638995424</v>
      </c>
      <c r="G12" s="142">
        <f>FSA!G12/FSA!G$7</f>
        <v>0.32813326620271571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-2.5177700231332374E-3</v>
      </c>
      <c r="D13" s="136">
        <f>FSA!D13/FSA!D$7</f>
        <v>-1.9685114800897619E-2</v>
      </c>
      <c r="E13" s="136">
        <f>FSA!E13/FSA!E$7</f>
        <v>9.0985260081519117E-4</v>
      </c>
      <c r="F13" s="136">
        <f>FSA!F13/FSA!F$7</f>
        <v>-1.117172165541923E-2</v>
      </c>
      <c r="G13" s="136">
        <f>FSA!G13/FSA!G$7</f>
        <v>-1.8196827311597666E-3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-2.605289837619237E-2</v>
      </c>
      <c r="D14" s="136">
        <f>FSA!D14/FSA!D$7</f>
        <v>-6.184902849725421E-3</v>
      </c>
      <c r="E14" s="136">
        <f>FSA!E14/FSA!E$7</f>
        <v>-1.7354595904437906E-3</v>
      </c>
      <c r="F14" s="136">
        <f>FSA!F14/FSA!F$7</f>
        <v>-1.4669061804259923E-3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-2.6213934834846608E-3</v>
      </c>
      <c r="D15" s="136">
        <f>FSA!D15/FSA!D$7</f>
        <v>2.9685138750182613E-3</v>
      </c>
      <c r="E15" s="136">
        <f>FSA!E15/FSA!E$7</f>
        <v>1.1253681916143451E-2</v>
      </c>
      <c r="F15" s="136">
        <f>FSA!F15/FSA!F$7</f>
        <v>2.0834922770684071E-2</v>
      </c>
      <c r="G15" s="136">
        <f>FSA!G15/FSA!G$7</f>
        <v>1.5101833228122277E-2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0.17797049251950642</v>
      </c>
      <c r="D16" s="142">
        <f>FSA!D16/FSA!D$7</f>
        <v>0.35615101461145876</v>
      </c>
      <c r="E16" s="142">
        <f>FSA!E16/FSA!E$7</f>
        <v>0.56710009757173518</v>
      </c>
      <c r="F16" s="142">
        <f>FSA!F16/FSA!F$7</f>
        <v>0.5212267913247931</v>
      </c>
      <c r="G16" s="142">
        <f>FSA!G16/FSA!G$7</f>
        <v>0.34141541669967823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-3.6306019682856197E-2</v>
      </c>
      <c r="D17" s="136">
        <f>FSA!D17/FSA!D$7</f>
        <v>-7.6171898387973627E-2</v>
      </c>
      <c r="E17" s="136">
        <f>FSA!E17/FSA!E$7</f>
        <v>-0.11461845162693593</v>
      </c>
      <c r="F17" s="136">
        <f>FSA!F17/FSA!F$7</f>
        <v>-0.10862561641270348</v>
      </c>
      <c r="G17" s="136">
        <f>FSA!G17/FSA!G$7</f>
        <v>-6.9229727277606401E-2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0.14166447283665021</v>
      </c>
      <c r="D18" s="142">
        <f>FSA!D18/FSA!D$7</f>
        <v>0.27997911622348515</v>
      </c>
      <c r="E18" s="142">
        <f>FSA!E18/FSA!E$7</f>
        <v>0.45248164594479923</v>
      </c>
      <c r="F18" s="142">
        <f>FSA!F18/FSA!F$7</f>
        <v>0.41260117491208964</v>
      </c>
      <c r="G18" s="142">
        <f>FSA!G18/FSA!G$7</f>
        <v>0.27218568942207183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3.601615405727857E-3</v>
      </c>
      <c r="D21" s="136">
        <f>FSA!D21/FSA!D$7</f>
        <v>3.2080067249592266E-3</v>
      </c>
      <c r="E21" s="136">
        <f>FSA!E21/FSA!E$7</f>
        <v>4.7882141921688345E-3</v>
      </c>
      <c r="F21" s="136">
        <f>FSA!F21/FSA!F$7</f>
        <v>5.4462793294539503E-3</v>
      </c>
      <c r="G21" s="136">
        <f>FSA!G21/FSA!G$7</f>
        <v>8.9834056180148596E-3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0.21276416980804455</v>
      </c>
      <c r="D25" s="136">
        <f>FSA!D25/FSA!D$7</f>
        <v>0.3822605251120228</v>
      </c>
      <c r="E25" s="136">
        <f>FSA!E25/FSA!E$7</f>
        <v>0.5614602368373891</v>
      </c>
      <c r="F25" s="136">
        <f>FSA!F25/FSA!F$7</f>
        <v>0.5184767757194082</v>
      </c>
      <c r="G25" s="136">
        <f>FSA!G25/FSA!G$7</f>
        <v>0.33711667182073057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0.21276416980804455</v>
      </c>
      <c r="D26" s="136">
        <f>FSA!D26/FSA!D$7</f>
        <v>0.3822605251120228</v>
      </c>
      <c r="E26" s="136">
        <f>FSA!E26/FSA!E$7</f>
        <v>0.5614602368373891</v>
      </c>
      <c r="F26" s="136">
        <f>FSA!F26/FSA!F$7</f>
        <v>0.5184767757194082</v>
      </c>
      <c r="G26" s="136">
        <f>FSA!G26/FSA!G$7</f>
        <v>0.33711667182073057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0.12793443996838186</v>
      </c>
      <c r="D29" s="136">
        <f>FSA!D29/FSA!D$38</f>
        <v>8.8125918985729274E-2</v>
      </c>
      <c r="E29" s="136">
        <f>FSA!E29/FSA!E$38</f>
        <v>0.1592813226545027</v>
      </c>
      <c r="F29" s="136">
        <f>FSA!F29/FSA!F$38</f>
        <v>0.1977214570783313</v>
      </c>
      <c r="G29" s="136">
        <f>FSA!G29/FSA!G$38</f>
        <v>4.9121807652140893E-2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6.4320781311010156E-2</v>
      </c>
      <c r="D30" s="136">
        <f>FSA!D30/FSA!D$38</f>
        <v>3.2171507453832807E-2</v>
      </c>
      <c r="E30" s="136">
        <f>FSA!E30/FSA!E$38</f>
        <v>2.4019633843406617E-2</v>
      </c>
      <c r="F30" s="136">
        <f>FSA!F30/FSA!F$38</f>
        <v>6.5226807402707209E-3</v>
      </c>
      <c r="G30" s="136">
        <f>FSA!G30/FSA!G$38</f>
        <v>1.9628785721067122E-3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0.65865320514651959</v>
      </c>
      <c r="D31" s="136">
        <f>FSA!D31/FSA!D$38</f>
        <v>0.62514745351248902</v>
      </c>
      <c r="E31" s="136">
        <f>FSA!E31/FSA!E$38</f>
        <v>0.63996959008495324</v>
      </c>
      <c r="F31" s="136">
        <f>FSA!F31/FSA!F$38</f>
        <v>0.61520871992323878</v>
      </c>
      <c r="G31" s="136">
        <f>FSA!G31/FSA!G$38</f>
        <v>0.74514027342637423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1.7026894469681818E-2</v>
      </c>
      <c r="D32" s="136">
        <f>FSA!D32/FSA!D$38</f>
        <v>1.5081991852866189E-2</v>
      </c>
      <c r="E32" s="136">
        <f>FSA!E32/FSA!E$38</f>
        <v>1.5404964595433208E-2</v>
      </c>
      <c r="F32" s="136">
        <f>FSA!F32/FSA!F$38</f>
        <v>2.4023582450403279E-2</v>
      </c>
      <c r="G32" s="136">
        <f>FSA!G32/FSA!G$38</f>
        <v>5.5593135858729706E-3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3.8302477072083654E-3</v>
      </c>
      <c r="D33" s="136">
        <f>FSA!D33/FSA!D$38</f>
        <v>3.6343633365426608E-5</v>
      </c>
      <c r="E33" s="136">
        <f>FSA!E33/FSA!E$38</f>
        <v>1.6022665994819708E-5</v>
      </c>
      <c r="F33" s="136">
        <f>FSA!F33/FSA!F$38</f>
        <v>7.9648841841907438E-4</v>
      </c>
      <c r="G33" s="136">
        <f>FSA!G33/FSA!G$38</f>
        <v>5.0436722681097504E-5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6.5040998828604896E-2</v>
      </c>
      <c r="D34" s="136">
        <f>FSA!D34/FSA!D$38</f>
        <v>0.15021316464959503</v>
      </c>
      <c r="E34" s="136">
        <f>FSA!E34/FSA!E$38</f>
        <v>0.11537590279435295</v>
      </c>
      <c r="F34" s="136">
        <f>FSA!F34/FSA!F$38</f>
        <v>0.12986224213354475</v>
      </c>
      <c r="G34" s="136">
        <f>FSA!G34/FSA!G$38</f>
        <v>0.15263873065603342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1.5065045760597317E-3</v>
      </c>
      <c r="D35" s="136">
        <f>FSA!D35/FSA!D$38</f>
        <v>1.9559034688458064E-2</v>
      </c>
      <c r="E35" s="136">
        <f>FSA!E35/FSA!E$38</f>
        <v>1.8977466606554045E-2</v>
      </c>
      <c r="F35" s="136">
        <f>FSA!F35/FSA!F$38</f>
        <v>4.5812735183850305E-3</v>
      </c>
      <c r="G35" s="136">
        <f>FSA!G35/FSA!G$38</f>
        <v>4.9291512389632586E-3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6.1686927992533544E-2</v>
      </c>
      <c r="D36" s="136">
        <f>FSA!D36/FSA!D$38</f>
        <v>6.9463155255689787E-2</v>
      </c>
      <c r="E36" s="136">
        <f>FSA!E36/FSA!E$38</f>
        <v>2.6834650506979252E-2</v>
      </c>
      <c r="F36" s="136">
        <f>FSA!F36/FSA!F$38</f>
        <v>2.1225484006565834E-2</v>
      </c>
      <c r="G36" s="136">
        <f>FSA!G36/FSA!G$38</f>
        <v>4.05974081458274E-2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2.0142996797448308E-4</v>
      </c>
      <c r="E37" s="136">
        <f>FSA!E37/FSA!E$38</f>
        <v>1.2044624782312745E-4</v>
      </c>
      <c r="F37" s="136">
        <f>FSA!F37/FSA!F$38</f>
        <v>5.8071730841256925E-5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4.7661733474281688E-2</v>
      </c>
      <c r="D40" s="136">
        <f>FSA!D40/FSA!D$55</f>
        <v>3.418268505200521E-2</v>
      </c>
      <c r="E40" s="136">
        <f>FSA!E40/FSA!E$55</f>
        <v>2.6031874072825818E-2</v>
      </c>
      <c r="F40" s="136">
        <f>FSA!F40/FSA!F$55</f>
        <v>2.1314456291432714E-2</v>
      </c>
      <c r="G40" s="136">
        <f>FSA!G40/FSA!G$55</f>
        <v>2.6342210196525207E-2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4.6451053779415826E-3</v>
      </c>
      <c r="D41" s="136">
        <f>FSA!D41/FSA!D$55</f>
        <v>8.0682766671081284E-3</v>
      </c>
      <c r="E41" s="136">
        <f>FSA!E41/FSA!E$55</f>
        <v>1.0310867517341784E-2</v>
      </c>
      <c r="F41" s="136">
        <f>FSA!F41/FSA!F$55</f>
        <v>7.1023325123375789E-3</v>
      </c>
      <c r="G41" s="136">
        <f>FSA!G41/FSA!G$55</f>
        <v>1.3275538782872876E-2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7.709005933163815E-2</v>
      </c>
      <c r="D42" s="136">
        <f>FSA!D42/FSA!D$55</f>
        <v>2.6615826708841654E-2</v>
      </c>
      <c r="E42" s="136">
        <f>FSA!E42/FSA!E$55</f>
        <v>3.2106677864122191E-2</v>
      </c>
      <c r="F42" s="136">
        <f>FSA!F42/FSA!F$55</f>
        <v>0.12002627612628523</v>
      </c>
      <c r="G42" s="136">
        <f>FSA!G42/FSA!G$55</f>
        <v>5.240672173170037E-2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0.12719577059703055</v>
      </c>
      <c r="D44" s="136">
        <f>FSA!D44/FSA!D$55</f>
        <v>0.14579692557880244</v>
      </c>
      <c r="E44" s="136">
        <f>FSA!E44/FSA!E$55</f>
        <v>0.1768483398575087</v>
      </c>
      <c r="F44" s="136">
        <f>FSA!F44/FSA!F$55</f>
        <v>0.15889810755417319</v>
      </c>
      <c r="G44" s="136">
        <f>FSA!G44/FSA!G$55</f>
        <v>0.1489657504984335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2.1322605068426616E-2</v>
      </c>
      <c r="D45" s="136">
        <f>FSA!D45/FSA!D$55</f>
        <v>2.3844474080553409E-2</v>
      </c>
      <c r="E45" s="136">
        <f>FSA!E45/FSA!E$55</f>
        <v>4.3465096812868968E-2</v>
      </c>
      <c r="F45" s="136">
        <f>FSA!F45/FSA!F$55</f>
        <v>3.7851047608696696E-2</v>
      </c>
      <c r="G45" s="136">
        <f>FSA!G45/FSA!G$55</f>
        <v>1.259375296686604E-2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0.10586780853880365</v>
      </c>
      <c r="D46" s="136">
        <f>FSA!D46/FSA!D$55</f>
        <v>0.10349114048028976</v>
      </c>
      <c r="E46" s="136">
        <f>FSA!E46/FSA!E$55</f>
        <v>6.797481677518806E-2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2.4576678761559192E-2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0.13044448730036284</v>
      </c>
      <c r="D48" s="136">
        <f>FSA!D48/FSA!D$55</f>
        <v>0.10349114048028976</v>
      </c>
      <c r="E48" s="136">
        <f>FSA!E48/FSA!E$55</f>
        <v>6.797481677518806E-2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0.40835976114968142</v>
      </c>
      <c r="D49" s="136">
        <f>FSA!D49/FSA!D$55</f>
        <v>0.34199932856760062</v>
      </c>
      <c r="E49" s="136">
        <f>FSA!E49/FSA!E$55</f>
        <v>0.35673767289985553</v>
      </c>
      <c r="F49" s="136">
        <f>FSA!F49/FSA!F$55</f>
        <v>0.34519222009292544</v>
      </c>
      <c r="G49" s="136">
        <f>FSA!G49/FSA!G$55</f>
        <v>0.253583974176398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0.3509768768511376</v>
      </c>
      <c r="D51" s="136">
        <f>FSA!D51/FSA!D$55</f>
        <v>0.3632252162905516</v>
      </c>
      <c r="E51" s="136">
        <f>FSA!E51/FSA!E$55</f>
        <v>0.2792243920361781</v>
      </c>
      <c r="F51" s="136">
        <f>FSA!F51/FSA!F$55</f>
        <v>0.26924931366140131</v>
      </c>
      <c r="G51" s="136">
        <f>FSA!G51/FSA!G$55</f>
        <v>0.29987776511914932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0.24066336199918098</v>
      </c>
      <c r="D52" s="136">
        <f>FSA!D52/FSA!D$55</f>
        <v>0.29477545514184778</v>
      </c>
      <c r="E52" s="136">
        <f>FSA!E52/FSA!E$55</f>
        <v>0.36403793506396637</v>
      </c>
      <c r="F52" s="136">
        <f>FSA!F52/FSA!F$55</f>
        <v>0.38555846624567325</v>
      </c>
      <c r="G52" s="136">
        <f>FSA!G52/FSA!G$55</f>
        <v>0.44653826070445268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0.59164023885031858</v>
      </c>
      <c r="D54" s="136">
        <f>FSA!D54/FSA!D$55</f>
        <v>0.65800067143239938</v>
      </c>
      <c r="E54" s="136">
        <f>FSA!E54/FSA!E$55</f>
        <v>0.64326232710014453</v>
      </c>
      <c r="F54" s="136">
        <f>FSA!F54/FSA!F$55</f>
        <v>0.65480777990707462</v>
      </c>
      <c r="G54" s="136">
        <f>FSA!G54/FSA!G$55</f>
        <v>0.746416025823602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1573079</v>
      </c>
      <c r="F4" s="299">
        <v>1476187</v>
      </c>
      <c r="G4" s="299">
        <v>1725067</v>
      </c>
      <c r="H4" s="299">
        <v>1827833</v>
      </c>
      <c r="I4" s="299">
        <v>1606656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184520</v>
      </c>
      <c r="F5" s="301">
        <v>143063</v>
      </c>
      <c r="G5" s="301">
        <v>288289</v>
      </c>
      <c r="H5" s="301">
        <v>371121</v>
      </c>
      <c r="I5" s="301">
        <v>26184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84520</v>
      </c>
      <c r="F6" s="264">
        <v>46133</v>
      </c>
      <c r="G6" s="264">
        <v>9087</v>
      </c>
      <c r="H6" s="264">
        <v>13121</v>
      </c>
      <c r="I6" s="264">
        <v>24184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100000</v>
      </c>
      <c r="F7" s="264">
        <v>96930</v>
      </c>
      <c r="G7" s="264">
        <v>279202</v>
      </c>
      <c r="H7" s="264">
        <v>358000</v>
      </c>
      <c r="I7" s="264">
        <v>2000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30416</v>
      </c>
      <c r="F8" s="301"/>
      <c r="G8" s="301"/>
      <c r="H8" s="301"/>
      <c r="I8" s="301">
        <v>56600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30416</v>
      </c>
      <c r="F11" s="264"/>
      <c r="G11" s="264"/>
      <c r="H11" s="264"/>
      <c r="I11" s="264">
        <v>56600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245139</v>
      </c>
      <c r="F12" s="301">
        <v>310585</v>
      </c>
      <c r="G12" s="301">
        <v>262916</v>
      </c>
      <c r="H12" s="301">
        <v>276918</v>
      </c>
      <c r="I12" s="301">
        <v>236470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108062</v>
      </c>
      <c r="F13" s="264">
        <v>52227</v>
      </c>
      <c r="G13" s="264">
        <v>43474</v>
      </c>
      <c r="H13" s="264">
        <v>12243</v>
      </c>
      <c r="I13" s="264">
        <v>3308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28606</v>
      </c>
      <c r="F14" s="264">
        <v>24484</v>
      </c>
      <c r="G14" s="264">
        <v>27882</v>
      </c>
      <c r="H14" s="264">
        <v>45092</v>
      </c>
      <c r="I14" s="264">
        <v>9369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108471</v>
      </c>
      <c r="F18" s="264">
        <v>233874</v>
      </c>
      <c r="G18" s="264">
        <v>191560</v>
      </c>
      <c r="H18" s="264">
        <v>219583</v>
      </c>
      <c r="I18" s="264">
        <v>223794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1106569</v>
      </c>
      <c r="F21" s="301">
        <v>1014860</v>
      </c>
      <c r="G21" s="301">
        <v>1158304</v>
      </c>
      <c r="H21" s="301">
        <v>1154740</v>
      </c>
      <c r="I21" s="301">
        <v>1255770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1106569</v>
      </c>
      <c r="F22" s="264">
        <v>1014860</v>
      </c>
      <c r="G22" s="264">
        <v>1158304</v>
      </c>
      <c r="H22" s="264">
        <v>1154740</v>
      </c>
      <c r="I22" s="264">
        <v>1255770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6435</v>
      </c>
      <c r="F24" s="301">
        <v>7679</v>
      </c>
      <c r="G24" s="301">
        <v>15558</v>
      </c>
      <c r="H24" s="301">
        <v>25054</v>
      </c>
      <c r="I24" s="301">
        <v>31632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6435</v>
      </c>
      <c r="F25" s="264">
        <v>59</v>
      </c>
      <c r="G25" s="264">
        <v>29</v>
      </c>
      <c r="H25" s="264">
        <v>1495</v>
      </c>
      <c r="I25" s="264">
        <v>85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>
        <v>6926</v>
      </c>
      <c r="G26" s="264">
        <v>14837</v>
      </c>
      <c r="H26" s="264">
        <v>22866</v>
      </c>
      <c r="I26" s="264">
        <v>30854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693</v>
      </c>
      <c r="G27" s="264">
        <v>693</v>
      </c>
      <c r="H27" s="264">
        <v>693</v>
      </c>
      <c r="I27" s="264">
        <v>693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106969</v>
      </c>
      <c r="F30" s="301">
        <v>147208</v>
      </c>
      <c r="G30" s="301">
        <v>84868</v>
      </c>
      <c r="H30" s="301">
        <v>49156</v>
      </c>
      <c r="I30" s="301">
        <v>78624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/>
      <c r="F31" s="301">
        <v>15</v>
      </c>
      <c r="G31" s="301">
        <v>5</v>
      </c>
      <c r="H31" s="301">
        <v>5</v>
      </c>
      <c r="I31" s="301">
        <v>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/>
      <c r="F37" s="264">
        <v>15</v>
      </c>
      <c r="G37" s="264">
        <v>5</v>
      </c>
      <c r="H37" s="264">
        <v>5</v>
      </c>
      <c r="I37" s="264">
        <v>5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31851</v>
      </c>
      <c r="F39" s="301">
        <v>41435</v>
      </c>
      <c r="G39" s="301">
        <v>36667</v>
      </c>
      <c r="H39" s="301">
        <v>27828</v>
      </c>
      <c r="I39" s="301">
        <v>45272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31851</v>
      </c>
      <c r="F40" s="264">
        <v>41108</v>
      </c>
      <c r="G40" s="264">
        <v>36448</v>
      </c>
      <c r="H40" s="264">
        <v>27719</v>
      </c>
      <c r="I40" s="264">
        <v>45272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/>
      <c r="F41" s="264">
        <v>327</v>
      </c>
      <c r="G41" s="264">
        <v>327</v>
      </c>
      <c r="H41" s="264">
        <v>327</v>
      </c>
      <c r="I41" s="264">
        <v>327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>
        <v>-109</v>
      </c>
      <c r="H42" s="264">
        <v>-218</v>
      </c>
      <c r="I42" s="264">
        <v>-327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>
        <v>327</v>
      </c>
      <c r="G46" s="264">
        <v>218</v>
      </c>
      <c r="H46" s="264">
        <v>109</v>
      </c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71786</v>
      </c>
      <c r="F52" s="301">
        <v>71658</v>
      </c>
      <c r="G52" s="301">
        <v>12121</v>
      </c>
      <c r="H52" s="301">
        <v>12121</v>
      </c>
      <c r="I52" s="301">
        <v>23146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71603</v>
      </c>
      <c r="F53" s="264">
        <v>71658</v>
      </c>
      <c r="G53" s="264">
        <v>12121</v>
      </c>
      <c r="H53" s="264">
        <v>12121</v>
      </c>
      <c r="I53" s="264">
        <v>23146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183</v>
      </c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2531</v>
      </c>
      <c r="F55" s="301">
        <v>31752</v>
      </c>
      <c r="G55" s="301">
        <v>34348</v>
      </c>
      <c r="H55" s="301">
        <v>8599</v>
      </c>
      <c r="I55" s="301">
        <v>8307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26005</v>
      </c>
      <c r="F58" s="264">
        <v>26005</v>
      </c>
      <c r="G58" s="264">
        <v>26005</v>
      </c>
      <c r="H58" s="264">
        <v>26005</v>
      </c>
      <c r="I58" s="264">
        <v>26005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-23474</v>
      </c>
      <c r="F59" s="264">
        <v>-24253</v>
      </c>
      <c r="G59" s="264">
        <v>-21657</v>
      </c>
      <c r="H59" s="264">
        <v>-17406</v>
      </c>
      <c r="I59" s="264">
        <v>-17698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>
        <v>30000</v>
      </c>
      <c r="G60" s="264">
        <v>30000</v>
      </c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801</v>
      </c>
      <c r="F61" s="301">
        <v>2347</v>
      </c>
      <c r="G61" s="301">
        <v>1728</v>
      </c>
      <c r="H61" s="301">
        <v>603</v>
      </c>
      <c r="I61" s="301">
        <v>1893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801</v>
      </c>
      <c r="F62" s="264">
        <v>2347</v>
      </c>
      <c r="G62" s="264">
        <v>1728</v>
      </c>
      <c r="H62" s="264">
        <v>603</v>
      </c>
      <c r="I62" s="264">
        <v>1893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1680048</v>
      </c>
      <c r="F67" s="301">
        <v>1623395</v>
      </c>
      <c r="G67" s="301">
        <v>1809935</v>
      </c>
      <c r="H67" s="301">
        <v>1876989</v>
      </c>
      <c r="I67" s="301">
        <v>1685280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686064</v>
      </c>
      <c r="F68" s="301">
        <v>555200</v>
      </c>
      <c r="G68" s="301">
        <v>645672</v>
      </c>
      <c r="H68" s="301">
        <v>647922</v>
      </c>
      <c r="I68" s="301">
        <v>427360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633914</v>
      </c>
      <c r="F69" s="301">
        <v>544340</v>
      </c>
      <c r="G69" s="301">
        <v>634811</v>
      </c>
      <c r="H69" s="301">
        <v>637062</v>
      </c>
      <c r="I69" s="301">
        <v>416500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80074</v>
      </c>
      <c r="F70" s="264">
        <v>55492</v>
      </c>
      <c r="G70" s="264">
        <v>47116</v>
      </c>
      <c r="H70" s="264">
        <v>40007</v>
      </c>
      <c r="I70" s="264">
        <v>44394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129515</v>
      </c>
      <c r="F71" s="264">
        <v>43208</v>
      </c>
      <c r="G71" s="264">
        <v>58111</v>
      </c>
      <c r="H71" s="264">
        <v>225288</v>
      </c>
      <c r="I71" s="264">
        <v>88320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35823</v>
      </c>
      <c r="F72" s="264">
        <v>38709</v>
      </c>
      <c r="G72" s="264">
        <v>78669</v>
      </c>
      <c r="H72" s="264">
        <v>71046</v>
      </c>
      <c r="I72" s="264">
        <v>21224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3653</v>
      </c>
      <c r="F73" s="264">
        <v>5702</v>
      </c>
      <c r="G73" s="264">
        <v>4891</v>
      </c>
      <c r="H73" s="264">
        <v>5937</v>
      </c>
      <c r="I73" s="264">
        <v>7694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4151</v>
      </c>
      <c r="F74" s="264">
        <v>7396</v>
      </c>
      <c r="G74" s="264">
        <v>13771</v>
      </c>
      <c r="H74" s="264">
        <v>7394</v>
      </c>
      <c r="I74" s="264">
        <v>14679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193217</v>
      </c>
      <c r="F78" s="264">
        <v>217951</v>
      </c>
      <c r="G78" s="264">
        <v>293312</v>
      </c>
      <c r="H78" s="264">
        <v>266975</v>
      </c>
      <c r="I78" s="264">
        <v>223746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177863</v>
      </c>
      <c r="F79" s="264">
        <v>168007</v>
      </c>
      <c r="G79" s="264">
        <v>123030</v>
      </c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9618</v>
      </c>
      <c r="F81" s="264">
        <v>7875</v>
      </c>
      <c r="G81" s="264">
        <v>15912</v>
      </c>
      <c r="H81" s="264">
        <v>20415</v>
      </c>
      <c r="I81" s="264">
        <v>16443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52150</v>
      </c>
      <c r="F84" s="301">
        <v>10860</v>
      </c>
      <c r="G84" s="301">
        <v>10860</v>
      </c>
      <c r="H84" s="301">
        <v>10860</v>
      </c>
      <c r="I84" s="301">
        <v>10860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10860</v>
      </c>
      <c r="F91" s="264">
        <v>10860</v>
      </c>
      <c r="G91" s="264">
        <v>10860</v>
      </c>
      <c r="H91" s="264">
        <v>10860</v>
      </c>
      <c r="I91" s="264">
        <v>10860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41290</v>
      </c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993984</v>
      </c>
      <c r="F98" s="301">
        <v>1068195</v>
      </c>
      <c r="G98" s="301">
        <v>1164263</v>
      </c>
      <c r="H98" s="301">
        <v>1229067</v>
      </c>
      <c r="I98" s="301">
        <v>1257920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993984</v>
      </c>
      <c r="F99" s="301">
        <v>1068195</v>
      </c>
      <c r="G99" s="301">
        <v>1164263</v>
      </c>
      <c r="H99" s="301">
        <v>1229067</v>
      </c>
      <c r="I99" s="301">
        <v>1257920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636000</v>
      </c>
      <c r="F100" s="264">
        <v>636000</v>
      </c>
      <c r="G100" s="264">
        <v>609900</v>
      </c>
      <c r="H100" s="264">
        <v>609900</v>
      </c>
      <c r="I100" s="264">
        <v>609900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636000</v>
      </c>
      <c r="F101" s="264">
        <v>636000</v>
      </c>
      <c r="G101" s="264">
        <v>609900</v>
      </c>
      <c r="H101" s="264">
        <v>609900</v>
      </c>
      <c r="I101" s="264">
        <v>609900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8994</v>
      </c>
      <c r="F103" s="264">
        <v>8994</v>
      </c>
      <c r="G103" s="264">
        <v>-104522</v>
      </c>
      <c r="H103" s="264">
        <v>-104522</v>
      </c>
      <c r="I103" s="264">
        <v>-104522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-139616</v>
      </c>
      <c r="F106" s="264">
        <v>-139616</v>
      </c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84280</v>
      </c>
      <c r="F109" s="264">
        <v>84280</v>
      </c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404326</v>
      </c>
      <c r="F112" s="264">
        <v>478537</v>
      </c>
      <c r="G112" s="264">
        <v>658885</v>
      </c>
      <c r="H112" s="264">
        <v>723689</v>
      </c>
      <c r="I112" s="264">
        <v>752542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303160</v>
      </c>
      <c r="F113" s="264">
        <v>305718</v>
      </c>
      <c r="G113" s="264">
        <v>454966</v>
      </c>
      <c r="H113" s="264">
        <v>577217</v>
      </c>
      <c r="I113" s="264">
        <v>646042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101166</v>
      </c>
      <c r="F114" s="264">
        <v>172819</v>
      </c>
      <c r="G114" s="264">
        <v>203920</v>
      </c>
      <c r="H114" s="264">
        <v>146471</v>
      </c>
      <c r="I114" s="264">
        <v>106500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1680048</v>
      </c>
      <c r="F119" s="301">
        <v>1623395</v>
      </c>
      <c r="G119" s="301">
        <v>1809935</v>
      </c>
      <c r="H119" s="301">
        <v>1876989</v>
      </c>
      <c r="I119" s="301">
        <v>1685280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714124</v>
      </c>
      <c r="F3" s="264">
        <v>835098</v>
      </c>
      <c r="G3" s="264">
        <v>652853</v>
      </c>
      <c r="H3" s="264">
        <v>576724</v>
      </c>
      <c r="I3" s="264">
        <v>391277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714124</v>
      </c>
      <c r="F5" s="301">
        <v>835098</v>
      </c>
      <c r="G5" s="301">
        <v>652853</v>
      </c>
      <c r="H5" s="301">
        <v>576724</v>
      </c>
      <c r="I5" s="301">
        <v>391277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538905</v>
      </c>
      <c r="F6" s="264">
        <v>481266</v>
      </c>
      <c r="G6" s="264">
        <v>231609</v>
      </c>
      <c r="H6" s="264">
        <v>247348</v>
      </c>
      <c r="I6" s="264">
        <v>228103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175219</v>
      </c>
      <c r="F7" s="301">
        <v>353832</v>
      </c>
      <c r="G7" s="301">
        <v>421244</v>
      </c>
      <c r="H7" s="301">
        <v>329376</v>
      </c>
      <c r="I7" s="301">
        <v>163175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3047</v>
      </c>
      <c r="F8" s="264">
        <v>3256</v>
      </c>
      <c r="G8" s="264">
        <v>4752</v>
      </c>
      <c r="H8" s="264">
        <v>7765</v>
      </c>
      <c r="I8" s="264">
        <v>6201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23525</v>
      </c>
      <c r="F9" s="264">
        <v>5943</v>
      </c>
      <c r="G9" s="264">
        <v>-1463</v>
      </c>
      <c r="H9" s="264">
        <v>-3405</v>
      </c>
      <c r="I9" s="264">
        <v>292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18605</v>
      </c>
      <c r="F10" s="264">
        <v>5165</v>
      </c>
      <c r="G10" s="264">
        <v>1133</v>
      </c>
      <c r="H10" s="264">
        <v>846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10624</v>
      </c>
      <c r="F12" s="264">
        <v>11804</v>
      </c>
      <c r="G12" s="264">
        <v>28629</v>
      </c>
      <c r="H12" s="264">
        <v>8320</v>
      </c>
      <c r="I12" s="264">
        <v>5133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15227</v>
      </c>
      <c r="F13" s="264">
        <v>25482</v>
      </c>
      <c r="G13" s="264">
        <v>29190</v>
      </c>
      <c r="H13" s="264">
        <v>25179</v>
      </c>
      <c r="I13" s="264">
        <v>29650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128891</v>
      </c>
      <c r="F14" s="301">
        <v>313860</v>
      </c>
      <c r="G14" s="301">
        <v>369639</v>
      </c>
      <c r="H14" s="301">
        <v>307047</v>
      </c>
      <c r="I14" s="301">
        <v>134301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0</v>
      </c>
      <c r="F15" s="264">
        <v>828</v>
      </c>
      <c r="G15" s="264">
        <v>2064</v>
      </c>
      <c r="H15" s="264">
        <v>1482</v>
      </c>
      <c r="I15" s="264">
        <v>428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1798</v>
      </c>
      <c r="F16" s="264">
        <v>17267</v>
      </c>
      <c r="G16" s="264">
        <v>1470</v>
      </c>
      <c r="H16" s="264">
        <v>7925</v>
      </c>
      <c r="I16" s="264">
        <v>1140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-1798</v>
      </c>
      <c r="F17" s="301">
        <v>-16439</v>
      </c>
      <c r="G17" s="301">
        <v>594</v>
      </c>
      <c r="H17" s="301">
        <v>-6443</v>
      </c>
      <c r="I17" s="301">
        <v>-712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127093</v>
      </c>
      <c r="F18" s="301">
        <v>297421</v>
      </c>
      <c r="G18" s="301">
        <v>370233</v>
      </c>
      <c r="H18" s="301">
        <v>300604</v>
      </c>
      <c r="I18" s="301">
        <v>133588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25927</v>
      </c>
      <c r="F19" s="264">
        <v>63611</v>
      </c>
      <c r="G19" s="264">
        <v>74829</v>
      </c>
      <c r="H19" s="264">
        <v>62647</v>
      </c>
      <c r="I19" s="264">
        <v>27088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101166</v>
      </c>
      <c r="F21" s="301">
        <v>233809</v>
      </c>
      <c r="G21" s="301">
        <v>295405</v>
      </c>
      <c r="H21" s="301">
        <v>237956</v>
      </c>
      <c r="I21" s="301">
        <v>106500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101166</v>
      </c>
      <c r="F22" s="264">
        <v>233809</v>
      </c>
      <c r="G22" s="264">
        <v>295405</v>
      </c>
      <c r="H22" s="264">
        <v>237956</v>
      </c>
      <c r="I22" s="264">
        <v>106500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1460</v>
      </c>
      <c r="F24" s="264">
        <v>3565</v>
      </c>
      <c r="G24" s="264">
        <v>4504</v>
      </c>
      <c r="H24" s="264">
        <v>3628</v>
      </c>
      <c r="I24" s="264">
        <v>1624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1460</v>
      </c>
      <c r="F25" s="264">
        <v>3565</v>
      </c>
      <c r="G25" s="264">
        <v>4504</v>
      </c>
      <c r="H25" s="264">
        <v>3628</v>
      </c>
      <c r="I25" s="264">
        <v>1624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