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H5" i="8"/>
  <c r="G5" i="8"/>
  <c r="G4" i="8" s="1"/>
  <c r="F5" i="8"/>
  <c r="F4" i="8" s="1"/>
  <c r="E5" i="8"/>
  <c r="E4" i="8" s="1"/>
  <c r="D5" i="8"/>
  <c r="D4" i="8" s="1"/>
  <c r="C5" i="8"/>
  <c r="C4" i="8" s="1"/>
  <c r="J4" i="8"/>
  <c r="I4" i="8"/>
  <c r="H4" i="8"/>
  <c r="F3" i="8"/>
  <c r="G3" i="8" s="1"/>
  <c r="H3" i="8" s="1"/>
  <c r="I3" i="8" s="1"/>
  <c r="J3" i="8" s="1"/>
  <c r="K3" i="8" s="1"/>
  <c r="L3" i="8" s="1"/>
  <c r="M3" i="8" s="1"/>
  <c r="N3" i="8" s="1"/>
  <c r="E3" i="8"/>
  <c r="D3" i="8"/>
  <c r="N74" i="6"/>
  <c r="N69" i="6" s="1"/>
  <c r="N68" i="6" s="1"/>
  <c r="N78" i="6" s="1"/>
  <c r="M74" i="6"/>
  <c r="M69" i="6" s="1"/>
  <c r="M68" i="6" s="1"/>
  <c r="M78" i="6" s="1"/>
  <c r="L74" i="6"/>
  <c r="L69" i="6" s="1"/>
  <c r="L68" i="6" s="1"/>
  <c r="L78" i="6" s="1"/>
  <c r="K74" i="6"/>
  <c r="J74" i="6"/>
  <c r="I74" i="6"/>
  <c r="H74" i="6"/>
  <c r="G74" i="6"/>
  <c r="F74" i="6"/>
  <c r="F69" i="6" s="1"/>
  <c r="F6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K69" i="6"/>
  <c r="J69" i="6"/>
  <c r="I69" i="6"/>
  <c r="H69" i="6"/>
  <c r="G69" i="6"/>
  <c r="K68" i="6"/>
  <c r="J68" i="6"/>
  <c r="I68" i="6"/>
  <c r="H68" i="6"/>
  <c r="G68" i="6"/>
  <c r="G78" i="6" s="1"/>
  <c r="N62" i="6"/>
  <c r="M62" i="6"/>
  <c r="L62" i="6"/>
  <c r="K62" i="6"/>
  <c r="K50" i="6" s="1"/>
  <c r="J62" i="6"/>
  <c r="J50" i="6" s="1"/>
  <c r="I62" i="6"/>
  <c r="I50" i="6" s="1"/>
  <c r="H62" i="6"/>
  <c r="H50" i="6" s="1"/>
  <c r="G62" i="6"/>
  <c r="G50" i="6" s="1"/>
  <c r="F62" i="6"/>
  <c r="F50" i="6" s="1"/>
  <c r="E62" i="6"/>
  <c r="D62" i="6"/>
  <c r="C62" i="6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L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I31" i="6" s="1"/>
  <c r="H35" i="6"/>
  <c r="G35" i="6"/>
  <c r="N32" i="6"/>
  <c r="N31" i="6" s="1"/>
  <c r="M32" i="6"/>
  <c r="L32" i="6"/>
  <c r="L31" i="6" s="1"/>
  <c r="L24" i="6" s="1"/>
  <c r="L48" i="6" s="1"/>
  <c r="K32" i="6"/>
  <c r="K31" i="6" s="1"/>
  <c r="J32" i="6"/>
  <c r="J31" i="6" s="1"/>
  <c r="I32" i="6"/>
  <c r="H32" i="6"/>
  <c r="G32" i="6"/>
  <c r="G31" i="6" s="1"/>
  <c r="G24" i="6" s="1"/>
  <c r="M31" i="6"/>
  <c r="H31" i="6"/>
  <c r="H24" i="6" s="1"/>
  <c r="F31" i="6"/>
  <c r="E31" i="6"/>
  <c r="E24" i="6" s="1"/>
  <c r="D31" i="6"/>
  <c r="C31" i="6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N24" i="6" s="1"/>
  <c r="N48" i="6" s="1"/>
  <c r="M25" i="6"/>
  <c r="M24" i="6" s="1"/>
  <c r="L25" i="6"/>
  <c r="K25" i="6"/>
  <c r="J25" i="6"/>
  <c r="J24" i="6" s="1"/>
  <c r="J48" i="6" s="1"/>
  <c r="I25" i="6"/>
  <c r="H25" i="6"/>
  <c r="G25" i="6"/>
  <c r="F24" i="6"/>
  <c r="F48" i="6" s="1"/>
  <c r="D24" i="6"/>
  <c r="C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G12" i="4"/>
  <c r="G13" i="4" s="1"/>
  <c r="G9" i="4"/>
  <c r="H9" i="4" s="1"/>
  <c r="H6" i="4"/>
  <c r="I6" i="4" s="1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I63" i="2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K59" i="2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E55" i="2"/>
  <c r="D55" i="2"/>
  <c r="S50" i="2" s="1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J64" i="2" s="1"/>
  <c r="I53" i="2"/>
  <c r="H53" i="2"/>
  <c r="H64" i="2" s="1"/>
  <c r="G53" i="2"/>
  <c r="F53" i="2"/>
  <c r="F64" i="2" s="1"/>
  <c r="F68" i="2" s="1"/>
  <c r="E53" i="2"/>
  <c r="D53" i="2"/>
  <c r="D64" i="2" s="1"/>
  <c r="D68" i="2" s="1"/>
  <c r="C53" i="2"/>
  <c r="R51" i="2"/>
  <c r="J50" i="2"/>
  <c r="I50" i="2"/>
  <c r="H50" i="2"/>
  <c r="G50" i="2"/>
  <c r="F50" i="2"/>
  <c r="E50" i="2"/>
  <c r="D50" i="2"/>
  <c r="C50" i="2"/>
  <c r="U49" i="2"/>
  <c r="J49" i="2"/>
  <c r="I49" i="2"/>
  <c r="H49" i="2"/>
  <c r="G49" i="2"/>
  <c r="F49" i="2"/>
  <c r="E49" i="2"/>
  <c r="D49" i="2"/>
  <c r="C49" i="2"/>
  <c r="V48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W51" i="2" s="1"/>
  <c r="G45" i="2"/>
  <c r="F45" i="2"/>
  <c r="U51" i="2" s="1"/>
  <c r="E45" i="2"/>
  <c r="D45" i="2"/>
  <c r="S51" i="2" s="1"/>
  <c r="C45" i="2"/>
  <c r="X44" i="2"/>
  <c r="J44" i="2"/>
  <c r="I44" i="2"/>
  <c r="X48" i="2" s="1"/>
  <c r="H44" i="2"/>
  <c r="W48" i="2" s="1"/>
  <c r="G44" i="2"/>
  <c r="F44" i="2"/>
  <c r="U48" i="2" s="1"/>
  <c r="E44" i="2"/>
  <c r="T48" i="2" s="1"/>
  <c r="D44" i="2"/>
  <c r="S48" i="2" s="1"/>
  <c r="C44" i="2"/>
  <c r="R48" i="2" s="1"/>
  <c r="X43" i="2"/>
  <c r="J43" i="2"/>
  <c r="I43" i="2"/>
  <c r="X52" i="2" s="1"/>
  <c r="H43" i="2"/>
  <c r="W47" i="2" s="1"/>
  <c r="G43" i="2"/>
  <c r="F43" i="2"/>
  <c r="E43" i="2"/>
  <c r="T52" i="2" s="1"/>
  <c r="D43" i="2"/>
  <c r="S52" i="2" s="1"/>
  <c r="C43" i="2"/>
  <c r="R47" i="2" s="1"/>
  <c r="J42" i="2"/>
  <c r="I42" i="2"/>
  <c r="I51" i="2" s="1"/>
  <c r="H42" i="2"/>
  <c r="H51" i="2" s="1"/>
  <c r="G42" i="2"/>
  <c r="G51" i="2" s="1"/>
  <c r="F42" i="2"/>
  <c r="E42" i="2"/>
  <c r="E51" i="2" s="1"/>
  <c r="D42" i="2"/>
  <c r="D51" i="2" s="1"/>
  <c r="C42" i="2"/>
  <c r="C51" i="2" s="1"/>
  <c r="M40" i="2"/>
  <c r="AB18" i="2" s="1"/>
  <c r="AB40" i="2" s="1"/>
  <c r="L40" i="2"/>
  <c r="K40" i="2"/>
  <c r="J40" i="2"/>
  <c r="I40" i="2"/>
  <c r="H40" i="2"/>
  <c r="G40" i="2"/>
  <c r="V18" i="2" s="1"/>
  <c r="V40" i="2" s="1"/>
  <c r="F40" i="2"/>
  <c r="U18" i="2" s="1"/>
  <c r="U40" i="2" s="1"/>
  <c r="E40" i="2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Y54" i="2" s="1"/>
  <c r="X27" i="2"/>
  <c r="W27" i="2"/>
  <c r="V27" i="2"/>
  <c r="U27" i="2"/>
  <c r="T27" i="2"/>
  <c r="T55" i="2" s="1"/>
  <c r="S27" i="2"/>
  <c r="R27" i="2"/>
  <c r="R54" i="2" s="1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F25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M22" i="2"/>
  <c r="AB44" i="2" s="1"/>
  <c r="I22" i="2"/>
  <c r="H22" i="2"/>
  <c r="G22" i="2"/>
  <c r="F22" i="2"/>
  <c r="AB21" i="2"/>
  <c r="AA21" i="2"/>
  <c r="Z21" i="2"/>
  <c r="Y21" i="2"/>
  <c r="X21" i="2"/>
  <c r="W21" i="2"/>
  <c r="V21" i="2"/>
  <c r="U21" i="2"/>
  <c r="T21" i="2"/>
  <c r="S21" i="2"/>
  <c r="R21" i="2"/>
  <c r="M21" i="2"/>
  <c r="AB51" i="2" s="1"/>
  <c r="K21" i="2"/>
  <c r="Z51" i="2" s="1"/>
  <c r="I21" i="2"/>
  <c r="H21" i="2"/>
  <c r="W49" i="2" s="1"/>
  <c r="G21" i="2"/>
  <c r="F21" i="2"/>
  <c r="E21" i="2"/>
  <c r="T51" i="2" s="1"/>
  <c r="D21" i="2"/>
  <c r="C21" i="2"/>
  <c r="M20" i="2"/>
  <c r="AB50" i="2" s="1"/>
  <c r="L20" i="2"/>
  <c r="L21" i="2" s="1"/>
  <c r="K20" i="2"/>
  <c r="Z50" i="2" s="1"/>
  <c r="J20" i="2"/>
  <c r="J21" i="2" s="1"/>
  <c r="Y49" i="2" s="1"/>
  <c r="I20" i="2"/>
  <c r="H20" i="2"/>
  <c r="G20" i="2"/>
  <c r="F20" i="2"/>
  <c r="E20" i="2"/>
  <c r="D20" i="2"/>
  <c r="C20" i="2"/>
  <c r="C22" i="2" s="1"/>
  <c r="AA18" i="2"/>
  <c r="AA40" i="2" s="1"/>
  <c r="Z18" i="2"/>
  <c r="Z40" i="2" s="1"/>
  <c r="Y18" i="2"/>
  <c r="Y40" i="2" s="1"/>
  <c r="X18" i="2"/>
  <c r="X40" i="2" s="1"/>
  <c r="W18" i="2"/>
  <c r="W40" i="2" s="1"/>
  <c r="T18" i="2"/>
  <c r="T40" i="2" s="1"/>
  <c r="D18" i="2"/>
  <c r="C18" i="2" s="1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48" i="1"/>
  <c r="D48" i="1"/>
  <c r="C48" i="1"/>
  <c r="J47" i="1"/>
  <c r="I47" i="1"/>
  <c r="H47" i="1"/>
  <c r="G47" i="1"/>
  <c r="F47" i="1"/>
  <c r="E47" i="1"/>
  <c r="D47" i="1"/>
  <c r="C47" i="1"/>
  <c r="J46" i="1"/>
  <c r="I46" i="1"/>
  <c r="I48" i="1" s="1"/>
  <c r="H46" i="1"/>
  <c r="H48" i="1" s="1"/>
  <c r="G46" i="1"/>
  <c r="G48" i="1" s="1"/>
  <c r="F46" i="1"/>
  <c r="F48" i="1" s="1"/>
  <c r="E46" i="1"/>
  <c r="E48" i="1" s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U42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E49" i="1" s="1"/>
  <c r="D40" i="1"/>
  <c r="D49" i="1" s="1"/>
  <c r="C40" i="1"/>
  <c r="C49" i="1" s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O38" i="1" s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R38" i="1" s="1"/>
  <c r="F30" i="1"/>
  <c r="E30" i="1"/>
  <c r="P38" i="1" s="1"/>
  <c r="D30" i="1"/>
  <c r="C30" i="1"/>
  <c r="J29" i="1"/>
  <c r="J38" i="1" s="1"/>
  <c r="I29" i="1"/>
  <c r="H29" i="1"/>
  <c r="G29" i="1"/>
  <c r="G38" i="1" s="1"/>
  <c r="F29" i="1"/>
  <c r="E29" i="1"/>
  <c r="D29" i="1"/>
  <c r="D38" i="1" s="1"/>
  <c r="C29" i="1"/>
  <c r="I27" i="1"/>
  <c r="C27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C21" i="3" s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F18" i="1"/>
  <c r="E18" i="1"/>
  <c r="U17" i="1"/>
  <c r="T17" i="1"/>
  <c r="S17" i="1"/>
  <c r="R17" i="1"/>
  <c r="Q17" i="1"/>
  <c r="P17" i="1"/>
  <c r="O17" i="1"/>
  <c r="N17" i="1"/>
  <c r="J17" i="1"/>
  <c r="I17" i="1"/>
  <c r="I17" i="3" s="1"/>
  <c r="H17" i="1"/>
  <c r="G17" i="1"/>
  <c r="F17" i="1"/>
  <c r="E17" i="1"/>
  <c r="D17" i="1"/>
  <c r="C17" i="1"/>
  <c r="U16" i="1"/>
  <c r="T16" i="1"/>
  <c r="S16" i="1"/>
  <c r="R16" i="1"/>
  <c r="Q16" i="1"/>
  <c r="P16" i="1"/>
  <c r="O16" i="1"/>
  <c r="N16" i="1"/>
  <c r="J16" i="1"/>
  <c r="J18" i="1" s="1"/>
  <c r="J18" i="3" s="1"/>
  <c r="I16" i="1"/>
  <c r="H16" i="1"/>
  <c r="H18" i="1" s="1"/>
  <c r="H18" i="3" s="1"/>
  <c r="G16" i="1"/>
  <c r="F16" i="1"/>
  <c r="E16" i="1"/>
  <c r="D16" i="1"/>
  <c r="C16" i="1"/>
  <c r="U14" i="1"/>
  <c r="U41" i="1" s="1"/>
  <c r="T14" i="1"/>
  <c r="T42" i="1" s="1"/>
  <c r="S14" i="1"/>
  <c r="S42" i="1" s="1"/>
  <c r="R14" i="1"/>
  <c r="Q14" i="1"/>
  <c r="Q41" i="1" s="1"/>
  <c r="P14" i="1"/>
  <c r="P41" i="1" s="1"/>
  <c r="O14" i="1"/>
  <c r="O41" i="1" s="1"/>
  <c r="N14" i="1"/>
  <c r="N42" i="1" s="1"/>
  <c r="J14" i="1"/>
  <c r="I14" i="1"/>
  <c r="H14" i="1"/>
  <c r="G14" i="1"/>
  <c r="F14" i="1"/>
  <c r="E14" i="1"/>
  <c r="D14" i="1"/>
  <c r="C14" i="1"/>
  <c r="J13" i="1"/>
  <c r="I13" i="1"/>
  <c r="H13" i="1"/>
  <c r="H13" i="3" s="1"/>
  <c r="G13" i="1"/>
  <c r="F13" i="1"/>
  <c r="E13" i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C10" i="3" s="1"/>
  <c r="U9" i="1"/>
  <c r="T9" i="1"/>
  <c r="S9" i="1"/>
  <c r="R9" i="1"/>
  <c r="Q9" i="1"/>
  <c r="P9" i="1"/>
  <c r="O9" i="1"/>
  <c r="N9" i="1"/>
  <c r="I9" i="1"/>
  <c r="D9" i="1"/>
  <c r="J8" i="1"/>
  <c r="I8" i="1"/>
  <c r="H8" i="1"/>
  <c r="G8" i="1"/>
  <c r="F8" i="1"/>
  <c r="Q37" i="1" s="1"/>
  <c r="E8" i="1"/>
  <c r="D8" i="1"/>
  <c r="O37" i="1" s="1"/>
  <c r="C8" i="1"/>
  <c r="C8" i="3" s="1"/>
  <c r="U7" i="1"/>
  <c r="T7" i="1"/>
  <c r="S7" i="1"/>
  <c r="R7" i="1"/>
  <c r="Q7" i="1"/>
  <c r="P7" i="1"/>
  <c r="O7" i="1"/>
  <c r="N7" i="1"/>
  <c r="J7" i="1"/>
  <c r="J9" i="1" s="1"/>
  <c r="I7" i="1"/>
  <c r="H7" i="1"/>
  <c r="S35" i="1" s="1"/>
  <c r="G7" i="1"/>
  <c r="S30" i="1" s="1"/>
  <c r="F7" i="1"/>
  <c r="E7" i="1"/>
  <c r="D7" i="1"/>
  <c r="C7" i="1"/>
  <c r="U5" i="1"/>
  <c r="T5" i="1"/>
  <c r="S5" i="1"/>
  <c r="N5" i="1"/>
  <c r="J5" i="1"/>
  <c r="I5" i="1"/>
  <c r="I5" i="3" s="1"/>
  <c r="H5" i="1"/>
  <c r="H5" i="3" s="1"/>
  <c r="G5" i="1"/>
  <c r="F5" i="1"/>
  <c r="E5" i="1"/>
  <c r="P5" i="1" s="1"/>
  <c r="D5" i="1"/>
  <c r="O5" i="1" s="1"/>
  <c r="C5" i="1"/>
  <c r="C5" i="3" s="1"/>
  <c r="J9" i="3" l="1"/>
  <c r="J12" i="1"/>
  <c r="U74" i="1"/>
  <c r="U31" i="1"/>
  <c r="F5" i="3"/>
  <c r="F27" i="1"/>
  <c r="J5" i="3"/>
  <c r="J27" i="1"/>
  <c r="F23" i="3"/>
  <c r="F24" i="3"/>
  <c r="F7" i="3"/>
  <c r="F11" i="3"/>
  <c r="Q35" i="1"/>
  <c r="F9" i="1"/>
  <c r="Q30" i="1"/>
  <c r="G5" i="3"/>
  <c r="G27" i="1"/>
  <c r="C9" i="1"/>
  <c r="G9" i="1"/>
  <c r="H8" i="3"/>
  <c r="H9" i="1"/>
  <c r="S36" i="1"/>
  <c r="I9" i="3"/>
  <c r="T31" i="1"/>
  <c r="T74" i="1"/>
  <c r="T38" i="1"/>
  <c r="C82" i="2"/>
  <c r="J8" i="3"/>
  <c r="G10" i="3"/>
  <c r="G38" i="3"/>
  <c r="D82" i="2"/>
  <c r="D69" i="2"/>
  <c r="E13" i="3"/>
  <c r="G8" i="3"/>
  <c r="R37" i="1"/>
  <c r="R36" i="1"/>
  <c r="I13" i="3"/>
  <c r="F10" i="3"/>
  <c r="Q5" i="1"/>
  <c r="C23" i="3"/>
  <c r="C24" i="3"/>
  <c r="C7" i="3"/>
  <c r="C11" i="3"/>
  <c r="H38" i="1"/>
  <c r="F36" i="3"/>
  <c r="Q40" i="1"/>
  <c r="F49" i="1"/>
  <c r="E82" i="2"/>
  <c r="E10" i="3"/>
  <c r="E38" i="1"/>
  <c r="C25" i="2"/>
  <c r="R44" i="2"/>
  <c r="I8" i="3"/>
  <c r="T37" i="1"/>
  <c r="T36" i="1"/>
  <c r="R5" i="1"/>
  <c r="D23" i="3"/>
  <c r="D24" i="3"/>
  <c r="D7" i="3"/>
  <c r="D11" i="3"/>
  <c r="O35" i="1"/>
  <c r="O40" i="1"/>
  <c r="O30" i="1"/>
  <c r="O42" i="1"/>
  <c r="I10" i="3"/>
  <c r="C14" i="3"/>
  <c r="R41" i="1"/>
  <c r="R42" i="1"/>
  <c r="E22" i="3"/>
  <c r="I38" i="1"/>
  <c r="I30" i="3" s="1"/>
  <c r="S37" i="1"/>
  <c r="D5" i="3"/>
  <c r="D27" i="1"/>
  <c r="E23" i="3"/>
  <c r="E24" i="3"/>
  <c r="E7" i="3"/>
  <c r="E11" i="3"/>
  <c r="P35" i="1"/>
  <c r="P40" i="1"/>
  <c r="P30" i="1"/>
  <c r="G16" i="3"/>
  <c r="G18" i="1"/>
  <c r="G18" i="3" s="1"/>
  <c r="C17" i="3"/>
  <c r="C18" i="1"/>
  <c r="C18" i="3" s="1"/>
  <c r="J38" i="3"/>
  <c r="J33" i="3"/>
  <c r="U38" i="1"/>
  <c r="G82" i="2"/>
  <c r="E14" i="3"/>
  <c r="C30" i="3"/>
  <c r="N38" i="1"/>
  <c r="O39" i="1" s="1"/>
  <c r="F38" i="1"/>
  <c r="H32" i="3"/>
  <c r="G24" i="3"/>
  <c r="G7" i="3"/>
  <c r="G11" i="3"/>
  <c r="G23" i="3"/>
  <c r="R35" i="1"/>
  <c r="R40" i="1"/>
  <c r="R30" i="1"/>
  <c r="I18" i="1"/>
  <c r="I18" i="3" s="1"/>
  <c r="C27" i="3"/>
  <c r="N27" i="1"/>
  <c r="P39" i="1"/>
  <c r="E8" i="3"/>
  <c r="P37" i="1"/>
  <c r="P36" i="1"/>
  <c r="I12" i="1"/>
  <c r="G14" i="3"/>
  <c r="I27" i="3"/>
  <c r="T27" i="1"/>
  <c r="I24" i="3"/>
  <c r="I7" i="3"/>
  <c r="I11" i="3"/>
  <c r="I23" i="3"/>
  <c r="T40" i="1"/>
  <c r="T30" i="1"/>
  <c r="T35" i="1"/>
  <c r="D9" i="3"/>
  <c r="D12" i="1"/>
  <c r="O74" i="1"/>
  <c r="E18" i="3"/>
  <c r="Q38" i="1"/>
  <c r="Q39" i="1" s="1"/>
  <c r="AA51" i="2"/>
  <c r="AA48" i="2"/>
  <c r="AA49" i="2"/>
  <c r="J24" i="3"/>
  <c r="J7" i="3"/>
  <c r="J11" i="3"/>
  <c r="J23" i="3"/>
  <c r="U40" i="1"/>
  <c r="U30" i="1"/>
  <c r="U35" i="1"/>
  <c r="E9" i="1"/>
  <c r="G13" i="3"/>
  <c r="I14" i="3"/>
  <c r="C38" i="1"/>
  <c r="R39" i="1"/>
  <c r="F34" i="3"/>
  <c r="I35" i="3"/>
  <c r="E5" i="3"/>
  <c r="E27" i="1"/>
  <c r="I21" i="3"/>
  <c r="D38" i="3"/>
  <c r="S38" i="1"/>
  <c r="S39" i="1" s="1"/>
  <c r="O31" i="1"/>
  <c r="D33" i="3"/>
  <c r="P55" i="1"/>
  <c r="P53" i="1"/>
  <c r="C35" i="3"/>
  <c r="I37" i="3"/>
  <c r="S41" i="1"/>
  <c r="S53" i="2"/>
  <c r="U74" i="2"/>
  <c r="S54" i="2"/>
  <c r="S55" i="2"/>
  <c r="I82" i="2"/>
  <c r="Y52" i="2"/>
  <c r="Y51" i="2"/>
  <c r="J14" i="3"/>
  <c r="J17" i="3"/>
  <c r="F18" i="3"/>
  <c r="J21" i="3"/>
  <c r="F22" i="3"/>
  <c r="F29" i="3"/>
  <c r="J30" i="3"/>
  <c r="G31" i="3"/>
  <c r="C32" i="3"/>
  <c r="G34" i="3"/>
  <c r="D35" i="3"/>
  <c r="Q36" i="1"/>
  <c r="J37" i="3"/>
  <c r="T41" i="1"/>
  <c r="P42" i="1"/>
  <c r="T53" i="2"/>
  <c r="T50" i="2"/>
  <c r="G25" i="2"/>
  <c r="F38" i="2"/>
  <c r="J51" i="2"/>
  <c r="S43" i="2"/>
  <c r="T49" i="2"/>
  <c r="C80" i="2"/>
  <c r="C13" i="3"/>
  <c r="C16" i="3"/>
  <c r="G22" i="3"/>
  <c r="G29" i="3"/>
  <c r="H31" i="3"/>
  <c r="D32" i="3"/>
  <c r="H34" i="3"/>
  <c r="E35" i="3"/>
  <c r="Q42" i="1"/>
  <c r="U53" i="1"/>
  <c r="U55" i="1"/>
  <c r="U53" i="2"/>
  <c r="H25" i="2"/>
  <c r="U55" i="2"/>
  <c r="U54" i="2"/>
  <c r="T43" i="2"/>
  <c r="X49" i="2"/>
  <c r="R50" i="2"/>
  <c r="D80" i="2"/>
  <c r="C48" i="6"/>
  <c r="H24" i="3"/>
  <c r="H7" i="3"/>
  <c r="H11" i="3"/>
  <c r="H23" i="3"/>
  <c r="D8" i="3"/>
  <c r="H10" i="3"/>
  <c r="D13" i="3"/>
  <c r="D16" i="3"/>
  <c r="H22" i="3"/>
  <c r="H29" i="3"/>
  <c r="I31" i="3"/>
  <c r="E32" i="3"/>
  <c r="F35" i="3"/>
  <c r="C36" i="3"/>
  <c r="C54" i="1"/>
  <c r="V50" i="2"/>
  <c r="J22" i="2"/>
  <c r="I25" i="2"/>
  <c r="V55" i="2"/>
  <c r="V54" i="2"/>
  <c r="U43" i="2"/>
  <c r="AB48" i="2"/>
  <c r="V49" i="2"/>
  <c r="E80" i="2"/>
  <c r="D48" i="6"/>
  <c r="E16" i="3"/>
  <c r="I22" i="3"/>
  <c r="I29" i="3"/>
  <c r="J31" i="3"/>
  <c r="F32" i="3"/>
  <c r="J34" i="3"/>
  <c r="G35" i="3"/>
  <c r="D36" i="3"/>
  <c r="D54" i="1"/>
  <c r="W53" i="2"/>
  <c r="K22" i="2"/>
  <c r="W54" i="2"/>
  <c r="V43" i="2"/>
  <c r="Z49" i="2"/>
  <c r="U50" i="2"/>
  <c r="H68" i="2"/>
  <c r="W60" i="2"/>
  <c r="W50" i="2"/>
  <c r="F80" i="2"/>
  <c r="U60" i="2"/>
  <c r="E48" i="6"/>
  <c r="F8" i="3"/>
  <c r="J10" i="3"/>
  <c r="F13" i="3"/>
  <c r="F16" i="3"/>
  <c r="J22" i="3"/>
  <c r="J29" i="3"/>
  <c r="G32" i="3"/>
  <c r="C33" i="3"/>
  <c r="O34" i="1"/>
  <c r="H35" i="3"/>
  <c r="E36" i="3"/>
  <c r="U36" i="1"/>
  <c r="E54" i="1"/>
  <c r="X53" i="2"/>
  <c r="L22" i="2"/>
  <c r="X55" i="2"/>
  <c r="X54" i="2"/>
  <c r="F29" i="2"/>
  <c r="F31" i="2" s="1"/>
  <c r="R52" i="2"/>
  <c r="W43" i="2"/>
  <c r="S47" i="2"/>
  <c r="AB49" i="2"/>
  <c r="I64" i="2"/>
  <c r="X50" i="2"/>
  <c r="Y50" i="2"/>
  <c r="G80" i="2"/>
  <c r="F54" i="1"/>
  <c r="Q55" i="1" s="1"/>
  <c r="Z48" i="2"/>
  <c r="Y48" i="2"/>
  <c r="T47" i="2"/>
  <c r="J68" i="2"/>
  <c r="Y60" i="2"/>
  <c r="H80" i="2"/>
  <c r="H48" i="6"/>
  <c r="H78" i="6"/>
  <c r="F78" i="6"/>
  <c r="D14" i="3"/>
  <c r="H16" i="3"/>
  <c r="D17" i="3"/>
  <c r="D21" i="3"/>
  <c r="D30" i="3"/>
  <c r="I32" i="3"/>
  <c r="E33" i="3"/>
  <c r="J35" i="3"/>
  <c r="G36" i="3"/>
  <c r="D37" i="3"/>
  <c r="N41" i="1"/>
  <c r="G49" i="1"/>
  <c r="N53" i="1"/>
  <c r="G54" i="1"/>
  <c r="S34" i="1" s="1"/>
  <c r="N55" i="1"/>
  <c r="Z53" i="2"/>
  <c r="Z52" i="2"/>
  <c r="Z55" i="2"/>
  <c r="M25" i="2"/>
  <c r="Y43" i="2"/>
  <c r="V53" i="2"/>
  <c r="T54" i="2"/>
  <c r="I80" i="2"/>
  <c r="I24" i="6"/>
  <c r="I48" i="6" s="1"/>
  <c r="I78" i="6"/>
  <c r="I16" i="3"/>
  <c r="E17" i="3"/>
  <c r="E21" i="3"/>
  <c r="E30" i="3"/>
  <c r="J32" i="3"/>
  <c r="F33" i="3"/>
  <c r="H36" i="3"/>
  <c r="E37" i="3"/>
  <c r="U37" i="1"/>
  <c r="S40" i="1"/>
  <c r="O45" i="1"/>
  <c r="H49" i="1"/>
  <c r="O53" i="1"/>
  <c r="H54" i="1"/>
  <c r="S45" i="1" s="1"/>
  <c r="O55" i="1"/>
  <c r="AA50" i="2"/>
  <c r="AA52" i="2"/>
  <c r="AA55" i="2"/>
  <c r="U47" i="2"/>
  <c r="Z43" i="2"/>
  <c r="Y47" i="2"/>
  <c r="U52" i="2"/>
  <c r="Y53" i="2"/>
  <c r="W55" i="2"/>
  <c r="J81" i="2"/>
  <c r="X67" i="2"/>
  <c r="G48" i="6"/>
  <c r="G79" i="6" s="1"/>
  <c r="J78" i="6"/>
  <c r="J79" i="6" s="1"/>
  <c r="J13" i="3"/>
  <c r="F14" i="3"/>
  <c r="J16" i="3"/>
  <c r="F17" i="3"/>
  <c r="F21" i="3"/>
  <c r="F30" i="3"/>
  <c r="C31" i="3"/>
  <c r="G33" i="3"/>
  <c r="C34" i="3"/>
  <c r="F37" i="3"/>
  <c r="I49" i="1"/>
  <c r="I54" i="1"/>
  <c r="T53" i="1" s="1"/>
  <c r="AB52" i="2"/>
  <c r="AB55" i="2"/>
  <c r="AB53" i="2"/>
  <c r="D22" i="2"/>
  <c r="D40" i="2"/>
  <c r="S18" i="2" s="1"/>
  <c r="S40" i="2" s="1"/>
  <c r="F51" i="2"/>
  <c r="V47" i="2"/>
  <c r="AA43" i="2"/>
  <c r="V51" i="2"/>
  <c r="Z47" i="2"/>
  <c r="V52" i="2"/>
  <c r="AA53" i="2"/>
  <c r="Y55" i="2"/>
  <c r="K24" i="6"/>
  <c r="K78" i="6"/>
  <c r="G17" i="3"/>
  <c r="G21" i="3"/>
  <c r="C22" i="3"/>
  <c r="C29" i="3"/>
  <c r="G30" i="3"/>
  <c r="D31" i="3"/>
  <c r="H33" i="3"/>
  <c r="D34" i="3"/>
  <c r="T34" i="1"/>
  <c r="J36" i="3"/>
  <c r="G37" i="3"/>
  <c r="J49" i="1"/>
  <c r="J54" i="1"/>
  <c r="M65" i="2"/>
  <c r="L65" i="2"/>
  <c r="K65" i="2"/>
  <c r="E22" i="2"/>
  <c r="Z34" i="2"/>
  <c r="W52" i="2"/>
  <c r="AB43" i="2"/>
  <c r="V44" i="2"/>
  <c r="AA47" i="2"/>
  <c r="S60" i="2"/>
  <c r="D10" i="3"/>
  <c r="H14" i="3"/>
  <c r="H17" i="3"/>
  <c r="D18" i="1"/>
  <c r="D18" i="3" s="1"/>
  <c r="H21" i="3"/>
  <c r="D22" i="3"/>
  <c r="H27" i="1"/>
  <c r="D29" i="3"/>
  <c r="H30" i="3"/>
  <c r="E31" i="3"/>
  <c r="I33" i="3"/>
  <c r="E34" i="3"/>
  <c r="U34" i="1"/>
  <c r="O36" i="1"/>
  <c r="H37" i="3"/>
  <c r="R53" i="2"/>
  <c r="U44" i="2"/>
  <c r="U83" i="2"/>
  <c r="R55" i="2"/>
  <c r="H82" i="2"/>
  <c r="H69" i="2"/>
  <c r="X47" i="2"/>
  <c r="W44" i="2"/>
  <c r="X51" i="2"/>
  <c r="AB47" i="2"/>
  <c r="C64" i="2"/>
  <c r="C68" i="2" s="1"/>
  <c r="C69" i="2" s="1"/>
  <c r="S49" i="2"/>
  <c r="R49" i="2"/>
  <c r="I9" i="4"/>
  <c r="I18" i="4" s="1"/>
  <c r="I19" i="4" s="1"/>
  <c r="H18" i="4"/>
  <c r="H19" i="4" s="1"/>
  <c r="M48" i="6"/>
  <c r="C63" i="2"/>
  <c r="E64" i="2"/>
  <c r="G18" i="4"/>
  <c r="G19" i="4" s="1"/>
  <c r="D63" i="2"/>
  <c r="C81" i="2"/>
  <c r="E63" i="2"/>
  <c r="G64" i="2"/>
  <c r="D81" i="2"/>
  <c r="X59" i="2"/>
  <c r="F63" i="2"/>
  <c r="E81" i="2"/>
  <c r="G63" i="2"/>
  <c r="F81" i="2"/>
  <c r="H63" i="2"/>
  <c r="G81" i="2"/>
  <c r="H81" i="2"/>
  <c r="K57" i="2"/>
  <c r="K64" i="2" s="1"/>
  <c r="L59" i="2"/>
  <c r="J63" i="2"/>
  <c r="I81" i="2"/>
  <c r="H12" i="4"/>
  <c r="K63" i="2"/>
  <c r="J55" i="1" l="1"/>
  <c r="U46" i="1"/>
  <c r="R60" i="2"/>
  <c r="E55" i="1"/>
  <c r="P46" i="1"/>
  <c r="W74" i="2"/>
  <c r="H29" i="2"/>
  <c r="H38" i="2"/>
  <c r="I12" i="3"/>
  <c r="T64" i="1"/>
  <c r="I15" i="1"/>
  <c r="I15" i="3" s="1"/>
  <c r="I25" i="1"/>
  <c r="Q45" i="1"/>
  <c r="T45" i="1"/>
  <c r="H38" i="3"/>
  <c r="H56" i="1"/>
  <c r="R53" i="1"/>
  <c r="G9" i="3"/>
  <c r="R74" i="1"/>
  <c r="R31" i="1"/>
  <c r="G12" i="1"/>
  <c r="J27" i="3"/>
  <c r="U27" i="1"/>
  <c r="S59" i="2"/>
  <c r="S67" i="2"/>
  <c r="I68" i="2"/>
  <c r="I69" i="2" s="1"/>
  <c r="X60" i="2"/>
  <c r="R55" i="1"/>
  <c r="C9" i="3"/>
  <c r="N74" i="1"/>
  <c r="N75" i="1" s="1"/>
  <c r="N76" i="1" s="1"/>
  <c r="N31" i="1"/>
  <c r="C12" i="1"/>
  <c r="W67" i="2"/>
  <c r="W59" i="2"/>
  <c r="I36" i="3"/>
  <c r="C55" i="1"/>
  <c r="N46" i="1"/>
  <c r="N45" i="1"/>
  <c r="I34" i="3"/>
  <c r="C38" i="3"/>
  <c r="U39" i="1"/>
  <c r="Q53" i="1"/>
  <c r="G27" i="3"/>
  <c r="R27" i="1"/>
  <c r="F27" i="3"/>
  <c r="Q27" i="1"/>
  <c r="AB74" i="2"/>
  <c r="M38" i="2"/>
  <c r="M29" i="2"/>
  <c r="J49" i="3"/>
  <c r="I54" i="3"/>
  <c r="I55" i="1"/>
  <c r="T46" i="1"/>
  <c r="J80" i="2"/>
  <c r="J82" i="2"/>
  <c r="J69" i="2"/>
  <c r="T55" i="1"/>
  <c r="U75" i="2"/>
  <c r="U45" i="2"/>
  <c r="U19" i="2"/>
  <c r="U23" i="2" s="1"/>
  <c r="F39" i="2"/>
  <c r="T39" i="1"/>
  <c r="F55" i="1"/>
  <c r="Q46" i="1"/>
  <c r="V67" i="2"/>
  <c r="V59" i="2"/>
  <c r="E9" i="3"/>
  <c r="P74" i="1"/>
  <c r="P31" i="1"/>
  <c r="E12" i="1"/>
  <c r="R67" i="2"/>
  <c r="R68" i="2"/>
  <c r="R59" i="2"/>
  <c r="H27" i="3"/>
  <c r="S27" i="1"/>
  <c r="I49" i="3"/>
  <c r="H55" i="1"/>
  <c r="S46" i="1"/>
  <c r="I79" i="6"/>
  <c r="H79" i="6"/>
  <c r="K25" i="2"/>
  <c r="Z44" i="2"/>
  <c r="E38" i="3"/>
  <c r="T75" i="1"/>
  <c r="T76" i="1" s="1"/>
  <c r="F9" i="3"/>
  <c r="Q74" i="1"/>
  <c r="Q31" i="1"/>
  <c r="F12" i="1"/>
  <c r="H13" i="4"/>
  <c r="I12" i="4"/>
  <c r="I13" i="4" s="1"/>
  <c r="U67" i="2"/>
  <c r="U61" i="2"/>
  <c r="U68" i="2"/>
  <c r="U69" i="2"/>
  <c r="U59" i="2"/>
  <c r="F38" i="3"/>
  <c r="F56" i="1"/>
  <c r="E29" i="3"/>
  <c r="S53" i="1"/>
  <c r="G55" i="1"/>
  <c r="G54" i="3" s="1"/>
  <c r="R46" i="1"/>
  <c r="V74" i="2"/>
  <c r="G29" i="2"/>
  <c r="G38" i="2"/>
  <c r="E25" i="2"/>
  <c r="T44" i="2"/>
  <c r="F82" i="2"/>
  <c r="F69" i="2"/>
  <c r="Q34" i="1"/>
  <c r="P45" i="1"/>
  <c r="O75" i="1"/>
  <c r="O76" i="1" s="1"/>
  <c r="C37" i="3"/>
  <c r="F31" i="3"/>
  <c r="D27" i="3"/>
  <c r="O27" i="1"/>
  <c r="R74" i="2"/>
  <c r="C38" i="2"/>
  <c r="C29" i="2"/>
  <c r="F49" i="3"/>
  <c r="S55" i="1"/>
  <c r="U75" i="1"/>
  <c r="U76" i="1" s="1"/>
  <c r="Y67" i="2"/>
  <c r="Y59" i="2"/>
  <c r="L63" i="2"/>
  <c r="M59" i="2"/>
  <c r="L57" i="2"/>
  <c r="L64" i="2" s="1"/>
  <c r="U84" i="2"/>
  <c r="U85" i="2" s="1"/>
  <c r="L25" i="2"/>
  <c r="AA44" i="2"/>
  <c r="D54" i="3"/>
  <c r="D55" i="1"/>
  <c r="O46" i="1"/>
  <c r="P34" i="1"/>
  <c r="X74" i="2"/>
  <c r="I29" i="2"/>
  <c r="I38" i="2"/>
  <c r="E27" i="3"/>
  <c r="P27" i="1"/>
  <c r="D12" i="3"/>
  <c r="D15" i="1"/>
  <c r="D15" i="3" s="1"/>
  <c r="D25" i="1"/>
  <c r="O64" i="1"/>
  <c r="J12" i="3"/>
  <c r="U64" i="1"/>
  <c r="J15" i="1"/>
  <c r="J15" i="3" s="1"/>
  <c r="J25" i="1"/>
  <c r="T60" i="2"/>
  <c r="E68" i="2"/>
  <c r="E69" i="2" s="1"/>
  <c r="V60" i="2"/>
  <c r="G68" i="2"/>
  <c r="G69" i="2" s="1"/>
  <c r="D25" i="2"/>
  <c r="S44" i="2"/>
  <c r="H49" i="3"/>
  <c r="J25" i="2"/>
  <c r="Y44" i="2"/>
  <c r="U45" i="1"/>
  <c r="R34" i="1"/>
  <c r="R45" i="1"/>
  <c r="H9" i="3"/>
  <c r="S74" i="1"/>
  <c r="S31" i="1"/>
  <c r="H12" i="1"/>
  <c r="T59" i="2"/>
  <c r="T67" i="2"/>
  <c r="Q24" i="6"/>
  <c r="K48" i="6"/>
  <c r="K79" i="6" s="1"/>
  <c r="I38" i="3"/>
  <c r="I56" i="1"/>
  <c r="C55" i="3" l="1"/>
  <c r="C58" i="3"/>
  <c r="C50" i="3"/>
  <c r="C42" i="3"/>
  <c r="C44" i="3"/>
  <c r="C41" i="3"/>
  <c r="C52" i="3"/>
  <c r="C40" i="3"/>
  <c r="C49" i="3"/>
  <c r="C46" i="3"/>
  <c r="C45" i="3"/>
  <c r="C51" i="3"/>
  <c r="C43" i="3"/>
  <c r="C53" i="3"/>
  <c r="C47" i="3"/>
  <c r="C48" i="3"/>
  <c r="W75" i="2"/>
  <c r="W45" i="2"/>
  <c r="W19" i="2"/>
  <c r="W23" i="2" s="1"/>
  <c r="H39" i="2"/>
  <c r="G31" i="2"/>
  <c r="V83" i="2"/>
  <c r="V84" i="2" s="1"/>
  <c r="V85" i="2" s="1"/>
  <c r="Z74" i="2"/>
  <c r="K29" i="2"/>
  <c r="K38" i="2"/>
  <c r="C54" i="3"/>
  <c r="R75" i="1"/>
  <c r="R76" i="1" s="1"/>
  <c r="H31" i="2"/>
  <c r="W83" i="2"/>
  <c r="W84" i="2" s="1"/>
  <c r="W85" i="2" s="1"/>
  <c r="J25" i="3"/>
  <c r="J26" i="1"/>
  <c r="U32" i="1"/>
  <c r="U65" i="1"/>
  <c r="U6" i="1"/>
  <c r="U48" i="1"/>
  <c r="U56" i="1"/>
  <c r="AB75" i="2"/>
  <c r="AB45" i="2"/>
  <c r="AB19" i="2"/>
  <c r="M39" i="2"/>
  <c r="Y74" i="2"/>
  <c r="J29" i="2"/>
  <c r="J38" i="2"/>
  <c r="D55" i="3"/>
  <c r="D58" i="3"/>
  <c r="D50" i="3"/>
  <c r="D45" i="3"/>
  <c r="D48" i="3"/>
  <c r="D52" i="3"/>
  <c r="D49" i="3"/>
  <c r="D53" i="3"/>
  <c r="D56" i="1"/>
  <c r="D43" i="3"/>
  <c r="D42" i="3"/>
  <c r="D44" i="3"/>
  <c r="D41" i="3"/>
  <c r="D51" i="3"/>
  <c r="D46" i="3"/>
  <c r="D47" i="3"/>
  <c r="D40" i="3"/>
  <c r="F55" i="3"/>
  <c r="F58" i="3"/>
  <c r="F50" i="3"/>
  <c r="F42" i="3"/>
  <c r="F40" i="3"/>
  <c r="F46" i="3"/>
  <c r="F43" i="3"/>
  <c r="F53" i="3"/>
  <c r="F51" i="3"/>
  <c r="F47" i="3"/>
  <c r="F48" i="3"/>
  <c r="F44" i="3"/>
  <c r="F41" i="3"/>
  <c r="F52" i="3"/>
  <c r="F45" i="3"/>
  <c r="F54" i="3"/>
  <c r="U62" i="2"/>
  <c r="U70" i="2"/>
  <c r="U25" i="2"/>
  <c r="U46" i="2"/>
  <c r="E55" i="3"/>
  <c r="E58" i="3"/>
  <c r="E50" i="3"/>
  <c r="E53" i="3"/>
  <c r="E43" i="3"/>
  <c r="E44" i="3"/>
  <c r="E47" i="3"/>
  <c r="E41" i="3"/>
  <c r="E42" i="3"/>
  <c r="E49" i="3"/>
  <c r="E52" i="3"/>
  <c r="E46" i="3"/>
  <c r="E40" i="3"/>
  <c r="E51" i="3"/>
  <c r="E48" i="3"/>
  <c r="E45" i="3"/>
  <c r="AA74" i="2"/>
  <c r="L29" i="2"/>
  <c r="L38" i="2"/>
  <c r="F12" i="3"/>
  <c r="F25" i="1"/>
  <c r="Q64" i="1"/>
  <c r="F15" i="1"/>
  <c r="F15" i="3" s="1"/>
  <c r="W68" i="2"/>
  <c r="E54" i="3"/>
  <c r="H58" i="3"/>
  <c r="H50" i="3"/>
  <c r="H55" i="3"/>
  <c r="H47" i="3"/>
  <c r="H53" i="3"/>
  <c r="H51" i="3"/>
  <c r="H52" i="3"/>
  <c r="H41" i="3"/>
  <c r="H42" i="3"/>
  <c r="H40" i="3"/>
  <c r="H44" i="3"/>
  <c r="H45" i="3"/>
  <c r="H46" i="3"/>
  <c r="H48" i="3"/>
  <c r="H43" i="3"/>
  <c r="P75" i="1"/>
  <c r="P76" i="1" s="1"/>
  <c r="G12" i="3"/>
  <c r="G25" i="1"/>
  <c r="R64" i="1"/>
  <c r="G15" i="1"/>
  <c r="G15" i="3" s="1"/>
  <c r="V75" i="2"/>
  <c r="V45" i="2"/>
  <c r="V19" i="2"/>
  <c r="V23" i="2" s="1"/>
  <c r="G39" i="2"/>
  <c r="H12" i="3"/>
  <c r="H25" i="1"/>
  <c r="S64" i="1"/>
  <c r="H15" i="1"/>
  <c r="H15" i="3" s="1"/>
  <c r="S74" i="2"/>
  <c r="D38" i="2"/>
  <c r="D29" i="2"/>
  <c r="D25" i="3"/>
  <c r="D26" i="1"/>
  <c r="O32" i="1"/>
  <c r="O65" i="1"/>
  <c r="O6" i="1"/>
  <c r="O56" i="1"/>
  <c r="O48" i="1"/>
  <c r="G58" i="3"/>
  <c r="G50" i="3"/>
  <c r="G55" i="3"/>
  <c r="G41" i="3"/>
  <c r="G51" i="3"/>
  <c r="G45" i="3"/>
  <c r="G43" i="3"/>
  <c r="G47" i="3"/>
  <c r="G48" i="3"/>
  <c r="G40" i="3"/>
  <c r="G53" i="3"/>
  <c r="G42" i="3"/>
  <c r="G52" i="3"/>
  <c r="G56" i="1"/>
  <c r="G44" i="3"/>
  <c r="G46" i="3"/>
  <c r="E12" i="3"/>
  <c r="E25" i="1"/>
  <c r="P64" i="1"/>
  <c r="E15" i="1"/>
  <c r="E15" i="3" s="1"/>
  <c r="S75" i="1"/>
  <c r="S76" i="1" s="1"/>
  <c r="G49" i="3"/>
  <c r="Q75" i="1"/>
  <c r="Q76" i="1" s="1"/>
  <c r="H54" i="3"/>
  <c r="I58" i="3"/>
  <c r="I50" i="3"/>
  <c r="I55" i="3"/>
  <c r="I42" i="3"/>
  <c r="I44" i="3"/>
  <c r="I51" i="3"/>
  <c r="I46" i="3"/>
  <c r="I48" i="3"/>
  <c r="I41" i="3"/>
  <c r="I45" i="3"/>
  <c r="I40" i="3"/>
  <c r="I52" i="3"/>
  <c r="I43" i="3"/>
  <c r="I53" i="3"/>
  <c r="I47" i="3"/>
  <c r="C56" i="1"/>
  <c r="I25" i="3"/>
  <c r="I26" i="1"/>
  <c r="T32" i="1"/>
  <c r="T65" i="1"/>
  <c r="T6" i="1"/>
  <c r="T56" i="1"/>
  <c r="T48" i="1"/>
  <c r="J58" i="3"/>
  <c r="J50" i="3"/>
  <c r="J55" i="3"/>
  <c r="J47" i="3"/>
  <c r="J45" i="3"/>
  <c r="J42" i="3"/>
  <c r="J52" i="3"/>
  <c r="J48" i="3"/>
  <c r="J44" i="3"/>
  <c r="J46" i="3"/>
  <c r="J53" i="3"/>
  <c r="J56" i="1"/>
  <c r="J40" i="3"/>
  <c r="J41" i="3"/>
  <c r="J51" i="3"/>
  <c r="J43" i="3"/>
  <c r="X75" i="2"/>
  <c r="X45" i="2"/>
  <c r="X19" i="2"/>
  <c r="X23" i="2" s="1"/>
  <c r="I39" i="2"/>
  <c r="X68" i="2"/>
  <c r="C31" i="2"/>
  <c r="R83" i="2"/>
  <c r="R84" i="2" s="1"/>
  <c r="R85" i="2" s="1"/>
  <c r="C12" i="3"/>
  <c r="N64" i="1"/>
  <c r="C25" i="1"/>
  <c r="C15" i="1"/>
  <c r="C15" i="3" s="1"/>
  <c r="J54" i="3"/>
  <c r="M57" i="2"/>
  <c r="M64" i="2" s="1"/>
  <c r="M68" i="2" s="1"/>
  <c r="M63" i="2"/>
  <c r="I31" i="2"/>
  <c r="X83" i="2"/>
  <c r="X84" i="2" s="1"/>
  <c r="X85" i="2" s="1"/>
  <c r="R75" i="2"/>
  <c r="C39" i="2"/>
  <c r="R45" i="2"/>
  <c r="R19" i="2"/>
  <c r="R23" i="2" s="1"/>
  <c r="T74" i="2"/>
  <c r="E29" i="2"/>
  <c r="E38" i="2"/>
  <c r="E56" i="1"/>
  <c r="V68" i="2"/>
  <c r="M30" i="2"/>
  <c r="AB22" i="2" s="1"/>
  <c r="M31" i="2"/>
  <c r="G9" i="2" s="1"/>
  <c r="M66" i="2" s="1"/>
  <c r="AB83" i="2"/>
  <c r="AB84" i="2" s="1"/>
  <c r="AB85" i="2" s="1"/>
  <c r="K30" i="2" l="1"/>
  <c r="Z22" i="2" s="1"/>
  <c r="Z83" i="2"/>
  <c r="Z84" i="2" s="1"/>
  <c r="Z85" i="2" s="1"/>
  <c r="T75" i="2"/>
  <c r="E39" i="2"/>
  <c r="T45" i="2"/>
  <c r="T19" i="2"/>
  <c r="T23" i="2" s="1"/>
  <c r="T68" i="2"/>
  <c r="U71" i="2"/>
  <c r="U72" i="2"/>
  <c r="U76" i="2"/>
  <c r="U63" i="2"/>
  <c r="U64" i="2"/>
  <c r="U31" i="2"/>
  <c r="U35" i="2" s="1"/>
  <c r="T11" i="1"/>
  <c r="T8" i="1"/>
  <c r="AB60" i="2"/>
  <c r="X69" i="2"/>
  <c r="X61" i="2"/>
  <c r="H25" i="3"/>
  <c r="H26" i="1"/>
  <c r="S32" i="1"/>
  <c r="S65" i="1"/>
  <c r="S6" i="1"/>
  <c r="S56" i="1"/>
  <c r="S48" i="1"/>
  <c r="AB59" i="2"/>
  <c r="AB61" i="2"/>
  <c r="I26" i="3"/>
  <c r="T47" i="1"/>
  <c r="T57" i="1"/>
  <c r="U8" i="1"/>
  <c r="U11" i="1" s="1"/>
  <c r="J26" i="3"/>
  <c r="U57" i="1"/>
  <c r="U47" i="1"/>
  <c r="Z45" i="2"/>
  <c r="Z75" i="2"/>
  <c r="Z19" i="2"/>
  <c r="Z23" i="2" s="1"/>
  <c r="K39" i="2"/>
  <c r="Z61" i="2" s="1"/>
  <c r="X62" i="2"/>
  <c r="X70" i="2"/>
  <c r="X25" i="2"/>
  <c r="X46" i="2"/>
  <c r="O8" i="1"/>
  <c r="O11" i="1" s="1"/>
  <c r="V69" i="2"/>
  <c r="V61" i="2"/>
  <c r="V62" i="2"/>
  <c r="V70" i="2"/>
  <c r="V46" i="2"/>
  <c r="V25" i="2"/>
  <c r="W69" i="2"/>
  <c r="W61" i="2"/>
  <c r="W62" i="2"/>
  <c r="W70" i="2"/>
  <c r="W46" i="2"/>
  <c r="W25" i="2"/>
  <c r="D26" i="3"/>
  <c r="O57" i="1"/>
  <c r="O47" i="1"/>
  <c r="J31" i="2"/>
  <c r="D9" i="2" s="1"/>
  <c r="Y83" i="2"/>
  <c r="Y84" i="2" s="1"/>
  <c r="Y85" i="2" s="1"/>
  <c r="R70" i="2"/>
  <c r="R62" i="2"/>
  <c r="R25" i="2"/>
  <c r="R46" i="2"/>
  <c r="C25" i="3"/>
  <c r="C26" i="1"/>
  <c r="N32" i="1"/>
  <c r="N65" i="1"/>
  <c r="N6" i="1"/>
  <c r="N48" i="1"/>
  <c r="N56" i="1"/>
  <c r="E25" i="3"/>
  <c r="P32" i="1"/>
  <c r="P65" i="1"/>
  <c r="P6" i="1"/>
  <c r="E26" i="1"/>
  <c r="P48" i="1"/>
  <c r="P56" i="1"/>
  <c r="F25" i="3"/>
  <c r="Q65" i="1"/>
  <c r="F26" i="1"/>
  <c r="Q6" i="1"/>
  <c r="Q32" i="1"/>
  <c r="Q56" i="1"/>
  <c r="Q48" i="1"/>
  <c r="E31" i="2"/>
  <c r="T83" i="2"/>
  <c r="T84" i="2" s="1"/>
  <c r="T85" i="2" s="1"/>
  <c r="Y75" i="2"/>
  <c r="Y45" i="2"/>
  <c r="Y19" i="2"/>
  <c r="Y23" i="2" s="1"/>
  <c r="J39" i="2"/>
  <c r="Y68" i="2"/>
  <c r="D31" i="2"/>
  <c r="S83" i="2"/>
  <c r="S84" i="2" s="1"/>
  <c r="S85" i="2" s="1"/>
  <c r="S75" i="2"/>
  <c r="D39" i="2"/>
  <c r="S45" i="2"/>
  <c r="S19" i="2"/>
  <c r="S23" i="2" s="1"/>
  <c r="S68" i="2"/>
  <c r="G25" i="3"/>
  <c r="R65" i="1"/>
  <c r="G26" i="1"/>
  <c r="R32" i="1"/>
  <c r="R6" i="1"/>
  <c r="R48" i="1"/>
  <c r="R56" i="1"/>
  <c r="AA75" i="2"/>
  <c r="AA45" i="2"/>
  <c r="AA19" i="2"/>
  <c r="L39" i="2"/>
  <c r="AA61" i="2" s="1"/>
  <c r="AB23" i="2"/>
  <c r="R69" i="2"/>
  <c r="R61" i="2"/>
  <c r="L30" i="2"/>
  <c r="AA22" i="2" s="1"/>
  <c r="AA83" i="2"/>
  <c r="AA84" i="2" s="1"/>
  <c r="AA85" i="2" s="1"/>
  <c r="U66" i="1" l="1"/>
  <c r="U58" i="1"/>
  <c r="U33" i="1"/>
  <c r="U49" i="1"/>
  <c r="U13" i="1"/>
  <c r="O13" i="1"/>
  <c r="O66" i="1"/>
  <c r="O58" i="1"/>
  <c r="O33" i="1"/>
  <c r="O49" i="1"/>
  <c r="G26" i="3"/>
  <c r="R47" i="1"/>
  <c r="R57" i="1"/>
  <c r="Y62" i="2"/>
  <c r="Y70" i="2"/>
  <c r="Y25" i="2"/>
  <c r="Y46" i="2"/>
  <c r="C26" i="3"/>
  <c r="N57" i="1"/>
  <c r="N47" i="1"/>
  <c r="S11" i="1"/>
  <c r="S8" i="1"/>
  <c r="E26" i="3"/>
  <c r="P47" i="1"/>
  <c r="P57" i="1"/>
  <c r="X76" i="2"/>
  <c r="X63" i="2"/>
  <c r="X64" i="2"/>
  <c r="X71" i="2"/>
  <c r="X72" i="2"/>
  <c r="X31" i="2"/>
  <c r="X35" i="2" s="1"/>
  <c r="AB62" i="2"/>
  <c r="AB25" i="2"/>
  <c r="AB46" i="2"/>
  <c r="P11" i="1"/>
  <c r="P8" i="1"/>
  <c r="R63" i="2"/>
  <c r="R64" i="2"/>
  <c r="R71" i="2"/>
  <c r="R72" i="2"/>
  <c r="R31" i="2"/>
  <c r="R35" i="2" s="1"/>
  <c r="H26" i="3"/>
  <c r="S47" i="1"/>
  <c r="S57" i="1"/>
  <c r="AA23" i="2"/>
  <c r="V72" i="2"/>
  <c r="V76" i="2"/>
  <c r="V63" i="2"/>
  <c r="V64" i="2"/>
  <c r="V71" i="2"/>
  <c r="V31" i="2"/>
  <c r="V35" i="2" s="1"/>
  <c r="T70" i="2"/>
  <c r="T62" i="2"/>
  <c r="T25" i="2"/>
  <c r="T46" i="2"/>
  <c r="S70" i="2"/>
  <c r="S46" i="2"/>
  <c r="S62" i="2"/>
  <c r="S25" i="2"/>
  <c r="S69" i="2"/>
  <c r="S61" i="2"/>
  <c r="Z62" i="2"/>
  <c r="Z25" i="2"/>
  <c r="Z46" i="2"/>
  <c r="T69" i="2"/>
  <c r="T61" i="2"/>
  <c r="Q11" i="1"/>
  <c r="Q8" i="1"/>
  <c r="F26" i="3"/>
  <c r="Q47" i="1"/>
  <c r="Q57" i="1"/>
  <c r="N8" i="1"/>
  <c r="N11" i="1" s="1"/>
  <c r="T66" i="1"/>
  <c r="T58" i="1"/>
  <c r="T33" i="1"/>
  <c r="T49" i="1"/>
  <c r="T13" i="1"/>
  <c r="K31" i="2"/>
  <c r="E9" i="2" s="1"/>
  <c r="K66" i="2" s="1"/>
  <c r="R8" i="1"/>
  <c r="R11" i="1" s="1"/>
  <c r="L31" i="2"/>
  <c r="F9" i="2" s="1"/>
  <c r="L66" i="2" s="1"/>
  <c r="Y61" i="2"/>
  <c r="Y69" i="2"/>
  <c r="W76" i="2"/>
  <c r="W63" i="2"/>
  <c r="W64" i="2"/>
  <c r="W71" i="2"/>
  <c r="W72" i="2"/>
  <c r="W31" i="2"/>
  <c r="W35" i="2" s="1"/>
  <c r="N49" i="1" l="1"/>
  <c r="N66" i="1"/>
  <c r="N58" i="1"/>
  <c r="N33" i="1"/>
  <c r="N13" i="1"/>
  <c r="R66" i="1"/>
  <c r="R58" i="1"/>
  <c r="R33" i="1"/>
  <c r="R49" i="1"/>
  <c r="R13" i="1"/>
  <c r="P66" i="1"/>
  <c r="P58" i="1"/>
  <c r="P33" i="1"/>
  <c r="P49" i="1"/>
  <c r="P13" i="1"/>
  <c r="AA60" i="2"/>
  <c r="AA59" i="2"/>
  <c r="L68" i="2"/>
  <c r="AA62" i="2"/>
  <c r="AA25" i="2"/>
  <c r="AA46" i="2"/>
  <c r="AB63" i="2"/>
  <c r="AB64" i="2"/>
  <c r="AB76" i="2"/>
  <c r="AB31" i="2"/>
  <c r="AB35" i="2" s="1"/>
  <c r="O67" i="1"/>
  <c r="O50" i="1"/>
  <c r="O15" i="1"/>
  <c r="O59" i="1"/>
  <c r="T64" i="2"/>
  <c r="T71" i="2"/>
  <c r="T72" i="2"/>
  <c r="T76" i="2"/>
  <c r="T63" i="2"/>
  <c r="T31" i="2"/>
  <c r="T35" i="2" s="1"/>
  <c r="U59" i="1"/>
  <c r="U67" i="1"/>
  <c r="U50" i="1"/>
  <c r="U15" i="1"/>
  <c r="S64" i="2"/>
  <c r="S71" i="2"/>
  <c r="S72" i="2"/>
  <c r="S76" i="2"/>
  <c r="S63" i="2"/>
  <c r="S31" i="2"/>
  <c r="S35" i="2" s="1"/>
  <c r="Y76" i="2"/>
  <c r="Y63" i="2"/>
  <c r="Y64" i="2"/>
  <c r="Y71" i="2"/>
  <c r="Y72" i="2"/>
  <c r="Y31" i="2"/>
  <c r="Y35" i="2" s="1"/>
  <c r="Q66" i="1"/>
  <c r="Q58" i="1"/>
  <c r="Q33" i="1"/>
  <c r="Q49" i="1"/>
  <c r="Q13" i="1"/>
  <c r="T59" i="1"/>
  <c r="T67" i="1"/>
  <c r="T50" i="1"/>
  <c r="T15" i="1"/>
  <c r="Z60" i="2"/>
  <c r="K68" i="2"/>
  <c r="Z59" i="2"/>
  <c r="S66" i="1"/>
  <c r="S58" i="1"/>
  <c r="S49" i="1"/>
  <c r="S13" i="1"/>
  <c r="S33" i="1"/>
  <c r="Z76" i="2"/>
  <c r="Z63" i="2"/>
  <c r="Z64" i="2"/>
  <c r="Z72" i="2"/>
  <c r="Z31" i="2"/>
  <c r="Z35" i="2" s="1"/>
  <c r="K42" i="2" s="1"/>
  <c r="Q50" i="1" l="1"/>
  <c r="Q15" i="1"/>
  <c r="Q59" i="1"/>
  <c r="Q67" i="1"/>
  <c r="R50" i="1"/>
  <c r="R59" i="1"/>
  <c r="R67" i="1"/>
  <c r="R15" i="1"/>
  <c r="S15" i="1"/>
  <c r="S59" i="1"/>
  <c r="S67" i="1"/>
  <c r="S50" i="1"/>
  <c r="AA63" i="2"/>
  <c r="AA64" i="2"/>
  <c r="AA76" i="2"/>
  <c r="AA31" i="2"/>
  <c r="AA35" i="2" s="1"/>
  <c r="L42" i="2" s="1"/>
  <c r="O60" i="1"/>
  <c r="O18" i="1"/>
  <c r="O51" i="1"/>
  <c r="U51" i="1"/>
  <c r="U60" i="1"/>
  <c r="U18" i="1"/>
  <c r="K51" i="2"/>
  <c r="Z67" i="2"/>
  <c r="Z68" i="2"/>
  <c r="Z69" i="2"/>
  <c r="Z70" i="2"/>
  <c r="N59" i="1"/>
  <c r="N50" i="1"/>
  <c r="N15" i="1"/>
  <c r="T51" i="1"/>
  <c r="T60" i="1"/>
  <c r="T18" i="1"/>
  <c r="P50" i="1"/>
  <c r="P15" i="1"/>
  <c r="P59" i="1"/>
  <c r="P67" i="1"/>
  <c r="Z71" i="2"/>
  <c r="L51" i="2" l="1"/>
  <c r="M42" i="2"/>
  <c r="AA67" i="2"/>
  <c r="AA68" i="2"/>
  <c r="AA69" i="2"/>
  <c r="AA70" i="2"/>
  <c r="AA71" i="2"/>
  <c r="AA72" i="2"/>
  <c r="S18" i="1"/>
  <c r="S51" i="1"/>
  <c r="S60" i="1"/>
  <c r="O61" i="1"/>
  <c r="O52" i="1"/>
  <c r="O21" i="1"/>
  <c r="O24" i="1" s="1"/>
  <c r="O25" i="1" s="1"/>
  <c r="R60" i="1"/>
  <c r="R18" i="1"/>
  <c r="R51" i="1"/>
  <c r="N51" i="1"/>
  <c r="N60" i="1"/>
  <c r="N18" i="1"/>
  <c r="U61" i="1"/>
  <c r="U52" i="1"/>
  <c r="U21" i="1"/>
  <c r="U24" i="1" s="1"/>
  <c r="U25" i="1" s="1"/>
  <c r="T61" i="1"/>
  <c r="T52" i="1"/>
  <c r="T21" i="1"/>
  <c r="T24" i="1" s="1"/>
  <c r="T25" i="1" s="1"/>
  <c r="P60" i="1"/>
  <c r="P18" i="1"/>
  <c r="P51" i="1"/>
  <c r="Q60" i="1"/>
  <c r="Q18" i="1"/>
  <c r="Q51" i="1"/>
  <c r="K80" i="2"/>
  <c r="K82" i="2"/>
  <c r="K69" i="2"/>
  <c r="K81" i="2"/>
  <c r="S61" i="1" l="1"/>
  <c r="S52" i="1"/>
  <c r="S21" i="1"/>
  <c r="S24" i="1" s="1"/>
  <c r="S25" i="1" s="1"/>
  <c r="N61" i="1"/>
  <c r="N52" i="1"/>
  <c r="N21" i="1"/>
  <c r="N24" i="1" s="1"/>
  <c r="N25" i="1" s="1"/>
  <c r="P61" i="1"/>
  <c r="P52" i="1"/>
  <c r="P21" i="1"/>
  <c r="P24" i="1" s="1"/>
  <c r="P25" i="1" s="1"/>
  <c r="R61" i="1"/>
  <c r="R52" i="1"/>
  <c r="R21" i="1"/>
  <c r="R24" i="1" s="1"/>
  <c r="R25" i="1" s="1"/>
  <c r="Q61" i="1"/>
  <c r="Q52" i="1"/>
  <c r="Q21" i="1"/>
  <c r="Q24" i="1" s="1"/>
  <c r="Q25" i="1" s="1"/>
  <c r="M51" i="2"/>
  <c r="AB68" i="2"/>
  <c r="AB69" i="2"/>
  <c r="AB67" i="2"/>
  <c r="AB70" i="2"/>
  <c r="AB71" i="2"/>
  <c r="AB72" i="2"/>
  <c r="L82" i="2"/>
  <c r="L69" i="2"/>
  <c r="L80" i="2"/>
  <c r="L81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<sst xmlns="http://schemas.openxmlformats.org/spreadsheetml/2006/main" count="963" uniqueCount="624">
  <si>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</si>
  <si>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PVL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</si>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</sst>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-20197</v>
      </c>
      <c r="O6" s="187">
        <f t="shared" si="1"/>
        <v>-13822</v>
      </c>
      <c r="P6" s="187">
        <f t="shared" si="1"/>
        <v>-4143</v>
      </c>
      <c r="Q6" s="187">
        <f t="shared" si="1"/>
        <v>14597</v>
      </c>
      <c r="R6" s="187">
        <f t="shared" si="1"/>
        <v>-2906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93493</v>
      </c>
      <c r="D7" s="123">
        <f>SUMIF(PL.data!$D$3:$D$25, FSA!$A7, PL.data!F$3:F$25)</f>
        <v>14610</v>
      </c>
      <c r="E7" s="123">
        <f>SUMIF(PL.data!$D$3:$D$25, FSA!$A7, PL.data!G$3:G$25)</f>
        <v>23226</v>
      </c>
      <c r="F7" s="123">
        <f>SUMIF(PL.data!$D$3:$D$25, FSA!$A7, PL.data!H$3:H$25)</f>
        <v>23742</v>
      </c>
      <c r="G7" s="123">
        <f>SUMIF(PL.data!$D$3:$D$25, FSA!$A7, PL.data!I$3:I$25)</f>
        <v>2770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-100771</v>
      </c>
      <c r="D8" s="123">
        <f>-SUMIF(PL.data!$D$3:$D$25, FSA!$A8, PL.data!F$3:F$25)</f>
        <v>-13792</v>
      </c>
      <c r="E8" s="123">
        <f>-SUMIF(PL.data!$D$3:$D$25, FSA!$A8, PL.data!G$3:G$25)</f>
        <v>-20990</v>
      </c>
      <c r="F8" s="123">
        <f>-SUMIF(PL.data!$D$3:$D$25, FSA!$A8, PL.data!H$3:H$25)</f>
        <v>-2983</v>
      </c>
      <c r="G8" s="123">
        <f>-SUMIF(PL.data!$D$3:$D$25, FSA!$A8, PL.data!I$3:I$25)</f>
        <v>-926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13777</v>
      </c>
      <c r="O8" s="190">
        <f>CF.data!F12-FSA!O7-FSA!O6</f>
        <v>15499</v>
      </c>
      <c r="P8" s="190">
        <f>CF.data!G12-FSA!P7-FSA!P6</f>
        <v>5105</v>
      </c>
      <c r="Q8" s="190">
        <f>CF.data!H12-FSA!Q7-FSA!Q6</f>
        <v>-451</v>
      </c>
      <c r="R8" s="190">
        <f>CF.data!I12-FSA!R7-FSA!R6</f>
        <v>-1273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-7278</v>
      </c>
      <c r="D9" s="187">
        <f t="shared" si="3"/>
        <v>818</v>
      </c>
      <c r="E9" s="187">
        <f t="shared" si="3"/>
        <v>2236</v>
      </c>
      <c r="F9" s="187">
        <f t="shared" si="3"/>
        <v>20759</v>
      </c>
      <c r="G9" s="187">
        <f t="shared" si="3"/>
        <v>1844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0</v>
      </c>
      <c r="O9" s="190">
        <f>SUMIF(CF.data!$D$4:$D$43, $L9, CF.data!F$4:F$43)</f>
        <v>0</v>
      </c>
      <c r="P9" s="190">
        <f>SUMIF(CF.data!$D$4:$D$43, $L9, CF.data!G$4:G$43)</f>
        <v>0</v>
      </c>
      <c r="Q9" s="190">
        <f>SUMIF(CF.data!$D$4:$D$43, $L9, CF.data!H$4:H$43)</f>
        <v>0</v>
      </c>
      <c r="R9" s="190">
        <f>SUMIF(CF.data!$D$4:$D$43, $L9, CF.data!I$4:I$43)</f>
        <v>70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-13103</v>
      </c>
      <c r="D10" s="123">
        <f>-SUMIF(PL.data!$D$3:$D$25, FSA!$A10, PL.data!F$3:F$25)</f>
        <v>-14916</v>
      </c>
      <c r="E10" s="123">
        <f>-SUMIF(PL.data!$D$3:$D$25, FSA!$A10, PL.data!G$3:G$25)</f>
        <v>-6653</v>
      </c>
      <c r="F10" s="123">
        <f>-SUMIF(PL.data!$D$3:$D$25, FSA!$A10, PL.data!H$3:H$25)</f>
        <v>-6752</v>
      </c>
      <c r="G10" s="123">
        <f>-SUMIF(PL.data!$D$3:$D$25, FSA!$A10, PL.data!I$3:I$25)</f>
        <v>-5375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0</v>
      </c>
      <c r="O10" s="190">
        <f>SUMIF(CF.data!$D$4:$D$43, $L10, CF.data!F$4:F$43)</f>
        <v>0</v>
      </c>
      <c r="P10" s="190">
        <f>SUMIF(CF.data!$D$4:$D$43, $L10, CF.data!G$4:G$43)</f>
        <v>0</v>
      </c>
      <c r="Q10" s="190">
        <f>SUMIF(CF.data!$D$4:$D$43, $L10, CF.data!H$4:H$43)</f>
        <v>0</v>
      </c>
      <c r="R10" s="190">
        <f>SUMIF(CF.data!$D$4:$D$43, $L10, CF.data!I$4:I$43)</f>
        <v>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-6420</v>
      </c>
      <c r="O11" s="187">
        <f t="shared" si="4"/>
        <v>1677</v>
      </c>
      <c r="P11" s="187">
        <f t="shared" si="4"/>
        <v>962</v>
      </c>
      <c r="Q11" s="187">
        <f t="shared" si="4"/>
        <v>14146</v>
      </c>
      <c r="R11" s="187">
        <f t="shared" si="4"/>
        <v>-4109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-20381</v>
      </c>
      <c r="D12" s="187">
        <f t="shared" si="5"/>
        <v>-14098</v>
      </c>
      <c r="E12" s="187">
        <f t="shared" si="5"/>
        <v>-4417</v>
      </c>
      <c r="F12" s="187">
        <f t="shared" si="5"/>
        <v>14007</v>
      </c>
      <c r="G12" s="187">
        <f t="shared" si="5"/>
        <v>-3531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-117237</v>
      </c>
      <c r="O12" s="190">
        <f>SUMIF(CF.data!$D$4:$D$43, $L12, CF.data!F$4:F$43)</f>
        <v>4135</v>
      </c>
      <c r="P12" s="190">
        <f>SUMIF(CF.data!$D$4:$D$43, $L12, CF.data!G$4:G$43)</f>
        <v>4540</v>
      </c>
      <c r="Q12" s="190">
        <f>SUMIF(CF.data!$D$4:$D$43, $L12, CF.data!H$4:H$43)</f>
        <v>6039</v>
      </c>
      <c r="R12" s="190">
        <f>SUMIF(CF.data!$D$4:$D$43, $L12, CF.data!I$4:I$43)</f>
        <v>-15105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15389</v>
      </c>
      <c r="D13" s="123">
        <f>SUMIF(PL.data!$D$3:$D$25, FSA!$A13, PL.data!F$3:F$25)</f>
        <v>7992</v>
      </c>
      <c r="E13" s="123">
        <f>SUMIF(PL.data!$D$3:$D$25, FSA!$A13, PL.data!G$3:G$25)</f>
        <v>5265</v>
      </c>
      <c r="F13" s="123">
        <f>SUMIF(PL.data!$D$3:$D$25, FSA!$A13, PL.data!H$3:H$25)</f>
        <v>-8</v>
      </c>
      <c r="G13" s="123">
        <f>SUMIF(PL.data!$D$3:$D$25, FSA!$A13, PL.data!I$3:I$25)</f>
        <v>0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-123657</v>
      </c>
      <c r="O13" s="187">
        <f t="shared" si="6"/>
        <v>5812</v>
      </c>
      <c r="P13" s="187">
        <f t="shared" si="6"/>
        <v>5502</v>
      </c>
      <c r="Q13" s="187">
        <f t="shared" si="6"/>
        <v>20185</v>
      </c>
      <c r="R13" s="187">
        <f t="shared" si="6"/>
        <v>-19214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0</v>
      </c>
      <c r="D14" s="123">
        <f>-SUMIF(PL.data!$D$3:$D$25, FSA!$A14, PL.data!F$3:F$25)</f>
        <v>0</v>
      </c>
      <c r="E14" s="123">
        <f>-SUMIF(PL.data!$D$3:$D$25, FSA!$A14, PL.data!G$3:G$25)</f>
        <v>0</v>
      </c>
      <c r="F14" s="123">
        <f>-SUMIF(PL.data!$D$3:$D$25, FSA!$A14, PL.data!H$3:H$25)</f>
        <v>0</v>
      </c>
      <c r="G14" s="123">
        <f>-SUMIF(PL.data!$D$3:$D$25, FSA!$A14, PL.data!I$3:I$25)</f>
        <v>0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0</v>
      </c>
      <c r="O14" s="190">
        <f>SUMIF(CF.data!$D$4:$D$43, $L14, CF.data!F$4:F$43)</f>
        <v>-1113</v>
      </c>
      <c r="P14" s="190">
        <f>SUMIF(CF.data!$D$4:$D$43, $L14, CF.data!G$4:G$43)</f>
        <v>-2592</v>
      </c>
      <c r="Q14" s="190">
        <f>SUMIF(CF.data!$D$4:$D$43, $L14, CF.data!H$4:H$43)</f>
        <v>-972</v>
      </c>
      <c r="R14" s="190">
        <f>SUMIF(CF.data!$D$4:$D$43, $L14, CF.data!I$4:I$43)</f>
        <v>-1492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29212</v>
      </c>
      <c r="D15" s="123">
        <f t="shared" si="7"/>
        <v>-1124</v>
      </c>
      <c r="E15" s="123">
        <f t="shared" si="7"/>
        <v>-175</v>
      </c>
      <c r="F15" s="123">
        <f t="shared" si="7"/>
        <v>3131</v>
      </c>
      <c r="G15" s="123">
        <f t="shared" si="7"/>
        <v>3589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-123657</v>
      </c>
      <c r="O15" s="187">
        <f t="shared" si="8"/>
        <v>4699</v>
      </c>
      <c r="P15" s="187">
        <f t="shared" si="8"/>
        <v>2910</v>
      </c>
      <c r="Q15" s="187">
        <f t="shared" si="8"/>
        <v>19213</v>
      </c>
      <c r="R15" s="187">
        <f t="shared" si="8"/>
        <v>-20706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24220</v>
      </c>
      <c r="D16" s="175">
        <f>SUMIF(PL.data!$D$3:$D$25, FSA!$A16, PL.data!F$3:F$25)</f>
        <v>-7230</v>
      </c>
      <c r="E16" s="175">
        <f>SUMIF(PL.data!$D$3:$D$25, FSA!$A16, PL.data!G$3:G$25)</f>
        <v>673</v>
      </c>
      <c r="F16" s="175">
        <f>SUMIF(PL.data!$D$3:$D$25, FSA!$A16, PL.data!H$3:H$25)</f>
        <v>17130</v>
      </c>
      <c r="G16" s="175">
        <f>SUMIF(PL.data!$D$3:$D$25, FSA!$A16, PL.data!I$3:I$25)</f>
        <v>58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726</v>
      </c>
      <c r="O16" s="190">
        <f>SUMIF(CF.data!$D$4:$D$43, $L16, CF.data!F$4:F$43)</f>
        <v>1411</v>
      </c>
      <c r="P16" s="190">
        <f>SUMIF(CF.data!$D$4:$D$43, $L16, CF.data!G$4:G$43)</f>
        <v>500</v>
      </c>
      <c r="Q16" s="190">
        <f>SUMIF(CF.data!$D$4:$D$43, $L16, CF.data!H$4:H$43)</f>
        <v>4252</v>
      </c>
      <c r="R16" s="190">
        <f>SUMIF(CF.data!$D$4:$D$43, $L16, CF.data!I$4:I$43)</f>
        <v>224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0</v>
      </c>
      <c r="D17" s="123">
        <f>-SUMIF(PL.data!$D$3:$D$25, FSA!$A17, PL.data!F$3:F$25)</f>
        <v>0</v>
      </c>
      <c r="E17" s="123">
        <f>-SUMIF(PL.data!$D$3:$D$25, FSA!$A17, PL.data!G$3:G$25)</f>
        <v>0</v>
      </c>
      <c r="F17" s="123">
        <f>-SUMIF(PL.data!$D$3:$D$25, FSA!$A17, PL.data!H$3:H$25)</f>
        <v>0</v>
      </c>
      <c r="G17" s="123">
        <f>-SUMIF(PL.data!$D$3:$D$25, FSA!$A17, PL.data!I$3:I$25)</f>
        <v>0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24220</v>
      </c>
      <c r="D18" s="187">
        <f t="shared" si="9"/>
        <v>-7230</v>
      </c>
      <c r="E18" s="187">
        <f t="shared" si="9"/>
        <v>673</v>
      </c>
      <c r="F18" s="187">
        <f t="shared" si="9"/>
        <v>17130</v>
      </c>
      <c r="G18" s="187">
        <f t="shared" si="9"/>
        <v>58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-122931</v>
      </c>
      <c r="O18" s="194">
        <f t="shared" si="10"/>
        <v>6110</v>
      </c>
      <c r="P18" s="194">
        <f t="shared" si="10"/>
        <v>3410</v>
      </c>
      <c r="Q18" s="194">
        <f t="shared" si="10"/>
        <v>23465</v>
      </c>
      <c r="R18" s="194">
        <f t="shared" si="10"/>
        <v>-20482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109244</v>
      </c>
      <c r="O20" s="190">
        <f>SUMIF(CF.data!$D$4:$D$43, $L20, CF.data!F$4:F$43)</f>
        <v>-5558</v>
      </c>
      <c r="P20" s="190">
        <f>SUMIF(CF.data!$D$4:$D$43, $L20, CF.data!G$4:G$43)</f>
        <v>1800</v>
      </c>
      <c r="Q20" s="190">
        <f>SUMIF(CF.data!$D$4:$D$43, $L20, CF.data!H$4:H$43)</f>
        <v>3675</v>
      </c>
      <c r="R20" s="190">
        <f>SUMIF(CF.data!$D$4:$D$43, $L20, CF.data!I$4:I$43)</f>
        <v>-4233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184</v>
      </c>
      <c r="D21" s="196">
        <f>SUMIF(CF.data!$D$4:$D$43, FSA!$A21, CF.data!F$4:F$43)</f>
        <v>276</v>
      </c>
      <c r="E21" s="196">
        <f>SUMIF(CF.data!$D$4:$D$43, FSA!$A21, CF.data!G$4:G$43)</f>
        <v>274</v>
      </c>
      <c r="F21" s="196">
        <f>SUMIF(CF.data!$D$4:$D$43, FSA!$A21, CF.data!H$4:H$43)</f>
        <v>590</v>
      </c>
      <c r="G21" s="196">
        <f>SUMIF(CF.data!$D$4:$D$43, FSA!$A21, CF.data!I$4:I$43)</f>
        <v>625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-13687</v>
      </c>
      <c r="O21" s="198">
        <f t="shared" si="11"/>
        <v>552</v>
      </c>
      <c r="P21" s="198">
        <f t="shared" si="11"/>
        <v>5210</v>
      </c>
      <c r="Q21" s="198">
        <f t="shared" si="11"/>
        <v>27140</v>
      </c>
      <c r="R21" s="198">
        <f t="shared" si="11"/>
        <v>-24715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0</v>
      </c>
      <c r="O22" s="190">
        <f>SUMIF(CF.data!$D$4:$D$43, $L22, CF.data!F$4:F$43)</f>
        <v>0</v>
      </c>
      <c r="P22" s="190">
        <f>SUMIF(CF.data!$D$4:$D$43, $L22, CF.data!G$4:G$43)</f>
        <v>0</v>
      </c>
      <c r="Q22" s="190">
        <f>SUMIF(CF.data!$D$4:$D$43, $L22, CF.data!H$4:H$43)</f>
        <v>0</v>
      </c>
      <c r="R22" s="190">
        <f>SUMIF(CF.data!$D$4:$D$43, $L22, CF.data!I$4:I$43)</f>
        <v>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400</v>
      </c>
      <c r="Q23" s="190">
        <f>SUMIF(CF.data!$D$4:$D$43, $L23, CF.data!H$4:H$43)</f>
        <v>300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-13687</v>
      </c>
      <c r="O24" s="199">
        <f t="shared" si="12"/>
        <v>552</v>
      </c>
      <c r="P24" s="199">
        <f t="shared" si="12"/>
        <v>5610</v>
      </c>
      <c r="Q24" s="199">
        <f t="shared" si="12"/>
        <v>27440</v>
      </c>
      <c r="R24" s="199">
        <f t="shared" si="12"/>
        <v>-24715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-20197</v>
      </c>
      <c r="D25" s="196">
        <f t="shared" si="13"/>
        <v>-13822</v>
      </c>
      <c r="E25" s="196">
        <f t="shared" si="13"/>
        <v>-4143</v>
      </c>
      <c r="F25" s="196">
        <f t="shared" si="13"/>
        <v>14597</v>
      </c>
      <c r="G25" s="196">
        <f t="shared" si="13"/>
        <v>-2906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-1</v>
      </c>
      <c r="P25" s="200">
        <f>P24-CF.data!G40</f>
        <v>-1</v>
      </c>
      <c r="Q25" s="200">
        <f>Q24-CF.data!H40</f>
        <v>-1</v>
      </c>
      <c r="R25" s="200">
        <f>R24-CF.data!I40</f>
        <v>-1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-20197</v>
      </c>
      <c r="D26" s="196">
        <f t="shared" si="14"/>
        <v>-13822</v>
      </c>
      <c r="E26" s="196">
        <f t="shared" si="14"/>
        <v>-4143</v>
      </c>
      <c r="F26" s="196">
        <f t="shared" si="14"/>
        <v>14597</v>
      </c>
      <c r="G26" s="196">
        <f t="shared" si="14"/>
        <v>-2906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20680</v>
      </c>
      <c r="D29" s="202">
        <f>SUMIF(BS.data!$D$5:$D$116,FSA!$A29,BS.data!F$5:F$116)</f>
        <v>27337</v>
      </c>
      <c r="E29" s="202">
        <f>SUMIF(BS.data!$D$5:$D$116,FSA!$A29,BS.data!G$5:G$116)</f>
        <v>32948</v>
      </c>
      <c r="F29" s="202">
        <f>SUMIF(BS.data!$D$5:$D$116,FSA!$A29,BS.data!H$5:H$116)</f>
        <v>53990</v>
      </c>
      <c r="G29" s="202">
        <f>SUMIF(BS.data!$D$5:$D$116,FSA!$A29,BS.data!I$5:I$116)</f>
        <v>30928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2967</v>
      </c>
      <c r="D30" s="202">
        <f>SUMIF(BS.data!$D$5:$D$116,FSA!$A30,BS.data!F$5:F$116)</f>
        <v>13165</v>
      </c>
      <c r="E30" s="202">
        <f>SUMIF(BS.data!$D$5:$D$116,FSA!$A30,BS.data!G$5:G$116)</f>
        <v>8168</v>
      </c>
      <c r="F30" s="202">
        <f>SUMIF(BS.data!$D$5:$D$116,FSA!$A30,BS.data!H$5:H$116)</f>
        <v>3365</v>
      </c>
      <c r="G30" s="202">
        <f>SUMIF(BS.data!$D$5:$D$116,FSA!$A30,BS.data!I$5:I$116)</f>
        <v>3213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-0.84373161627073689</v>
      </c>
      <c r="P30" s="204">
        <f t="shared" si="17"/>
        <v>0.58973305954825461</v>
      </c>
      <c r="Q30" s="204">
        <f t="shared" si="17"/>
        <v>2.2216481529320653E-2</v>
      </c>
      <c r="R30" s="204">
        <f t="shared" si="17"/>
        <v>-0.88332912138825714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26643</v>
      </c>
      <c r="D31" s="202">
        <f>SUMIF(BS.data!$D$5:$D$116,FSA!$A31,BS.data!F$5:F$116)</f>
        <v>19209</v>
      </c>
      <c r="E31" s="202">
        <f>SUMIF(BS.data!$D$5:$D$116,FSA!$A31,BS.data!G$5:G$116)</f>
        <v>19209</v>
      </c>
      <c r="F31" s="202">
        <f>SUMIF(BS.data!$D$5:$D$116,FSA!$A31,BS.data!H$5:H$116)</f>
        <v>18276</v>
      </c>
      <c r="G31" s="202">
        <f>SUMIF(BS.data!$D$5:$D$116,FSA!$A31,BS.data!I$5:I$116)</f>
        <v>18276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-7.7845400190388589E-2</v>
      </c>
      <c r="O31" s="205">
        <f t="shared" si="18"/>
        <v>5.5989048596851471E-2</v>
      </c>
      <c r="P31" s="205">
        <f t="shared" si="18"/>
        <v>9.6271419960389223E-2</v>
      </c>
      <c r="Q31" s="205">
        <f t="shared" si="18"/>
        <v>0.87435767837587397</v>
      </c>
      <c r="R31" s="205">
        <f t="shared" si="18"/>
        <v>0.6657039711191336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72191</v>
      </c>
      <c r="D32" s="202">
        <f>SUMIF(BS.data!$D$5:$D$116,FSA!$A32,BS.data!F$5:F$116)</f>
        <v>69505</v>
      </c>
      <c r="E32" s="202">
        <f>SUMIF(BS.data!$D$5:$D$116,FSA!$A32,BS.data!G$5:G$116)</f>
        <v>38098</v>
      </c>
      <c r="F32" s="202">
        <f>SUMIF(BS.data!$D$5:$D$116,FSA!$A32,BS.data!H$5:H$116)</f>
        <v>37752</v>
      </c>
      <c r="G32" s="202">
        <f>SUMIF(BS.data!$D$5:$D$116,FSA!$A32,BS.data!I$5:I$116)</f>
        <v>24494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-0.21602686832169254</v>
      </c>
      <c r="O32" s="206">
        <f t="shared" si="19"/>
        <v>-0.94606433949349755</v>
      </c>
      <c r="P32" s="206">
        <f t="shared" si="19"/>
        <v>-0.17837768018599845</v>
      </c>
      <c r="Q32" s="206">
        <f t="shared" si="19"/>
        <v>0.61481762277819896</v>
      </c>
      <c r="R32" s="206">
        <f t="shared" si="19"/>
        <v>-1.0490974729241878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80</v>
      </c>
      <c r="D33" s="202">
        <f>SUMIF(BS.data!$D$5:$D$116,FSA!$A33,BS.data!F$5:F$116)</f>
        <v>124</v>
      </c>
      <c r="E33" s="202">
        <f>SUMIF(BS.data!$D$5:$D$116,FSA!$A33,BS.data!G$5:G$116)</f>
        <v>124</v>
      </c>
      <c r="F33" s="202">
        <f>SUMIF(BS.data!$D$5:$D$116,FSA!$A33,BS.data!H$5:H$116)</f>
        <v>382</v>
      </c>
      <c r="G33" s="202">
        <f>SUMIF(BS.data!$D$5:$D$116,FSA!$A33,BS.data!I$5:I$116)</f>
        <v>507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-6.866824254222241E-2</v>
      </c>
      <c r="O33" s="205">
        <f t="shared" si="20"/>
        <v>0.11478439425051334</v>
      </c>
      <c r="P33" s="205">
        <f t="shared" si="20"/>
        <v>4.1419099285283735E-2</v>
      </c>
      <c r="Q33" s="205">
        <f t="shared" si="20"/>
        <v>0.59582175048437369</v>
      </c>
      <c r="R33" s="205">
        <f t="shared" si="20"/>
        <v>-1.4833935018050541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65679</v>
      </c>
      <c r="D34" s="202">
        <f>SUMIF(BS.data!$D$5:$D$116,FSA!$A34,BS.data!F$5:F$116)</f>
        <v>51695</v>
      </c>
      <c r="E34" s="202">
        <f>SUMIF(BS.data!$D$5:$D$116,FSA!$A34,BS.data!G$5:G$116)</f>
        <v>49748</v>
      </c>
      <c r="F34" s="202">
        <f>SUMIF(BS.data!$D$5:$D$116,FSA!$A34,BS.data!H$5:H$116)</f>
        <v>46491</v>
      </c>
      <c r="G34" s="202">
        <f>SUMIF(BS.data!$D$5:$D$116,FSA!$A34,BS.data!I$5:I$116)</f>
        <v>80858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-2.9595729700522325E-2</v>
      </c>
      <c r="P34" s="207">
        <f t="shared" si="21"/>
        <v>2.8613154823527412E-3</v>
      </c>
      <c r="Q34" s="207">
        <f t="shared" si="21"/>
        <v>7.0073386839457089E-2</v>
      </c>
      <c r="R34" s="207">
        <f t="shared" si="21"/>
        <v>2.2893049985790519E-4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226816</v>
      </c>
      <c r="D35" s="202">
        <f>SUMIF(BS.data!$D$5:$D$116,FSA!$A35,BS.data!F$5:F$116)</f>
        <v>205939</v>
      </c>
      <c r="E35" s="202">
        <f>SUMIF(BS.data!$D$5:$D$116,FSA!$A35,BS.data!G$5:G$116)</f>
        <v>205265</v>
      </c>
      <c r="F35" s="202">
        <f>SUMIF(BS.data!$D$5:$D$116,FSA!$A35,BS.data!H$5:H$116)</f>
        <v>203251</v>
      </c>
      <c r="G35" s="202">
        <f>SUMIF(BS.data!$D$5:$D$116,FSA!$A35,BS.data!I$5:I$116)</f>
        <v>204132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201.51197809719372</v>
      </c>
      <c r="P35" s="131">
        <f t="shared" si="22"/>
        <v>167.62561353655386</v>
      </c>
      <c r="Q35" s="131">
        <f t="shared" si="22"/>
        <v>88.651861679723694</v>
      </c>
      <c r="R35" s="131">
        <f t="shared" si="22"/>
        <v>433.38808664259926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41574</v>
      </c>
      <c r="D36" s="202">
        <f>SUMIF(BS.data!$D$5:$D$116,FSA!$A36,BS.data!F$5:F$116)</f>
        <v>42884</v>
      </c>
      <c r="E36" s="202">
        <f>SUMIF(BS.data!$D$5:$D$116,FSA!$A36,BS.data!G$5:G$116)</f>
        <v>45465</v>
      </c>
      <c r="F36" s="202">
        <f>SUMIF(BS.data!$D$5:$D$116,FSA!$A36,BS.data!H$5:H$116)</f>
        <v>45894</v>
      </c>
      <c r="G36" s="202">
        <f>SUMIF(BS.data!$D$5:$D$116,FSA!$A36,BS.data!I$5:I$116)</f>
        <v>47278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606.72781322505796</v>
      </c>
      <c r="P36" s="131">
        <f t="shared" si="23"/>
        <v>334.02977608384941</v>
      </c>
      <c r="Q36" s="131">
        <f t="shared" si="23"/>
        <v>2293.3330539725107</v>
      </c>
      <c r="R36" s="131">
        <f t="shared" si="23"/>
        <v>7203.8228941684656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0</v>
      </c>
      <c r="E37" s="202">
        <f>SUMIF(BS.data!$D$5:$D$116,FSA!$A37,BS.data!G$5:G$116)</f>
        <v>0</v>
      </c>
      <c r="F37" s="202">
        <f>SUMIF(BS.data!$D$5:$D$116,FSA!$A37,BS.data!H$5:H$116)</f>
        <v>0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485.13612964037128</v>
      </c>
      <c r="P37" s="131">
        <f t="shared" si="24"/>
        <v>317.64042401143405</v>
      </c>
      <c r="Q37" s="131">
        <f t="shared" si="24"/>
        <v>2232.5812939993293</v>
      </c>
      <c r="R37" s="131">
        <f t="shared" si="24"/>
        <v>7201.2607991360701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456630</v>
      </c>
      <c r="D38" s="208">
        <f t="shared" si="25"/>
        <v>429858</v>
      </c>
      <c r="E38" s="208">
        <f t="shared" si="25"/>
        <v>399025</v>
      </c>
      <c r="F38" s="208">
        <f t="shared" si="25"/>
        <v>409401</v>
      </c>
      <c r="G38" s="208">
        <f t="shared" si="25"/>
        <v>409686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21737</v>
      </c>
      <c r="O38" s="209">
        <f t="shared" si="26"/>
        <v>29100</v>
      </c>
      <c r="P38" s="209">
        <f t="shared" si="26"/>
        <v>17407</v>
      </c>
      <c r="Q38" s="209">
        <f t="shared" si="26"/>
        <v>13477</v>
      </c>
      <c r="R38" s="209">
        <f t="shared" si="26"/>
        <v>243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1.739801505817933</v>
      </c>
      <c r="P39" s="133">
        <f t="shared" si="27"/>
        <v>1.0011840179109619</v>
      </c>
      <c r="Q39" s="133">
        <f t="shared" si="27"/>
        <v>0.65040855867239489</v>
      </c>
      <c r="R39" s="133">
        <f t="shared" si="27"/>
        <v>2.476534296028881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18344</v>
      </c>
      <c r="D40" s="202">
        <f>SUMIF(BS.data!$D$5:$D$116,FSA!$A40,BS.data!F$5:F$116)</f>
        <v>18319</v>
      </c>
      <c r="E40" s="202">
        <f>SUMIF(BS.data!$D$5:$D$116,FSA!$A40,BS.data!G$5:G$116)</f>
        <v>18214</v>
      </c>
      <c r="F40" s="202">
        <f>SUMIF(BS.data!$D$5:$D$116,FSA!$A40,BS.data!H$5:H$116)</f>
        <v>18278</v>
      </c>
      <c r="G40" s="202">
        <f>SUMIF(BS.data!$D$5:$D$116,FSA!$A40,BS.data!I$5:I$116)</f>
        <v>18261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0.3459707783750503</v>
      </c>
      <c r="P40" s="210">
        <f t="shared" si="28"/>
        <v>0.52577844684150354</v>
      </c>
      <c r="Q40" s="210">
        <f t="shared" si="28"/>
        <v>0.51975174859619744</v>
      </c>
      <c r="R40" s="210">
        <f t="shared" si="28"/>
        <v>5.9459923582192077E-2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23798</v>
      </c>
      <c r="D41" s="202">
        <f>SUMIF(BS.data!$D$5:$D$116,FSA!$A41,BS.data!F$5:F$116)</f>
        <v>23513</v>
      </c>
      <c r="E41" s="202">
        <f>SUMIF(BS.data!$D$5:$D$116,FSA!$A41,BS.data!G$5:G$116)</f>
        <v>23778</v>
      </c>
      <c r="F41" s="202">
        <f>SUMIF(BS.data!$D$5:$D$116,FSA!$A41,BS.data!H$5:H$116)</f>
        <v>23818</v>
      </c>
      <c r="G41" s="202">
        <f>SUMIF(BS.data!$D$5:$D$116,FSA!$A41,BS.data!I$5:I$116)</f>
        <v>23850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0</v>
      </c>
      <c r="O41" s="137">
        <f t="shared" si="29"/>
        <v>4.0326086956521738</v>
      </c>
      <c r="P41" s="137">
        <f t="shared" si="29"/>
        <v>9.459854014598541</v>
      </c>
      <c r="Q41" s="137">
        <f t="shared" si="29"/>
        <v>1.6474576271186441</v>
      </c>
      <c r="R41" s="137">
        <f t="shared" si="29"/>
        <v>2.3872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38000</v>
      </c>
      <c r="D42" s="202">
        <f>SUMIF(BS.data!$D$5:$D$116,FSA!$A42,BS.data!F$5:F$116)</f>
        <v>31071</v>
      </c>
      <c r="E42" s="202">
        <f>SUMIF(BS.data!$D$5:$D$116,FSA!$A42,BS.data!G$5:G$116)</f>
        <v>6200</v>
      </c>
      <c r="F42" s="202">
        <f>SUMIF(BS.data!$D$5:$D$116,FSA!$A42,BS.data!H$5:H$116)</f>
        <v>4202</v>
      </c>
      <c r="G42" s="202">
        <f>SUMIF(BS.data!$D$5:$D$116,FSA!$A42,BS.data!I$5:I$116)</f>
        <v>4136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0</v>
      </c>
      <c r="O42" s="138">
        <f t="shared" si="30"/>
        <v>7.6180698151950721E-2</v>
      </c>
      <c r="P42" s="138">
        <f t="shared" si="30"/>
        <v>0.11159907000774993</v>
      </c>
      <c r="Q42" s="138">
        <f t="shared" si="30"/>
        <v>4.0940106141015918E-2</v>
      </c>
      <c r="R42" s="138">
        <f t="shared" si="30"/>
        <v>0.53862815884476534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2</v>
      </c>
      <c r="D43" s="202">
        <f>SUMIF(BS.data!$D$5:$D$116,FSA!$A43,BS.data!F$5:F$116)</f>
        <v>0</v>
      </c>
      <c r="E43" s="202">
        <f>SUMIF(BS.data!$D$5:$D$116,FSA!$A43,BS.data!G$5:G$116)</f>
        <v>0</v>
      </c>
      <c r="F43" s="202">
        <f>SUMIF(BS.data!$D$5:$D$116,FSA!$A43,BS.data!H$5:H$116)</f>
        <v>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122465</v>
      </c>
      <c r="D44" s="202">
        <f>SUMIF(BS.data!$D$5:$D$116,FSA!$A44,BS.data!F$5:F$116)</f>
        <v>122176</v>
      </c>
      <c r="E44" s="202">
        <f>SUMIF(BS.data!$D$5:$D$116,FSA!$A44,BS.data!G$5:G$116)</f>
        <v>114970</v>
      </c>
      <c r="F44" s="202">
        <f>SUMIF(BS.data!$D$5:$D$116,FSA!$A44,BS.data!H$5:H$116)</f>
        <v>109749</v>
      </c>
      <c r="G44" s="202">
        <f>SUMIF(BS.data!$D$5:$D$116,FSA!$A44,BS.data!I$5:I$116)</f>
        <v>109798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105</v>
      </c>
      <c r="D45" s="202">
        <f>SUMIF(BS.data!$D$5:$D$116,FSA!$A45,BS.data!F$5:F$116)</f>
        <v>110</v>
      </c>
      <c r="E45" s="202">
        <f>SUMIF(BS.data!$D$5:$D$116,FSA!$A45,BS.data!G$5:G$116)</f>
        <v>123</v>
      </c>
      <c r="F45" s="202">
        <f>SUMIF(BS.data!$D$5:$D$116,FSA!$A45,BS.data!H$5:H$116)</f>
        <v>181</v>
      </c>
      <c r="G45" s="202">
        <f>SUMIF(BS.data!$D$5:$D$116,FSA!$A45,BS.data!I$5:I$116)</f>
        <v>108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</v>
      </c>
      <c r="O45" s="136">
        <f t="shared" si="31"/>
        <v>0</v>
      </c>
      <c r="P45" s="136">
        <f t="shared" si="31"/>
        <v>0</v>
      </c>
      <c r="Q45" s="136">
        <f t="shared" si="31"/>
        <v>0</v>
      </c>
      <c r="R45" s="136">
        <f t="shared" si="31"/>
        <v>0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0</v>
      </c>
      <c r="D46" s="202">
        <f>SUMIF(BS.data!$D$5:$D$116,FSA!$A46,BS.data!F$5:F$116)</f>
        <v>0</v>
      </c>
      <c r="E46" s="202">
        <f>SUMIF(BS.data!$D$5:$D$116,FSA!$A46,BS.data!G$5:G$116)</f>
        <v>0</v>
      </c>
      <c r="F46" s="202">
        <f>SUMIF(BS.data!$D$5:$D$116,FSA!$A46,BS.data!H$5:H$116)</f>
        <v>0</v>
      </c>
      <c r="G46" s="202">
        <f>SUMIF(BS.data!$D$5:$D$116,FSA!$A46,BS.data!I$5:I$116)</f>
        <v>0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1.2525725899543199</v>
      </c>
      <c r="O46" s="137">
        <f t="shared" si="32"/>
        <v>1.2022706197582855</v>
      </c>
      <c r="P46" s="137">
        <f t="shared" si="32"/>
        <v>1.4437517224484797</v>
      </c>
      <c r="Q46" s="137">
        <f t="shared" si="32"/>
        <v>1.6205353713802904</v>
      </c>
      <c r="R46" s="137">
        <f t="shared" si="32"/>
        <v>1.6236063348126517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0</v>
      </c>
      <c r="D47" s="202">
        <f>SUMIF(BS.data!$D$5:$D$116,FSA!$A47,BS.data!F$5:F$116)</f>
        <v>0</v>
      </c>
      <c r="E47" s="202">
        <f>SUMIF(BS.data!$D$5:$D$116,FSA!$A47,BS.data!G$5:G$116)</f>
        <v>0</v>
      </c>
      <c r="F47" s="202">
        <f>SUMIF(BS.data!$D$5:$D$116,FSA!$A47,BS.data!H$5:H$116)</f>
        <v>0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0</v>
      </c>
      <c r="O47" s="211">
        <f t="shared" si="33"/>
        <v>0</v>
      </c>
      <c r="P47" s="211">
        <f t="shared" si="33"/>
        <v>0</v>
      </c>
      <c r="Q47" s="211">
        <f t="shared" si="33"/>
        <v>0</v>
      </c>
      <c r="R47" s="211">
        <f t="shared" si="33"/>
        <v>0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0</v>
      </c>
      <c r="D48" s="208">
        <f t="shared" si="34"/>
        <v>0</v>
      </c>
      <c r="E48" s="208">
        <f t="shared" si="34"/>
        <v>0</v>
      </c>
      <c r="F48" s="208">
        <f t="shared" si="34"/>
        <v>0</v>
      </c>
      <c r="G48" s="208">
        <f t="shared" si="34"/>
        <v>0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0</v>
      </c>
      <c r="O48" s="174">
        <f t="shared" si="35"/>
        <v>0</v>
      </c>
      <c r="P48" s="174">
        <f t="shared" si="35"/>
        <v>0</v>
      </c>
      <c r="Q48" s="174">
        <f t="shared" si="35"/>
        <v>0</v>
      </c>
      <c r="R48" s="174">
        <f t="shared" si="35"/>
        <v>0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202714</v>
      </c>
      <c r="D49" s="208">
        <f t="shared" si="36"/>
        <v>195189</v>
      </c>
      <c r="E49" s="208">
        <f t="shared" si="36"/>
        <v>163285</v>
      </c>
      <c r="F49" s="208">
        <f t="shared" si="36"/>
        <v>156228</v>
      </c>
      <c r="G49" s="208">
        <f t="shared" si="36"/>
        <v>156153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 t="e">
        <f t="shared" ref="N49:U49" si="37">N11/C48</f>
        <v>#DIV/0!</v>
      </c>
      <c r="O49" s="136" t="e">
        <f t="shared" si="37"/>
        <v>#DIV/0!</v>
      </c>
      <c r="P49" s="136" t="e">
        <f t="shared" si="37"/>
        <v>#DIV/0!</v>
      </c>
      <c r="Q49" s="136" t="e">
        <f t="shared" si="37"/>
        <v>#DIV/0!</v>
      </c>
      <c r="R49" s="136" t="e">
        <f t="shared" si="37"/>
        <v>#DIV/0!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 t="e">
        <f t="shared" ref="N50:U50" si="38">N13/C48</f>
        <v>#DIV/0!</v>
      </c>
      <c r="O50" s="136" t="e">
        <f t="shared" si="38"/>
        <v>#DIV/0!</v>
      </c>
      <c r="P50" s="136" t="e">
        <f t="shared" si="38"/>
        <v>#DIV/0!</v>
      </c>
      <c r="Q50" s="136" t="e">
        <f t="shared" si="38"/>
        <v>#DIV/0!</v>
      </c>
      <c r="R50" s="136" t="e">
        <f t="shared" si="38"/>
        <v>#DIV/0!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512676</v>
      </c>
      <c r="D51" s="202">
        <f>SUMIF(BS.data!$D$5:$D$116,FSA!$A51,BS.data!F$5:F$116)</f>
        <v>512676</v>
      </c>
      <c r="E51" s="202">
        <f>SUMIF(BS.data!$D$5:$D$116,FSA!$A51,BS.data!G$5:G$116)</f>
        <v>512676</v>
      </c>
      <c r="F51" s="202">
        <f>SUMIF(BS.data!$D$5:$D$116,FSA!$A51,BS.data!H$5:H$116)</f>
        <v>512676</v>
      </c>
      <c r="G51" s="202">
        <f>SUMIF(BS.data!$D$5:$D$116,FSA!$A51,BS.data!I$5:I$116)</f>
        <v>512676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 t="e">
        <f t="shared" ref="N51:U51" si="39">N15/C48</f>
        <v>#DIV/0!</v>
      </c>
      <c r="O51" s="136" t="e">
        <f t="shared" si="39"/>
        <v>#DIV/0!</v>
      </c>
      <c r="P51" s="136" t="e">
        <f t="shared" si="39"/>
        <v>#DIV/0!</v>
      </c>
      <c r="Q51" s="136" t="e">
        <f t="shared" si="39"/>
        <v>#DIV/0!</v>
      </c>
      <c r="R51" s="136" t="e">
        <f t="shared" si="39"/>
        <v>#DIV/0!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-258762</v>
      </c>
      <c r="D52" s="202">
        <f>SUMIF(BS.data!$D$5:$D$116,FSA!$A52,BS.data!F$5:F$116)</f>
        <v>-278006</v>
      </c>
      <c r="E52" s="202">
        <f>SUMIF(BS.data!$D$5:$D$116,FSA!$A52,BS.data!G$5:G$116)</f>
        <v>-277332</v>
      </c>
      <c r="F52" s="202">
        <f>SUMIF(BS.data!$D$5:$D$116,FSA!$A52,BS.data!H$5:H$116)</f>
        <v>-260192</v>
      </c>
      <c r="G52" s="202">
        <f>SUMIF(BS.data!$D$5:$D$116,FSA!$A52,BS.data!I$5:I$116)</f>
        <v>-260134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 t="e">
        <f t="shared" ref="N52:U52" si="40">N18/C48</f>
        <v>#DIV/0!</v>
      </c>
      <c r="O52" s="136" t="e">
        <f t="shared" si="40"/>
        <v>#DIV/0!</v>
      </c>
      <c r="P52" s="136" t="e">
        <f t="shared" si="40"/>
        <v>#DIV/0!</v>
      </c>
      <c r="Q52" s="136" t="e">
        <f t="shared" si="40"/>
        <v>#DIV/0!</v>
      </c>
      <c r="R52" s="136" t="e">
        <f t="shared" si="40"/>
        <v>#DIV/0!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399</v>
      </c>
      <c r="F53" s="202">
        <f>SUMIF(BS.data!$D$5:$D$116,FSA!$A53,BS.data!H$5:H$116)</f>
        <v>689</v>
      </c>
      <c r="G53" s="202">
        <f>SUMIF(BS.data!$D$5:$D$116,FSA!$A53,BS.data!I$5:I$116)</f>
        <v>989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</v>
      </c>
      <c r="O53" s="172">
        <f t="shared" si="41"/>
        <v>0</v>
      </c>
      <c r="P53" s="172">
        <f t="shared" si="41"/>
        <v>0</v>
      </c>
      <c r="Q53" s="172">
        <f t="shared" si="41"/>
        <v>0</v>
      </c>
      <c r="R53" s="172">
        <f t="shared" si="41"/>
        <v>0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253914</v>
      </c>
      <c r="D54" s="212">
        <f t="shared" si="42"/>
        <v>234670</v>
      </c>
      <c r="E54" s="212">
        <f t="shared" si="42"/>
        <v>235743</v>
      </c>
      <c r="F54" s="212">
        <f t="shared" si="42"/>
        <v>253173</v>
      </c>
      <c r="G54" s="212">
        <f t="shared" si="42"/>
        <v>253531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456628</v>
      </c>
      <c r="D55" s="208">
        <f t="shared" si="43"/>
        <v>429859</v>
      </c>
      <c r="E55" s="208">
        <f t="shared" si="43"/>
        <v>399028</v>
      </c>
      <c r="F55" s="208">
        <f t="shared" si="43"/>
        <v>409401</v>
      </c>
      <c r="G55" s="208">
        <f t="shared" si="43"/>
        <v>409684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-8.1444898666477625E-2</v>
      </c>
      <c r="O55" s="137">
        <f t="shared" si="44"/>
        <v>-0.11649124302211616</v>
      </c>
      <c r="P55" s="137">
        <f t="shared" si="44"/>
        <v>-0.13976236834179595</v>
      </c>
      <c r="Q55" s="137">
        <f t="shared" si="44"/>
        <v>-0.21325338799951021</v>
      </c>
      <c r="R55" s="137">
        <f t="shared" si="44"/>
        <v>-0.12198902698289361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2</v>
      </c>
      <c r="D56" s="191">
        <f t="shared" si="45"/>
        <v>-1</v>
      </c>
      <c r="E56" s="191">
        <f t="shared" si="45"/>
        <v>-3</v>
      </c>
      <c r="F56" s="191">
        <f t="shared" si="45"/>
        <v>0</v>
      </c>
      <c r="G56" s="191">
        <f t="shared" si="45"/>
        <v>2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1.0239144427390205</v>
      </c>
      <c r="O56" s="211">
        <f t="shared" si="46"/>
        <v>1.977789031978006</v>
      </c>
      <c r="P56" s="211">
        <f t="shared" si="46"/>
        <v>7.9526912865073616</v>
      </c>
      <c r="Q56" s="211">
        <f t="shared" si="46"/>
        <v>-3.6987052134000136</v>
      </c>
      <c r="R56" s="211">
        <f t="shared" si="46"/>
        <v>10.64280798348245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1.0239144427390205</v>
      </c>
      <c r="O57" s="211">
        <f t="shared" si="47"/>
        <v>1.977789031978006</v>
      </c>
      <c r="P57" s="211">
        <f t="shared" si="47"/>
        <v>7.9526912865073616</v>
      </c>
      <c r="Q57" s="211">
        <f t="shared" si="47"/>
        <v>-3.6987052134000136</v>
      </c>
      <c r="R57" s="211">
        <f t="shared" si="47"/>
        <v>10.64280798348245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0.3104448742746615</v>
      </c>
      <c r="O58" s="136">
        <f t="shared" si="48"/>
        <v>-6.1345429271683065E-2</v>
      </c>
      <c r="P58" s="136">
        <f t="shared" si="48"/>
        <v>-2.9197523370159038E-2</v>
      </c>
      <c r="Q58" s="136">
        <f t="shared" si="48"/>
        <v>-0.26201148360807558</v>
      </c>
      <c r="R58" s="136">
        <f t="shared" si="48"/>
        <v>0.1328569580962235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5.9795454545454545</v>
      </c>
      <c r="O59" s="136">
        <f t="shared" si="49"/>
        <v>-0.21260562607455097</v>
      </c>
      <c r="P59" s="136">
        <f t="shared" si="49"/>
        <v>-0.16699040912953744</v>
      </c>
      <c r="Q59" s="136">
        <f t="shared" si="49"/>
        <v>-0.37386553065382477</v>
      </c>
      <c r="R59" s="136">
        <f t="shared" si="49"/>
        <v>0.62124935333678222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5.9795454545454545</v>
      </c>
      <c r="O60" s="136">
        <f t="shared" si="50"/>
        <v>-0.17189157552035703</v>
      </c>
      <c r="P60" s="136">
        <f t="shared" si="50"/>
        <v>-8.8320990651936382E-2</v>
      </c>
      <c r="Q60" s="136">
        <f t="shared" si="50"/>
        <v>-0.35586219670309316</v>
      </c>
      <c r="R60" s="136">
        <f t="shared" si="50"/>
        <v>0.66949042938437664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5.9444390715667312</v>
      </c>
      <c r="O61" s="136">
        <f t="shared" si="51"/>
        <v>-0.22350660277279877</v>
      </c>
      <c r="P61" s="136">
        <f t="shared" si="51"/>
        <v>-0.10349641859900449</v>
      </c>
      <c r="Q61" s="136">
        <f t="shared" si="51"/>
        <v>-0.43461752176328949</v>
      </c>
      <c r="R61" s="136">
        <f t="shared" si="51"/>
        <v>0.66224780134505945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 t="e">
        <f t="shared" ref="N64:U64" si="52">C12/-C14</f>
        <v>#DIV/0!</v>
      </c>
      <c r="O64" s="211" t="e">
        <f t="shared" si="52"/>
        <v>#DIV/0!</v>
      </c>
      <c r="P64" s="211" t="e">
        <f t="shared" si="52"/>
        <v>#DIV/0!</v>
      </c>
      <c r="Q64" s="211" t="e">
        <f t="shared" si="52"/>
        <v>#DIV/0!</v>
      </c>
      <c r="R64" s="211" t="e">
        <f t="shared" si="52"/>
        <v>#DIV/0!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 t="e">
        <f t="shared" ref="N65:U65" si="53">C25/-C14</f>
        <v>#DIV/0!</v>
      </c>
      <c r="O65" s="216" t="e">
        <f t="shared" si="53"/>
        <v>#DIV/0!</v>
      </c>
      <c r="P65" s="216" t="e">
        <f t="shared" si="53"/>
        <v>#DIV/0!</v>
      </c>
      <c r="Q65" s="216" t="e">
        <f t="shared" si="53"/>
        <v>#DIV/0!</v>
      </c>
      <c r="R65" s="216" t="e">
        <f t="shared" si="53"/>
        <v>#DIV/0!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 t="e">
        <f t="shared" ref="N66:U66" si="54">(N11-N9)/-N9</f>
        <v>#DIV/0!</v>
      </c>
      <c r="O66" s="140" t="e">
        <f t="shared" si="54"/>
        <v>#DIV/0!</v>
      </c>
      <c r="P66" s="140" t="e">
        <f t="shared" si="54"/>
        <v>#DIV/0!</v>
      </c>
      <c r="Q66" s="140" t="e">
        <f t="shared" si="54"/>
        <v>#DIV/0!</v>
      </c>
      <c r="R66" s="140">
        <f t="shared" si="54"/>
        <v>59.7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 t="e">
        <f t="shared" ref="O67:U67" si="55">(O13-O9)/(-O9+C58)</f>
        <v>#DIV/0!</v>
      </c>
      <c r="P67" s="211" t="e">
        <f t="shared" si="55"/>
        <v>#DIV/0!</v>
      </c>
      <c r="Q67" s="211" t="e">
        <f t="shared" si="55"/>
        <v>#DIV/0!</v>
      </c>
      <c r="R67" s="211">
        <f t="shared" si="55"/>
        <v>275.48571428571427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-31498</v>
      </c>
      <c r="O74" s="218">
        <f t="shared" si="56"/>
        <v>8048</v>
      </c>
      <c r="P74" s="218">
        <f t="shared" si="56"/>
        <v>1563</v>
      </c>
      <c r="Q74" s="218">
        <f t="shared" si="56"/>
        <v>3629</v>
      </c>
      <c r="R74" s="218">
        <f t="shared" si="56"/>
        <v>1786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404622.49436658423</v>
      </c>
      <c r="O75" s="219">
        <f t="shared" si="57"/>
        <v>143742.39608801957</v>
      </c>
      <c r="P75" s="219">
        <f t="shared" si="57"/>
        <v>16235.347942754919</v>
      </c>
      <c r="Q75" s="219">
        <f t="shared" si="57"/>
        <v>4150.4753600847826</v>
      </c>
      <c r="R75" s="219">
        <f t="shared" si="57"/>
        <v>2682.874186550976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-3.3278373179444904</v>
      </c>
      <c r="O76" s="138">
        <f t="shared" si="58"/>
        <v>-8.8386308068459662</v>
      </c>
      <c r="P76" s="138">
        <f t="shared" si="58"/>
        <v>0.30098389982110912</v>
      </c>
      <c r="Q76" s="138">
        <f t="shared" si="58"/>
        <v>0.82518425743051205</v>
      </c>
      <c r="R76" s="138">
        <f t="shared" si="58"/>
        <v>3.1453362255965345E-2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24220</v>
      </c>
      <c r="F4" s="264">
        <v>-7230</v>
      </c>
      <c r="G4" s="264">
        <v>673</v>
      </c>
      <c r="H4" s="264">
        <v>17130</v>
      </c>
      <c r="I4" s="264">
        <v>58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184</v>
      </c>
      <c r="F6" s="264">
        <v>276</v>
      </c>
      <c r="G6" s="264">
        <v>274</v>
      </c>
      <c r="H6" s="264">
        <v>590</v>
      </c>
      <c r="I6" s="264">
        <v>625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-18911</v>
      </c>
      <c r="F7" s="264">
        <v>10042</v>
      </c>
      <c r="G7" s="264">
        <v>516</v>
      </c>
      <c r="H7" s="264">
        <v>437</v>
      </c>
      <c r="I7" s="264">
        <v>1885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-11913</v>
      </c>
      <c r="F9" s="264">
        <v>-1411</v>
      </c>
      <c r="G9" s="264">
        <v>-500</v>
      </c>
      <c r="H9" s="264">
        <v>-4011</v>
      </c>
      <c r="I9" s="264">
        <v>-6747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-6420</v>
      </c>
      <c r="F12" s="301">
        <v>1677</v>
      </c>
      <c r="G12" s="301">
        <v>962</v>
      </c>
      <c r="H12" s="301">
        <v>14146</v>
      </c>
      <c r="I12" s="301">
        <v>-4179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65553</v>
      </c>
      <c r="F13" s="264">
        <v>1496</v>
      </c>
      <c r="G13" s="264">
        <v>36311</v>
      </c>
      <c r="H13" s="264">
        <v>12576</v>
      </c>
      <c r="I13" s="264">
        <v>-13483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17941</v>
      </c>
      <c r="F14" s="264">
        <v>6960</v>
      </c>
      <c r="G14" s="264">
        <v>-213</v>
      </c>
      <c r="H14" s="264">
        <v>834</v>
      </c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-202393</v>
      </c>
      <c r="F15" s="264">
        <v>-5683</v>
      </c>
      <c r="G15" s="264">
        <v>-31956</v>
      </c>
      <c r="H15" s="264">
        <v>-7102</v>
      </c>
      <c r="I15" s="264">
        <v>-76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1662</v>
      </c>
      <c r="F16" s="264">
        <v>1363</v>
      </c>
      <c r="G16" s="264">
        <v>398</v>
      </c>
      <c r="H16" s="264">
        <v>-269</v>
      </c>
      <c r="I16" s="264">
        <v>-1546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>
        <v>-3125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/>
      <c r="F18" s="264"/>
      <c r="G18" s="264"/>
      <c r="H18" s="264"/>
      <c r="I18" s="264">
        <v>70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/>
      <c r="F21" s="264">
        <v>-1</v>
      </c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-123657</v>
      </c>
      <c r="F22" s="301">
        <v>5813</v>
      </c>
      <c r="G22" s="301">
        <v>5502</v>
      </c>
      <c r="H22" s="301">
        <v>20186</v>
      </c>
      <c r="I22" s="301">
        <v>-22338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/>
      <c r="F24" s="264">
        <v>-1113</v>
      </c>
      <c r="G24" s="264">
        <v>-2592</v>
      </c>
      <c r="H24" s="264">
        <v>-972</v>
      </c>
      <c r="I24" s="264">
        <v>-1492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-17304</v>
      </c>
      <c r="F26" s="264">
        <v>-11558</v>
      </c>
      <c r="G26" s="264"/>
      <c r="H26" s="264">
        <v>-22844</v>
      </c>
      <c r="I26" s="264">
        <v>-10500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6248</v>
      </c>
      <c r="F27" s="264"/>
      <c r="G27" s="264">
        <v>1800</v>
      </c>
      <c r="H27" s="264">
        <v>24919</v>
      </c>
      <c r="I27" s="264">
        <v>10700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-6000</v>
      </c>
      <c r="F28" s="264"/>
      <c r="G28" s="264"/>
      <c r="H28" s="264"/>
      <c r="I28" s="264">
        <v>-1308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126300</v>
      </c>
      <c r="F29" s="264">
        <v>6000</v>
      </c>
      <c r="G29" s="264"/>
      <c r="H29" s="264">
        <v>1600</v>
      </c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726</v>
      </c>
      <c r="F30" s="264">
        <v>1411</v>
      </c>
      <c r="G30" s="264">
        <v>500</v>
      </c>
      <c r="H30" s="264">
        <v>4252</v>
      </c>
      <c r="I30" s="264">
        <v>224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109970</v>
      </c>
      <c r="F31" s="301">
        <v>-5260</v>
      </c>
      <c r="G31" s="301">
        <v>-292</v>
      </c>
      <c r="H31" s="301">
        <v>6955</v>
      </c>
      <c r="I31" s="301">
        <v>-2376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/>
      <c r="G33" s="264">
        <v>400</v>
      </c>
      <c r="H33" s="264">
        <v>300</v>
      </c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/>
      <c r="F39" s="301"/>
      <c r="G39" s="301">
        <v>400</v>
      </c>
      <c r="H39" s="301">
        <v>300</v>
      </c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-13687</v>
      </c>
      <c r="F40" s="301">
        <v>553</v>
      </c>
      <c r="G40" s="301">
        <v>5611</v>
      </c>
      <c r="H40" s="301">
        <v>27441</v>
      </c>
      <c r="I40" s="301">
        <v>-24714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31063</v>
      </c>
      <c r="F41" s="301">
        <v>17376</v>
      </c>
      <c r="G41" s="301">
        <v>17929</v>
      </c>
      <c r="H41" s="301">
        <v>23540</v>
      </c>
      <c r="I41" s="301">
        <v>50980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17376</v>
      </c>
      <c r="F43" s="301">
        <v>17929</v>
      </c>
      <c r="G43" s="301">
        <v>23540</v>
      </c>
      <c r="H43" s="301">
        <v>50980</v>
      </c>
      <c r="I43" s="301">
        <v>26266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-1.0778454001903885</v>
      </c>
      <c r="D8" s="136">
        <f>FSA!D8/FSA!D$7</f>
        <v>-0.9440109514031485</v>
      </c>
      <c r="E8" s="136">
        <f>FSA!E8/FSA!E$7</f>
        <v>-0.90372858003961076</v>
      </c>
      <c r="F8" s="136">
        <f>FSA!F8/FSA!F$7</f>
        <v>-0.12564232162412603</v>
      </c>
      <c r="G8" s="136">
        <f>FSA!G8/FSA!G$7</f>
        <v>-0.3342960288808664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-7.7845400190388589E-2</v>
      </c>
      <c r="D9" s="142">
        <f>FSA!D9/FSA!D$7</f>
        <v>5.5989048596851471E-2</v>
      </c>
      <c r="E9" s="142">
        <f>FSA!E9/FSA!E$7</f>
        <v>9.6271419960389223E-2</v>
      </c>
      <c r="F9" s="142">
        <f>FSA!F9/FSA!F$7</f>
        <v>0.87435767837587397</v>
      </c>
      <c r="G9" s="142">
        <f>FSA!G9/FSA!G$7</f>
        <v>0.6657039711191336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-0.14014952991133026</v>
      </c>
      <c r="D10" s="136">
        <f>FSA!D10/FSA!D$7</f>
        <v>-1.0209445585215606</v>
      </c>
      <c r="E10" s="136">
        <f>FSA!E10/FSA!E$7</f>
        <v>-0.28644622405924397</v>
      </c>
      <c r="F10" s="136">
        <f>FSA!F10/FSA!F$7</f>
        <v>-0.28439053154746863</v>
      </c>
      <c r="G10" s="136">
        <f>FSA!G10/FSA!G$7</f>
        <v>-1.9404332129963899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-0.21799493010171886</v>
      </c>
      <c r="D12" s="142">
        <f>FSA!D12/FSA!D$7</f>
        <v>-0.96495550992470913</v>
      </c>
      <c r="E12" s="142">
        <f>FSA!E12/FSA!E$7</f>
        <v>-0.19017480409885473</v>
      </c>
      <c r="F12" s="142">
        <f>FSA!F12/FSA!F$7</f>
        <v>0.58996714682840534</v>
      </c>
      <c r="G12" s="142">
        <f>FSA!G12/FSA!G$7</f>
        <v>-1.2747292418772562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0.16460055833057019</v>
      </c>
      <c r="D13" s="136">
        <f>FSA!D13/FSA!D$7</f>
        <v>0.54702258726899389</v>
      </c>
      <c r="E13" s="136">
        <f>FSA!E13/FSA!E$7</f>
        <v>0.22668561095324205</v>
      </c>
      <c r="F13" s="136">
        <f>FSA!F13/FSA!F$7</f>
        <v>-3.369556060988965E-4</v>
      </c>
      <c r="G13" s="136">
        <f>FSA!G13/FSA!G$7</f>
        <v>0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0</v>
      </c>
      <c r="D14" s="136">
        <f>FSA!D14/FSA!D$7</f>
        <v>0</v>
      </c>
      <c r="E14" s="136">
        <f>FSA!E14/FSA!E$7</f>
        <v>0</v>
      </c>
      <c r="F14" s="136">
        <f>FSA!F14/FSA!F$7</f>
        <v>0</v>
      </c>
      <c r="G14" s="136">
        <f>FSA!G14/FSA!G$7</f>
        <v>0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0.31245119955504691</v>
      </c>
      <c r="D15" s="136">
        <f>FSA!D15/FSA!D$7</f>
        <v>-7.6933607118412045E-2</v>
      </c>
      <c r="E15" s="136">
        <f>FSA!E15/FSA!E$7</f>
        <v>-7.5346594333936109E-3</v>
      </c>
      <c r="F15" s="136">
        <f>FSA!F15/FSA!F$7</f>
        <v>0.1318760003369556</v>
      </c>
      <c r="G15" s="136">
        <f>FSA!G15/FSA!G$7</f>
        <v>1.2956678700361011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0.25905682778389827</v>
      </c>
      <c r="D16" s="142">
        <f>FSA!D16/FSA!D$7</f>
        <v>-0.49486652977412732</v>
      </c>
      <c r="E16" s="142">
        <f>FSA!E16/FSA!E$7</f>
        <v>2.8976147420993713E-2</v>
      </c>
      <c r="F16" s="142">
        <f>FSA!F16/FSA!F$7</f>
        <v>0.7215061915592621</v>
      </c>
      <c r="G16" s="142">
        <f>FSA!G16/FSA!G$7</f>
        <v>2.0938628158844765E-2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0</v>
      </c>
      <c r="D17" s="136">
        <f>FSA!D17/FSA!D$7</f>
        <v>0</v>
      </c>
      <c r="E17" s="136">
        <f>FSA!E17/FSA!E$7</f>
        <v>0</v>
      </c>
      <c r="F17" s="136">
        <f>FSA!F17/FSA!F$7</f>
        <v>0</v>
      </c>
      <c r="G17" s="136">
        <f>FSA!G17/FSA!G$7</f>
        <v>0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0.25905682778389827</v>
      </c>
      <c r="D18" s="142">
        <f>FSA!D18/FSA!D$7</f>
        <v>-0.49486652977412732</v>
      </c>
      <c r="E18" s="142">
        <f>FSA!E18/FSA!E$7</f>
        <v>2.8976147420993713E-2</v>
      </c>
      <c r="F18" s="142">
        <f>FSA!F18/FSA!F$7</f>
        <v>0.7215061915592621</v>
      </c>
      <c r="G18" s="142">
        <f>FSA!G18/FSA!G$7</f>
        <v>2.0938628158844765E-2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1.9680617800263123E-3</v>
      </c>
      <c r="D21" s="136">
        <f>FSA!D21/FSA!D$7</f>
        <v>1.8891170431211499E-2</v>
      </c>
      <c r="E21" s="136">
        <f>FSA!E21/FSA!E$7</f>
        <v>1.1797123912856282E-2</v>
      </c>
      <c r="F21" s="136">
        <f>FSA!F21/FSA!F$7</f>
        <v>2.4850475949793616E-2</v>
      </c>
      <c r="G21" s="136">
        <f>FSA!G21/FSA!G$7</f>
        <v>0.22563176895306858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-0.21602686832169254</v>
      </c>
      <c r="D25" s="136">
        <f>FSA!D25/FSA!D$7</f>
        <v>-0.94606433949349755</v>
      </c>
      <c r="E25" s="136">
        <f>FSA!E25/FSA!E$7</f>
        <v>-0.17837768018599845</v>
      </c>
      <c r="F25" s="136">
        <f>FSA!F25/FSA!F$7</f>
        <v>0.61481762277819896</v>
      </c>
      <c r="G25" s="136">
        <f>FSA!G25/FSA!G$7</f>
        <v>-1.0490974729241878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-0.21602686832169254</v>
      </c>
      <c r="D26" s="136">
        <f>FSA!D26/FSA!D$7</f>
        <v>-0.94606433949349755</v>
      </c>
      <c r="E26" s="136">
        <f>FSA!E26/FSA!E$7</f>
        <v>-0.17837768018599845</v>
      </c>
      <c r="F26" s="136">
        <f>FSA!F26/FSA!F$7</f>
        <v>0.61481762277819896</v>
      </c>
      <c r="G26" s="136">
        <f>FSA!G26/FSA!G$7</f>
        <v>-1.0490974729241878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4.5288307820335938E-2</v>
      </c>
      <c r="D29" s="136">
        <f>FSA!D29/FSA!D$38</f>
        <v>6.3595419882845033E-2</v>
      </c>
      <c r="E29" s="136">
        <f>FSA!E29/FSA!E$38</f>
        <v>8.2571267464444584E-2</v>
      </c>
      <c r="F29" s="136">
        <f>FSA!F29/FSA!F$38</f>
        <v>0.13187559385541314</v>
      </c>
      <c r="G29" s="136">
        <f>FSA!G29/FSA!G$38</f>
        <v>7.5491962136856036E-2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6.4976019972406542E-3</v>
      </c>
      <c r="D30" s="136">
        <f>FSA!D30/FSA!D$38</f>
        <v>3.0626392901842003E-2</v>
      </c>
      <c r="E30" s="136">
        <f>FSA!E30/FSA!E$38</f>
        <v>2.0469895369964287E-2</v>
      </c>
      <c r="F30" s="136">
        <f>FSA!F30/FSA!F$38</f>
        <v>8.2193253069728703E-3</v>
      </c>
      <c r="G30" s="136">
        <f>FSA!G30/FSA!G$38</f>
        <v>7.8425916433561317E-3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5.8347020563694896E-2</v>
      </c>
      <c r="D31" s="136">
        <f>FSA!D31/FSA!D$38</f>
        <v>4.4686850076071635E-2</v>
      </c>
      <c r="E31" s="136">
        <f>FSA!E31/FSA!E$38</f>
        <v>4.8139840862101373E-2</v>
      </c>
      <c r="F31" s="136">
        <f>FSA!F31/FSA!F$38</f>
        <v>4.4640828918346559E-2</v>
      </c>
      <c r="G31" s="136">
        <f>FSA!G31/FSA!G$38</f>
        <v>4.4609774314963165E-2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0.15809517552504215</v>
      </c>
      <c r="D32" s="136">
        <f>FSA!D32/FSA!D$38</f>
        <v>0.16169293115400901</v>
      </c>
      <c r="E32" s="136">
        <f>FSA!E32/FSA!E$38</f>
        <v>9.5477726959463688E-2</v>
      </c>
      <c r="F32" s="136">
        <f>FSA!F32/FSA!F$38</f>
        <v>9.2212769387470958E-2</v>
      </c>
      <c r="G32" s="136">
        <f>FSA!G32/FSA!G$38</f>
        <v>5.9787251700082505E-2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1.7519654862799202E-4</v>
      </c>
      <c r="D33" s="136">
        <f>FSA!D33/FSA!D$38</f>
        <v>2.884673543356178E-4</v>
      </c>
      <c r="E33" s="136">
        <f>FSA!E33/FSA!E$38</f>
        <v>3.1075747133638241E-4</v>
      </c>
      <c r="F33" s="136">
        <f>FSA!F33/FSA!F$38</f>
        <v>9.3307051033094692E-4</v>
      </c>
      <c r="G33" s="136">
        <f>FSA!G33/FSA!G$38</f>
        <v>1.2375331351327603E-3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0.14383417646672361</v>
      </c>
      <c r="D34" s="136">
        <f>FSA!D34/FSA!D$38</f>
        <v>0.12026064421274002</v>
      </c>
      <c r="E34" s="136">
        <f>FSA!E34/FSA!E$38</f>
        <v>0.12467389261324478</v>
      </c>
      <c r="F34" s="136">
        <f>FSA!F34/FSA!F$38</f>
        <v>0.11355858925601062</v>
      </c>
      <c r="G34" s="136">
        <f>FSA!G34/FSA!G$38</f>
        <v>0.19736578745673516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0.49671725467008299</v>
      </c>
      <c r="D35" s="136">
        <f>FSA!D35/FSA!D$38</f>
        <v>0.47908611681066771</v>
      </c>
      <c r="E35" s="136">
        <f>FSA!E35/FSA!E$38</f>
        <v>0.51441638995050432</v>
      </c>
      <c r="F35" s="136">
        <f>FSA!F35/FSA!F$38</f>
        <v>0.49645946150595627</v>
      </c>
      <c r="G35" s="136">
        <f>FSA!G35/FSA!G$38</f>
        <v>0.49826452453830494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9.1045266408251752E-2</v>
      </c>
      <c r="D36" s="136">
        <f>FSA!D36/FSA!D$38</f>
        <v>9.9763177607488984E-2</v>
      </c>
      <c r="E36" s="136">
        <f>FSA!E36/FSA!E$38</f>
        <v>0.11394022930894054</v>
      </c>
      <c r="F36" s="136">
        <f>FSA!F36/FSA!F$38</f>
        <v>0.11210036125949863</v>
      </c>
      <c r="G36" s="136">
        <f>FSA!G36/FSA!G$38</f>
        <v>0.1154005750745693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0</v>
      </c>
      <c r="D37" s="136">
        <f>FSA!D37/FSA!D$38</f>
        <v>0</v>
      </c>
      <c r="E37" s="136">
        <f>FSA!E37/FSA!E$38</f>
        <v>0</v>
      </c>
      <c r="F37" s="136">
        <f>FSA!F37/FSA!F$38</f>
        <v>0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4.0172744553553442E-2</v>
      </c>
      <c r="D40" s="136">
        <f>FSA!D40/FSA!D$55</f>
        <v>4.2616299763410796E-2</v>
      </c>
      <c r="E40" s="136">
        <f>FSA!E40/FSA!E$55</f>
        <v>4.5645919584590557E-2</v>
      </c>
      <c r="F40" s="136">
        <f>FSA!F40/FSA!F$55</f>
        <v>4.4645714104264524E-2</v>
      </c>
      <c r="G40" s="136">
        <f>FSA!G40/FSA!G$55</f>
        <v>4.4573378506360999E-2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5.2116821570293542E-2</v>
      </c>
      <c r="D41" s="136">
        <f>FSA!D41/FSA!D$55</f>
        <v>5.4699331641305637E-2</v>
      </c>
      <c r="E41" s="136">
        <f>FSA!E41/FSA!E$55</f>
        <v>5.9589803221829045E-2</v>
      </c>
      <c r="F41" s="136">
        <f>FSA!F41/FSA!F$55</f>
        <v>5.8177679097022234E-2</v>
      </c>
      <c r="G41" s="136">
        <f>FSA!G41/FSA!G$55</f>
        <v>5.8215600316341376E-2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8.321872508913164E-2</v>
      </c>
      <c r="D42" s="136">
        <f>FSA!D42/FSA!D$55</f>
        <v>7.2281841254923124E-2</v>
      </c>
      <c r="E42" s="136">
        <f>FSA!E42/FSA!E$55</f>
        <v>1.5537756748899827E-2</v>
      </c>
      <c r="F42" s="136">
        <f>FSA!F42/FSA!F$55</f>
        <v>1.0263775613640416E-2</v>
      </c>
      <c r="G42" s="136">
        <f>FSA!G42/FSA!G$55</f>
        <v>1.0095585866179787E-2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4.3799328994279805E-6</v>
      </c>
      <c r="D43" s="136">
        <f>FSA!D43/FSA!D$55</f>
        <v>0</v>
      </c>
      <c r="E43" s="136">
        <f>FSA!E43/FSA!E$55</f>
        <v>0</v>
      </c>
      <c r="F43" s="136">
        <f>FSA!F43/FSA!F$55</f>
        <v>0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0.26819424126422381</v>
      </c>
      <c r="D44" s="136">
        <f>FSA!D44/FSA!D$55</f>
        <v>0.28422343140425116</v>
      </c>
      <c r="E44" s="136">
        <f>FSA!E44/FSA!E$55</f>
        <v>0.28812514410016338</v>
      </c>
      <c r="F44" s="136">
        <f>FSA!F44/FSA!F$55</f>
        <v>0.26807213465526464</v>
      </c>
      <c r="G44" s="136">
        <f>FSA!G44/FSA!G$55</f>
        <v>0.26800656115445076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2.29946477219969E-4</v>
      </c>
      <c r="D45" s="136">
        <f>FSA!D45/FSA!D$55</f>
        <v>2.5589786418337177E-4</v>
      </c>
      <c r="E45" s="136">
        <f>FSA!E45/FSA!E$55</f>
        <v>3.0824904517978686E-4</v>
      </c>
      <c r="F45" s="136">
        <f>FSA!F45/FSA!F$55</f>
        <v>4.4210932557565811E-4</v>
      </c>
      <c r="G45" s="136">
        <f>FSA!G45/FSA!G$55</f>
        <v>2.6361781275324395E-4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0</v>
      </c>
      <c r="D46" s="136">
        <f>FSA!D46/FSA!D$55</f>
        <v>0</v>
      </c>
      <c r="E46" s="136">
        <f>FSA!E46/FSA!E$55</f>
        <v>0</v>
      </c>
      <c r="F46" s="136">
        <f>FSA!F46/FSA!F$55</f>
        <v>0</v>
      </c>
      <c r="G46" s="136">
        <f>FSA!G46/FSA!G$55</f>
        <v>0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0</v>
      </c>
      <c r="D47" s="136">
        <f>FSA!D47/FSA!D$55</f>
        <v>0</v>
      </c>
      <c r="E47" s="136">
        <f>FSA!E47/FSA!E$55</f>
        <v>0</v>
      </c>
      <c r="F47" s="136">
        <f>FSA!F47/FSA!F$55</f>
        <v>0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</v>
      </c>
      <c r="D48" s="136">
        <f>FSA!D48/FSA!D$55</f>
        <v>0</v>
      </c>
      <c r="E48" s="136">
        <f>FSA!E48/FSA!E$55</f>
        <v>0</v>
      </c>
      <c r="F48" s="136">
        <f>FSA!F48/FSA!F$55</f>
        <v>0</v>
      </c>
      <c r="G48" s="136">
        <f>FSA!G48/FSA!G$55</f>
        <v>0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0.44393685888732187</v>
      </c>
      <c r="D49" s="136">
        <f>FSA!D49/FSA!D$55</f>
        <v>0.45407680192807409</v>
      </c>
      <c r="E49" s="136">
        <f>FSA!E49/FSA!E$55</f>
        <v>0.40920687270066258</v>
      </c>
      <c r="F49" s="136">
        <f>FSA!F49/FSA!F$55</f>
        <v>0.38160141279576748</v>
      </c>
      <c r="G49" s="136">
        <f>FSA!G49/FSA!G$55</f>
        <v>0.38115474365608615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1.1227432395735697</v>
      </c>
      <c r="D51" s="136">
        <f>FSA!D51/FSA!D$55</f>
        <v>1.1926608492552209</v>
      </c>
      <c r="E51" s="136">
        <f>FSA!E51/FSA!E$55</f>
        <v>1.2848120933869303</v>
      </c>
      <c r="F51" s="136">
        <f>FSA!F51/FSA!F$55</f>
        <v>1.2522587878388183</v>
      </c>
      <c r="G51" s="136">
        <f>FSA!G51/FSA!G$55</f>
        <v>1.2513937571396492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-0.56668009846089162</v>
      </c>
      <c r="D52" s="136">
        <f>FSA!D52/FSA!D$55</f>
        <v>-0.64673765118329496</v>
      </c>
      <c r="E52" s="136">
        <f>FSA!E52/FSA!E$55</f>
        <v>-0.69501889591707855</v>
      </c>
      <c r="F52" s="136">
        <f>FSA!F52/FSA!F$55</f>
        <v>-0.63554314718332394</v>
      </c>
      <c r="G52" s="136">
        <f>FSA!G52/FSA!G$55</f>
        <v>-0.63496255650696631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9.9992982948565018E-4</v>
      </c>
      <c r="F53" s="136">
        <f>FSA!F53/FSA!F$55</f>
        <v>1.6829465487382786E-3</v>
      </c>
      <c r="G53" s="136">
        <f>FSA!G53/FSA!G$55</f>
        <v>2.4140557112310953E-3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0.55606314111267818</v>
      </c>
      <c r="D54" s="136">
        <f>FSA!D54/FSA!D$55</f>
        <v>0.54592319807192591</v>
      </c>
      <c r="E54" s="136">
        <f>FSA!E54/FSA!E$55</f>
        <v>0.59079312729933742</v>
      </c>
      <c r="F54" s="136">
        <f>FSA!F54/FSA!F$55</f>
        <v>0.61839858720423257</v>
      </c>
      <c r="G54" s="136">
        <f>FSA!G54/FSA!G$55</f>
        <v>0.61884525634391385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158988</v>
      </c>
      <c r="F4" s="299">
        <v>174282</v>
      </c>
      <c r="G4" s="299">
        <v>147927</v>
      </c>
      <c r="H4" s="299">
        <v>159891</v>
      </c>
      <c r="I4" s="299">
        <v>129453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17376</v>
      </c>
      <c r="F5" s="301">
        <v>17929</v>
      </c>
      <c r="G5" s="301">
        <v>23540</v>
      </c>
      <c r="H5" s="301">
        <v>50980</v>
      </c>
      <c r="I5" s="301">
        <v>26266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9010</v>
      </c>
      <c r="F6" s="264">
        <v>4011</v>
      </c>
      <c r="G6" s="264">
        <v>14227</v>
      </c>
      <c r="H6" s="264">
        <v>43958</v>
      </c>
      <c r="I6" s="264">
        <v>23266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8366</v>
      </c>
      <c r="F7" s="264">
        <v>13918</v>
      </c>
      <c r="G7" s="264">
        <v>9313</v>
      </c>
      <c r="H7" s="264">
        <v>7022</v>
      </c>
      <c r="I7" s="264">
        <v>3000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3304</v>
      </c>
      <c r="F8" s="301">
        <v>9408</v>
      </c>
      <c r="G8" s="301">
        <v>9408</v>
      </c>
      <c r="H8" s="301">
        <v>3010</v>
      </c>
      <c r="I8" s="301">
        <v>4662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/>
      <c r="F9" s="264">
        <v>5608</v>
      </c>
      <c r="G9" s="264">
        <v>5608</v>
      </c>
      <c r="H9" s="264">
        <v>3034</v>
      </c>
      <c r="I9" s="264">
        <v>6158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/>
      <c r="F10" s="264"/>
      <c r="G10" s="264"/>
      <c r="H10" s="264">
        <v>-23</v>
      </c>
      <c r="I10" s="264">
        <v>-1496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3304</v>
      </c>
      <c r="F11" s="264">
        <v>3800</v>
      </c>
      <c r="G11" s="264">
        <v>3800</v>
      </c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96990</v>
      </c>
      <c r="F12" s="301">
        <v>114218</v>
      </c>
      <c r="G12" s="301">
        <v>73016</v>
      </c>
      <c r="H12" s="301">
        <v>67217</v>
      </c>
      <c r="I12" s="301">
        <v>59773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2967</v>
      </c>
      <c r="F13" s="264">
        <v>13165</v>
      </c>
      <c r="G13" s="264">
        <v>8168</v>
      </c>
      <c r="H13" s="264">
        <v>3365</v>
      </c>
      <c r="I13" s="264">
        <v>3213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72191</v>
      </c>
      <c r="F14" s="264">
        <v>69505</v>
      </c>
      <c r="G14" s="264">
        <v>38098</v>
      </c>
      <c r="H14" s="264">
        <v>37752</v>
      </c>
      <c r="I14" s="264">
        <v>24494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>
        <v>11492</v>
      </c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13292</v>
      </c>
      <c r="F17" s="264">
        <v>13292</v>
      </c>
      <c r="G17" s="264">
        <v>11492</v>
      </c>
      <c r="H17" s="264"/>
      <c r="I17" s="264">
        <v>11292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53472</v>
      </c>
      <c r="F18" s="264">
        <v>70355</v>
      </c>
      <c r="G18" s="264">
        <v>67200</v>
      </c>
      <c r="H18" s="264">
        <v>66550</v>
      </c>
      <c r="I18" s="264">
        <v>72701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-44933</v>
      </c>
      <c r="F19" s="264">
        <v>-52130</v>
      </c>
      <c r="G19" s="264">
        <v>-51972</v>
      </c>
      <c r="H19" s="264">
        <v>-51972</v>
      </c>
      <c r="I19" s="264">
        <v>-51957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1</v>
      </c>
      <c r="F20" s="264">
        <v>30</v>
      </c>
      <c r="G20" s="264">
        <v>30</v>
      </c>
      <c r="H20" s="264">
        <v>30</v>
      </c>
      <c r="I20" s="264">
        <v>30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26643</v>
      </c>
      <c r="F21" s="301">
        <v>19209</v>
      </c>
      <c r="G21" s="301">
        <v>19209</v>
      </c>
      <c r="H21" s="301">
        <v>18276</v>
      </c>
      <c r="I21" s="301">
        <v>18276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26643</v>
      </c>
      <c r="F22" s="264">
        <v>19209</v>
      </c>
      <c r="G22" s="264">
        <v>19209</v>
      </c>
      <c r="H22" s="264">
        <v>18276</v>
      </c>
      <c r="I22" s="264">
        <v>18276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14676</v>
      </c>
      <c r="F24" s="301">
        <v>13517</v>
      </c>
      <c r="G24" s="301">
        <v>22753</v>
      </c>
      <c r="H24" s="301">
        <v>20407</v>
      </c>
      <c r="I24" s="301">
        <v>20476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80</v>
      </c>
      <c r="F25" s="264">
        <v>124</v>
      </c>
      <c r="G25" s="264">
        <v>124</v>
      </c>
      <c r="H25" s="264">
        <v>382</v>
      </c>
      <c r="I25" s="264">
        <v>507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7958</v>
      </c>
      <c r="F26" s="264">
        <v>6756</v>
      </c>
      <c r="G26" s="264">
        <v>15954</v>
      </c>
      <c r="H26" s="264">
        <v>13336</v>
      </c>
      <c r="I26" s="264">
        <v>13281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6638</v>
      </c>
      <c r="F27" s="264">
        <v>6637</v>
      </c>
      <c r="G27" s="264">
        <v>6674</v>
      </c>
      <c r="H27" s="264">
        <v>6688</v>
      </c>
      <c r="I27" s="264">
        <v>6688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297642</v>
      </c>
      <c r="F30" s="301">
        <v>255579</v>
      </c>
      <c r="G30" s="301">
        <v>251100</v>
      </c>
      <c r="H30" s="301">
        <v>249511</v>
      </c>
      <c r="I30" s="301">
        <v>280232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27359</v>
      </c>
      <c r="F31" s="301">
        <v>6270</v>
      </c>
      <c r="G31" s="301">
        <v>320</v>
      </c>
      <c r="H31" s="301">
        <v>320</v>
      </c>
      <c r="I31" s="301">
        <v>27354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27269</v>
      </c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90</v>
      </c>
      <c r="F37" s="264">
        <v>6270</v>
      </c>
      <c r="G37" s="264">
        <v>320</v>
      </c>
      <c r="H37" s="264">
        <v>320</v>
      </c>
      <c r="I37" s="264">
        <v>27354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1060</v>
      </c>
      <c r="F39" s="301">
        <v>1896</v>
      </c>
      <c r="G39" s="301">
        <v>3830</v>
      </c>
      <c r="H39" s="301">
        <v>3241</v>
      </c>
      <c r="I39" s="301">
        <v>3579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1060</v>
      </c>
      <c r="F40" s="264">
        <v>1896</v>
      </c>
      <c r="G40" s="264">
        <v>3830</v>
      </c>
      <c r="H40" s="264">
        <v>3241</v>
      </c>
      <c r="I40" s="264">
        <v>3579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/>
      <c r="F41" s="264"/>
      <c r="G41" s="264"/>
      <c r="H41" s="264"/>
      <c r="I41" s="264"/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/>
      <c r="F42" s="264"/>
      <c r="G42" s="264"/>
      <c r="H42" s="264"/>
      <c r="I42" s="264"/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/>
      <c r="F50" s="264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40514</v>
      </c>
      <c r="F52" s="301">
        <v>40988</v>
      </c>
      <c r="G52" s="301">
        <v>41635</v>
      </c>
      <c r="H52" s="301">
        <v>42653</v>
      </c>
      <c r="I52" s="301">
        <v>43699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40514</v>
      </c>
      <c r="F53" s="264">
        <v>40988</v>
      </c>
      <c r="G53" s="264">
        <v>41635</v>
      </c>
      <c r="H53" s="264">
        <v>41474</v>
      </c>
      <c r="I53" s="264">
        <v>41709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/>
      <c r="F54" s="264"/>
      <c r="G54" s="264"/>
      <c r="H54" s="264">
        <v>1178</v>
      </c>
      <c r="I54" s="264">
        <v>1989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226816</v>
      </c>
      <c r="F55" s="301">
        <v>205939</v>
      </c>
      <c r="G55" s="301">
        <v>205265</v>
      </c>
      <c r="H55" s="301">
        <v>203251</v>
      </c>
      <c r="I55" s="301">
        <v>204132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220497</v>
      </c>
      <c r="F57" s="264">
        <v>202465</v>
      </c>
      <c r="G57" s="264">
        <v>202465</v>
      </c>
      <c r="H57" s="264">
        <v>202465</v>
      </c>
      <c r="I57" s="264">
        <v>202465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26000</v>
      </c>
      <c r="F58" s="264">
        <v>26000</v>
      </c>
      <c r="G58" s="264">
        <v>26000</v>
      </c>
      <c r="H58" s="264">
        <v>24400</v>
      </c>
      <c r="I58" s="264">
        <v>25708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-19681</v>
      </c>
      <c r="F59" s="264">
        <v>-22526</v>
      </c>
      <c r="G59" s="264">
        <v>-23201</v>
      </c>
      <c r="H59" s="264">
        <v>-23615</v>
      </c>
      <c r="I59" s="264">
        <v>-24041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1893</v>
      </c>
      <c r="F61" s="301">
        <v>485</v>
      </c>
      <c r="G61" s="301">
        <v>50</v>
      </c>
      <c r="H61" s="301">
        <v>47</v>
      </c>
      <c r="I61" s="301">
        <v>1469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1841</v>
      </c>
      <c r="F62" s="264">
        <v>434</v>
      </c>
      <c r="G62" s="264">
        <v>36</v>
      </c>
      <c r="H62" s="264">
        <v>47</v>
      </c>
      <c r="I62" s="264">
        <v>1469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51</v>
      </c>
      <c r="F63" s="264">
        <v>51</v>
      </c>
      <c r="G63" s="264">
        <v>14</v>
      </c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456630</v>
      </c>
      <c r="F67" s="301">
        <v>429861</v>
      </c>
      <c r="G67" s="301">
        <v>399027</v>
      </c>
      <c r="H67" s="301">
        <v>409402</v>
      </c>
      <c r="I67" s="301">
        <v>409684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202715</v>
      </c>
      <c r="F68" s="301">
        <v>195191</v>
      </c>
      <c r="G68" s="301">
        <v>163284</v>
      </c>
      <c r="H68" s="301">
        <v>156229</v>
      </c>
      <c r="I68" s="301">
        <v>156153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199578</v>
      </c>
      <c r="F69" s="301">
        <v>192091</v>
      </c>
      <c r="G69" s="301">
        <v>162563</v>
      </c>
      <c r="H69" s="301">
        <v>155359</v>
      </c>
      <c r="I69" s="301">
        <v>155265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18344</v>
      </c>
      <c r="F70" s="264">
        <v>18319</v>
      </c>
      <c r="G70" s="264">
        <v>18214</v>
      </c>
      <c r="H70" s="264">
        <v>18278</v>
      </c>
      <c r="I70" s="264">
        <v>18261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38000</v>
      </c>
      <c r="F71" s="264">
        <v>31071</v>
      </c>
      <c r="G71" s="264">
        <v>6200</v>
      </c>
      <c r="H71" s="264">
        <v>4202</v>
      </c>
      <c r="I71" s="264">
        <v>4136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105</v>
      </c>
      <c r="F72" s="264">
        <v>110</v>
      </c>
      <c r="G72" s="264">
        <v>123</v>
      </c>
      <c r="H72" s="264">
        <v>181</v>
      </c>
      <c r="I72" s="264">
        <v>108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3311</v>
      </c>
      <c r="F73" s="264">
        <v>3039</v>
      </c>
      <c r="G73" s="264">
        <v>3304</v>
      </c>
      <c r="H73" s="264">
        <v>3344</v>
      </c>
      <c r="I73" s="264">
        <v>3376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20487</v>
      </c>
      <c r="F74" s="264">
        <v>20474</v>
      </c>
      <c r="G74" s="264">
        <v>20474</v>
      </c>
      <c r="H74" s="264">
        <v>20474</v>
      </c>
      <c r="I74" s="264">
        <v>20474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2</v>
      </c>
      <c r="F77" s="264"/>
      <c r="G77" s="264"/>
      <c r="H77" s="264"/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119327</v>
      </c>
      <c r="F78" s="264">
        <v>119077</v>
      </c>
      <c r="G78" s="264">
        <v>114249</v>
      </c>
      <c r="H78" s="264">
        <v>108879</v>
      </c>
      <c r="I78" s="264">
        <v>108911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/>
      <c r="F79" s="264"/>
      <c r="G79" s="264"/>
      <c r="H79" s="264"/>
      <c r="I79" s="264"/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1</v>
      </c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3138</v>
      </c>
      <c r="F84" s="301">
        <v>3100</v>
      </c>
      <c r="G84" s="301">
        <v>721</v>
      </c>
      <c r="H84" s="301">
        <v>870</v>
      </c>
      <c r="I84" s="301">
        <v>888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386</v>
      </c>
      <c r="F90" s="264">
        <v>228</v>
      </c>
      <c r="G90" s="264">
        <v>92</v>
      </c>
      <c r="H90" s="264">
        <v>90</v>
      </c>
      <c r="I90" s="264">
        <v>90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628</v>
      </c>
      <c r="F91" s="264">
        <v>629</v>
      </c>
      <c r="G91" s="264">
        <v>629</v>
      </c>
      <c r="H91" s="264">
        <v>780</v>
      </c>
      <c r="I91" s="264">
        <v>797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2123</v>
      </c>
      <c r="F96" s="264">
        <v>2242</v>
      </c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253914</v>
      </c>
      <c r="F98" s="301">
        <v>234670</v>
      </c>
      <c r="G98" s="301">
        <v>235743</v>
      </c>
      <c r="H98" s="301">
        <v>253173</v>
      </c>
      <c r="I98" s="301">
        <v>253532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253914</v>
      </c>
      <c r="F99" s="301">
        <v>234670</v>
      </c>
      <c r="G99" s="301">
        <v>235743</v>
      </c>
      <c r="H99" s="301">
        <v>253173</v>
      </c>
      <c r="I99" s="301">
        <v>253532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500000</v>
      </c>
      <c r="F100" s="264">
        <v>500000</v>
      </c>
      <c r="G100" s="264">
        <v>500000</v>
      </c>
      <c r="H100" s="264">
        <v>500000</v>
      </c>
      <c r="I100" s="264">
        <v>500000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500000</v>
      </c>
      <c r="F101" s="264">
        <v>500000</v>
      </c>
      <c r="G101" s="264">
        <v>500000</v>
      </c>
      <c r="H101" s="264">
        <v>500000</v>
      </c>
      <c r="I101" s="264">
        <v>500000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/>
      <c r="F103" s="264"/>
      <c r="G103" s="264"/>
      <c r="H103" s="264"/>
      <c r="I103" s="264"/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12676</v>
      </c>
      <c r="F109" s="264">
        <v>12676</v>
      </c>
      <c r="G109" s="264">
        <v>12676</v>
      </c>
      <c r="H109" s="264">
        <v>12676</v>
      </c>
      <c r="I109" s="264">
        <v>12676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-258762</v>
      </c>
      <c r="F112" s="264">
        <v>-278006</v>
      </c>
      <c r="G112" s="264">
        <v>-277332</v>
      </c>
      <c r="H112" s="264">
        <v>-260192</v>
      </c>
      <c r="I112" s="264">
        <v>-260134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-282982</v>
      </c>
      <c r="F113" s="264">
        <v>-270776</v>
      </c>
      <c r="G113" s="264">
        <v>-278006</v>
      </c>
      <c r="H113" s="264">
        <v>-277332</v>
      </c>
      <c r="I113" s="264">
        <v>-260192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24220</v>
      </c>
      <c r="F114" s="264">
        <v>-7230</v>
      </c>
      <c r="G114" s="264">
        <v>674</v>
      </c>
      <c r="H114" s="264">
        <v>17140</v>
      </c>
      <c r="I114" s="264">
        <v>58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/>
      <c r="F115" s="264"/>
      <c r="G115" s="264">
        <v>399</v>
      </c>
      <c r="H115" s="264">
        <v>689</v>
      </c>
      <c r="I115" s="264">
        <v>989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456630</v>
      </c>
      <c r="F119" s="301">
        <v>429861</v>
      </c>
      <c r="G119" s="301">
        <v>399027</v>
      </c>
      <c r="H119" s="301">
        <v>409402</v>
      </c>
      <c r="I119" s="301">
        <v>409684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93493</v>
      </c>
      <c r="F3" s="264">
        <v>14610</v>
      </c>
      <c r="G3" s="264">
        <v>23226</v>
      </c>
      <c r="H3" s="264">
        <v>23742</v>
      </c>
      <c r="I3" s="264">
        <v>2770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93493</v>
      </c>
      <c r="F5" s="301">
        <v>14610</v>
      </c>
      <c r="G5" s="301">
        <v>23226</v>
      </c>
      <c r="H5" s="301">
        <v>23742</v>
      </c>
      <c r="I5" s="301">
        <v>2770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100771</v>
      </c>
      <c r="F6" s="264">
        <v>13792</v>
      </c>
      <c r="G6" s="264">
        <v>20990</v>
      </c>
      <c r="H6" s="264">
        <v>2983</v>
      </c>
      <c r="I6" s="264">
        <v>926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-7279</v>
      </c>
      <c r="F7" s="301">
        <v>818</v>
      </c>
      <c r="G7" s="301">
        <v>2236</v>
      </c>
      <c r="H7" s="301">
        <v>20758</v>
      </c>
      <c r="I7" s="301">
        <v>1844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13052</v>
      </c>
      <c r="F8" s="264">
        <v>1816</v>
      </c>
      <c r="G8" s="264">
        <v>492</v>
      </c>
      <c r="H8" s="264">
        <v>4188</v>
      </c>
      <c r="I8" s="264">
        <v>7097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-16161</v>
      </c>
      <c r="F9" s="264">
        <v>2942</v>
      </c>
      <c r="G9" s="264">
        <v>668</v>
      </c>
      <c r="H9" s="264">
        <v>1056</v>
      </c>
      <c r="I9" s="264">
        <v>3507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292</v>
      </c>
      <c r="F12" s="264">
        <v>45</v>
      </c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12811</v>
      </c>
      <c r="F13" s="264">
        <v>14871</v>
      </c>
      <c r="G13" s="264">
        <v>6653</v>
      </c>
      <c r="H13" s="264">
        <v>6752</v>
      </c>
      <c r="I13" s="264">
        <v>5375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8831</v>
      </c>
      <c r="F14" s="301">
        <v>-15222</v>
      </c>
      <c r="G14" s="301">
        <v>-4592</v>
      </c>
      <c r="H14" s="301">
        <v>17139</v>
      </c>
      <c r="I14" s="301">
        <v>58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6</v>
      </c>
      <c r="F15" s="264">
        <v>8337</v>
      </c>
      <c r="G15" s="264">
        <v>5265</v>
      </c>
      <c r="H15" s="264">
        <v>5</v>
      </c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-15383</v>
      </c>
      <c r="F16" s="264">
        <v>345</v>
      </c>
      <c r="G16" s="264">
        <v>0</v>
      </c>
      <c r="H16" s="264">
        <v>13</v>
      </c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15389</v>
      </c>
      <c r="F17" s="301">
        <v>7992</v>
      </c>
      <c r="G17" s="301">
        <v>5265</v>
      </c>
      <c r="H17" s="301">
        <v>-8</v>
      </c>
      <c r="I17" s="301"/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24220</v>
      </c>
      <c r="F18" s="301">
        <v>-7230</v>
      </c>
      <c r="G18" s="301">
        <v>673</v>
      </c>
      <c r="H18" s="301">
        <v>17130</v>
      </c>
      <c r="I18" s="301">
        <v>58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24220</v>
      </c>
      <c r="F21" s="301">
        <v>-7230</v>
      </c>
      <c r="G21" s="301">
        <v>673</v>
      </c>
      <c r="H21" s="301">
        <v>17130</v>
      </c>
      <c r="I21" s="301">
        <v>58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24220</v>
      </c>
      <c r="F22" s="264">
        <v>-7230</v>
      </c>
      <c r="G22" s="264">
        <v>674</v>
      </c>
      <c r="H22" s="264">
        <v>17140</v>
      </c>
      <c r="I22" s="264">
        <v>58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/>
      <c r="F23" s="264"/>
      <c r="G23" s="264">
        <v>-1</v>
      </c>
      <c r="H23" s="264">
        <v>-10</v>
      </c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484</v>
      </c>
      <c r="F24" s="264">
        <v>-145</v>
      </c>
      <c r="G24" s="264">
        <v>13</v>
      </c>
      <c r="H24" s="264">
        <v>343</v>
      </c>
      <c r="I24" s="264">
        <v>1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/>
      <c r="F25" s="264">
        <v>-145</v>
      </c>
      <c r="G25" s="264">
        <v>13</v>
      </c>
      <c r="H25" s="264">
        <v>343</v>
      </c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