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G5" i="8"/>
  <c r="F5" i="8"/>
  <c r="F4" i="8" s="1"/>
  <c r="E5" i="8"/>
  <c r="E4" i="8" s="1"/>
  <c r="D5" i="8"/>
  <c r="D4" i="8" s="1"/>
  <c r="C5" i="8"/>
  <c r="C4" i="8" s="1"/>
  <c r="J4" i="8"/>
  <c r="I4" i="8"/>
  <c r="H4" i="8"/>
  <c r="G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N74" i="6"/>
  <c r="N69" i="6" s="1"/>
  <c r="N68" i="6" s="1"/>
  <c r="N78" i="6" s="1"/>
  <c r="M74" i="6"/>
  <c r="M69" i="6" s="1"/>
  <c r="M68" i="6" s="1"/>
  <c r="M78" i="6" s="1"/>
  <c r="L74" i="6"/>
  <c r="L69" i="6" s="1"/>
  <c r="L68" i="6" s="1"/>
  <c r="L78" i="6" s="1"/>
  <c r="K74" i="6"/>
  <c r="K69" i="6" s="1"/>
  <c r="K68" i="6" s="1"/>
  <c r="J74" i="6"/>
  <c r="I74" i="6"/>
  <c r="H74" i="6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J69" i="6"/>
  <c r="I69" i="6"/>
  <c r="H69" i="6"/>
  <c r="G69" i="6"/>
  <c r="J68" i="6"/>
  <c r="J78" i="6" s="1"/>
  <c r="I68" i="6"/>
  <c r="H68" i="6"/>
  <c r="G68" i="6"/>
  <c r="G78" i="6" s="1"/>
  <c r="N62" i="6"/>
  <c r="M62" i="6"/>
  <c r="L62" i="6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L31" i="6" s="1"/>
  <c r="L24" i="6" s="1"/>
  <c r="K32" i="6"/>
  <c r="K31" i="6" s="1"/>
  <c r="J32" i="6"/>
  <c r="J31" i="6" s="1"/>
  <c r="I32" i="6"/>
  <c r="I31" i="6" s="1"/>
  <c r="H32" i="6"/>
  <c r="G32" i="6"/>
  <c r="N31" i="6"/>
  <c r="M31" i="6"/>
  <c r="M24" i="6" s="1"/>
  <c r="M48" i="6" s="1"/>
  <c r="H31" i="6"/>
  <c r="G31" i="6"/>
  <c r="F31" i="6"/>
  <c r="F24" i="6" s="1"/>
  <c r="F48" i="6" s="1"/>
  <c r="E31" i="6"/>
  <c r="E24" i="6" s="1"/>
  <c r="E48" i="6" s="1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M25" i="6"/>
  <c r="L25" i="6"/>
  <c r="K25" i="6"/>
  <c r="J25" i="6"/>
  <c r="J24" i="6" s="1"/>
  <c r="I25" i="6"/>
  <c r="H25" i="6"/>
  <c r="H24" i="6" s="1"/>
  <c r="G25" i="6"/>
  <c r="N24" i="6"/>
  <c r="G24" i="6"/>
  <c r="D24" i="6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N48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D48" i="6" s="1"/>
  <c r="C3" i="6"/>
  <c r="C23" i="6" s="1"/>
  <c r="C48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I18" i="4"/>
  <c r="I19" i="4" s="1"/>
  <c r="G13" i="4"/>
  <c r="G12" i="4"/>
  <c r="H12" i="4" s="1"/>
  <c r="I9" i="4"/>
  <c r="H9" i="4"/>
  <c r="H18" i="4" s="1"/>
  <c r="H19" i="4" s="1"/>
  <c r="G9" i="4"/>
  <c r="G18" i="4" s="1"/>
  <c r="G19" i="4" s="1"/>
  <c r="I6" i="4"/>
  <c r="H6" i="4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L63" i="2"/>
  <c r="J63" i="2"/>
  <c r="Y67" i="2" s="1"/>
  <c r="I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M59" i="2"/>
  <c r="L59" i="2"/>
  <c r="K59" i="2"/>
  <c r="J58" i="2"/>
  <c r="I58" i="2"/>
  <c r="H58" i="2"/>
  <c r="G58" i="2"/>
  <c r="F58" i="2"/>
  <c r="E58" i="2"/>
  <c r="D58" i="2"/>
  <c r="C58" i="2"/>
  <c r="M57" i="2"/>
  <c r="M64" i="2" s="1"/>
  <c r="L57" i="2"/>
  <c r="L64" i="2" s="1"/>
  <c r="K57" i="2"/>
  <c r="K64" i="2" s="1"/>
  <c r="J57" i="2"/>
  <c r="I57" i="2"/>
  <c r="H57" i="2"/>
  <c r="G57" i="2"/>
  <c r="F57" i="2"/>
  <c r="E57" i="2"/>
  <c r="D57" i="2"/>
  <c r="C57" i="2"/>
  <c r="J56" i="2"/>
  <c r="Y50" i="2" s="1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Y53" i="2"/>
  <c r="J53" i="2"/>
  <c r="I53" i="2"/>
  <c r="H53" i="2"/>
  <c r="H64" i="2" s="1"/>
  <c r="G53" i="2"/>
  <c r="G64" i="2" s="1"/>
  <c r="G68" i="2" s="1"/>
  <c r="F53" i="2"/>
  <c r="F64" i="2" s="1"/>
  <c r="F68" i="2" s="1"/>
  <c r="E53" i="2"/>
  <c r="D53" i="2"/>
  <c r="D64" i="2" s="1"/>
  <c r="D68" i="2" s="1"/>
  <c r="C53" i="2"/>
  <c r="C64" i="2" s="1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S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V51" i="2" s="1"/>
  <c r="F45" i="2"/>
  <c r="E45" i="2"/>
  <c r="T51" i="2" s="1"/>
  <c r="D45" i="2"/>
  <c r="C45" i="2"/>
  <c r="R51" i="2" s="1"/>
  <c r="J44" i="2"/>
  <c r="I44" i="2"/>
  <c r="H44" i="2"/>
  <c r="G44" i="2"/>
  <c r="V48" i="2" s="1"/>
  <c r="F44" i="2"/>
  <c r="U48" i="2" s="1"/>
  <c r="E44" i="2"/>
  <c r="T48" i="2" s="1"/>
  <c r="D44" i="2"/>
  <c r="S48" i="2" s="1"/>
  <c r="C44" i="2"/>
  <c r="R48" i="2" s="1"/>
  <c r="J43" i="2"/>
  <c r="Y52" i="2" s="1"/>
  <c r="I43" i="2"/>
  <c r="X52" i="2" s="1"/>
  <c r="H43" i="2"/>
  <c r="G43" i="2"/>
  <c r="F43" i="2"/>
  <c r="E43" i="2"/>
  <c r="T52" i="2" s="1"/>
  <c r="D43" i="2"/>
  <c r="C43" i="2"/>
  <c r="J42" i="2"/>
  <c r="I42" i="2"/>
  <c r="I51" i="2" s="1"/>
  <c r="H42" i="2"/>
  <c r="H51" i="2" s="1"/>
  <c r="G42" i="2"/>
  <c r="F42" i="2"/>
  <c r="F51" i="2" s="1"/>
  <c r="E42" i="2"/>
  <c r="D42" i="2"/>
  <c r="C42" i="2"/>
  <c r="V40" i="2"/>
  <c r="M40" i="2"/>
  <c r="L40" i="2"/>
  <c r="K40" i="2"/>
  <c r="J40" i="2"/>
  <c r="I40" i="2"/>
  <c r="H40" i="2"/>
  <c r="W18" i="2" s="1"/>
  <c r="W40" i="2" s="1"/>
  <c r="G40" i="2"/>
  <c r="F40" i="2"/>
  <c r="U18" i="2" s="1"/>
  <c r="U40" i="2" s="1"/>
  <c r="E40" i="2"/>
  <c r="D40" i="2"/>
  <c r="S18" i="2" s="1"/>
  <c r="S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E25" i="2"/>
  <c r="T74" i="2" s="1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J22" i="2"/>
  <c r="F22" i="2"/>
  <c r="E22" i="2"/>
  <c r="AB21" i="2"/>
  <c r="AA21" i="2"/>
  <c r="Z21" i="2"/>
  <c r="Y21" i="2"/>
  <c r="X21" i="2"/>
  <c r="W21" i="2"/>
  <c r="V21" i="2"/>
  <c r="U21" i="2"/>
  <c r="T21" i="2"/>
  <c r="S21" i="2"/>
  <c r="R21" i="2"/>
  <c r="M21" i="2"/>
  <c r="AB49" i="2" s="1"/>
  <c r="J21" i="2"/>
  <c r="Y49" i="2" s="1"/>
  <c r="I21" i="2"/>
  <c r="X49" i="2" s="1"/>
  <c r="H21" i="2"/>
  <c r="W49" i="2" s="1"/>
  <c r="G21" i="2"/>
  <c r="F21" i="2"/>
  <c r="E21" i="2"/>
  <c r="D21" i="2"/>
  <c r="S51" i="2" s="1"/>
  <c r="C21" i="2"/>
  <c r="M20" i="2"/>
  <c r="AB50" i="2" s="1"/>
  <c r="L20" i="2"/>
  <c r="AA50" i="2" s="1"/>
  <c r="K20" i="2"/>
  <c r="Z50" i="2" s="1"/>
  <c r="J20" i="2"/>
  <c r="Y43" i="2" s="1"/>
  <c r="I20" i="2"/>
  <c r="X53" i="2" s="1"/>
  <c r="H20" i="2"/>
  <c r="G20" i="2"/>
  <c r="F20" i="2"/>
  <c r="E20" i="2"/>
  <c r="D20" i="2"/>
  <c r="C20" i="2"/>
  <c r="C22" i="2" s="1"/>
  <c r="AB18" i="2"/>
  <c r="AB40" i="2" s="1"/>
  <c r="AA18" i="2"/>
  <c r="AA40" i="2" s="1"/>
  <c r="Z18" i="2"/>
  <c r="Z40" i="2" s="1"/>
  <c r="Y18" i="2"/>
  <c r="Y40" i="2" s="1"/>
  <c r="X18" i="2"/>
  <c r="X40" i="2" s="1"/>
  <c r="V18" i="2"/>
  <c r="T18" i="2"/>
  <c r="T40" i="2" s="1"/>
  <c r="D18" i="2"/>
  <c r="C18" i="2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C48" i="1"/>
  <c r="J47" i="1"/>
  <c r="I47" i="1"/>
  <c r="H47" i="1"/>
  <c r="G47" i="1"/>
  <c r="F47" i="1"/>
  <c r="E47" i="1"/>
  <c r="D47" i="1"/>
  <c r="C47" i="1"/>
  <c r="J46" i="1"/>
  <c r="J48" i="1" s="1"/>
  <c r="I46" i="1"/>
  <c r="I48" i="1" s="1"/>
  <c r="H46" i="1"/>
  <c r="H48" i="1" s="1"/>
  <c r="G46" i="1"/>
  <c r="G48" i="1" s="1"/>
  <c r="F46" i="1"/>
  <c r="F48" i="1" s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N41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E49" i="1" s="1"/>
  <c r="D40" i="1"/>
  <c r="D49" i="1" s="1"/>
  <c r="C40" i="1"/>
  <c r="C49" i="1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T38" i="1" s="1"/>
  <c r="H31" i="1"/>
  <c r="G31" i="1"/>
  <c r="F31" i="1"/>
  <c r="E31" i="1"/>
  <c r="D31" i="1"/>
  <c r="C31" i="1"/>
  <c r="J30" i="1"/>
  <c r="I30" i="1"/>
  <c r="H30" i="1"/>
  <c r="G30" i="1"/>
  <c r="F30" i="1"/>
  <c r="R35" i="1" s="1"/>
  <c r="E30" i="1"/>
  <c r="D30" i="1"/>
  <c r="C30" i="1"/>
  <c r="N38" i="1" s="1"/>
  <c r="J29" i="1"/>
  <c r="I29" i="1"/>
  <c r="H29" i="1"/>
  <c r="G29" i="1"/>
  <c r="F29" i="1"/>
  <c r="E29" i="1"/>
  <c r="D29" i="1"/>
  <c r="C29" i="1"/>
  <c r="G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D22" i="3" s="1"/>
  <c r="C22" i="1"/>
  <c r="J21" i="1"/>
  <c r="I21" i="1"/>
  <c r="H21" i="1"/>
  <c r="G21" i="1"/>
  <c r="G21" i="3" s="1"/>
  <c r="F21" i="1"/>
  <c r="E21" i="1"/>
  <c r="E21" i="3" s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I18" i="1"/>
  <c r="I18" i="3" s="1"/>
  <c r="C18" i="1"/>
  <c r="U17" i="1"/>
  <c r="T17" i="1"/>
  <c r="S17" i="1"/>
  <c r="R17" i="1"/>
  <c r="Q17" i="1"/>
  <c r="P17" i="1"/>
  <c r="O17" i="1"/>
  <c r="N17" i="1"/>
  <c r="J17" i="1"/>
  <c r="J17" i="3" s="1"/>
  <c r="I17" i="1"/>
  <c r="H17" i="1"/>
  <c r="G17" i="1"/>
  <c r="G17" i="3" s="1"/>
  <c r="F17" i="1"/>
  <c r="E17" i="1"/>
  <c r="E17" i="3" s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G18" i="1" s="1"/>
  <c r="G18" i="3" s="1"/>
  <c r="F16" i="1"/>
  <c r="E16" i="1"/>
  <c r="D16" i="1"/>
  <c r="C16" i="1"/>
  <c r="U14" i="1"/>
  <c r="T14" i="1"/>
  <c r="S14" i="1"/>
  <c r="R14" i="1"/>
  <c r="Q14" i="1"/>
  <c r="P14" i="1"/>
  <c r="O14" i="1"/>
  <c r="N14" i="1"/>
  <c r="J14" i="1"/>
  <c r="I14" i="1"/>
  <c r="H14" i="1"/>
  <c r="H14" i="3" s="1"/>
  <c r="G14" i="1"/>
  <c r="G14" i="3" s="1"/>
  <c r="F14" i="1"/>
  <c r="F14" i="3" s="1"/>
  <c r="E14" i="1"/>
  <c r="E14" i="3" s="1"/>
  <c r="D14" i="1"/>
  <c r="C14" i="1"/>
  <c r="J13" i="1"/>
  <c r="J13" i="3" s="1"/>
  <c r="I13" i="1"/>
  <c r="I13" i="3" s="1"/>
  <c r="H13" i="1"/>
  <c r="H13" i="3" s="1"/>
  <c r="G13" i="1"/>
  <c r="G13" i="3" s="1"/>
  <c r="F13" i="1"/>
  <c r="E13" i="1"/>
  <c r="E13" i="3" s="1"/>
  <c r="D13" i="1"/>
  <c r="D13" i="3" s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J10" i="3" s="1"/>
  <c r="I10" i="1"/>
  <c r="I10" i="3" s="1"/>
  <c r="H10" i="1"/>
  <c r="H10" i="3" s="1"/>
  <c r="G10" i="1"/>
  <c r="F10" i="1"/>
  <c r="E10" i="1"/>
  <c r="D10" i="1"/>
  <c r="D10" i="3" s="1"/>
  <c r="C10" i="1"/>
  <c r="C10" i="3" s="1"/>
  <c r="U9" i="1"/>
  <c r="T9" i="1"/>
  <c r="S9" i="1"/>
  <c r="R9" i="1"/>
  <c r="Q9" i="1"/>
  <c r="P9" i="1"/>
  <c r="O9" i="1"/>
  <c r="N9" i="1"/>
  <c r="C9" i="1"/>
  <c r="J8" i="1"/>
  <c r="I8" i="1"/>
  <c r="H8" i="1"/>
  <c r="G8" i="1"/>
  <c r="F8" i="1"/>
  <c r="E8" i="1"/>
  <c r="E9" i="1" s="1"/>
  <c r="D8" i="1"/>
  <c r="O36" i="1" s="1"/>
  <c r="C8" i="1"/>
  <c r="U7" i="1"/>
  <c r="T7" i="1"/>
  <c r="S7" i="1"/>
  <c r="R7" i="1"/>
  <c r="Q7" i="1"/>
  <c r="P7" i="1"/>
  <c r="O7" i="1"/>
  <c r="N7" i="1"/>
  <c r="J7" i="1"/>
  <c r="I7" i="1"/>
  <c r="T30" i="1" s="1"/>
  <c r="H7" i="1"/>
  <c r="H9" i="1" s="1"/>
  <c r="G7" i="1"/>
  <c r="F7" i="1"/>
  <c r="Q35" i="1" s="1"/>
  <c r="E7" i="1"/>
  <c r="P35" i="1" s="1"/>
  <c r="D7" i="1"/>
  <c r="O35" i="1" s="1"/>
  <c r="C7" i="1"/>
  <c r="U5" i="1"/>
  <c r="S5" i="1"/>
  <c r="R5" i="1"/>
  <c r="J5" i="1"/>
  <c r="I5" i="1"/>
  <c r="H5" i="1"/>
  <c r="H5" i="3" s="1"/>
  <c r="G5" i="1"/>
  <c r="G5" i="3" s="1"/>
  <c r="F5" i="1"/>
  <c r="F5" i="3" s="1"/>
  <c r="E5" i="1"/>
  <c r="E5" i="3" s="1"/>
  <c r="D5" i="1"/>
  <c r="D5" i="3" s="1"/>
  <c r="C5" i="1"/>
  <c r="N5" i="1" s="1"/>
  <c r="E9" i="3" l="1"/>
  <c r="E12" i="1"/>
  <c r="E15" i="1" s="1"/>
  <c r="E15" i="3" s="1"/>
  <c r="P74" i="1"/>
  <c r="P75" i="1" s="1"/>
  <c r="P31" i="1"/>
  <c r="H9" i="3"/>
  <c r="S74" i="1"/>
  <c r="S75" i="1" s="1"/>
  <c r="S76" i="1" s="1"/>
  <c r="S31" i="1"/>
  <c r="H12" i="1"/>
  <c r="E16" i="3"/>
  <c r="E18" i="1"/>
  <c r="E18" i="3" s="1"/>
  <c r="J24" i="3"/>
  <c r="J7" i="3"/>
  <c r="J11" i="3"/>
  <c r="J23" i="3"/>
  <c r="U40" i="1"/>
  <c r="U35" i="1"/>
  <c r="I5" i="3"/>
  <c r="I27" i="1"/>
  <c r="T5" i="1"/>
  <c r="G8" i="3"/>
  <c r="R37" i="1"/>
  <c r="R36" i="1"/>
  <c r="O42" i="1"/>
  <c r="O41" i="1"/>
  <c r="H16" i="3"/>
  <c r="D17" i="3"/>
  <c r="E27" i="1"/>
  <c r="F38" i="1"/>
  <c r="U38" i="1"/>
  <c r="U39" i="1" s="1"/>
  <c r="F27" i="1"/>
  <c r="P30" i="1"/>
  <c r="J32" i="3"/>
  <c r="D16" i="3"/>
  <c r="H8" i="3"/>
  <c r="S37" i="1"/>
  <c r="S36" i="1"/>
  <c r="P42" i="1"/>
  <c r="P41" i="1"/>
  <c r="I8" i="3"/>
  <c r="T37" i="1"/>
  <c r="T36" i="1"/>
  <c r="G9" i="1"/>
  <c r="Q41" i="1"/>
  <c r="Q42" i="1"/>
  <c r="G27" i="3"/>
  <c r="R27" i="1"/>
  <c r="H29" i="3"/>
  <c r="H38" i="1"/>
  <c r="Q30" i="1"/>
  <c r="F23" i="3"/>
  <c r="F24" i="3"/>
  <c r="F7" i="3"/>
  <c r="F11" i="3"/>
  <c r="Q40" i="1"/>
  <c r="D8" i="3"/>
  <c r="O37" i="1"/>
  <c r="J5" i="3"/>
  <c r="J27" i="1"/>
  <c r="F9" i="1"/>
  <c r="J16" i="3"/>
  <c r="J18" i="1"/>
  <c r="J18" i="3" s="1"/>
  <c r="O5" i="1"/>
  <c r="J8" i="3"/>
  <c r="U37" i="1"/>
  <c r="U36" i="1"/>
  <c r="R41" i="1"/>
  <c r="C18" i="3"/>
  <c r="H27" i="1"/>
  <c r="I38" i="1"/>
  <c r="Q55" i="1"/>
  <c r="Q53" i="1"/>
  <c r="C25" i="2"/>
  <c r="R44" i="2"/>
  <c r="C5" i="3"/>
  <c r="C27" i="1"/>
  <c r="I16" i="3"/>
  <c r="F17" i="3"/>
  <c r="P5" i="1"/>
  <c r="C23" i="3"/>
  <c r="C24" i="3"/>
  <c r="C7" i="3"/>
  <c r="C11" i="3"/>
  <c r="N42" i="1"/>
  <c r="J9" i="1"/>
  <c r="F10" i="3"/>
  <c r="F13" i="3"/>
  <c r="D14" i="3"/>
  <c r="S41" i="1"/>
  <c r="S42" i="1"/>
  <c r="H17" i="3"/>
  <c r="D18" i="1"/>
  <c r="D18" i="3" s="1"/>
  <c r="J38" i="1"/>
  <c r="U30" i="1"/>
  <c r="R55" i="1"/>
  <c r="R53" i="1"/>
  <c r="Q5" i="1"/>
  <c r="D23" i="3"/>
  <c r="D24" i="3"/>
  <c r="D7" i="3"/>
  <c r="D11" i="3"/>
  <c r="O40" i="1"/>
  <c r="O30" i="1"/>
  <c r="T41" i="1"/>
  <c r="T42" i="1"/>
  <c r="H18" i="1"/>
  <c r="H18" i="3" s="1"/>
  <c r="D21" i="3"/>
  <c r="C22" i="3"/>
  <c r="G37" i="3"/>
  <c r="S55" i="1"/>
  <c r="O38" i="1"/>
  <c r="O39" i="1" s="1"/>
  <c r="D34" i="3"/>
  <c r="H37" i="3"/>
  <c r="T55" i="1"/>
  <c r="T53" i="1"/>
  <c r="F21" i="3"/>
  <c r="P38" i="1"/>
  <c r="P39" i="1" s="1"/>
  <c r="E31" i="3"/>
  <c r="E34" i="3"/>
  <c r="U53" i="1"/>
  <c r="F30" i="3"/>
  <c r="Q38" i="1"/>
  <c r="Q39" i="1" s="1"/>
  <c r="E32" i="3"/>
  <c r="E33" i="3"/>
  <c r="F35" i="3"/>
  <c r="H21" i="3"/>
  <c r="C29" i="3"/>
  <c r="C38" i="1"/>
  <c r="C31" i="3" s="1"/>
  <c r="R38" i="1"/>
  <c r="R39" i="1" s="1"/>
  <c r="F32" i="3"/>
  <c r="F33" i="3"/>
  <c r="H36" i="3"/>
  <c r="E38" i="1"/>
  <c r="E37" i="3" s="1"/>
  <c r="U42" i="1"/>
  <c r="U41" i="1"/>
  <c r="H24" i="3"/>
  <c r="H7" i="3"/>
  <c r="H11" i="3"/>
  <c r="H23" i="3"/>
  <c r="S35" i="1"/>
  <c r="S40" i="1"/>
  <c r="S30" i="1"/>
  <c r="E8" i="3"/>
  <c r="P36" i="1"/>
  <c r="P37" i="1"/>
  <c r="C9" i="3"/>
  <c r="N74" i="1"/>
  <c r="N75" i="1" s="1"/>
  <c r="N76" i="1" s="1"/>
  <c r="N31" i="1"/>
  <c r="J14" i="3"/>
  <c r="F16" i="3"/>
  <c r="F18" i="1"/>
  <c r="F18" i="3" s="1"/>
  <c r="H22" i="3"/>
  <c r="D29" i="3"/>
  <c r="D38" i="1"/>
  <c r="D31" i="3" s="1"/>
  <c r="H30" i="3"/>
  <c r="S38" i="1"/>
  <c r="T39" i="1" s="1"/>
  <c r="G33" i="3"/>
  <c r="I24" i="3"/>
  <c r="I7" i="3"/>
  <c r="I11" i="3"/>
  <c r="I23" i="3"/>
  <c r="T35" i="1"/>
  <c r="I9" i="1"/>
  <c r="T40" i="1"/>
  <c r="F8" i="3"/>
  <c r="Q36" i="1"/>
  <c r="Q37" i="1"/>
  <c r="D9" i="1"/>
  <c r="C12" i="1"/>
  <c r="I22" i="3"/>
  <c r="D27" i="1"/>
  <c r="I31" i="3"/>
  <c r="H33" i="3"/>
  <c r="I34" i="3"/>
  <c r="J36" i="3"/>
  <c r="J21" i="3"/>
  <c r="G24" i="3"/>
  <c r="G7" i="3"/>
  <c r="G11" i="3"/>
  <c r="G23" i="3"/>
  <c r="C8" i="3"/>
  <c r="G10" i="3"/>
  <c r="C13" i="3"/>
  <c r="C16" i="3"/>
  <c r="G22" i="3"/>
  <c r="H31" i="3"/>
  <c r="D32" i="3"/>
  <c r="H34" i="3"/>
  <c r="E35" i="3"/>
  <c r="U53" i="2"/>
  <c r="U50" i="2"/>
  <c r="I22" i="2"/>
  <c r="U55" i="2"/>
  <c r="U54" i="2"/>
  <c r="U43" i="2"/>
  <c r="Y48" i="2"/>
  <c r="U51" i="2"/>
  <c r="R47" i="2"/>
  <c r="AB51" i="2"/>
  <c r="I80" i="2"/>
  <c r="V60" i="2"/>
  <c r="K78" i="6"/>
  <c r="C36" i="3"/>
  <c r="R42" i="1"/>
  <c r="C54" i="1"/>
  <c r="V53" i="2"/>
  <c r="V50" i="2"/>
  <c r="V55" i="2"/>
  <c r="V54" i="2"/>
  <c r="V43" i="2"/>
  <c r="R52" i="2"/>
  <c r="X67" i="2"/>
  <c r="J34" i="3"/>
  <c r="G35" i="3"/>
  <c r="D36" i="3"/>
  <c r="D54" i="1"/>
  <c r="W43" i="2"/>
  <c r="W53" i="2"/>
  <c r="K22" i="2"/>
  <c r="J25" i="2"/>
  <c r="W54" i="2"/>
  <c r="E29" i="2"/>
  <c r="E31" i="2" s="1"/>
  <c r="X43" i="2"/>
  <c r="W51" i="2"/>
  <c r="W47" i="2"/>
  <c r="S52" i="2"/>
  <c r="R50" i="2"/>
  <c r="J22" i="3"/>
  <c r="J29" i="3"/>
  <c r="R30" i="1"/>
  <c r="G32" i="3"/>
  <c r="C33" i="3"/>
  <c r="H35" i="3"/>
  <c r="E36" i="3"/>
  <c r="P40" i="1"/>
  <c r="E54" i="1"/>
  <c r="L22" i="2"/>
  <c r="X55" i="2"/>
  <c r="X54" i="2"/>
  <c r="X51" i="2"/>
  <c r="X47" i="2"/>
  <c r="S50" i="2"/>
  <c r="C14" i="3"/>
  <c r="G16" i="3"/>
  <c r="C17" i="3"/>
  <c r="C21" i="3"/>
  <c r="C30" i="3"/>
  <c r="H32" i="3"/>
  <c r="D33" i="3"/>
  <c r="I35" i="3"/>
  <c r="F36" i="3"/>
  <c r="C37" i="3"/>
  <c r="F49" i="1"/>
  <c r="F54" i="1"/>
  <c r="R34" i="1" s="1"/>
  <c r="K21" i="2"/>
  <c r="Z51" i="2" s="1"/>
  <c r="M22" i="2"/>
  <c r="Y55" i="2"/>
  <c r="Y54" i="2"/>
  <c r="D51" i="2"/>
  <c r="T47" i="2"/>
  <c r="Z43" i="2"/>
  <c r="Y51" i="2"/>
  <c r="Y47" i="2"/>
  <c r="U49" i="2"/>
  <c r="R60" i="2"/>
  <c r="C68" i="2"/>
  <c r="T50" i="2"/>
  <c r="G48" i="6"/>
  <c r="G79" i="6" s="1"/>
  <c r="L48" i="6"/>
  <c r="J35" i="3"/>
  <c r="G36" i="3"/>
  <c r="D37" i="3"/>
  <c r="R40" i="1"/>
  <c r="G49" i="1"/>
  <c r="N53" i="1"/>
  <c r="G54" i="1"/>
  <c r="Z53" i="2"/>
  <c r="Z52" i="2"/>
  <c r="Z55" i="2"/>
  <c r="L21" i="2"/>
  <c r="E51" i="2"/>
  <c r="U52" i="2"/>
  <c r="U47" i="2"/>
  <c r="Z47" i="2"/>
  <c r="V49" i="2"/>
  <c r="S60" i="2"/>
  <c r="H49" i="1"/>
  <c r="H54" i="1"/>
  <c r="AA53" i="2"/>
  <c r="AA52" i="2"/>
  <c r="AA43" i="2"/>
  <c r="AA55" i="2"/>
  <c r="F82" i="2"/>
  <c r="F69" i="2"/>
  <c r="V52" i="2"/>
  <c r="Y44" i="2"/>
  <c r="AA47" i="2"/>
  <c r="X48" i="2"/>
  <c r="T49" i="2"/>
  <c r="E64" i="2"/>
  <c r="I36" i="3"/>
  <c r="F37" i="3"/>
  <c r="I49" i="1"/>
  <c r="I54" i="1"/>
  <c r="T45" i="1" s="1"/>
  <c r="AB47" i="2"/>
  <c r="AB52" i="2"/>
  <c r="AB43" i="2"/>
  <c r="AB55" i="2"/>
  <c r="AB53" i="2"/>
  <c r="D22" i="2"/>
  <c r="G51" i="2"/>
  <c r="W52" i="2"/>
  <c r="AB48" i="2"/>
  <c r="C51" i="2"/>
  <c r="C80" i="2" s="1"/>
  <c r="W50" i="2"/>
  <c r="H48" i="6"/>
  <c r="J49" i="1"/>
  <c r="J54" i="1"/>
  <c r="U55" i="1" s="1"/>
  <c r="M65" i="2"/>
  <c r="L65" i="2"/>
  <c r="K65" i="2"/>
  <c r="T44" i="2"/>
  <c r="Z34" i="2"/>
  <c r="H82" i="2"/>
  <c r="H69" i="2"/>
  <c r="X50" i="2"/>
  <c r="E80" i="2"/>
  <c r="I24" i="6"/>
  <c r="I48" i="6" s="1"/>
  <c r="R53" i="2"/>
  <c r="U44" i="2"/>
  <c r="R55" i="2"/>
  <c r="I82" i="2"/>
  <c r="H68" i="2"/>
  <c r="W60" i="2"/>
  <c r="F80" i="2"/>
  <c r="J48" i="6"/>
  <c r="J79" i="6" s="1"/>
  <c r="H78" i="6"/>
  <c r="E23" i="3"/>
  <c r="E24" i="3"/>
  <c r="E7" i="3"/>
  <c r="E11" i="3"/>
  <c r="E10" i="3"/>
  <c r="I14" i="3"/>
  <c r="I17" i="3"/>
  <c r="I21" i="3"/>
  <c r="E22" i="3"/>
  <c r="I30" i="3"/>
  <c r="F31" i="3"/>
  <c r="J33" i="3"/>
  <c r="F34" i="3"/>
  <c r="C35" i="3"/>
  <c r="I37" i="3"/>
  <c r="D48" i="1"/>
  <c r="P76" i="1"/>
  <c r="S53" i="2"/>
  <c r="G22" i="2"/>
  <c r="F25" i="2"/>
  <c r="S54" i="2"/>
  <c r="S55" i="2"/>
  <c r="E38" i="2"/>
  <c r="J51" i="2"/>
  <c r="S43" i="2"/>
  <c r="W48" i="2"/>
  <c r="I64" i="2"/>
  <c r="I68" i="2" s="1"/>
  <c r="I69" i="2" s="1"/>
  <c r="R54" i="2"/>
  <c r="W55" i="2"/>
  <c r="G81" i="2"/>
  <c r="H13" i="4"/>
  <c r="I12" i="4"/>
  <c r="I13" i="4" s="1"/>
  <c r="K24" i="6"/>
  <c r="I78" i="6"/>
  <c r="F22" i="3"/>
  <c r="F29" i="3"/>
  <c r="J30" i="3"/>
  <c r="G31" i="3"/>
  <c r="C32" i="3"/>
  <c r="G34" i="3"/>
  <c r="D35" i="3"/>
  <c r="J37" i="3"/>
  <c r="G38" i="1"/>
  <c r="G30" i="3" s="1"/>
  <c r="E48" i="1"/>
  <c r="T53" i="2"/>
  <c r="H22" i="2"/>
  <c r="T54" i="2"/>
  <c r="T55" i="2"/>
  <c r="T43" i="2"/>
  <c r="Z49" i="2"/>
  <c r="H80" i="2"/>
  <c r="U60" i="2"/>
  <c r="C63" i="2"/>
  <c r="D63" i="2"/>
  <c r="C81" i="2"/>
  <c r="E63" i="2"/>
  <c r="R49" i="2"/>
  <c r="X59" i="2"/>
  <c r="F63" i="2"/>
  <c r="E81" i="2"/>
  <c r="S49" i="2"/>
  <c r="Y59" i="2"/>
  <c r="G63" i="2"/>
  <c r="F81" i="2"/>
  <c r="V47" i="2"/>
  <c r="H63" i="2"/>
  <c r="J64" i="2"/>
  <c r="H81" i="2"/>
  <c r="I81" i="2"/>
  <c r="K63" i="2"/>
  <c r="M63" i="2"/>
  <c r="W67" i="2" l="1"/>
  <c r="W59" i="2"/>
  <c r="H54" i="3"/>
  <c r="H55" i="1"/>
  <c r="S46" i="1"/>
  <c r="F49" i="3"/>
  <c r="AA44" i="2"/>
  <c r="L25" i="2"/>
  <c r="S53" i="1"/>
  <c r="S34" i="1"/>
  <c r="R67" i="2"/>
  <c r="R59" i="2"/>
  <c r="T59" i="2"/>
  <c r="T67" i="2"/>
  <c r="T68" i="2"/>
  <c r="C27" i="3"/>
  <c r="N27" i="1"/>
  <c r="F27" i="3"/>
  <c r="Q27" i="1"/>
  <c r="P55" i="1"/>
  <c r="P53" i="1"/>
  <c r="P48" i="1"/>
  <c r="P45" i="1"/>
  <c r="E82" i="2"/>
  <c r="E38" i="3"/>
  <c r="O55" i="1"/>
  <c r="O53" i="1"/>
  <c r="O45" i="1"/>
  <c r="E29" i="3"/>
  <c r="T83" i="2"/>
  <c r="T84" i="2" s="1"/>
  <c r="T85" i="2" s="1"/>
  <c r="AA51" i="2"/>
  <c r="AA48" i="2"/>
  <c r="AA49" i="2"/>
  <c r="E30" i="3"/>
  <c r="C34" i="3"/>
  <c r="U34" i="1"/>
  <c r="I38" i="3"/>
  <c r="F9" i="3"/>
  <c r="Q74" i="1"/>
  <c r="Q75" i="1" s="1"/>
  <c r="Q76" i="1" s="1"/>
  <c r="F12" i="1"/>
  <c r="Q31" i="1"/>
  <c r="I33" i="3"/>
  <c r="P34" i="1"/>
  <c r="G9" i="3"/>
  <c r="R74" i="1"/>
  <c r="R75" i="1" s="1"/>
  <c r="R76" i="1" s="1"/>
  <c r="G12" i="1"/>
  <c r="R31" i="1"/>
  <c r="G80" i="2"/>
  <c r="G82" i="2"/>
  <c r="G69" i="2"/>
  <c r="D9" i="3"/>
  <c r="O74" i="1"/>
  <c r="O75" i="1" s="1"/>
  <c r="O76" i="1" s="1"/>
  <c r="O31" i="1"/>
  <c r="D12" i="1"/>
  <c r="J9" i="3"/>
  <c r="U74" i="1"/>
  <c r="U31" i="1"/>
  <c r="J12" i="1"/>
  <c r="V67" i="2"/>
  <c r="V59" i="2"/>
  <c r="S39" i="1"/>
  <c r="J80" i="2"/>
  <c r="J81" i="2"/>
  <c r="J82" i="2"/>
  <c r="J69" i="2"/>
  <c r="AB44" i="2"/>
  <c r="M25" i="2"/>
  <c r="G29" i="3"/>
  <c r="D38" i="3"/>
  <c r="U45" i="1"/>
  <c r="R74" i="2"/>
  <c r="C38" i="2"/>
  <c r="C29" i="2"/>
  <c r="I29" i="3"/>
  <c r="J27" i="3"/>
  <c r="U27" i="1"/>
  <c r="I32" i="3"/>
  <c r="D54" i="3"/>
  <c r="D55" i="1"/>
  <c r="D56" i="1" s="1"/>
  <c r="O46" i="1"/>
  <c r="D30" i="3"/>
  <c r="J38" i="3"/>
  <c r="J56" i="1"/>
  <c r="H27" i="3"/>
  <c r="S27" i="1"/>
  <c r="H38" i="3"/>
  <c r="H56" i="1"/>
  <c r="J31" i="3"/>
  <c r="S59" i="2"/>
  <c r="S67" i="2"/>
  <c r="D82" i="2"/>
  <c r="D69" i="2"/>
  <c r="Z44" i="2"/>
  <c r="K25" i="2"/>
  <c r="C55" i="1"/>
  <c r="C54" i="3" s="1"/>
  <c r="N46" i="1"/>
  <c r="Q24" i="6"/>
  <c r="K48" i="6"/>
  <c r="K79" i="6" s="1"/>
  <c r="H79" i="6"/>
  <c r="I27" i="3"/>
  <c r="T27" i="1"/>
  <c r="E12" i="3"/>
  <c r="P64" i="1"/>
  <c r="E25" i="1"/>
  <c r="E55" i="1"/>
  <c r="P46" i="1"/>
  <c r="C12" i="3"/>
  <c r="N64" i="1"/>
  <c r="C25" i="1"/>
  <c r="C15" i="1"/>
  <c r="C15" i="3" s="1"/>
  <c r="D25" i="2"/>
  <c r="S44" i="2"/>
  <c r="H49" i="3"/>
  <c r="N45" i="1"/>
  <c r="U67" i="2"/>
  <c r="U68" i="2"/>
  <c r="U59" i="2"/>
  <c r="D80" i="2"/>
  <c r="F55" i="1"/>
  <c r="Q46" i="1"/>
  <c r="I9" i="3"/>
  <c r="T74" i="1"/>
  <c r="T75" i="1" s="1"/>
  <c r="T76" i="1" s="1"/>
  <c r="T31" i="1"/>
  <c r="I12" i="1"/>
  <c r="F38" i="3"/>
  <c r="F56" i="1"/>
  <c r="Q34" i="1"/>
  <c r="Y74" i="2"/>
  <c r="J29" i="2"/>
  <c r="J38" i="2"/>
  <c r="X44" i="2"/>
  <c r="I25" i="2"/>
  <c r="G38" i="3"/>
  <c r="G56" i="1"/>
  <c r="U74" i="2"/>
  <c r="F38" i="2"/>
  <c r="F29" i="2"/>
  <c r="J55" i="1"/>
  <c r="U46" i="1"/>
  <c r="I55" i="1"/>
  <c r="T46" i="1"/>
  <c r="N55" i="1"/>
  <c r="Z48" i="2"/>
  <c r="C38" i="3"/>
  <c r="C56" i="1"/>
  <c r="S45" i="1"/>
  <c r="Q45" i="1"/>
  <c r="O34" i="1"/>
  <c r="E27" i="3"/>
  <c r="P27" i="1"/>
  <c r="H12" i="3"/>
  <c r="S64" i="1"/>
  <c r="H15" i="1"/>
  <c r="H15" i="3" s="1"/>
  <c r="H25" i="1"/>
  <c r="T75" i="2"/>
  <c r="E39" i="2"/>
  <c r="T61" i="2" s="1"/>
  <c r="T45" i="2"/>
  <c r="T19" i="2"/>
  <c r="T23" i="2" s="1"/>
  <c r="J68" i="2"/>
  <c r="Y60" i="2"/>
  <c r="D81" i="2"/>
  <c r="W44" i="2"/>
  <c r="H25" i="2"/>
  <c r="X60" i="2"/>
  <c r="G25" i="2"/>
  <c r="V44" i="2"/>
  <c r="I79" i="6"/>
  <c r="C69" i="2"/>
  <c r="C82" i="2"/>
  <c r="T60" i="2"/>
  <c r="E68" i="2"/>
  <c r="E69" i="2" s="1"/>
  <c r="G54" i="3"/>
  <c r="G55" i="1"/>
  <c r="G49" i="3" s="1"/>
  <c r="R46" i="1"/>
  <c r="D27" i="3"/>
  <c r="O27" i="1"/>
  <c r="R45" i="1"/>
  <c r="T34" i="1"/>
  <c r="J31" i="2" l="1"/>
  <c r="D9" i="2" s="1"/>
  <c r="Y83" i="2"/>
  <c r="Y84" i="2" s="1"/>
  <c r="Y85" i="2" s="1"/>
  <c r="E55" i="3"/>
  <c r="E58" i="3"/>
  <c r="E50" i="3"/>
  <c r="E52" i="3"/>
  <c r="E40" i="3"/>
  <c r="E41" i="3"/>
  <c r="E42" i="3"/>
  <c r="E47" i="3"/>
  <c r="E44" i="3"/>
  <c r="E45" i="3"/>
  <c r="E46" i="3"/>
  <c r="E43" i="3"/>
  <c r="E51" i="3"/>
  <c r="E53" i="3"/>
  <c r="E49" i="3"/>
  <c r="J58" i="3"/>
  <c r="J50" i="3"/>
  <c r="J55" i="3"/>
  <c r="J43" i="3"/>
  <c r="J53" i="3"/>
  <c r="J45" i="3"/>
  <c r="J40" i="3"/>
  <c r="J47" i="3"/>
  <c r="J52" i="3"/>
  <c r="J46" i="3"/>
  <c r="J42" i="3"/>
  <c r="J44" i="3"/>
  <c r="J41" i="3"/>
  <c r="J48" i="3"/>
  <c r="J51" i="3"/>
  <c r="U75" i="1"/>
  <c r="U76" i="1" s="1"/>
  <c r="F31" i="2"/>
  <c r="U83" i="2"/>
  <c r="U84" i="2" s="1"/>
  <c r="U85" i="2" s="1"/>
  <c r="F55" i="3"/>
  <c r="F58" i="3"/>
  <c r="F50" i="3"/>
  <c r="F51" i="3"/>
  <c r="F52" i="3"/>
  <c r="F45" i="3"/>
  <c r="F44" i="3"/>
  <c r="F47" i="3"/>
  <c r="F53" i="3"/>
  <c r="F48" i="3"/>
  <c r="F46" i="3"/>
  <c r="F43" i="3"/>
  <c r="F40" i="3"/>
  <c r="F42" i="3"/>
  <c r="F41" i="3"/>
  <c r="C31" i="2"/>
  <c r="R83" i="2"/>
  <c r="R84" i="2" s="1"/>
  <c r="R85" i="2" s="1"/>
  <c r="D12" i="3"/>
  <c r="O64" i="1"/>
  <c r="D25" i="1"/>
  <c r="D15" i="1"/>
  <c r="D15" i="3" s="1"/>
  <c r="J49" i="3"/>
  <c r="D48" i="3"/>
  <c r="E48" i="3"/>
  <c r="T70" i="2"/>
  <c r="T46" i="2"/>
  <c r="T62" i="2"/>
  <c r="T25" i="2"/>
  <c r="U45" i="2"/>
  <c r="U75" i="2"/>
  <c r="F39" i="2"/>
  <c r="U19" i="2"/>
  <c r="U23" i="2" s="1"/>
  <c r="F54" i="3"/>
  <c r="R75" i="2"/>
  <c r="R19" i="2"/>
  <c r="R23" i="2" s="1"/>
  <c r="C39" i="2"/>
  <c r="R45" i="2"/>
  <c r="E56" i="1"/>
  <c r="S74" i="2"/>
  <c r="D38" i="2"/>
  <c r="D29" i="2"/>
  <c r="V74" i="2"/>
  <c r="G29" i="2"/>
  <c r="G38" i="2"/>
  <c r="F12" i="3"/>
  <c r="Q64" i="1"/>
  <c r="F25" i="1"/>
  <c r="F15" i="1"/>
  <c r="F15" i="3" s="1"/>
  <c r="H58" i="3"/>
  <c r="H50" i="3"/>
  <c r="H55" i="3"/>
  <c r="H45" i="3"/>
  <c r="H40" i="3"/>
  <c r="H53" i="3"/>
  <c r="H42" i="3"/>
  <c r="H43" i="3"/>
  <c r="H44" i="3"/>
  <c r="H47" i="3"/>
  <c r="H48" i="3"/>
  <c r="H41" i="3"/>
  <c r="H51" i="3"/>
  <c r="H46" i="3"/>
  <c r="H52" i="3"/>
  <c r="H25" i="3"/>
  <c r="S65" i="1"/>
  <c r="S32" i="1"/>
  <c r="H26" i="1"/>
  <c r="S6" i="1"/>
  <c r="S48" i="1"/>
  <c r="S56" i="1"/>
  <c r="X74" i="2"/>
  <c r="I29" i="2"/>
  <c r="I38" i="2"/>
  <c r="C25" i="3"/>
  <c r="N65" i="1"/>
  <c r="N6" i="1"/>
  <c r="C26" i="1"/>
  <c r="N32" i="1"/>
  <c r="N56" i="1"/>
  <c r="N48" i="1"/>
  <c r="T69" i="2"/>
  <c r="D55" i="3"/>
  <c r="D58" i="3"/>
  <c r="D50" i="3"/>
  <c r="D46" i="3"/>
  <c r="D51" i="3"/>
  <c r="D41" i="3"/>
  <c r="D43" i="3"/>
  <c r="D45" i="3"/>
  <c r="D40" i="3"/>
  <c r="D42" i="3"/>
  <c r="D49" i="3"/>
  <c r="D52" i="3"/>
  <c r="D47" i="3"/>
  <c r="D53" i="3"/>
  <c r="D44" i="3"/>
  <c r="W74" i="2"/>
  <c r="H29" i="2"/>
  <c r="H38" i="2"/>
  <c r="I58" i="3"/>
  <c r="I50" i="3"/>
  <c r="I55" i="3"/>
  <c r="I41" i="3"/>
  <c r="I43" i="3"/>
  <c r="I52" i="3"/>
  <c r="I48" i="3"/>
  <c r="I53" i="3"/>
  <c r="I46" i="3"/>
  <c r="I40" i="3"/>
  <c r="I45" i="3"/>
  <c r="I42" i="3"/>
  <c r="I44" i="3"/>
  <c r="I47" i="3"/>
  <c r="I51" i="3"/>
  <c r="I12" i="3"/>
  <c r="I25" i="1"/>
  <c r="T64" i="1"/>
  <c r="I15" i="1"/>
  <c r="I15" i="3" s="1"/>
  <c r="AB74" i="2"/>
  <c r="M29" i="2"/>
  <c r="M38" i="2"/>
  <c r="I56" i="1"/>
  <c r="G58" i="3"/>
  <c r="G50" i="3"/>
  <c r="G55" i="3"/>
  <c r="G42" i="3"/>
  <c r="G40" i="3"/>
  <c r="G43" i="3"/>
  <c r="G45" i="3"/>
  <c r="G44" i="3"/>
  <c r="G47" i="3"/>
  <c r="G46" i="3"/>
  <c r="G48" i="3"/>
  <c r="G51" i="3"/>
  <c r="G52" i="3"/>
  <c r="G53" i="3"/>
  <c r="G41" i="3"/>
  <c r="I54" i="3"/>
  <c r="Y45" i="2"/>
  <c r="Y75" i="2"/>
  <c r="Y19" i="2"/>
  <c r="Y23" i="2" s="1"/>
  <c r="J39" i="2"/>
  <c r="Y68" i="2"/>
  <c r="J12" i="3"/>
  <c r="J25" i="1"/>
  <c r="U64" i="1"/>
  <c r="J15" i="1"/>
  <c r="J15" i="3" s="1"/>
  <c r="I49" i="3"/>
  <c r="J54" i="3"/>
  <c r="E25" i="3"/>
  <c r="E26" i="1"/>
  <c r="P65" i="1"/>
  <c r="P32" i="1"/>
  <c r="P6" i="1"/>
  <c r="Z74" i="2"/>
  <c r="K29" i="2"/>
  <c r="K38" i="2"/>
  <c r="P56" i="1"/>
  <c r="R68" i="2"/>
  <c r="AA74" i="2"/>
  <c r="L29" i="2"/>
  <c r="L38" i="2"/>
  <c r="C55" i="3"/>
  <c r="C58" i="3"/>
  <c r="C50" i="3"/>
  <c r="C42" i="3"/>
  <c r="C41" i="3"/>
  <c r="C52" i="3"/>
  <c r="C44" i="3"/>
  <c r="C43" i="3"/>
  <c r="C40" i="3"/>
  <c r="C45" i="3"/>
  <c r="C46" i="3"/>
  <c r="C49" i="3"/>
  <c r="C48" i="3"/>
  <c r="C51" i="3"/>
  <c r="C47" i="3"/>
  <c r="C53" i="3"/>
  <c r="G12" i="3"/>
  <c r="R64" i="1"/>
  <c r="G25" i="1"/>
  <c r="G15" i="1"/>
  <c r="G15" i="3" s="1"/>
  <c r="E54" i="3"/>
  <c r="G25" i="3" l="1"/>
  <c r="R32" i="1"/>
  <c r="R65" i="1"/>
  <c r="G26" i="1"/>
  <c r="R6" i="1"/>
  <c r="R56" i="1"/>
  <c r="R48" i="1"/>
  <c r="Z45" i="2"/>
  <c r="Z75" i="2"/>
  <c r="Z19" i="2"/>
  <c r="K39" i="2"/>
  <c r="Z61" i="2" s="1"/>
  <c r="J25" i="3"/>
  <c r="J26" i="1"/>
  <c r="U32" i="1"/>
  <c r="U65" i="1"/>
  <c r="U6" i="1"/>
  <c r="U56" i="1"/>
  <c r="U48" i="1"/>
  <c r="AB75" i="2"/>
  <c r="AB45" i="2"/>
  <c r="AB19" i="2"/>
  <c r="M39" i="2"/>
  <c r="AB61" i="2" s="1"/>
  <c r="X75" i="2"/>
  <c r="X45" i="2"/>
  <c r="X19" i="2"/>
  <c r="X23" i="2" s="1"/>
  <c r="I39" i="2"/>
  <c r="X68" i="2"/>
  <c r="C26" i="3"/>
  <c r="N57" i="1"/>
  <c r="N47" i="1"/>
  <c r="M30" i="2"/>
  <c r="AB22" i="2" s="1"/>
  <c r="M31" i="2"/>
  <c r="G9" i="2" s="1"/>
  <c r="M66" i="2" s="1"/>
  <c r="AB83" i="2"/>
  <c r="AB84" i="2" s="1"/>
  <c r="AB85" i="2" s="1"/>
  <c r="I31" i="2"/>
  <c r="X83" i="2"/>
  <c r="X84" i="2" s="1"/>
  <c r="X85" i="2" s="1"/>
  <c r="R69" i="2"/>
  <c r="R61" i="2"/>
  <c r="F25" i="3"/>
  <c r="F26" i="1"/>
  <c r="Q32" i="1"/>
  <c r="Q65" i="1"/>
  <c r="Q6" i="1"/>
  <c r="Q48" i="1"/>
  <c r="Q56" i="1"/>
  <c r="R70" i="2"/>
  <c r="R46" i="2"/>
  <c r="R62" i="2"/>
  <c r="R25" i="2"/>
  <c r="P8" i="1"/>
  <c r="P11" i="1" s="1"/>
  <c r="Y61" i="2"/>
  <c r="Y69" i="2"/>
  <c r="S75" i="2"/>
  <c r="S19" i="2"/>
  <c r="S23" i="2" s="1"/>
  <c r="D39" i="2"/>
  <c r="S45" i="2"/>
  <c r="S68" i="2"/>
  <c r="T64" i="2"/>
  <c r="T71" i="2"/>
  <c r="T72" i="2"/>
  <c r="T76" i="2"/>
  <c r="T63" i="2"/>
  <c r="T31" i="2"/>
  <c r="T35" i="2" s="1"/>
  <c r="Y62" i="2"/>
  <c r="Y70" i="2"/>
  <c r="Y46" i="2"/>
  <c r="Y25" i="2"/>
  <c r="N11" i="1"/>
  <c r="N8" i="1"/>
  <c r="K30" i="2"/>
  <c r="Z22" i="2" s="1"/>
  <c r="Z83" i="2"/>
  <c r="Z84" i="2" s="1"/>
  <c r="Z85" i="2" s="1"/>
  <c r="I25" i="3"/>
  <c r="T65" i="1"/>
  <c r="I26" i="1"/>
  <c r="T32" i="1"/>
  <c r="T6" i="1"/>
  <c r="T48" i="1"/>
  <c r="T56" i="1"/>
  <c r="U62" i="2"/>
  <c r="U70" i="2"/>
  <c r="U25" i="2"/>
  <c r="U46" i="2"/>
  <c r="E26" i="3"/>
  <c r="P57" i="1"/>
  <c r="P47" i="1"/>
  <c r="H26" i="3"/>
  <c r="S47" i="1"/>
  <c r="S57" i="1"/>
  <c r="G31" i="2"/>
  <c r="V83" i="2"/>
  <c r="V84" i="2" s="1"/>
  <c r="V85" i="2" s="1"/>
  <c r="U61" i="2"/>
  <c r="U69" i="2"/>
  <c r="L30" i="2"/>
  <c r="AA22" i="2" s="1"/>
  <c r="AA83" i="2"/>
  <c r="AA84" i="2" s="1"/>
  <c r="AA85" i="2" s="1"/>
  <c r="D31" i="2"/>
  <c r="S83" i="2"/>
  <c r="S84" i="2" s="1"/>
  <c r="S85" i="2" s="1"/>
  <c r="W75" i="2"/>
  <c r="W45" i="2"/>
  <c r="W19" i="2"/>
  <c r="W23" i="2" s="1"/>
  <c r="H39" i="2"/>
  <c r="W68" i="2"/>
  <c r="S8" i="1"/>
  <c r="S11" i="1" s="1"/>
  <c r="V75" i="2"/>
  <c r="V45" i="2"/>
  <c r="G39" i="2"/>
  <c r="V19" i="2"/>
  <c r="V23" i="2" s="1"/>
  <c r="V68" i="2"/>
  <c r="D25" i="3"/>
  <c r="O65" i="1"/>
  <c r="D26" i="1"/>
  <c r="O6" i="1"/>
  <c r="O32" i="1"/>
  <c r="O56" i="1"/>
  <c r="O48" i="1"/>
  <c r="AA45" i="2"/>
  <c r="AA75" i="2"/>
  <c r="AA19" i="2"/>
  <c r="L39" i="2"/>
  <c r="AA61" i="2" s="1"/>
  <c r="H31" i="2"/>
  <c r="W83" i="2"/>
  <c r="W84" i="2" s="1"/>
  <c r="W85" i="2" s="1"/>
  <c r="S66" i="1" l="1"/>
  <c r="S58" i="1"/>
  <c r="S33" i="1"/>
  <c r="S49" i="1"/>
  <c r="S13" i="1"/>
  <c r="P49" i="1"/>
  <c r="P13" i="1"/>
  <c r="P66" i="1"/>
  <c r="P58" i="1"/>
  <c r="P33" i="1"/>
  <c r="O11" i="1"/>
  <c r="O8" i="1"/>
  <c r="S70" i="2"/>
  <c r="S46" i="2"/>
  <c r="S62" i="2"/>
  <c r="S25" i="2"/>
  <c r="Q8" i="1"/>
  <c r="Q11" i="1" s="1"/>
  <c r="D26" i="3"/>
  <c r="O57" i="1"/>
  <c r="O47" i="1"/>
  <c r="T8" i="1"/>
  <c r="T11" i="1" s="1"/>
  <c r="R8" i="1"/>
  <c r="R11" i="1" s="1"/>
  <c r="U8" i="1"/>
  <c r="U11" i="1" s="1"/>
  <c r="G26" i="3"/>
  <c r="R47" i="1"/>
  <c r="R57" i="1"/>
  <c r="I26" i="3"/>
  <c r="T57" i="1"/>
  <c r="T47" i="1"/>
  <c r="F26" i="3"/>
  <c r="Q47" i="1"/>
  <c r="Q57" i="1"/>
  <c r="X69" i="2"/>
  <c r="X61" i="2"/>
  <c r="V62" i="2"/>
  <c r="V70" i="2"/>
  <c r="V25" i="2"/>
  <c r="V46" i="2"/>
  <c r="X62" i="2"/>
  <c r="X70" i="2"/>
  <c r="X46" i="2"/>
  <c r="X25" i="2"/>
  <c r="J26" i="3"/>
  <c r="U57" i="1"/>
  <c r="U47" i="1"/>
  <c r="AA23" i="2"/>
  <c r="V61" i="2"/>
  <c r="V69" i="2"/>
  <c r="R63" i="2"/>
  <c r="R64" i="2"/>
  <c r="R71" i="2"/>
  <c r="R72" i="2"/>
  <c r="R31" i="2"/>
  <c r="R35" i="2" s="1"/>
  <c r="M68" i="2"/>
  <c r="AB59" i="2"/>
  <c r="AB60" i="2"/>
  <c r="S69" i="2"/>
  <c r="S61" i="2"/>
  <c r="W61" i="2"/>
  <c r="W69" i="2"/>
  <c r="W62" i="2"/>
  <c r="W70" i="2"/>
  <c r="W25" i="2"/>
  <c r="W46" i="2"/>
  <c r="L31" i="2"/>
  <c r="F9" i="2" s="1"/>
  <c r="L66" i="2" s="1"/>
  <c r="U71" i="2"/>
  <c r="U72" i="2"/>
  <c r="U76" i="2"/>
  <c r="U63" i="2"/>
  <c r="U64" i="2"/>
  <c r="U31" i="2"/>
  <c r="U35" i="2" s="1"/>
  <c r="K31" i="2"/>
  <c r="E9" i="2" s="1"/>
  <c r="K66" i="2" s="1"/>
  <c r="Z23" i="2"/>
  <c r="AB23" i="2"/>
  <c r="N33" i="1"/>
  <c r="N49" i="1"/>
  <c r="N66" i="1"/>
  <c r="N58" i="1"/>
  <c r="N13" i="1"/>
  <c r="Y76" i="2"/>
  <c r="Y63" i="2"/>
  <c r="Y64" i="2"/>
  <c r="Y71" i="2"/>
  <c r="Y72" i="2"/>
  <c r="Y31" i="2"/>
  <c r="Y35" i="2" s="1"/>
  <c r="R66" i="1" l="1"/>
  <c r="R58" i="1"/>
  <c r="R33" i="1"/>
  <c r="R49" i="1"/>
  <c r="R13" i="1"/>
  <c r="T66" i="1"/>
  <c r="T58" i="1"/>
  <c r="T49" i="1"/>
  <c r="T13" i="1"/>
  <c r="T33" i="1"/>
  <c r="U66" i="1"/>
  <c r="U58" i="1"/>
  <c r="U49" i="1"/>
  <c r="U33" i="1"/>
  <c r="U13" i="1"/>
  <c r="Q66" i="1"/>
  <c r="Q58" i="1"/>
  <c r="Q33" i="1"/>
  <c r="Q49" i="1"/>
  <c r="Q13" i="1"/>
  <c r="W76" i="2"/>
  <c r="W63" i="2"/>
  <c r="W64" i="2"/>
  <c r="W71" i="2"/>
  <c r="W72" i="2"/>
  <c r="W31" i="2"/>
  <c r="W35" i="2" s="1"/>
  <c r="Z46" i="2"/>
  <c r="Z62" i="2"/>
  <c r="Z25" i="2"/>
  <c r="V72" i="2"/>
  <c r="V76" i="2"/>
  <c r="V63" i="2"/>
  <c r="V64" i="2"/>
  <c r="V71" i="2"/>
  <c r="V31" i="2"/>
  <c r="V35" i="2" s="1"/>
  <c r="Z59" i="2"/>
  <c r="Z60" i="2"/>
  <c r="K68" i="2"/>
  <c r="AA62" i="2"/>
  <c r="AA46" i="2"/>
  <c r="AA25" i="2"/>
  <c r="P59" i="1"/>
  <c r="P67" i="1"/>
  <c r="P50" i="1"/>
  <c r="P15" i="1"/>
  <c r="AB62" i="2"/>
  <c r="AB25" i="2"/>
  <c r="AB46" i="2"/>
  <c r="S50" i="1"/>
  <c r="S59" i="1"/>
  <c r="S67" i="1"/>
  <c r="S15" i="1"/>
  <c r="S64" i="2"/>
  <c r="S71" i="2"/>
  <c r="S72" i="2"/>
  <c r="S76" i="2"/>
  <c r="S63" i="2"/>
  <c r="S31" i="2"/>
  <c r="S35" i="2" s="1"/>
  <c r="N59" i="1"/>
  <c r="N50" i="1"/>
  <c r="N15" i="1"/>
  <c r="O49" i="1"/>
  <c r="O66" i="1"/>
  <c r="O58" i="1"/>
  <c r="O33" i="1"/>
  <c r="O13" i="1"/>
  <c r="X76" i="2"/>
  <c r="X63" i="2"/>
  <c r="X64" i="2"/>
  <c r="X71" i="2"/>
  <c r="X72" i="2"/>
  <c r="X31" i="2"/>
  <c r="X35" i="2" s="1"/>
  <c r="L68" i="2"/>
  <c r="AA60" i="2"/>
  <c r="AA59" i="2"/>
  <c r="R50" i="1" l="1"/>
  <c r="R59" i="1"/>
  <c r="R67" i="1"/>
  <c r="R15" i="1"/>
  <c r="U59" i="1"/>
  <c r="U67" i="1"/>
  <c r="U50" i="1"/>
  <c r="U15" i="1"/>
  <c r="AB63" i="2"/>
  <c r="AB64" i="2"/>
  <c r="AB76" i="2"/>
  <c r="AB31" i="2"/>
  <c r="AB35" i="2" s="1"/>
  <c r="P51" i="1"/>
  <c r="P60" i="1"/>
  <c r="P18" i="1"/>
  <c r="O59" i="1"/>
  <c r="O67" i="1"/>
  <c r="O50" i="1"/>
  <c r="O15" i="1"/>
  <c r="T50" i="1"/>
  <c r="T15" i="1"/>
  <c r="T59" i="1"/>
  <c r="T67" i="1"/>
  <c r="N51" i="1"/>
  <c r="N60" i="1"/>
  <c r="N18" i="1"/>
  <c r="Q67" i="1"/>
  <c r="Q50" i="1"/>
  <c r="Q59" i="1"/>
  <c r="Q15" i="1"/>
  <c r="S60" i="1"/>
  <c r="S51" i="1"/>
  <c r="S18" i="1"/>
  <c r="AA63" i="2"/>
  <c r="AA64" i="2"/>
  <c r="AA76" i="2"/>
  <c r="AA31" i="2"/>
  <c r="AA35" i="2" s="1"/>
  <c r="Z76" i="2"/>
  <c r="Z63" i="2"/>
  <c r="Z64" i="2"/>
  <c r="Z31" i="2"/>
  <c r="Z35" i="2" s="1"/>
  <c r="K42" i="2" s="1"/>
  <c r="T60" i="1" l="1"/>
  <c r="T18" i="1"/>
  <c r="T51" i="1"/>
  <c r="P61" i="1"/>
  <c r="P52" i="1"/>
  <c r="P21" i="1"/>
  <c r="P24" i="1" s="1"/>
  <c r="P25" i="1" s="1"/>
  <c r="K51" i="2"/>
  <c r="L42" i="2"/>
  <c r="Z67" i="2"/>
  <c r="Z68" i="2"/>
  <c r="Z69" i="2"/>
  <c r="Z70" i="2"/>
  <c r="Z72" i="2"/>
  <c r="Z71" i="2"/>
  <c r="O51" i="1"/>
  <c r="O60" i="1"/>
  <c r="O18" i="1"/>
  <c r="N61" i="1"/>
  <c r="N52" i="1"/>
  <c r="N21" i="1"/>
  <c r="N24" i="1" s="1"/>
  <c r="N25" i="1" s="1"/>
  <c r="R60" i="1"/>
  <c r="R51" i="1"/>
  <c r="R18" i="1"/>
  <c r="S61" i="1"/>
  <c r="S52" i="1"/>
  <c r="S21" i="1"/>
  <c r="S24" i="1" s="1"/>
  <c r="S25" i="1" s="1"/>
  <c r="Q60" i="1"/>
  <c r="Q51" i="1"/>
  <c r="Q18" i="1"/>
  <c r="U51" i="1"/>
  <c r="U60" i="1"/>
  <c r="U18" i="1"/>
  <c r="L51" i="2" l="1"/>
  <c r="M42" i="2"/>
  <c r="AA69" i="2"/>
  <c r="AA68" i="2"/>
  <c r="AA67" i="2"/>
  <c r="AA70" i="2"/>
  <c r="AA71" i="2"/>
  <c r="AA72" i="2"/>
  <c r="R61" i="1"/>
  <c r="R52" i="1"/>
  <c r="R21" i="1"/>
  <c r="R24" i="1" s="1"/>
  <c r="R25" i="1" s="1"/>
  <c r="K80" i="2"/>
  <c r="K82" i="2"/>
  <c r="K69" i="2"/>
  <c r="K81" i="2"/>
  <c r="Q61" i="1"/>
  <c r="Q52" i="1"/>
  <c r="Q21" i="1"/>
  <c r="Q24" i="1" s="1"/>
  <c r="Q25" i="1" s="1"/>
  <c r="U61" i="1"/>
  <c r="U52" i="1"/>
  <c r="U21" i="1"/>
  <c r="U24" i="1" s="1"/>
  <c r="U25" i="1" s="1"/>
  <c r="T61" i="1"/>
  <c r="T52" i="1"/>
  <c r="T21" i="1"/>
  <c r="T24" i="1" s="1"/>
  <c r="T25" i="1" s="1"/>
  <c r="O61" i="1"/>
  <c r="O52" i="1"/>
  <c r="O21" i="1"/>
  <c r="O24" i="1" s="1"/>
  <c r="O25" i="1" s="1"/>
  <c r="M51" i="2" l="1"/>
  <c r="AB68" i="2"/>
  <c r="AB69" i="2"/>
  <c r="AB67" i="2"/>
  <c r="AB70" i="2"/>
  <c r="AB72" i="2"/>
  <c r="AB71" i="2"/>
  <c r="L82" i="2"/>
  <c r="L69" i="2"/>
  <c r="L81" i="2"/>
  <c r="L80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<sst xmlns="http://schemas.openxmlformats.org/spreadsheetml/2006/main" count="963" uniqueCount="624">
  <si>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</si>
  <si>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PWA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</si>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</sst>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23093</v>
      </c>
      <c r="O6" s="187">
        <f t="shared" si="1"/>
        <v>32326</v>
      </c>
      <c r="P6" s="187">
        <f t="shared" si="1"/>
        <v>35527</v>
      </c>
      <c r="Q6" s="187">
        <f t="shared" si="1"/>
        <v>-10310</v>
      </c>
      <c r="R6" s="187">
        <f t="shared" si="1"/>
        <v>-4617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85999</v>
      </c>
      <c r="D7" s="123">
        <f>SUMIF(PL.data!$D$3:$D$25, FSA!$A7, PL.data!F$3:F$25)</f>
        <v>418483</v>
      </c>
      <c r="E7" s="123">
        <f>SUMIF(PL.data!$D$3:$D$25, FSA!$A7, PL.data!G$3:G$25)</f>
        <v>295115</v>
      </c>
      <c r="F7" s="123">
        <f>SUMIF(PL.data!$D$3:$D$25, FSA!$A7, PL.data!H$3:H$25)</f>
        <v>17588</v>
      </c>
      <c r="G7" s="123">
        <f>SUMIF(PL.data!$D$3:$D$25, FSA!$A7, PL.data!I$3:I$25)</f>
        <v>15023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-51803</v>
      </c>
      <c r="D8" s="123">
        <f>-SUMIF(PL.data!$D$3:$D$25, FSA!$A8, PL.data!F$3:F$25)</f>
        <v>-365037</v>
      </c>
      <c r="E8" s="123">
        <f>-SUMIF(PL.data!$D$3:$D$25, FSA!$A8, PL.data!G$3:G$25)</f>
        <v>-252555</v>
      </c>
      <c r="F8" s="123">
        <f>-SUMIF(PL.data!$D$3:$D$25, FSA!$A8, PL.data!H$3:H$25)</f>
        <v>-20482</v>
      </c>
      <c r="G8" s="123">
        <f>-SUMIF(PL.data!$D$3:$D$25, FSA!$A8, PL.data!I$3:I$25)</f>
        <v>-14479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4191</v>
      </c>
      <c r="O8" s="190">
        <f>CF.data!F12-FSA!O7-FSA!O6</f>
        <v>18398</v>
      </c>
      <c r="P8" s="190">
        <f>CF.data!G12-FSA!P7-FSA!P6</f>
        <v>-35</v>
      </c>
      <c r="Q8" s="190">
        <f>CF.data!H12-FSA!Q7-FSA!Q6</f>
        <v>276</v>
      </c>
      <c r="R8" s="190">
        <f>CF.data!I12-FSA!R7-FSA!R6</f>
        <v>-31601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34196</v>
      </c>
      <c r="D9" s="187">
        <f t="shared" si="3"/>
        <v>53446</v>
      </c>
      <c r="E9" s="187">
        <f t="shared" si="3"/>
        <v>42560</v>
      </c>
      <c r="F9" s="187">
        <f t="shared" si="3"/>
        <v>-2894</v>
      </c>
      <c r="G9" s="187">
        <f t="shared" si="3"/>
        <v>544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-3285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-11103</v>
      </c>
      <c r="D10" s="123">
        <f>-SUMIF(PL.data!$D$3:$D$25, FSA!$A10, PL.data!F$3:F$25)</f>
        <v>-21686</v>
      </c>
      <c r="E10" s="123">
        <f>-SUMIF(PL.data!$D$3:$D$25, FSA!$A10, PL.data!G$3:G$25)</f>
        <v>-9155</v>
      </c>
      <c r="F10" s="123">
        <f>-SUMIF(PL.data!$D$3:$D$25, FSA!$A10, PL.data!H$3:H$25)</f>
        <v>-9620</v>
      </c>
      <c r="G10" s="123">
        <f>-SUMIF(PL.data!$D$3:$D$25, FSA!$A10, PL.data!I$3:I$25)</f>
        <v>-7439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-661</v>
      </c>
      <c r="O10" s="190">
        <f>SUMIF(CF.data!$D$4:$D$43, $L10, CF.data!F$4:F$43)</f>
        <v>-1700</v>
      </c>
      <c r="P10" s="190">
        <f>SUMIF(CF.data!$D$4:$D$43, $L10, CF.data!G$4:G$43)</f>
        <v>-469</v>
      </c>
      <c r="Q10" s="190">
        <f>SUMIF(CF.data!$D$4:$D$43, $L10, CF.data!H$4:H$43)</f>
        <v>-326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23338</v>
      </c>
      <c r="O11" s="187">
        <f t="shared" si="4"/>
        <v>49024</v>
      </c>
      <c r="P11" s="187">
        <f t="shared" si="4"/>
        <v>35023</v>
      </c>
      <c r="Q11" s="187">
        <f t="shared" si="4"/>
        <v>-10360</v>
      </c>
      <c r="R11" s="187">
        <f t="shared" si="4"/>
        <v>-36218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23093</v>
      </c>
      <c r="D12" s="187">
        <f t="shared" si="5"/>
        <v>31760</v>
      </c>
      <c r="E12" s="187">
        <f t="shared" si="5"/>
        <v>33405</v>
      </c>
      <c r="F12" s="187">
        <f t="shared" si="5"/>
        <v>-12514</v>
      </c>
      <c r="G12" s="187">
        <f t="shared" si="5"/>
        <v>-6895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40553</v>
      </c>
      <c r="O12" s="190">
        <f>SUMIF(CF.data!$D$4:$D$43, $L12, CF.data!F$4:F$43)</f>
        <v>92635</v>
      </c>
      <c r="P12" s="190">
        <f>SUMIF(CF.data!$D$4:$D$43, $L12, CF.data!G$4:G$43)</f>
        <v>-16859</v>
      </c>
      <c r="Q12" s="190">
        <f>SUMIF(CF.data!$D$4:$D$43, $L12, CF.data!H$4:H$43)</f>
        <v>-30403</v>
      </c>
      <c r="R12" s="190">
        <f>SUMIF(CF.data!$D$4:$D$43, $L12, CF.data!I$4:I$43)</f>
        <v>30462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-466</v>
      </c>
      <c r="D13" s="123">
        <f>SUMIF(PL.data!$D$3:$D$25, FSA!$A13, PL.data!F$3:F$25)</f>
        <v>7918</v>
      </c>
      <c r="E13" s="123">
        <f>SUMIF(PL.data!$D$3:$D$25, FSA!$A13, PL.data!G$3:G$25)</f>
        <v>-34</v>
      </c>
      <c r="F13" s="123">
        <f>SUMIF(PL.data!$D$3:$D$25, FSA!$A13, PL.data!H$3:H$25)</f>
        <v>-27821</v>
      </c>
      <c r="G13" s="123">
        <f>SUMIF(PL.data!$D$3:$D$25, FSA!$A13, PL.data!I$3:I$25)</f>
        <v>-2295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63891</v>
      </c>
      <c r="O13" s="187">
        <f t="shared" si="6"/>
        <v>141659</v>
      </c>
      <c r="P13" s="187">
        <f t="shared" si="6"/>
        <v>18164</v>
      </c>
      <c r="Q13" s="187">
        <f t="shared" si="6"/>
        <v>-40763</v>
      </c>
      <c r="R13" s="187">
        <f t="shared" si="6"/>
        <v>-5756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-1593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0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-2082</v>
      </c>
      <c r="O14" s="190">
        <f>SUMIF(CF.data!$D$4:$D$43, $L14, CF.data!F$4:F$43)</f>
        <v>0</v>
      </c>
      <c r="P14" s="190">
        <f>SUMIF(CF.data!$D$4:$D$43, $L14, CF.data!G$4:G$43)</f>
        <v>-1365</v>
      </c>
      <c r="Q14" s="190">
        <f>SUMIF(CF.data!$D$4:$D$43, $L14, CF.data!H$4:H$43)</f>
        <v>0</v>
      </c>
      <c r="R14" s="190">
        <f>SUMIF(CF.data!$D$4:$D$43, $L14, CF.data!I$4:I$43)</f>
        <v>-3436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412</v>
      </c>
      <c r="D15" s="123">
        <f t="shared" si="7"/>
        <v>3436</v>
      </c>
      <c r="E15" s="123">
        <f t="shared" si="7"/>
        <v>1890</v>
      </c>
      <c r="F15" s="123">
        <f t="shared" si="7"/>
        <v>1257</v>
      </c>
      <c r="G15" s="123">
        <f t="shared" si="7"/>
        <v>792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61809</v>
      </c>
      <c r="O15" s="187">
        <f t="shared" si="8"/>
        <v>141659</v>
      </c>
      <c r="P15" s="187">
        <f t="shared" si="8"/>
        <v>16799</v>
      </c>
      <c r="Q15" s="187">
        <f t="shared" si="8"/>
        <v>-40763</v>
      </c>
      <c r="R15" s="187">
        <f t="shared" si="8"/>
        <v>-9192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21446</v>
      </c>
      <c r="D16" s="175">
        <f>SUMIF(PL.data!$D$3:$D$25, FSA!$A16, PL.data!F$3:F$25)</f>
        <v>43114</v>
      </c>
      <c r="E16" s="175">
        <f>SUMIF(PL.data!$D$3:$D$25, FSA!$A16, PL.data!G$3:G$25)</f>
        <v>35261</v>
      </c>
      <c r="F16" s="175">
        <f>SUMIF(PL.data!$D$3:$D$25, FSA!$A16, PL.data!H$3:H$25)</f>
        <v>-39078</v>
      </c>
      <c r="G16" s="175">
        <f>SUMIF(PL.data!$D$3:$D$25, FSA!$A16, PL.data!I$3:I$25)</f>
        <v>-8398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196</v>
      </c>
      <c r="O16" s="190">
        <f>SUMIF(CF.data!$D$4:$D$43, $L16, CF.data!F$4:F$43)</f>
        <v>1542</v>
      </c>
      <c r="P16" s="190">
        <f>SUMIF(CF.data!$D$4:$D$43, $L16, CF.data!G$4:G$43)</f>
        <v>3282</v>
      </c>
      <c r="Q16" s="190">
        <f>SUMIF(CF.data!$D$4:$D$43, $L16, CF.data!H$4:H$43)</f>
        <v>1258</v>
      </c>
      <c r="R16" s="190">
        <f>SUMIF(CF.data!$D$4:$D$43, $L16, CF.data!I$4:I$43)</f>
        <v>548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0</v>
      </c>
      <c r="D17" s="123">
        <f>-SUMIF(PL.data!$D$3:$D$25, FSA!$A17, PL.data!F$3:F$25)</f>
        <v>0</v>
      </c>
      <c r="E17" s="123">
        <f>-SUMIF(PL.data!$D$3:$D$25, FSA!$A17, PL.data!G$3:G$25)</f>
        <v>0</v>
      </c>
      <c r="F17" s="123">
        <f>-SUMIF(PL.data!$D$3:$D$25, FSA!$A17, PL.data!H$3:H$25)</f>
        <v>-326</v>
      </c>
      <c r="G17" s="123">
        <f>-SUMIF(PL.data!$D$3:$D$25, FSA!$A17, PL.data!I$3:I$25)</f>
        <v>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271</v>
      </c>
      <c r="O17" s="190">
        <f>SUMIF(CF.data!$D$4:$D$43, $L17, CF.data!F$4:F$43)</f>
        <v>-6015</v>
      </c>
      <c r="P17" s="190">
        <f>SUMIF(CF.data!$D$4:$D$43, $L17, CF.data!G$4:G$43)</f>
        <v>-8000</v>
      </c>
      <c r="Q17" s="190">
        <f>SUMIF(CF.data!$D$4:$D$43, $L17, CF.data!H$4:H$43)</f>
        <v>-5363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21446</v>
      </c>
      <c r="D18" s="187">
        <f t="shared" si="9"/>
        <v>43114</v>
      </c>
      <c r="E18" s="187">
        <f t="shared" si="9"/>
        <v>35261</v>
      </c>
      <c r="F18" s="187">
        <f t="shared" si="9"/>
        <v>-39404</v>
      </c>
      <c r="G18" s="187">
        <f t="shared" si="9"/>
        <v>-8398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62276</v>
      </c>
      <c r="O18" s="194">
        <f t="shared" si="10"/>
        <v>137186</v>
      </c>
      <c r="P18" s="194">
        <f t="shared" si="10"/>
        <v>12081</v>
      </c>
      <c r="Q18" s="194">
        <f t="shared" si="10"/>
        <v>-44868</v>
      </c>
      <c r="R18" s="194">
        <f t="shared" si="10"/>
        <v>-8644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2931</v>
      </c>
      <c r="P20" s="190">
        <f>SUMIF(CF.data!$D$4:$D$43, $L20, CF.data!G$4:G$43)</f>
        <v>-6635</v>
      </c>
      <c r="Q20" s="190">
        <f>SUMIF(CF.data!$D$4:$D$43, $L20, CF.data!H$4:H$43)</f>
        <v>-2240</v>
      </c>
      <c r="R20" s="190">
        <f>SUMIF(CF.data!$D$4:$D$43, $L20, CF.data!I$4:I$43)</f>
        <v>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0</v>
      </c>
      <c r="D21" s="196">
        <f>SUMIF(CF.data!$D$4:$D$43, FSA!$A21, CF.data!F$4:F$43)</f>
        <v>566</v>
      </c>
      <c r="E21" s="196">
        <f>SUMIF(CF.data!$D$4:$D$43, FSA!$A21, CF.data!G$4:G$43)</f>
        <v>2122</v>
      </c>
      <c r="F21" s="196">
        <f>SUMIF(CF.data!$D$4:$D$43, FSA!$A21, CF.data!H$4:H$43)</f>
        <v>2204</v>
      </c>
      <c r="G21" s="196">
        <f>SUMIF(CF.data!$D$4:$D$43, FSA!$A21, CF.data!I$4:I$43)</f>
        <v>2278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62276</v>
      </c>
      <c r="O21" s="198">
        <f t="shared" si="11"/>
        <v>140117</v>
      </c>
      <c r="P21" s="198">
        <f t="shared" si="11"/>
        <v>5446</v>
      </c>
      <c r="Q21" s="198">
        <f t="shared" si="11"/>
        <v>-47108</v>
      </c>
      <c r="R21" s="198">
        <f t="shared" si="11"/>
        <v>-8644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-103945</v>
      </c>
      <c r="O22" s="190">
        <f>SUMIF(CF.data!$D$4:$D$43, $L22, CF.data!F$4:F$43)</f>
        <v>-95974</v>
      </c>
      <c r="P22" s="190">
        <f>SUMIF(CF.data!$D$4:$D$43, $L22, CF.data!G$4:G$43)</f>
        <v>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-41669</v>
      </c>
      <c r="O24" s="199">
        <f t="shared" si="12"/>
        <v>44143</v>
      </c>
      <c r="P24" s="199">
        <f t="shared" si="12"/>
        <v>5446</v>
      </c>
      <c r="Q24" s="199">
        <f t="shared" si="12"/>
        <v>-47108</v>
      </c>
      <c r="R24" s="199">
        <f t="shared" si="12"/>
        <v>-8644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23093</v>
      </c>
      <c r="D25" s="196">
        <f t="shared" si="13"/>
        <v>32326</v>
      </c>
      <c r="E25" s="196">
        <f t="shared" si="13"/>
        <v>35527</v>
      </c>
      <c r="F25" s="196">
        <f t="shared" si="13"/>
        <v>-10310</v>
      </c>
      <c r="G25" s="196">
        <f t="shared" si="13"/>
        <v>-4617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1</v>
      </c>
      <c r="P25" s="200">
        <f>P24-CF.data!G40</f>
        <v>0</v>
      </c>
      <c r="Q25" s="200">
        <f>Q24-CF.data!H40</f>
        <v>1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23093</v>
      </c>
      <c r="D26" s="196">
        <f t="shared" si="14"/>
        <v>32326</v>
      </c>
      <c r="E26" s="196">
        <f t="shared" si="14"/>
        <v>35527</v>
      </c>
      <c r="F26" s="196">
        <f t="shared" si="14"/>
        <v>-10310</v>
      </c>
      <c r="G26" s="196">
        <f t="shared" si="14"/>
        <v>-4617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30127</v>
      </c>
      <c r="D29" s="202">
        <f>SUMIF(BS.data!$D$5:$D$116,FSA!$A29,BS.data!F$5:F$116)</f>
        <v>84311</v>
      </c>
      <c r="E29" s="202">
        <f>SUMIF(BS.data!$D$5:$D$116,FSA!$A29,BS.data!G$5:G$116)</f>
        <v>96393</v>
      </c>
      <c r="F29" s="202">
        <f>SUMIF(BS.data!$D$5:$D$116,FSA!$A29,BS.data!H$5:H$116)</f>
        <v>51525</v>
      </c>
      <c r="G29" s="202">
        <f>SUMIF(BS.data!$D$5:$D$116,FSA!$A29,BS.data!I$5:I$116)</f>
        <v>42881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19795</v>
      </c>
      <c r="D30" s="202">
        <f>SUMIF(BS.data!$D$5:$D$116,FSA!$A30,BS.data!F$5:F$116)</f>
        <v>36449</v>
      </c>
      <c r="E30" s="202">
        <f>SUMIF(BS.data!$D$5:$D$116,FSA!$A30,BS.data!G$5:G$116)</f>
        <v>77149</v>
      </c>
      <c r="F30" s="202">
        <f>SUMIF(BS.data!$D$5:$D$116,FSA!$A30,BS.data!H$5:H$116)</f>
        <v>73445</v>
      </c>
      <c r="G30" s="202">
        <f>SUMIF(BS.data!$D$5:$D$116,FSA!$A30,BS.data!I$5:I$116)</f>
        <v>65138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3.8661379783485854</v>
      </c>
      <c r="P30" s="204">
        <f t="shared" si="17"/>
        <v>-0.29479811605250394</v>
      </c>
      <c r="Q30" s="204">
        <f t="shared" si="17"/>
        <v>-0.94040289378716768</v>
      </c>
      <c r="R30" s="204">
        <f t="shared" si="17"/>
        <v>-0.14583807141232663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583139</v>
      </c>
      <c r="D31" s="202">
        <f>SUMIF(BS.data!$D$5:$D$116,FSA!$A31,BS.data!F$5:F$116)</f>
        <v>307604</v>
      </c>
      <c r="E31" s="202">
        <f>SUMIF(BS.data!$D$5:$D$116,FSA!$A31,BS.data!G$5:G$116)</f>
        <v>66882</v>
      </c>
      <c r="F31" s="202">
        <f>SUMIF(BS.data!$D$5:$D$116,FSA!$A31,BS.data!H$5:H$116)</f>
        <v>57316</v>
      </c>
      <c r="G31" s="202">
        <f>SUMIF(BS.data!$D$5:$D$116,FSA!$A31,BS.data!I$5:I$116)</f>
        <v>67820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0.39763253061082104</v>
      </c>
      <c r="O31" s="205">
        <f t="shared" si="18"/>
        <v>0.12771367056726318</v>
      </c>
      <c r="P31" s="205">
        <f t="shared" si="18"/>
        <v>0.1442149670467445</v>
      </c>
      <c r="Q31" s="205">
        <f t="shared" si="18"/>
        <v>-0.16454400727768934</v>
      </c>
      <c r="R31" s="205">
        <f t="shared" si="18"/>
        <v>3.6211142914198233E-2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4839</v>
      </c>
      <c r="D32" s="202">
        <f>SUMIF(BS.data!$D$5:$D$116,FSA!$A32,BS.data!F$5:F$116)</f>
        <v>3096</v>
      </c>
      <c r="E32" s="202">
        <f>SUMIF(BS.data!$D$5:$D$116,FSA!$A32,BS.data!G$5:G$116)</f>
        <v>2433</v>
      </c>
      <c r="F32" s="202">
        <f>SUMIF(BS.data!$D$5:$D$116,FSA!$A32,BS.data!H$5:H$116)</f>
        <v>8886</v>
      </c>
      <c r="G32" s="202">
        <f>SUMIF(BS.data!$D$5:$D$116,FSA!$A32,BS.data!I$5:I$116)</f>
        <v>2058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0.26852637821370018</v>
      </c>
      <c r="O32" s="206">
        <f t="shared" si="19"/>
        <v>7.7245670672404856E-2</v>
      </c>
      <c r="P32" s="206">
        <f t="shared" si="19"/>
        <v>0.12038357928265253</v>
      </c>
      <c r="Q32" s="206">
        <f t="shared" si="19"/>
        <v>-0.58619513304525817</v>
      </c>
      <c r="R32" s="206">
        <f t="shared" si="19"/>
        <v>-0.30732876256406844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31</v>
      </c>
      <c r="D33" s="202">
        <f>SUMIF(BS.data!$D$5:$D$116,FSA!$A33,BS.data!F$5:F$116)</f>
        <v>7</v>
      </c>
      <c r="E33" s="202">
        <f>SUMIF(BS.data!$D$5:$D$116,FSA!$A33,BS.data!G$5:G$116)</f>
        <v>186</v>
      </c>
      <c r="F33" s="202">
        <f>SUMIF(BS.data!$D$5:$D$116,FSA!$A33,BS.data!H$5:H$116)</f>
        <v>8</v>
      </c>
      <c r="G33" s="202">
        <f>SUMIF(BS.data!$D$5:$D$116,FSA!$A33,BS.data!I$5:I$116)</f>
        <v>15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0.27137524854940176</v>
      </c>
      <c r="O33" s="205">
        <f t="shared" si="20"/>
        <v>0.11714693308927722</v>
      </c>
      <c r="P33" s="205">
        <f t="shared" si="20"/>
        <v>0.11867577046236213</v>
      </c>
      <c r="Q33" s="205">
        <f t="shared" si="20"/>
        <v>-0.58903798044120992</v>
      </c>
      <c r="R33" s="205">
        <f t="shared" si="20"/>
        <v>-2.4108367170338814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42309</v>
      </c>
      <c r="D34" s="202">
        <f>SUMIF(BS.data!$D$5:$D$116,FSA!$A34,BS.data!F$5:F$116)</f>
        <v>40415</v>
      </c>
      <c r="E34" s="202">
        <f>SUMIF(BS.data!$D$5:$D$116,FSA!$A34,BS.data!G$5:G$116)</f>
        <v>29495</v>
      </c>
      <c r="F34" s="202">
        <f>SUMIF(BS.data!$D$5:$D$116,FSA!$A34,BS.data!H$5:H$116)</f>
        <v>29112</v>
      </c>
      <c r="G34" s="202">
        <f>SUMIF(BS.data!$D$5:$D$116,FSA!$A34,BS.data!I$5:I$116)</f>
        <v>31037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0.25876344037619547</v>
      </c>
      <c r="P34" s="207">
        <f t="shared" si="21"/>
        <v>0.27882573885539191</v>
      </c>
      <c r="Q34" s="207">
        <f t="shared" si="21"/>
        <v>-0.35715885151283888</v>
      </c>
      <c r="R34" s="207">
        <f t="shared" si="21"/>
        <v>-9.6852691185459416E-2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4279</v>
      </c>
      <c r="D35" s="202">
        <f>SUMIF(BS.data!$D$5:$D$116,FSA!$A35,BS.data!F$5:F$116)</f>
        <v>3039</v>
      </c>
      <c r="E35" s="202">
        <f>SUMIF(BS.data!$D$5:$D$116,FSA!$A35,BS.data!G$5:G$116)</f>
        <v>1649</v>
      </c>
      <c r="F35" s="202">
        <f>SUMIF(BS.data!$D$5:$D$116,FSA!$A35,BS.data!H$5:H$116)</f>
        <v>1649</v>
      </c>
      <c r="G35" s="202">
        <f>SUMIF(BS.data!$D$5:$D$116,FSA!$A35,BS.data!I$5:I$116)</f>
        <v>1892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24.527949761400105</v>
      </c>
      <c r="P35" s="131">
        <f t="shared" si="22"/>
        <v>70.24934347627196</v>
      </c>
      <c r="Q35" s="131">
        <f t="shared" si="22"/>
        <v>1562.6225267227655</v>
      </c>
      <c r="R35" s="131">
        <f t="shared" si="22"/>
        <v>1683.5117819343673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13267</v>
      </c>
      <c r="D36" s="202">
        <f>SUMIF(BS.data!$D$5:$D$116,FSA!$A36,BS.data!F$5:F$116)</f>
        <v>56906</v>
      </c>
      <c r="E36" s="202">
        <f>SUMIF(BS.data!$D$5:$D$116,FSA!$A36,BS.data!G$5:G$116)</f>
        <v>57171</v>
      </c>
      <c r="F36" s="202">
        <f>SUMIF(BS.data!$D$5:$D$116,FSA!$A36,BS.data!H$5:H$116)</f>
        <v>54984</v>
      </c>
      <c r="G36" s="202">
        <f>SUMIF(BS.data!$D$5:$D$116,FSA!$A36,BS.data!I$5:I$116)</f>
        <v>41428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445.32635732816129</v>
      </c>
      <c r="P36" s="131">
        <f t="shared" si="23"/>
        <v>270.60915444160679</v>
      </c>
      <c r="Q36" s="131">
        <f t="shared" si="23"/>
        <v>1106.6368030465774</v>
      </c>
      <c r="R36" s="131">
        <f t="shared" si="23"/>
        <v>1577.2719110435803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4024</v>
      </c>
      <c r="E37" s="202">
        <f>SUMIF(BS.data!$D$5:$D$116,FSA!$A37,BS.data!G$5:G$116)</f>
        <v>4007</v>
      </c>
      <c r="F37" s="202">
        <f>SUMIF(BS.data!$D$5:$D$116,FSA!$A37,BS.data!H$5:H$116)</f>
        <v>3990</v>
      </c>
      <c r="G37" s="202">
        <f>SUMIF(BS.data!$D$5:$D$116,FSA!$A37,BS.data!I$5:I$116)</f>
        <v>3973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33.160138561296527</v>
      </c>
      <c r="P37" s="131">
        <f t="shared" si="24"/>
        <v>39.730811110451192</v>
      </c>
      <c r="Q37" s="131">
        <f t="shared" si="24"/>
        <v>431.99626501318232</v>
      </c>
      <c r="R37" s="131">
        <f t="shared" si="24"/>
        <v>600.96812625181303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697786</v>
      </c>
      <c r="D38" s="208">
        <f t="shared" si="25"/>
        <v>535851</v>
      </c>
      <c r="E38" s="208">
        <f t="shared" si="25"/>
        <v>335365</v>
      </c>
      <c r="F38" s="208">
        <f t="shared" si="25"/>
        <v>280915</v>
      </c>
      <c r="G38" s="208">
        <f t="shared" si="25"/>
        <v>256242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174562</v>
      </c>
      <c r="O38" s="209">
        <f t="shared" si="26"/>
        <v>14885</v>
      </c>
      <c r="P38" s="209">
        <f t="shared" si="26"/>
        <v>51444</v>
      </c>
      <c r="Q38" s="209">
        <f t="shared" si="26"/>
        <v>63541</v>
      </c>
      <c r="R38" s="209">
        <f t="shared" si="26"/>
        <v>78978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0.22634969640343813</v>
      </c>
      <c r="P39" s="133">
        <f t="shared" si="27"/>
        <v>0.11237822543754129</v>
      </c>
      <c r="Q39" s="133">
        <f t="shared" si="27"/>
        <v>3.2688480782351603</v>
      </c>
      <c r="R39" s="133">
        <f t="shared" si="27"/>
        <v>4.7433601810557144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29734</v>
      </c>
      <c r="D40" s="202">
        <f>SUMIF(BS.data!$D$5:$D$116,FSA!$A40,BS.data!F$5:F$116)</f>
        <v>36593</v>
      </c>
      <c r="E40" s="202">
        <f>SUMIF(BS.data!$D$5:$D$116,FSA!$A40,BS.data!G$5:G$116)</f>
        <v>18389</v>
      </c>
      <c r="F40" s="202">
        <f>SUMIF(BS.data!$D$5:$D$116,FSA!$A40,BS.data!H$5:H$116)</f>
        <v>30094</v>
      </c>
      <c r="G40" s="202">
        <f>SUMIF(BS.data!$D$5:$D$116,FSA!$A40,BS.data!I$5:I$116)</f>
        <v>17585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11.927179969503941</v>
      </c>
      <c r="P40" s="210">
        <f t="shared" si="28"/>
        <v>5.1739614470927533</v>
      </c>
      <c r="Q40" s="210">
        <f t="shared" si="28"/>
        <v>0.31363737684454551</v>
      </c>
      <c r="R40" s="210">
        <f t="shared" si="28"/>
        <v>0.31164170435215532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15014</v>
      </c>
      <c r="D41" s="202">
        <f>SUMIF(BS.data!$D$5:$D$116,FSA!$A41,BS.data!F$5:F$116)</f>
        <v>60295</v>
      </c>
      <c r="E41" s="202">
        <f>SUMIF(BS.data!$D$5:$D$116,FSA!$A41,BS.data!G$5:G$116)</f>
        <v>51016</v>
      </c>
      <c r="F41" s="202">
        <f>SUMIF(BS.data!$D$5:$D$116,FSA!$A41,BS.data!H$5:H$116)</f>
        <v>25168</v>
      </c>
      <c r="G41" s="202">
        <f>SUMIF(BS.data!$D$5:$D$116,FSA!$A41,BS.data!I$5:I$116)</f>
        <v>17570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 t="e">
        <f t="shared" ref="N41:U41" si="29">-N14/C21</f>
        <v>#DIV/0!</v>
      </c>
      <c r="O41" s="137">
        <f t="shared" si="29"/>
        <v>0</v>
      </c>
      <c r="P41" s="137">
        <f t="shared" si="29"/>
        <v>0.64326107445805847</v>
      </c>
      <c r="Q41" s="137">
        <f t="shared" si="29"/>
        <v>0</v>
      </c>
      <c r="R41" s="137">
        <f t="shared" si="29"/>
        <v>1.508340649692713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388494</v>
      </c>
      <c r="D42" s="202">
        <f>SUMIF(BS.data!$D$5:$D$116,FSA!$A42,BS.data!F$5:F$116)</f>
        <v>235383</v>
      </c>
      <c r="E42" s="202">
        <f>SUMIF(BS.data!$D$5:$D$116,FSA!$A42,BS.data!G$5:G$116)</f>
        <v>25801</v>
      </c>
      <c r="F42" s="202">
        <f>SUMIF(BS.data!$D$5:$D$116,FSA!$A42,BS.data!H$5:H$116)</f>
        <v>20852</v>
      </c>
      <c r="G42" s="202">
        <f>SUMIF(BS.data!$D$5:$D$116,FSA!$A42,BS.data!I$5:I$116)</f>
        <v>20898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2.4209583832370145E-2</v>
      </c>
      <c r="O42" s="138">
        <f t="shared" si="30"/>
        <v>0</v>
      </c>
      <c r="P42" s="138">
        <f t="shared" si="30"/>
        <v>4.6253155549531542E-3</v>
      </c>
      <c r="Q42" s="138">
        <f t="shared" si="30"/>
        <v>0</v>
      </c>
      <c r="R42" s="138">
        <f t="shared" si="30"/>
        <v>0.22871596884776677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55213</v>
      </c>
      <c r="D44" s="202">
        <f>SUMIF(BS.data!$D$5:$D$116,FSA!$A44,BS.data!F$5:F$116)</f>
        <v>77116</v>
      </c>
      <c r="E44" s="202">
        <f>SUMIF(BS.data!$D$5:$D$116,FSA!$A44,BS.data!G$5:G$116)</f>
        <v>109460</v>
      </c>
      <c r="F44" s="202">
        <f>SUMIF(BS.data!$D$5:$D$116,FSA!$A44,BS.data!H$5:H$116)</f>
        <v>113801</v>
      </c>
      <c r="G44" s="202">
        <f>SUMIF(BS.data!$D$5:$D$116,FSA!$A44,BS.data!I$5:I$116)</f>
        <v>86721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819</v>
      </c>
      <c r="D45" s="202">
        <f>SUMIF(BS.data!$D$5:$D$116,FSA!$A45,BS.data!F$5:F$116)</f>
        <v>1747</v>
      </c>
      <c r="E45" s="202">
        <f>SUMIF(BS.data!$D$5:$D$116,FSA!$A45,BS.data!G$5:G$116)</f>
        <v>2493</v>
      </c>
      <c r="F45" s="202">
        <f>SUMIF(BS.data!$D$5:$D$116,FSA!$A45,BS.data!H$5:H$116)</f>
        <v>378</v>
      </c>
      <c r="G45" s="202">
        <f>SUMIF(BS.data!$D$5:$D$116,FSA!$A45,BS.data!I$5:I$116)</f>
        <v>30670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0.90355858240975739</v>
      </c>
      <c r="O45" s="136">
        <f t="shared" si="31"/>
        <v>2.4646932689226825E-2</v>
      </c>
      <c r="P45" s="136">
        <f t="shared" si="31"/>
        <v>2.39605130744533E-2</v>
      </c>
      <c r="Q45" s="136">
        <f t="shared" si="31"/>
        <v>3.4238367514636901E-2</v>
      </c>
      <c r="R45" s="136">
        <f t="shared" si="31"/>
        <v>3.7595398323245238E-2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98974</v>
      </c>
      <c r="D46" s="202">
        <f>SUMIF(BS.data!$D$5:$D$116,FSA!$A46,BS.data!F$5:F$116)</f>
        <v>3000</v>
      </c>
      <c r="E46" s="202">
        <f>SUMIF(BS.data!$D$5:$D$116,FSA!$A46,BS.data!G$5:G$116)</f>
        <v>3000</v>
      </c>
      <c r="F46" s="202">
        <f>SUMIF(BS.data!$D$5:$D$116,FSA!$A46,BS.data!H$5:H$116)</f>
        <v>3000</v>
      </c>
      <c r="G46" s="202">
        <f>SUMIF(BS.data!$D$5:$D$116,FSA!$A46,BS.data!I$5:I$116)</f>
        <v>3000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0.1862105778515184</v>
      </c>
      <c r="O46" s="137">
        <f t="shared" si="32"/>
        <v>0.29391211540226109</v>
      </c>
      <c r="P46" s="137">
        <f t="shared" si="32"/>
        <v>0.59576796615895589</v>
      </c>
      <c r="Q46" s="137">
        <f t="shared" si="32"/>
        <v>0.45330663810898481</v>
      </c>
      <c r="R46" s="137">
        <f t="shared" si="32"/>
        <v>0.45225113917163517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4.2858874983761313</v>
      </c>
      <c r="O47" s="211">
        <f t="shared" si="33"/>
        <v>9.2804553610097137E-2</v>
      </c>
      <c r="P47" s="211">
        <f t="shared" si="33"/>
        <v>8.4442818138317333E-2</v>
      </c>
      <c r="Q47" s="211">
        <f t="shared" si="33"/>
        <v>-0.29097963142580019</v>
      </c>
      <c r="R47" s="211">
        <f t="shared" si="33"/>
        <v>-0.64977257959714096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98974</v>
      </c>
      <c r="D48" s="208">
        <f t="shared" si="34"/>
        <v>3000</v>
      </c>
      <c r="E48" s="208">
        <f t="shared" si="34"/>
        <v>3000</v>
      </c>
      <c r="F48" s="208">
        <f t="shared" si="34"/>
        <v>3000</v>
      </c>
      <c r="G48" s="208">
        <f t="shared" si="34"/>
        <v>3000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4.2858874983761313</v>
      </c>
      <c r="O48" s="174">
        <f t="shared" si="35"/>
        <v>9.2804553610097137E-2</v>
      </c>
      <c r="P48" s="174">
        <f t="shared" si="35"/>
        <v>8.4442818138317333E-2</v>
      </c>
      <c r="Q48" s="174">
        <f t="shared" si="35"/>
        <v>-0.29097963142580019</v>
      </c>
      <c r="R48" s="174">
        <f t="shared" si="35"/>
        <v>-0.64977257959714096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588248</v>
      </c>
      <c r="D49" s="208">
        <f t="shared" si="36"/>
        <v>414134</v>
      </c>
      <c r="E49" s="208">
        <f t="shared" si="36"/>
        <v>210159</v>
      </c>
      <c r="F49" s="208">
        <f t="shared" si="36"/>
        <v>193293</v>
      </c>
      <c r="G49" s="208">
        <f t="shared" si="36"/>
        <v>176444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0.23579930082647968</v>
      </c>
      <c r="O49" s="136">
        <f t="shared" si="37"/>
        <v>16.341333333333335</v>
      </c>
      <c r="P49" s="136">
        <f t="shared" si="37"/>
        <v>11.674333333333333</v>
      </c>
      <c r="Q49" s="136">
        <f t="shared" si="37"/>
        <v>-3.4533333333333331</v>
      </c>
      <c r="R49" s="136">
        <f t="shared" si="37"/>
        <v>-12.072666666666667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0.64553317032756075</v>
      </c>
      <c r="O50" s="136">
        <f t="shared" si="38"/>
        <v>47.219666666666669</v>
      </c>
      <c r="P50" s="136">
        <f t="shared" si="38"/>
        <v>6.0546666666666669</v>
      </c>
      <c r="Q50" s="136">
        <f t="shared" si="38"/>
        <v>-13.587666666666667</v>
      </c>
      <c r="R50" s="136">
        <f t="shared" si="38"/>
        <v>-1.9186666666666667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101250</v>
      </c>
      <c r="D51" s="202">
        <f>SUMIF(BS.data!$D$5:$D$116,FSA!$A51,BS.data!F$5:F$116)</f>
        <v>101250</v>
      </c>
      <c r="E51" s="202">
        <f>SUMIF(BS.data!$D$5:$D$116,FSA!$A51,BS.data!G$5:G$116)</f>
        <v>107243</v>
      </c>
      <c r="F51" s="202">
        <f>SUMIF(BS.data!$D$5:$D$116,FSA!$A51,BS.data!H$5:H$116)</f>
        <v>109529</v>
      </c>
      <c r="G51" s="202">
        <f>SUMIF(BS.data!$D$5:$D$116,FSA!$A51,BS.data!I$5:I$116)</f>
        <v>109529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0.62449734273647628</v>
      </c>
      <c r="O51" s="136">
        <f t="shared" si="39"/>
        <v>47.219666666666669</v>
      </c>
      <c r="P51" s="136">
        <f t="shared" si="39"/>
        <v>5.5996666666666668</v>
      </c>
      <c r="Q51" s="136">
        <f t="shared" si="39"/>
        <v>-13.587666666666667</v>
      </c>
      <c r="R51" s="136">
        <f t="shared" si="39"/>
        <v>-3.0640000000000001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8288</v>
      </c>
      <c r="D52" s="202">
        <f>SUMIF(BS.data!$D$5:$D$116,FSA!$A52,BS.data!F$5:F$116)</f>
        <v>20469</v>
      </c>
      <c r="E52" s="202">
        <f>SUMIF(BS.data!$D$5:$D$116,FSA!$A52,BS.data!G$5:G$116)</f>
        <v>17963</v>
      </c>
      <c r="F52" s="202">
        <f>SUMIF(BS.data!$D$5:$D$116,FSA!$A52,BS.data!H$5:H$116)</f>
        <v>-21908</v>
      </c>
      <c r="G52" s="202">
        <f>SUMIF(BS.data!$D$5:$D$116,FSA!$A52,BS.data!I$5:I$116)</f>
        <v>-29732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0.62921575363226701</v>
      </c>
      <c r="O52" s="136">
        <f t="shared" si="40"/>
        <v>45.728666666666669</v>
      </c>
      <c r="P52" s="136">
        <f t="shared" si="40"/>
        <v>4.0270000000000001</v>
      </c>
      <c r="Q52" s="136">
        <f t="shared" si="40"/>
        <v>-14.956</v>
      </c>
      <c r="R52" s="136">
        <f t="shared" si="40"/>
        <v>-2.8813333333333335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0.47466812461632901</v>
      </c>
      <c r="O53" s="172">
        <f t="shared" si="41"/>
        <v>2.4054073557356937E-2</v>
      </c>
      <c r="P53" s="172">
        <f t="shared" si="41"/>
        <v>2.3399840881082008E-2</v>
      </c>
      <c r="Q53" s="172">
        <f t="shared" si="41"/>
        <v>3.310490945807263E-2</v>
      </c>
      <c r="R53" s="172">
        <f t="shared" si="41"/>
        <v>3.6233196854958516E-2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109538</v>
      </c>
      <c r="D54" s="212">
        <f t="shared" si="42"/>
        <v>121719</v>
      </c>
      <c r="E54" s="212">
        <f t="shared" si="42"/>
        <v>125206</v>
      </c>
      <c r="F54" s="212">
        <f t="shared" si="42"/>
        <v>87621</v>
      </c>
      <c r="G54" s="212">
        <f t="shared" si="42"/>
        <v>79797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697786</v>
      </c>
      <c r="D55" s="208">
        <f t="shared" si="43"/>
        <v>535853</v>
      </c>
      <c r="E55" s="208">
        <f t="shared" si="43"/>
        <v>335365</v>
      </c>
      <c r="F55" s="208">
        <f t="shared" si="43"/>
        <v>280914</v>
      </c>
      <c r="G55" s="208">
        <f t="shared" si="43"/>
        <v>256241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0.62852160893936349</v>
      </c>
      <c r="O55" s="137">
        <f t="shared" si="44"/>
        <v>-0.6680222479645741</v>
      </c>
      <c r="P55" s="137">
        <f t="shared" si="44"/>
        <v>-0.74591473252080576</v>
      </c>
      <c r="Q55" s="137">
        <f t="shared" si="44"/>
        <v>-0.55380559454925193</v>
      </c>
      <c r="R55" s="137">
        <f t="shared" si="44"/>
        <v>-0.49978069350978105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0</v>
      </c>
      <c r="D56" s="191">
        <f t="shared" si="45"/>
        <v>-2</v>
      </c>
      <c r="E56" s="191">
        <f t="shared" si="45"/>
        <v>0</v>
      </c>
      <c r="F56" s="191">
        <f t="shared" si="45"/>
        <v>1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2.9812930325206772</v>
      </c>
      <c r="O56" s="211">
        <f t="shared" si="46"/>
        <v>-2.5153436861968692</v>
      </c>
      <c r="P56" s="211">
        <f t="shared" si="46"/>
        <v>-2.6287893714639572</v>
      </c>
      <c r="Q56" s="211">
        <f t="shared" si="46"/>
        <v>4.7065955383123184</v>
      </c>
      <c r="R56" s="211">
        <f t="shared" si="46"/>
        <v>8.6378600823045275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2.9812930325206772</v>
      </c>
      <c r="O57" s="211">
        <f t="shared" si="47"/>
        <v>-2.5153436861968692</v>
      </c>
      <c r="P57" s="211">
        <f t="shared" si="47"/>
        <v>-2.6287893714639572</v>
      </c>
      <c r="Q57" s="211">
        <f t="shared" si="47"/>
        <v>4.7065955383123184</v>
      </c>
      <c r="R57" s="211">
        <f t="shared" si="47"/>
        <v>8.6378600823045275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0.33898354321902191</v>
      </c>
      <c r="O58" s="136">
        <f t="shared" si="48"/>
        <v>-0.60291965416733284</v>
      </c>
      <c r="P58" s="136">
        <f t="shared" si="48"/>
        <v>-0.3750066921503753</v>
      </c>
      <c r="Q58" s="136">
        <f t="shared" si="48"/>
        <v>0.21349819680577023</v>
      </c>
      <c r="R58" s="136">
        <f t="shared" si="48"/>
        <v>0.90815175146059524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0.92801429256176737</v>
      </c>
      <c r="O59" s="136">
        <f t="shared" si="49"/>
        <v>-1.742187403918289</v>
      </c>
      <c r="P59" s="136">
        <f t="shared" si="49"/>
        <v>-0.19448995106699646</v>
      </c>
      <c r="Q59" s="136">
        <f t="shared" si="49"/>
        <v>0.8400412158681092</v>
      </c>
      <c r="R59" s="136">
        <f t="shared" si="49"/>
        <v>0.14432937990521802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0.89777332345635974</v>
      </c>
      <c r="O60" s="136">
        <f t="shared" si="50"/>
        <v>-1.742187403918289</v>
      </c>
      <c r="P60" s="136">
        <f t="shared" si="50"/>
        <v>-0.17987429464735044</v>
      </c>
      <c r="Q60" s="136">
        <f t="shared" si="50"/>
        <v>0.8400412158681092</v>
      </c>
      <c r="R60" s="136">
        <f t="shared" si="50"/>
        <v>0.2304856949424538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0.90455648031141511</v>
      </c>
      <c r="O61" s="136">
        <f t="shared" si="51"/>
        <v>-1.6871763967974813</v>
      </c>
      <c r="P61" s="136">
        <f t="shared" si="51"/>
        <v>-0.12935658989431756</v>
      </c>
      <c r="Q61" s="136">
        <f t="shared" si="51"/>
        <v>0.92463678516228753</v>
      </c>
      <c r="R61" s="136">
        <f t="shared" si="51"/>
        <v>0.21674481582708557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14.496547394852479</v>
      </c>
      <c r="O64" s="211" t="e">
        <f t="shared" si="52"/>
        <v>#DIV/0!</v>
      </c>
      <c r="P64" s="211" t="e">
        <f t="shared" si="52"/>
        <v>#DIV/0!</v>
      </c>
      <c r="Q64" s="211" t="e">
        <f t="shared" si="52"/>
        <v>#DIV/0!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14.496547394852479</v>
      </c>
      <c r="O65" s="216" t="e">
        <f t="shared" si="53"/>
        <v>#DIV/0!</v>
      </c>
      <c r="P65" s="216" t="e">
        <f t="shared" si="53"/>
        <v>#DIV/0!</v>
      </c>
      <c r="Q65" s="216" t="e">
        <f t="shared" si="53"/>
        <v>#DIV/0!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8.1044140030441394</v>
      </c>
      <c r="O66" s="140" t="e">
        <f t="shared" si="54"/>
        <v>#DIV/0!</v>
      </c>
      <c r="P66" s="140" t="e">
        <f t="shared" si="54"/>
        <v>#DIV/0!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12750</v>
      </c>
      <c r="O74" s="218">
        <f t="shared" si="56"/>
        <v>10332</v>
      </c>
      <c r="P74" s="218">
        <f t="shared" si="56"/>
        <v>7299</v>
      </c>
      <c r="Q74" s="218">
        <f t="shared" si="56"/>
        <v>36184</v>
      </c>
      <c r="R74" s="218">
        <f t="shared" si="56"/>
        <v>8942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32064.780968534331</v>
      </c>
      <c r="O75" s="219">
        <f t="shared" si="57"/>
        <v>80899.718519627291</v>
      </c>
      <c r="P75" s="219">
        <f t="shared" si="57"/>
        <v>50611.945136278191</v>
      </c>
      <c r="Q75" s="219">
        <f t="shared" si="57"/>
        <v>-219904.69661368348</v>
      </c>
      <c r="R75" s="219">
        <f t="shared" si="57"/>
        <v>246940.56249999997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0.6271493741958124</v>
      </c>
      <c r="O76" s="138">
        <f t="shared" si="58"/>
        <v>0.80668338135688356</v>
      </c>
      <c r="P76" s="138">
        <f t="shared" si="58"/>
        <v>0.82850093984962403</v>
      </c>
      <c r="Q76" s="138">
        <f t="shared" si="58"/>
        <v>13.503109882515549</v>
      </c>
      <c r="R76" s="138">
        <f t="shared" si="58"/>
        <v>-15.437499999999998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21446</v>
      </c>
      <c r="F4" s="264">
        <v>43114</v>
      </c>
      <c r="G4" s="264">
        <v>35261</v>
      </c>
      <c r="H4" s="264">
        <v>-39078</v>
      </c>
      <c r="I4" s="264">
        <v>-8398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0</v>
      </c>
      <c r="F6" s="264">
        <v>566</v>
      </c>
      <c r="G6" s="264">
        <v>2122</v>
      </c>
      <c r="H6" s="264">
        <v>2204</v>
      </c>
      <c r="I6" s="264">
        <v>2278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4440</v>
      </c>
      <c r="F7" s="264">
        <v>7720</v>
      </c>
      <c r="G7" s="264">
        <v>1391</v>
      </c>
      <c r="H7" s="264">
        <v>28098</v>
      </c>
      <c r="I7" s="264">
        <v>-29549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-196</v>
      </c>
      <c r="F9" s="264">
        <v>-676</v>
      </c>
      <c r="G9" s="264">
        <v>-3282</v>
      </c>
      <c r="H9" s="264">
        <v>-1258</v>
      </c>
      <c r="I9" s="264">
        <v>-548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1593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27284</v>
      </c>
      <c r="F12" s="301">
        <v>50724</v>
      </c>
      <c r="G12" s="301">
        <v>35492</v>
      </c>
      <c r="H12" s="301">
        <v>-10034</v>
      </c>
      <c r="I12" s="301">
        <v>-36218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-21268</v>
      </c>
      <c r="F13" s="264">
        <v>24</v>
      </c>
      <c r="G13" s="264">
        <v>-30690</v>
      </c>
      <c r="H13" s="264">
        <v>-3561</v>
      </c>
      <c r="I13" s="264">
        <v>13370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-164650</v>
      </c>
      <c r="F14" s="264">
        <v>231455</v>
      </c>
      <c r="G14" s="264">
        <v>240722</v>
      </c>
      <c r="H14" s="264">
        <v>9566</v>
      </c>
      <c r="I14" s="264">
        <v>4228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239350</v>
      </c>
      <c r="F15" s="264">
        <v>-107209</v>
      </c>
      <c r="G15" s="264">
        <v>-233461</v>
      </c>
      <c r="H15" s="264">
        <v>-37068</v>
      </c>
      <c r="I15" s="264">
        <v>12431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618</v>
      </c>
      <c r="F16" s="264">
        <v>-17117</v>
      </c>
      <c r="G16" s="264">
        <v>858</v>
      </c>
      <c r="H16" s="264">
        <v>1373</v>
      </c>
      <c r="I16" s="264">
        <v>1042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-3285</v>
      </c>
      <c r="F18" s="264">
        <v>0</v>
      </c>
      <c r="G18" s="264">
        <v>0</v>
      </c>
      <c r="H18" s="264">
        <v>0</v>
      </c>
      <c r="I18" s="264">
        <v>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-661</v>
      </c>
      <c r="F19" s="264">
        <v>-1700</v>
      </c>
      <c r="G19" s="264">
        <v>-469</v>
      </c>
      <c r="H19" s="264">
        <v>-326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3695</v>
      </c>
      <c r="G20" s="264">
        <v>5993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-13497</v>
      </c>
      <c r="F21" s="264">
        <v>-18213</v>
      </c>
      <c r="G21" s="264">
        <v>-281</v>
      </c>
      <c r="H21" s="264">
        <v>-713</v>
      </c>
      <c r="I21" s="264">
        <v>-609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63891</v>
      </c>
      <c r="F22" s="301">
        <v>141659</v>
      </c>
      <c r="G22" s="301">
        <v>18164</v>
      </c>
      <c r="H22" s="301">
        <v>-40763</v>
      </c>
      <c r="I22" s="301">
        <v>-5756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-2082</v>
      </c>
      <c r="F24" s="264">
        <v>0</v>
      </c>
      <c r="G24" s="264">
        <v>-1365</v>
      </c>
      <c r="H24" s="264">
        <v>0</v>
      </c>
      <c r="I24" s="264">
        <v>-3436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0</v>
      </c>
      <c r="F26" s="264">
        <v>0</v>
      </c>
      <c r="G26" s="264">
        <v>-6635</v>
      </c>
      <c r="H26" s="264">
        <v>-33996</v>
      </c>
      <c r="I26" s="264">
        <v>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0</v>
      </c>
      <c r="F27" s="264">
        <v>0</v>
      </c>
      <c r="G27" s="264">
        <v>0</v>
      </c>
      <c r="H27" s="264">
        <v>31756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0</v>
      </c>
      <c r="F29" s="264">
        <v>2931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196</v>
      </c>
      <c r="F30" s="264">
        <v>1542</v>
      </c>
      <c r="G30" s="264">
        <v>3282</v>
      </c>
      <c r="H30" s="264">
        <v>1258</v>
      </c>
      <c r="I30" s="264">
        <v>548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-1886</v>
      </c>
      <c r="F31" s="301">
        <v>4473</v>
      </c>
      <c r="G31" s="301">
        <v>-4718</v>
      </c>
      <c r="H31" s="301">
        <v>-983</v>
      </c>
      <c r="I31" s="301">
        <v>-2888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58055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-162000</v>
      </c>
      <c r="F36" s="264">
        <v>-95974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271</v>
      </c>
      <c r="F38" s="264">
        <v>-6015</v>
      </c>
      <c r="G38" s="264">
        <v>-8000</v>
      </c>
      <c r="H38" s="264">
        <v>-5363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-103674</v>
      </c>
      <c r="F39" s="301">
        <v>-101989</v>
      </c>
      <c r="G39" s="301">
        <v>-8000</v>
      </c>
      <c r="H39" s="301">
        <v>-5363</v>
      </c>
      <c r="I39" s="301">
        <v>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-41669</v>
      </c>
      <c r="F40" s="301">
        <v>44142</v>
      </c>
      <c r="G40" s="301">
        <v>5446</v>
      </c>
      <c r="H40" s="301">
        <v>-47109</v>
      </c>
      <c r="I40" s="301">
        <v>-8644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71796</v>
      </c>
      <c r="F41" s="301">
        <v>30127</v>
      </c>
      <c r="G41" s="301">
        <v>74269</v>
      </c>
      <c r="H41" s="301">
        <v>79716</v>
      </c>
      <c r="I41" s="301">
        <v>32607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30127</v>
      </c>
      <c r="F43" s="301">
        <v>74269</v>
      </c>
      <c r="G43" s="301">
        <v>79716</v>
      </c>
      <c r="H43" s="301">
        <v>32607</v>
      </c>
      <c r="I43" s="301">
        <v>23963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-0.60236746938917896</v>
      </c>
      <c r="D8" s="136">
        <f>FSA!D8/FSA!D$7</f>
        <v>-0.87228632943273676</v>
      </c>
      <c r="E8" s="136">
        <f>FSA!E8/FSA!E$7</f>
        <v>-0.85578503295325548</v>
      </c>
      <c r="F8" s="136">
        <f>FSA!F8/FSA!F$7</f>
        <v>-1.1645440072776894</v>
      </c>
      <c r="G8" s="136">
        <f>FSA!G8/FSA!G$7</f>
        <v>-0.96378885708580175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0.39763253061082104</v>
      </c>
      <c r="D9" s="142">
        <f>FSA!D9/FSA!D$7</f>
        <v>0.12771367056726318</v>
      </c>
      <c r="E9" s="142">
        <f>FSA!E9/FSA!E$7</f>
        <v>0.1442149670467445</v>
      </c>
      <c r="F9" s="142">
        <f>FSA!F9/FSA!F$7</f>
        <v>-0.16454400727768934</v>
      </c>
      <c r="G9" s="142">
        <f>FSA!G9/FSA!G$7</f>
        <v>3.6211142914198233E-2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-0.12910615239712089</v>
      </c>
      <c r="D10" s="136">
        <f>FSA!D10/FSA!D$7</f>
        <v>-5.1820504058707285E-2</v>
      </c>
      <c r="E10" s="136">
        <f>FSA!E10/FSA!E$7</f>
        <v>-3.1021805059044779E-2</v>
      </c>
      <c r="F10" s="136">
        <f>FSA!F10/FSA!F$7</f>
        <v>-0.54696383898112344</v>
      </c>
      <c r="G10" s="136">
        <f>FSA!G10/FSA!G$7</f>
        <v>-0.49517406643147177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0.26852637821370018</v>
      </c>
      <c r="D12" s="142">
        <f>FSA!D12/FSA!D$7</f>
        <v>7.5893166508555904E-2</v>
      </c>
      <c r="E12" s="142">
        <f>FSA!E12/FSA!E$7</f>
        <v>0.11319316198769971</v>
      </c>
      <c r="F12" s="142">
        <f>FSA!F12/FSA!F$7</f>
        <v>-0.7115078462588128</v>
      </c>
      <c r="G12" s="142">
        <f>FSA!G12/FSA!G$7</f>
        <v>-0.45896292351727352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-5.4186676589262663E-3</v>
      </c>
      <c r="D13" s="136">
        <f>FSA!D13/FSA!D$7</f>
        <v>1.8920720793915165E-2</v>
      </c>
      <c r="E13" s="136">
        <f>FSA!E13/FSA!E$7</f>
        <v>-1.1520932517832032E-4</v>
      </c>
      <c r="F13" s="136">
        <f>FSA!F13/FSA!F$7</f>
        <v>-1.5818171480554923</v>
      </c>
      <c r="G13" s="136">
        <f>FSA!G13/FSA!G$7</f>
        <v>-0.15276575916927379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-1.8523471203153525E-2</v>
      </c>
      <c r="D14" s="136">
        <f>FSA!D14/FSA!D$7</f>
        <v>0</v>
      </c>
      <c r="E14" s="136">
        <f>FSA!E14/FSA!E$7</f>
        <v>0</v>
      </c>
      <c r="F14" s="136">
        <f>FSA!F14/FSA!F$7</f>
        <v>0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4.7907533808532656E-3</v>
      </c>
      <c r="D15" s="136">
        <f>FSA!D15/FSA!D$7</f>
        <v>8.2106083162278992E-3</v>
      </c>
      <c r="E15" s="136">
        <f>FSA!E15/FSA!E$7</f>
        <v>6.4042830760889825E-3</v>
      </c>
      <c r="F15" s="136">
        <f>FSA!F15/FSA!F$7</f>
        <v>7.1469183534227876E-2</v>
      </c>
      <c r="G15" s="136">
        <f>FSA!G15/FSA!G$7</f>
        <v>5.2719163948612126E-2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0.24937499273247363</v>
      </c>
      <c r="D16" s="142">
        <f>FSA!D16/FSA!D$7</f>
        <v>0.10302449561869896</v>
      </c>
      <c r="E16" s="142">
        <f>FSA!E16/FSA!E$7</f>
        <v>0.11948223573861037</v>
      </c>
      <c r="F16" s="142">
        <f>FSA!F16/FSA!F$7</f>
        <v>-2.2218558107800774</v>
      </c>
      <c r="G16" s="142">
        <f>FSA!G16/FSA!G$7</f>
        <v>-0.55900951873793514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0</v>
      </c>
      <c r="D17" s="136">
        <f>FSA!D17/FSA!D$7</f>
        <v>0</v>
      </c>
      <c r="E17" s="136">
        <f>FSA!E17/FSA!E$7</f>
        <v>0</v>
      </c>
      <c r="F17" s="136">
        <f>FSA!F17/FSA!F$7</f>
        <v>-1.8535365021605639E-2</v>
      </c>
      <c r="G17" s="136">
        <f>FSA!G17/FSA!G$7</f>
        <v>0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0.24937499273247363</v>
      </c>
      <c r="D18" s="142">
        <f>FSA!D18/FSA!D$7</f>
        <v>0.10302449561869896</v>
      </c>
      <c r="E18" s="142">
        <f>FSA!E18/FSA!E$7</f>
        <v>0.11948223573861037</v>
      </c>
      <c r="F18" s="142">
        <f>FSA!F18/FSA!F$7</f>
        <v>-2.2403911758016828</v>
      </c>
      <c r="G18" s="142">
        <f>FSA!G18/FSA!G$7</f>
        <v>-0.55900951873793514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0</v>
      </c>
      <c r="D21" s="136">
        <f>FSA!D21/FSA!D$7</f>
        <v>1.3525041638489496E-3</v>
      </c>
      <c r="E21" s="136">
        <f>FSA!E21/FSA!E$7</f>
        <v>7.1904172949528149E-3</v>
      </c>
      <c r="F21" s="136">
        <f>FSA!F21/FSA!F$7</f>
        <v>0.12531271321355469</v>
      </c>
      <c r="G21" s="136">
        <f>FSA!G21/FSA!G$7</f>
        <v>0.15163416095320509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0.26852637821370018</v>
      </c>
      <c r="D25" s="136">
        <f>FSA!D25/FSA!D$7</f>
        <v>7.7245670672404856E-2</v>
      </c>
      <c r="E25" s="136">
        <f>FSA!E25/FSA!E$7</f>
        <v>0.12038357928265253</v>
      </c>
      <c r="F25" s="136">
        <f>FSA!F25/FSA!F$7</f>
        <v>-0.58619513304525817</v>
      </c>
      <c r="G25" s="136">
        <f>FSA!G25/FSA!G$7</f>
        <v>-0.30732876256406844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0.26852637821370018</v>
      </c>
      <c r="D26" s="136">
        <f>FSA!D26/FSA!D$7</f>
        <v>7.7245670672404856E-2</v>
      </c>
      <c r="E26" s="136">
        <f>FSA!E26/FSA!E$7</f>
        <v>0.12038357928265253</v>
      </c>
      <c r="F26" s="136">
        <f>FSA!F26/FSA!F$7</f>
        <v>-0.58619513304525817</v>
      </c>
      <c r="G26" s="136">
        <f>FSA!G26/FSA!G$7</f>
        <v>-0.30732876256406844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4.3175128191164626E-2</v>
      </c>
      <c r="D29" s="136">
        <f>FSA!D29/FSA!D$38</f>
        <v>0.15734038006833989</v>
      </c>
      <c r="E29" s="136">
        <f>FSA!E29/FSA!E$38</f>
        <v>0.28742713163269873</v>
      </c>
      <c r="F29" s="136">
        <f>FSA!F29/FSA!F$38</f>
        <v>0.18341847177971984</v>
      </c>
      <c r="G29" s="136">
        <f>FSA!G29/FSA!G$38</f>
        <v>0.16734571225638264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2.8368296297145542E-2</v>
      </c>
      <c r="D30" s="136">
        <f>FSA!D30/FSA!D$38</f>
        <v>6.8020774431698364E-2</v>
      </c>
      <c r="E30" s="136">
        <f>FSA!E30/FSA!E$38</f>
        <v>0.23004487647786739</v>
      </c>
      <c r="F30" s="136">
        <f>FSA!F30/FSA!F$38</f>
        <v>0.26144919281633233</v>
      </c>
      <c r="G30" s="136">
        <f>FSA!G30/FSA!G$38</f>
        <v>0.25420500932712048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0.83569891055423873</v>
      </c>
      <c r="D31" s="136">
        <f>FSA!D31/FSA!D$38</f>
        <v>0.57404763637653</v>
      </c>
      <c r="E31" s="136">
        <f>FSA!E31/FSA!E$38</f>
        <v>0.19943047127756325</v>
      </c>
      <c r="F31" s="136">
        <f>FSA!F31/FSA!F$38</f>
        <v>0.20403324849153659</v>
      </c>
      <c r="G31" s="136">
        <f>FSA!G31/FSA!G$38</f>
        <v>0.26467167755481147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6.9347908957760685E-3</v>
      </c>
      <c r="D32" s="136">
        <f>FSA!D32/FSA!D$38</f>
        <v>5.777725524446161E-3</v>
      </c>
      <c r="E32" s="136">
        <f>FSA!E32/FSA!E$38</f>
        <v>7.2547821030817172E-3</v>
      </c>
      <c r="F32" s="136">
        <f>FSA!F32/FSA!F$38</f>
        <v>3.1632344303436984E-2</v>
      </c>
      <c r="G32" s="136">
        <f>FSA!G32/FSA!G$38</f>
        <v>8.0314702507785617E-3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4.4426228098586099E-5</v>
      </c>
      <c r="D33" s="136">
        <f>FSA!D33/FSA!D$38</f>
        <v>1.3063332904109537E-5</v>
      </c>
      <c r="E33" s="136">
        <f>FSA!E33/FSA!E$38</f>
        <v>5.546195935771473E-4</v>
      </c>
      <c r="F33" s="136">
        <f>FSA!F33/FSA!F$38</f>
        <v>2.8478365341829378E-5</v>
      </c>
      <c r="G33" s="136">
        <f>FSA!G33/FSA!G$38</f>
        <v>5.8538412906549278E-5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6.063320272977675E-2</v>
      </c>
      <c r="D34" s="136">
        <f>FSA!D34/FSA!D$38</f>
        <v>7.5422085617083856E-2</v>
      </c>
      <c r="E34" s="136">
        <f>FSA!E34/FSA!E$38</f>
        <v>8.7948951142784726E-2</v>
      </c>
      <c r="F34" s="136">
        <f>FSA!F34/FSA!F$38</f>
        <v>0.10363277147891711</v>
      </c>
      <c r="G34" s="136">
        <f>FSA!G34/FSA!G$38</f>
        <v>0.12112378142537134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6.1322525817370938E-3</v>
      </c>
      <c r="D35" s="136">
        <f>FSA!D35/FSA!D$38</f>
        <v>5.6713526707984126E-3</v>
      </c>
      <c r="E35" s="136">
        <f>FSA!E35/FSA!E$38</f>
        <v>4.9170306978963216E-3</v>
      </c>
      <c r="F35" s="136">
        <f>FSA!F35/FSA!F$38</f>
        <v>5.8701030560845803E-3</v>
      </c>
      <c r="G35" s="136">
        <f>FSA!G35/FSA!G$38</f>
        <v>7.3836451479460819E-3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1.9012992522062639E-2</v>
      </c>
      <c r="D36" s="136">
        <f>FSA!D36/FSA!D$38</f>
        <v>0.10619743174875106</v>
      </c>
      <c r="E36" s="136">
        <f>FSA!E36/FSA!E$38</f>
        <v>0.1704739612064467</v>
      </c>
      <c r="F36" s="136">
        <f>FSA!F36/FSA!F$38</f>
        <v>0.19573180499439333</v>
      </c>
      <c r="G36" s="136">
        <f>FSA!G36/FSA!G$38</f>
        <v>0.16167529132616823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7.5095502294481118E-3</v>
      </c>
      <c r="E37" s="136">
        <f>FSA!E37/FSA!E$38</f>
        <v>1.1948175868084028E-2</v>
      </c>
      <c r="F37" s="136">
        <f>FSA!F37/FSA!F$38</f>
        <v>1.4203584714237404E-2</v>
      </c>
      <c r="G37" s="136">
        <f>FSA!G37/FSA!G$38</f>
        <v>1.5504874298514685E-2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4.2611918267205132E-2</v>
      </c>
      <c r="D40" s="136">
        <f>FSA!D40/FSA!D$55</f>
        <v>6.8289250969948853E-2</v>
      </c>
      <c r="E40" s="136">
        <f>FSA!E40/FSA!E$55</f>
        <v>5.483279411983958E-2</v>
      </c>
      <c r="F40" s="136">
        <f>FSA!F40/FSA!F$55</f>
        <v>0.10712887218152174</v>
      </c>
      <c r="G40" s="136">
        <f>FSA!G40/FSA!G$55</f>
        <v>6.862680055104374E-2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2.1516625441037798E-2</v>
      </c>
      <c r="D41" s="136">
        <f>FSA!D41/FSA!D$55</f>
        <v>0.11252153109154936</v>
      </c>
      <c r="E41" s="136">
        <f>FSA!E41/FSA!E$55</f>
        <v>0.1521208235802782</v>
      </c>
      <c r="F41" s="136">
        <f>FSA!F41/FSA!F$55</f>
        <v>8.9593256299080853E-2</v>
      </c>
      <c r="G41" s="136">
        <f>FSA!G41/FSA!G$55</f>
        <v>6.8568261909686581E-2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0.55675235673974544</v>
      </c>
      <c r="D42" s="136">
        <f>FSA!D42/FSA!D$55</f>
        <v>0.4392678589090665</v>
      </c>
      <c r="E42" s="136">
        <f>FSA!E42/FSA!E$55</f>
        <v>7.6934086741311705E-2</v>
      </c>
      <c r="F42" s="136">
        <f>FSA!F42/FSA!F$55</f>
        <v>7.4229123503990552E-2</v>
      </c>
      <c r="G42" s="136">
        <f>FSA!G42/FSA!G$55</f>
        <v>8.1556035138795113E-2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7.9125978451846268E-2</v>
      </c>
      <c r="D44" s="136">
        <f>FSA!D44/FSA!D$55</f>
        <v>0.14391260289668995</v>
      </c>
      <c r="E44" s="136">
        <f>FSA!E44/FSA!E$55</f>
        <v>0.32639064899437925</v>
      </c>
      <c r="F44" s="136">
        <f>FSA!F44/FSA!F$55</f>
        <v>0.40510974889111973</v>
      </c>
      <c r="G44" s="136">
        <f>FSA!G44/FSA!G$55</f>
        <v>0.33843530114228404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1.1737122842820004E-3</v>
      </c>
      <c r="D45" s="136">
        <f>FSA!D45/FSA!D$55</f>
        <v>3.2602224863908574E-3</v>
      </c>
      <c r="E45" s="136">
        <f>FSA!E45/FSA!E$55</f>
        <v>7.4336916493969261E-3</v>
      </c>
      <c r="F45" s="136">
        <f>FSA!F45/FSA!F$55</f>
        <v>1.3456075524893739E-3</v>
      </c>
      <c r="G45" s="136">
        <f>FSA!G45/FSA!G$55</f>
        <v>0.11969200869493953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0.1418400483815955</v>
      </c>
      <c r="D46" s="136">
        <f>FSA!D46/FSA!D$55</f>
        <v>5.5985503486963772E-3</v>
      </c>
      <c r="E46" s="136">
        <f>FSA!E46/FSA!E$55</f>
        <v>8.9454773157604407E-3</v>
      </c>
      <c r="F46" s="136">
        <f>FSA!F46/FSA!F$55</f>
        <v>1.0679425019756937E-2</v>
      </c>
      <c r="G46" s="136">
        <f>FSA!G46/FSA!G$55</f>
        <v>1.1707728271431973E-2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0.1418400483815955</v>
      </c>
      <c r="D48" s="136">
        <f>FSA!D48/FSA!D$55</f>
        <v>5.5985503486963772E-3</v>
      </c>
      <c r="E48" s="136">
        <f>FSA!E48/FSA!E$55</f>
        <v>8.9454773157604407E-3</v>
      </c>
      <c r="F48" s="136">
        <f>FSA!F48/FSA!F$55</f>
        <v>1.0679425019756937E-2</v>
      </c>
      <c r="G48" s="136">
        <f>FSA!G48/FSA!G$55</f>
        <v>1.1707728271431973E-2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0.84302063956571216</v>
      </c>
      <c r="D49" s="136">
        <f>FSA!D49/FSA!D$55</f>
        <v>0.77285001670234188</v>
      </c>
      <c r="E49" s="136">
        <f>FSA!E49/FSA!E$55</f>
        <v>0.62665752240096606</v>
      </c>
      <c r="F49" s="136">
        <f>FSA!F49/FSA!F$55</f>
        <v>0.68808603344795916</v>
      </c>
      <c r="G49" s="136">
        <f>FSA!G49/FSA!G$55</f>
        <v>0.68858613570818095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0.14510179338651105</v>
      </c>
      <c r="D51" s="136">
        <f>FSA!D51/FSA!D$55</f>
        <v>0.18895107426850274</v>
      </c>
      <c r="E51" s="136">
        <f>FSA!E51/FSA!E$55</f>
        <v>0.31977994125803227</v>
      </c>
      <c r="F51" s="136">
        <f>FSA!F51/FSA!F$55</f>
        <v>0.38990224766298581</v>
      </c>
      <c r="G51" s="136">
        <f>FSA!G51/FSA!G$55</f>
        <v>0.42744525661389082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1.1877567047776826E-2</v>
      </c>
      <c r="D52" s="136">
        <f>FSA!D52/FSA!D$55</f>
        <v>3.8198909029155383E-2</v>
      </c>
      <c r="E52" s="136">
        <f>FSA!E52/FSA!E$55</f>
        <v>5.3562536341001596E-2</v>
      </c>
      <c r="F52" s="136">
        <f>FSA!F52/FSA!F$55</f>
        <v>-7.7988281110944982E-2</v>
      </c>
      <c r="G52" s="136">
        <f>FSA!G52/FSA!G$55</f>
        <v>-0.1160313923220718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0.15697936043428787</v>
      </c>
      <c r="D54" s="136">
        <f>FSA!D54/FSA!D$55</f>
        <v>0.22714998329765812</v>
      </c>
      <c r="E54" s="136">
        <f>FSA!E54/FSA!E$55</f>
        <v>0.37334247759903388</v>
      </c>
      <c r="F54" s="136">
        <f>FSA!F54/FSA!F$55</f>
        <v>0.31191396655204084</v>
      </c>
      <c r="G54" s="136">
        <f>FSA!G54/FSA!G$55</f>
        <v>0.31141386429181905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669560</v>
      </c>
      <c r="F4" s="299">
        <v>444061</v>
      </c>
      <c r="G4" s="299">
        <v>245753</v>
      </c>
      <c r="H4" s="299">
        <v>188361</v>
      </c>
      <c r="I4" s="299">
        <v>175253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30127</v>
      </c>
      <c r="F5" s="301">
        <v>74269</v>
      </c>
      <c r="G5" s="301">
        <v>79716</v>
      </c>
      <c r="H5" s="301">
        <v>32607</v>
      </c>
      <c r="I5" s="301">
        <v>23963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23107</v>
      </c>
      <c r="F6" s="264">
        <v>11249</v>
      </c>
      <c r="G6" s="264">
        <v>6564</v>
      </c>
      <c r="H6" s="264">
        <v>4299</v>
      </c>
      <c r="I6" s="264">
        <v>4399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7020</v>
      </c>
      <c r="F7" s="264">
        <v>63020</v>
      </c>
      <c r="G7" s="264">
        <v>73151</v>
      </c>
      <c r="H7" s="264">
        <v>28307</v>
      </c>
      <c r="I7" s="264">
        <v>19564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0</v>
      </c>
      <c r="F8" s="301">
        <v>10042</v>
      </c>
      <c r="G8" s="301">
        <v>16677</v>
      </c>
      <c r="H8" s="301">
        <v>18918</v>
      </c>
      <c r="I8" s="301">
        <v>18918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10042</v>
      </c>
      <c r="G11" s="264">
        <v>16677</v>
      </c>
      <c r="H11" s="264">
        <v>18918</v>
      </c>
      <c r="I11" s="264">
        <v>18918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54612</v>
      </c>
      <c r="F12" s="301">
        <v>50422</v>
      </c>
      <c r="G12" s="301">
        <v>81185</v>
      </c>
      <c r="H12" s="301">
        <v>76424</v>
      </c>
      <c r="I12" s="301">
        <v>61007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19795</v>
      </c>
      <c r="F13" s="264">
        <v>36449</v>
      </c>
      <c r="G13" s="264">
        <v>77149</v>
      </c>
      <c r="H13" s="264">
        <v>73445</v>
      </c>
      <c r="I13" s="264">
        <v>65138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4839</v>
      </c>
      <c r="F14" s="264">
        <v>3096</v>
      </c>
      <c r="G14" s="264">
        <v>2433</v>
      </c>
      <c r="H14" s="264">
        <v>8886</v>
      </c>
      <c r="I14" s="264">
        <v>2058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34632</v>
      </c>
      <c r="F18" s="264">
        <v>23252</v>
      </c>
      <c r="G18" s="264">
        <v>13979</v>
      </c>
      <c r="H18" s="264">
        <v>6467</v>
      </c>
      <c r="I18" s="264">
        <v>4978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-4655</v>
      </c>
      <c r="F19" s="264">
        <v>-12375</v>
      </c>
      <c r="G19" s="264">
        <v>-12375</v>
      </c>
      <c r="H19" s="264">
        <v>-12375</v>
      </c>
      <c r="I19" s="264">
        <v>-11167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583139</v>
      </c>
      <c r="F21" s="301">
        <v>307604</v>
      </c>
      <c r="G21" s="301">
        <v>66882</v>
      </c>
      <c r="H21" s="301">
        <v>57316</v>
      </c>
      <c r="I21" s="301">
        <v>67820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583139</v>
      </c>
      <c r="F22" s="264">
        <v>307604</v>
      </c>
      <c r="G22" s="264">
        <v>66882</v>
      </c>
      <c r="H22" s="264">
        <v>57316</v>
      </c>
      <c r="I22" s="264">
        <v>67820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1682</v>
      </c>
      <c r="F24" s="301">
        <v>1723</v>
      </c>
      <c r="G24" s="301">
        <v>1293</v>
      </c>
      <c r="H24" s="301">
        <v>3097</v>
      </c>
      <c r="I24" s="301">
        <v>3546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31</v>
      </c>
      <c r="F25" s="264">
        <v>7</v>
      </c>
      <c r="G25" s="264">
        <v>186</v>
      </c>
      <c r="H25" s="264">
        <v>8</v>
      </c>
      <c r="I25" s="264">
        <v>15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1651</v>
      </c>
      <c r="F26" s="264">
        <v>286</v>
      </c>
      <c r="G26" s="264">
        <v>286</v>
      </c>
      <c r="H26" s="264">
        <v>2270</v>
      </c>
      <c r="I26" s="264">
        <v>2711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0</v>
      </c>
      <c r="F27" s="264">
        <v>1430</v>
      </c>
      <c r="G27" s="264">
        <v>820</v>
      </c>
      <c r="H27" s="264">
        <v>820</v>
      </c>
      <c r="I27" s="264">
        <v>820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28227</v>
      </c>
      <c r="F30" s="301">
        <v>91791</v>
      </c>
      <c r="G30" s="301">
        <v>89612</v>
      </c>
      <c r="H30" s="301">
        <v>92553</v>
      </c>
      <c r="I30" s="301">
        <v>80988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10655</v>
      </c>
      <c r="F31" s="301">
        <v>10655</v>
      </c>
      <c r="G31" s="301">
        <v>10655</v>
      </c>
      <c r="H31" s="301">
        <v>16994</v>
      </c>
      <c r="I31" s="301">
        <v>19808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10655</v>
      </c>
      <c r="F37" s="264">
        <v>10655</v>
      </c>
      <c r="G37" s="264">
        <v>10655</v>
      </c>
      <c r="H37" s="264">
        <v>16994</v>
      </c>
      <c r="I37" s="264">
        <v>19808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0</v>
      </c>
      <c r="F39" s="301">
        <v>47203</v>
      </c>
      <c r="G39" s="301">
        <v>46446</v>
      </c>
      <c r="H39" s="301">
        <v>44242</v>
      </c>
      <c r="I39" s="301">
        <v>45401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0</v>
      </c>
      <c r="F40" s="264">
        <v>43179</v>
      </c>
      <c r="G40" s="264">
        <v>42439</v>
      </c>
      <c r="H40" s="264">
        <v>40252</v>
      </c>
      <c r="I40" s="264">
        <v>41428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88</v>
      </c>
      <c r="F41" s="264">
        <v>4120</v>
      </c>
      <c r="G41" s="264">
        <v>4120</v>
      </c>
      <c r="H41" s="264">
        <v>4120</v>
      </c>
      <c r="I41" s="264">
        <v>4120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-88</v>
      </c>
      <c r="F42" s="264">
        <v>-95</v>
      </c>
      <c r="G42" s="264">
        <v>-113</v>
      </c>
      <c r="H42" s="264">
        <v>-130</v>
      </c>
      <c r="I42" s="264">
        <v>-147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4024</v>
      </c>
      <c r="G46" s="264">
        <v>4007</v>
      </c>
      <c r="H46" s="264">
        <v>3990</v>
      </c>
      <c r="I46" s="264">
        <v>3973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0</v>
      </c>
      <c r="F49" s="301">
        <v>0</v>
      </c>
      <c r="G49" s="301">
        <v>0</v>
      </c>
      <c r="H49" s="301">
        <v>0</v>
      </c>
      <c r="I49" s="301">
        <v>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0</v>
      </c>
      <c r="F50" s="264">
        <v>0</v>
      </c>
      <c r="G50" s="264">
        <v>0</v>
      </c>
      <c r="H50" s="264">
        <v>0</v>
      </c>
      <c r="I50" s="264">
        <v>0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0</v>
      </c>
      <c r="F51" s="264">
        <v>0</v>
      </c>
      <c r="G51" s="264">
        <v>0</v>
      </c>
      <c r="H51" s="264">
        <v>0</v>
      </c>
      <c r="I51" s="264">
        <v>0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13267</v>
      </c>
      <c r="F52" s="301">
        <v>13727</v>
      </c>
      <c r="G52" s="301">
        <v>14732</v>
      </c>
      <c r="H52" s="301">
        <v>14732</v>
      </c>
      <c r="I52" s="301">
        <v>0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13267</v>
      </c>
      <c r="F54" s="264">
        <v>13727</v>
      </c>
      <c r="G54" s="264">
        <v>14732</v>
      </c>
      <c r="H54" s="264">
        <v>14732</v>
      </c>
      <c r="I54" s="264">
        <v>0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4279</v>
      </c>
      <c r="F55" s="301">
        <v>3039</v>
      </c>
      <c r="G55" s="301">
        <v>1649</v>
      </c>
      <c r="H55" s="301">
        <v>1649</v>
      </c>
      <c r="I55" s="301">
        <v>1892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8000</v>
      </c>
      <c r="F58" s="264">
        <v>4000</v>
      </c>
      <c r="G58" s="264">
        <v>4000</v>
      </c>
      <c r="H58" s="264">
        <v>4000</v>
      </c>
      <c r="I58" s="264">
        <v>4000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-3721</v>
      </c>
      <c r="F59" s="264">
        <v>-961</v>
      </c>
      <c r="G59" s="264">
        <v>-2351</v>
      </c>
      <c r="H59" s="264">
        <v>-2351</v>
      </c>
      <c r="I59" s="264">
        <v>-2108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26</v>
      </c>
      <c r="F61" s="301">
        <v>17167</v>
      </c>
      <c r="G61" s="301">
        <v>16130</v>
      </c>
      <c r="H61" s="301">
        <v>14936</v>
      </c>
      <c r="I61" s="301">
        <v>13887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26</v>
      </c>
      <c r="F62" s="264">
        <v>17167</v>
      </c>
      <c r="G62" s="264">
        <v>16130</v>
      </c>
      <c r="H62" s="264">
        <v>14936</v>
      </c>
      <c r="I62" s="264">
        <v>13887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697787</v>
      </c>
      <c r="F67" s="301">
        <v>535852</v>
      </c>
      <c r="G67" s="301">
        <v>335364</v>
      </c>
      <c r="H67" s="301">
        <v>280915</v>
      </c>
      <c r="I67" s="301">
        <v>256241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588250</v>
      </c>
      <c r="F68" s="301">
        <v>414133</v>
      </c>
      <c r="G68" s="301">
        <v>210159</v>
      </c>
      <c r="H68" s="301">
        <v>193294</v>
      </c>
      <c r="I68" s="301">
        <v>176445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588250</v>
      </c>
      <c r="F69" s="301">
        <v>414133</v>
      </c>
      <c r="G69" s="301">
        <v>188702</v>
      </c>
      <c r="H69" s="301">
        <v>171837</v>
      </c>
      <c r="I69" s="301">
        <v>154988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29734</v>
      </c>
      <c r="F70" s="264">
        <v>36593</v>
      </c>
      <c r="G70" s="264">
        <v>18389</v>
      </c>
      <c r="H70" s="264">
        <v>30094</v>
      </c>
      <c r="I70" s="264">
        <v>17585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388494</v>
      </c>
      <c r="F71" s="264">
        <v>235383</v>
      </c>
      <c r="G71" s="264">
        <v>25801</v>
      </c>
      <c r="H71" s="264">
        <v>20852</v>
      </c>
      <c r="I71" s="264">
        <v>20898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819</v>
      </c>
      <c r="F72" s="264">
        <v>1747</v>
      </c>
      <c r="G72" s="264">
        <v>2493</v>
      </c>
      <c r="H72" s="264">
        <v>378</v>
      </c>
      <c r="I72" s="264">
        <v>30670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451</v>
      </c>
      <c r="F73" s="264">
        <v>341</v>
      </c>
      <c r="G73" s="264">
        <v>0</v>
      </c>
      <c r="H73" s="264">
        <v>0</v>
      </c>
      <c r="I73" s="264">
        <v>0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14563</v>
      </c>
      <c r="F74" s="264">
        <v>59954</v>
      </c>
      <c r="G74" s="264">
        <v>51016</v>
      </c>
      <c r="H74" s="264">
        <v>25168</v>
      </c>
      <c r="I74" s="264">
        <v>17570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0</v>
      </c>
      <c r="F77" s="264">
        <v>0</v>
      </c>
      <c r="G77" s="264">
        <v>0</v>
      </c>
      <c r="H77" s="264">
        <v>0</v>
      </c>
      <c r="I77" s="264">
        <v>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55213</v>
      </c>
      <c r="F78" s="264">
        <v>76321</v>
      </c>
      <c r="G78" s="264">
        <v>87489</v>
      </c>
      <c r="H78" s="264">
        <v>62616</v>
      </c>
      <c r="I78" s="264">
        <v>64242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98974</v>
      </c>
      <c r="F79" s="264">
        <v>3000</v>
      </c>
      <c r="G79" s="264">
        <v>3000</v>
      </c>
      <c r="H79" s="264">
        <v>3000</v>
      </c>
      <c r="I79" s="264">
        <v>3000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28098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0</v>
      </c>
      <c r="F81" s="264">
        <v>795</v>
      </c>
      <c r="G81" s="264">
        <v>514</v>
      </c>
      <c r="H81" s="264">
        <v>1630</v>
      </c>
      <c r="I81" s="264">
        <v>1022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0</v>
      </c>
      <c r="F84" s="301">
        <v>0</v>
      </c>
      <c r="G84" s="301">
        <v>21457</v>
      </c>
      <c r="H84" s="301">
        <v>21457</v>
      </c>
      <c r="I84" s="301">
        <v>21457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0</v>
      </c>
      <c r="F91" s="264">
        <v>0</v>
      </c>
      <c r="G91" s="264">
        <v>21457</v>
      </c>
      <c r="H91" s="264">
        <v>21457</v>
      </c>
      <c r="I91" s="264">
        <v>21457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0</v>
      </c>
      <c r="F92" s="264">
        <v>0</v>
      </c>
      <c r="G92" s="264">
        <v>0</v>
      </c>
      <c r="H92" s="264">
        <v>0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109537</v>
      </c>
      <c r="F98" s="301">
        <v>121718</v>
      </c>
      <c r="G98" s="301">
        <v>125206</v>
      </c>
      <c r="H98" s="301">
        <v>87621</v>
      </c>
      <c r="I98" s="301">
        <v>79796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109537</v>
      </c>
      <c r="F99" s="301">
        <v>121718</v>
      </c>
      <c r="G99" s="301">
        <v>125206</v>
      </c>
      <c r="H99" s="301">
        <v>87621</v>
      </c>
      <c r="I99" s="301">
        <v>79796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100000</v>
      </c>
      <c r="F100" s="264">
        <v>100000</v>
      </c>
      <c r="G100" s="264">
        <v>100000</v>
      </c>
      <c r="H100" s="264">
        <v>100000</v>
      </c>
      <c r="I100" s="264">
        <v>100000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100000</v>
      </c>
      <c r="F101" s="264">
        <v>100000</v>
      </c>
      <c r="G101" s="264">
        <v>100000</v>
      </c>
      <c r="H101" s="264">
        <v>100000</v>
      </c>
      <c r="I101" s="264">
        <v>100000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0</v>
      </c>
      <c r="F103" s="264">
        <v>0</v>
      </c>
      <c r="G103" s="264">
        <v>0</v>
      </c>
      <c r="H103" s="264">
        <v>0</v>
      </c>
      <c r="I103" s="264">
        <v>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1250</v>
      </c>
      <c r="F109" s="264">
        <v>1250</v>
      </c>
      <c r="G109" s="264">
        <v>6974</v>
      </c>
      <c r="H109" s="264">
        <v>9260</v>
      </c>
      <c r="I109" s="264">
        <v>9260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269</v>
      </c>
      <c r="H111" s="264">
        <v>269</v>
      </c>
      <c r="I111" s="264">
        <v>269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8288</v>
      </c>
      <c r="F112" s="264">
        <v>20469</v>
      </c>
      <c r="G112" s="264">
        <v>17963</v>
      </c>
      <c r="H112" s="264">
        <v>-21908</v>
      </c>
      <c r="I112" s="264">
        <v>-29732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339</v>
      </c>
      <c r="F113" s="264">
        <v>493</v>
      </c>
      <c r="G113" s="264">
        <v>2721</v>
      </c>
      <c r="H113" s="264">
        <v>3848</v>
      </c>
      <c r="I113" s="264">
        <v>-21908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7949</v>
      </c>
      <c r="F114" s="264">
        <v>19976</v>
      </c>
      <c r="G114" s="264">
        <v>15242</v>
      </c>
      <c r="H114" s="264">
        <v>-25755</v>
      </c>
      <c r="I114" s="264">
        <v>-7825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0</v>
      </c>
      <c r="H115" s="264">
        <v>0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697787</v>
      </c>
      <c r="F119" s="301">
        <v>535852</v>
      </c>
      <c r="G119" s="301">
        <v>335364</v>
      </c>
      <c r="H119" s="301">
        <v>280915</v>
      </c>
      <c r="I119" s="301">
        <v>256241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85999</v>
      </c>
      <c r="F3" s="264">
        <v>418483</v>
      </c>
      <c r="G3" s="264">
        <v>295115</v>
      </c>
      <c r="H3" s="264">
        <v>17588</v>
      </c>
      <c r="I3" s="264">
        <v>15023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85999</v>
      </c>
      <c r="F5" s="301">
        <v>418483</v>
      </c>
      <c r="G5" s="301">
        <v>295115</v>
      </c>
      <c r="H5" s="301">
        <v>17588</v>
      </c>
      <c r="I5" s="301">
        <v>15023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51803</v>
      </c>
      <c r="F6" s="264">
        <v>365037</v>
      </c>
      <c r="G6" s="264">
        <v>252555</v>
      </c>
      <c r="H6" s="264">
        <v>20482</v>
      </c>
      <c r="I6" s="264">
        <v>14479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34197</v>
      </c>
      <c r="F7" s="301">
        <v>53446</v>
      </c>
      <c r="G7" s="301">
        <v>42560</v>
      </c>
      <c r="H7" s="301">
        <v>-2894</v>
      </c>
      <c r="I7" s="301">
        <v>544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196</v>
      </c>
      <c r="F8" s="264">
        <v>1746</v>
      </c>
      <c r="G8" s="264">
        <v>3282</v>
      </c>
      <c r="H8" s="264">
        <v>1258</v>
      </c>
      <c r="I8" s="264">
        <v>548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1378</v>
      </c>
      <c r="F9" s="264">
        <v>-1691</v>
      </c>
      <c r="G9" s="264">
        <v>1391</v>
      </c>
      <c r="H9" s="264">
        <v>0</v>
      </c>
      <c r="I9" s="264">
        <v>-243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1593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899</v>
      </c>
      <c r="F12" s="264">
        <v>0</v>
      </c>
      <c r="G12" s="264">
        <v>0</v>
      </c>
      <c r="H12" s="264">
        <v>9620</v>
      </c>
      <c r="I12" s="264">
        <v>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10204</v>
      </c>
      <c r="F13" s="264">
        <v>21686</v>
      </c>
      <c r="G13" s="264">
        <v>9155</v>
      </c>
      <c r="H13" s="264">
        <v>0</v>
      </c>
      <c r="I13" s="264">
        <v>7439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21912</v>
      </c>
      <c r="F14" s="301">
        <v>35196</v>
      </c>
      <c r="G14" s="301">
        <v>35296</v>
      </c>
      <c r="H14" s="301">
        <v>-11256</v>
      </c>
      <c r="I14" s="301">
        <v>-6103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30</v>
      </c>
      <c r="F15" s="264">
        <v>7986</v>
      </c>
      <c r="G15" s="264">
        <v>212</v>
      </c>
      <c r="H15" s="264">
        <v>294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496</v>
      </c>
      <c r="F16" s="264">
        <v>68</v>
      </c>
      <c r="G16" s="264">
        <v>247</v>
      </c>
      <c r="H16" s="264">
        <v>28116</v>
      </c>
      <c r="I16" s="264">
        <v>2295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-466</v>
      </c>
      <c r="F17" s="301">
        <v>7918</v>
      </c>
      <c r="G17" s="301">
        <v>-34</v>
      </c>
      <c r="H17" s="301">
        <v>-27821</v>
      </c>
      <c r="I17" s="301">
        <v>-2295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21446</v>
      </c>
      <c r="F18" s="301">
        <v>43114</v>
      </c>
      <c r="G18" s="301">
        <v>35261</v>
      </c>
      <c r="H18" s="301">
        <v>-39078</v>
      </c>
      <c r="I18" s="301">
        <v>-8398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0</v>
      </c>
      <c r="F19" s="264">
        <v>0</v>
      </c>
      <c r="G19" s="264">
        <v>0</v>
      </c>
      <c r="H19" s="264">
        <v>326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21446</v>
      </c>
      <c r="F21" s="301">
        <v>43114</v>
      </c>
      <c r="G21" s="301">
        <v>35261</v>
      </c>
      <c r="H21" s="301">
        <v>-39403</v>
      </c>
      <c r="I21" s="301">
        <v>-8398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21446</v>
      </c>
      <c r="F22" s="264">
        <v>43114</v>
      </c>
      <c r="G22" s="264">
        <v>35261</v>
      </c>
      <c r="H22" s="264">
        <v>-39403</v>
      </c>
      <c r="I22" s="264">
        <v>-8398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838</v>
      </c>
      <c r="F24" s="264">
        <v>1998</v>
      </c>
      <c r="G24" s="264">
        <v>3526</v>
      </c>
      <c r="H24" s="264">
        <v>-2576</v>
      </c>
      <c r="I24" s="264">
        <v>-782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