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E5" i="8"/>
  <c r="E4" i="8" s="1"/>
  <c r="D5" i="8"/>
  <c r="D4" i="8" s="1"/>
  <c r="C5" i="8"/>
  <c r="I4" i="8"/>
  <c r="H4" i="8"/>
  <c r="G4" i="8"/>
  <c r="F4" i="8"/>
  <c r="C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K74" i="6"/>
  <c r="K69" i="6" s="1"/>
  <c r="K68" i="6" s="1"/>
  <c r="K78" i="6" s="1"/>
  <c r="J74" i="6"/>
  <c r="J69" i="6" s="1"/>
  <c r="J68" i="6" s="1"/>
  <c r="J78" i="6" s="1"/>
  <c r="I74" i="6"/>
  <c r="H74" i="6"/>
  <c r="G74" i="6"/>
  <c r="G69" i="6" s="1"/>
  <c r="G68" i="6" s="1"/>
  <c r="G78" i="6" s="1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C74" i="6"/>
  <c r="N69" i="6"/>
  <c r="I69" i="6"/>
  <c r="H69" i="6"/>
  <c r="C69" i="6"/>
  <c r="N68" i="6"/>
  <c r="N78" i="6" s="1"/>
  <c r="I68" i="6"/>
  <c r="I78" i="6" s="1"/>
  <c r="H68" i="6"/>
  <c r="C68" i="6"/>
  <c r="C78" i="6" s="1"/>
  <c r="N62" i="6"/>
  <c r="M62" i="6"/>
  <c r="L62" i="6"/>
  <c r="L50" i="6" s="1"/>
  <c r="K62" i="6"/>
  <c r="K50" i="6" s="1"/>
  <c r="J62" i="6"/>
  <c r="J50" i="6" s="1"/>
  <c r="I62" i="6"/>
  <c r="H62" i="6"/>
  <c r="G62" i="6"/>
  <c r="G50" i="6" s="1"/>
  <c r="F62" i="6"/>
  <c r="F50" i="6" s="1"/>
  <c r="E62" i="6"/>
  <c r="D62" i="6"/>
  <c r="D50" i="6" s="1"/>
  <c r="C62" i="6"/>
  <c r="C50" i="6" s="1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H50" i="6" s="1"/>
  <c r="G51" i="6"/>
  <c r="F51" i="6"/>
  <c r="E51" i="6"/>
  <c r="D51" i="6"/>
  <c r="C51" i="6"/>
  <c r="N50" i="6"/>
  <c r="M50" i="6"/>
  <c r="I50" i="6"/>
  <c r="E50" i="6"/>
  <c r="H48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E24" i="6" s="1"/>
  <c r="E48" i="6" s="1"/>
  <c r="D38" i="6"/>
  <c r="D24" i="6" s="1"/>
  <c r="C38" i="6"/>
  <c r="K35" i="6"/>
  <c r="J35" i="6"/>
  <c r="I35" i="6"/>
  <c r="H35" i="6"/>
  <c r="G35" i="6"/>
  <c r="G31" i="6" s="1"/>
  <c r="G24" i="6" s="1"/>
  <c r="N32" i="6"/>
  <c r="M32" i="6"/>
  <c r="L32" i="6"/>
  <c r="K32" i="6"/>
  <c r="K31" i="6" s="1"/>
  <c r="K24" i="6" s="1"/>
  <c r="J32" i="6"/>
  <c r="J31" i="6" s="1"/>
  <c r="I32" i="6"/>
  <c r="I31" i="6" s="1"/>
  <c r="H32" i="6"/>
  <c r="G32" i="6"/>
  <c r="W31" i="6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1" i="6"/>
  <c r="M31" i="6"/>
  <c r="M24" i="6" s="1"/>
  <c r="L31" i="6"/>
  <c r="H31" i="6"/>
  <c r="F31" i="6"/>
  <c r="F24" i="6" s="1"/>
  <c r="E31" i="6"/>
  <c r="D31" i="6"/>
  <c r="C31" i="6"/>
  <c r="W29" i="6"/>
  <c r="W30" i="6" s="1"/>
  <c r="N25" i="6"/>
  <c r="N24" i="6" s="1"/>
  <c r="N48" i="6" s="1"/>
  <c r="M25" i="6"/>
  <c r="L25" i="6"/>
  <c r="K25" i="6"/>
  <c r="J25" i="6"/>
  <c r="J24" i="6" s="1"/>
  <c r="J48" i="6" s="1"/>
  <c r="I25" i="6"/>
  <c r="I24" i="6" s="1"/>
  <c r="I48" i="6" s="1"/>
  <c r="I79" i="6" s="1"/>
  <c r="H25" i="6"/>
  <c r="H24" i="6" s="1"/>
  <c r="G25" i="6"/>
  <c r="L24" i="6"/>
  <c r="L23" i="6"/>
  <c r="K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K3" i="6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L2" i="6"/>
  <c r="M2" i="6" s="1"/>
  <c r="N2" i="6" s="1"/>
  <c r="K2" i="6"/>
  <c r="E2" i="6"/>
  <c r="F2" i="6" s="1"/>
  <c r="G2" i="6" s="1"/>
  <c r="H2" i="6" s="1"/>
  <c r="I2" i="6" s="1"/>
  <c r="J2" i="6" s="1"/>
  <c r="D2" i="6"/>
  <c r="I18" i="4"/>
  <c r="I19" i="4" s="1"/>
  <c r="H18" i="4"/>
  <c r="H19" i="4" s="1"/>
  <c r="G13" i="4"/>
  <c r="H12" i="4"/>
  <c r="H13" i="4" s="1"/>
  <c r="G12" i="4"/>
  <c r="H9" i="4"/>
  <c r="I9" i="4" s="1"/>
  <c r="G9" i="4"/>
  <c r="G18" i="4" s="1"/>
  <c r="G19" i="4" s="1"/>
  <c r="I6" i="4"/>
  <c r="H6" i="4"/>
  <c r="G6" i="4"/>
  <c r="T67" i="2"/>
  <c r="R67" i="2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G63" i="2"/>
  <c r="E63" i="2"/>
  <c r="D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C63" i="2" s="1"/>
  <c r="M59" i="2"/>
  <c r="L59" i="2"/>
  <c r="K59" i="2"/>
  <c r="J58" i="2"/>
  <c r="I58" i="2"/>
  <c r="H58" i="2"/>
  <c r="G58" i="2"/>
  <c r="G64" i="2" s="1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F64" i="2" s="1"/>
  <c r="F68" i="2" s="1"/>
  <c r="E57" i="2"/>
  <c r="D57" i="2"/>
  <c r="C57" i="2"/>
  <c r="J56" i="2"/>
  <c r="I56" i="2"/>
  <c r="H56" i="2"/>
  <c r="G56" i="2"/>
  <c r="F56" i="2"/>
  <c r="E56" i="2"/>
  <c r="D56" i="2"/>
  <c r="S50" i="2" s="1"/>
  <c r="C56" i="2"/>
  <c r="J55" i="2"/>
  <c r="I55" i="2"/>
  <c r="I64" i="2" s="1"/>
  <c r="I68" i="2" s="1"/>
  <c r="H55" i="2"/>
  <c r="G55" i="2"/>
  <c r="F55" i="2"/>
  <c r="E55" i="2"/>
  <c r="T50" i="2" s="1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G53" i="2"/>
  <c r="F53" i="2"/>
  <c r="E53" i="2"/>
  <c r="D53" i="2"/>
  <c r="C53" i="2"/>
  <c r="J50" i="2"/>
  <c r="I50" i="2"/>
  <c r="H50" i="2"/>
  <c r="G50" i="2"/>
  <c r="F50" i="2"/>
  <c r="E50" i="2"/>
  <c r="D50" i="2"/>
  <c r="C50" i="2"/>
  <c r="X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Z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2" i="2" s="1"/>
  <c r="I45" i="2"/>
  <c r="H45" i="2"/>
  <c r="G45" i="2"/>
  <c r="F45" i="2"/>
  <c r="E45" i="2"/>
  <c r="D45" i="2"/>
  <c r="S51" i="2" s="1"/>
  <c r="C45" i="2"/>
  <c r="J44" i="2"/>
  <c r="I44" i="2"/>
  <c r="X52" i="2" s="1"/>
  <c r="H44" i="2"/>
  <c r="W48" i="2" s="1"/>
  <c r="G44" i="2"/>
  <c r="F44" i="2"/>
  <c r="U48" i="2" s="1"/>
  <c r="E44" i="2"/>
  <c r="D44" i="2"/>
  <c r="C44" i="2"/>
  <c r="J43" i="2"/>
  <c r="I43" i="2"/>
  <c r="H43" i="2"/>
  <c r="H51" i="2" s="1"/>
  <c r="G43" i="2"/>
  <c r="V52" i="2" s="1"/>
  <c r="F43" i="2"/>
  <c r="E43" i="2"/>
  <c r="T47" i="2" s="1"/>
  <c r="D43" i="2"/>
  <c r="C43" i="2"/>
  <c r="J42" i="2"/>
  <c r="I42" i="2"/>
  <c r="H42" i="2"/>
  <c r="G42" i="2"/>
  <c r="F42" i="2"/>
  <c r="E42" i="2"/>
  <c r="D42" i="2"/>
  <c r="D51" i="2" s="1"/>
  <c r="D82" i="2" s="1"/>
  <c r="C42" i="2"/>
  <c r="AA40" i="2"/>
  <c r="Z40" i="2"/>
  <c r="M40" i="2"/>
  <c r="AB18" i="2" s="1"/>
  <c r="AB40" i="2" s="1"/>
  <c r="L40" i="2"/>
  <c r="K40" i="2"/>
  <c r="J40" i="2"/>
  <c r="Y18" i="2" s="1"/>
  <c r="Y40" i="2" s="1"/>
  <c r="I40" i="2"/>
  <c r="X18" i="2" s="1"/>
  <c r="X40" i="2" s="1"/>
  <c r="H40" i="2"/>
  <c r="G40" i="2"/>
  <c r="V18" i="2" s="1"/>
  <c r="V40" i="2" s="1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5" i="2" s="1"/>
  <c r="X27" i="2"/>
  <c r="W27" i="2"/>
  <c r="W55" i="2" s="1"/>
  <c r="V27" i="2"/>
  <c r="U27" i="2"/>
  <c r="T27" i="2"/>
  <c r="T54" i="2" s="1"/>
  <c r="S27" i="2"/>
  <c r="R27" i="2"/>
  <c r="R55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C25" i="2" s="1"/>
  <c r="Y22" i="2"/>
  <c r="X22" i="2"/>
  <c r="W22" i="2"/>
  <c r="V22" i="2"/>
  <c r="U22" i="2"/>
  <c r="T22" i="2"/>
  <c r="S22" i="2"/>
  <c r="R22" i="2"/>
  <c r="I22" i="2"/>
  <c r="D22" i="2"/>
  <c r="S44" i="2" s="1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K21" i="2"/>
  <c r="K22" i="2" s="1"/>
  <c r="I21" i="2"/>
  <c r="X51" i="2" s="1"/>
  <c r="H21" i="2"/>
  <c r="W49" i="2" s="1"/>
  <c r="G21" i="2"/>
  <c r="G22" i="2" s="1"/>
  <c r="F21" i="2"/>
  <c r="U51" i="2" s="1"/>
  <c r="E21" i="2"/>
  <c r="E22" i="2" s="1"/>
  <c r="D21" i="2"/>
  <c r="S49" i="2" s="1"/>
  <c r="C21" i="2"/>
  <c r="M20" i="2"/>
  <c r="AB43" i="2" s="1"/>
  <c r="L20" i="2"/>
  <c r="AA53" i="2" s="1"/>
  <c r="K20" i="2"/>
  <c r="J20" i="2"/>
  <c r="Y47" i="2" s="1"/>
  <c r="I20" i="2"/>
  <c r="H20" i="2"/>
  <c r="W53" i="2" s="1"/>
  <c r="G20" i="2"/>
  <c r="V53" i="2" s="1"/>
  <c r="F20" i="2"/>
  <c r="E20" i="2"/>
  <c r="T53" i="2" s="1"/>
  <c r="D20" i="2"/>
  <c r="C20" i="2"/>
  <c r="R53" i="2" s="1"/>
  <c r="AA18" i="2"/>
  <c r="Z18" i="2"/>
  <c r="W18" i="2"/>
  <c r="W40" i="2" s="1"/>
  <c r="U18" i="2"/>
  <c r="U40" i="2" s="1"/>
  <c r="T18" i="2"/>
  <c r="T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G54" i="1" s="1"/>
  <c r="F51" i="1"/>
  <c r="E51" i="1"/>
  <c r="E54" i="1" s="1"/>
  <c r="D51" i="1"/>
  <c r="C51" i="1"/>
  <c r="G48" i="1"/>
  <c r="D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F48" i="1" s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H49" i="1" s="1"/>
  <c r="G40" i="1"/>
  <c r="G49" i="1" s="1"/>
  <c r="F40" i="1"/>
  <c r="E40" i="1"/>
  <c r="E49" i="1" s="1"/>
  <c r="D40" i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F27" i="1"/>
  <c r="F27" i="3" s="1"/>
  <c r="C27" i="1"/>
  <c r="C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E22" i="3" s="1"/>
  <c r="D22" i="1"/>
  <c r="C22" i="1"/>
  <c r="C22" i="3" s="1"/>
  <c r="J21" i="1"/>
  <c r="I21" i="1"/>
  <c r="H21" i="1"/>
  <c r="H21" i="3" s="1"/>
  <c r="G21" i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F17" i="3" s="1"/>
  <c r="E17" i="1"/>
  <c r="E17" i="3" s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H16" i="3" s="1"/>
  <c r="G16" i="1"/>
  <c r="F16" i="1"/>
  <c r="E16" i="1"/>
  <c r="D16" i="1"/>
  <c r="C16" i="1"/>
  <c r="U14" i="1"/>
  <c r="U41" i="1" s="1"/>
  <c r="T14" i="1"/>
  <c r="S14" i="1"/>
  <c r="R14" i="1"/>
  <c r="Q14" i="1"/>
  <c r="P14" i="1"/>
  <c r="P42" i="1" s="1"/>
  <c r="O14" i="1"/>
  <c r="N14" i="1"/>
  <c r="J14" i="1"/>
  <c r="I14" i="1"/>
  <c r="H14" i="1"/>
  <c r="G14" i="1"/>
  <c r="F14" i="1"/>
  <c r="F14" i="3" s="1"/>
  <c r="E14" i="1"/>
  <c r="E14" i="3" s="1"/>
  <c r="D14" i="1"/>
  <c r="D14" i="3" s="1"/>
  <c r="C14" i="1"/>
  <c r="C14" i="3" s="1"/>
  <c r="J13" i="1"/>
  <c r="J13" i="3" s="1"/>
  <c r="I13" i="1"/>
  <c r="I13" i="3" s="1"/>
  <c r="H13" i="1"/>
  <c r="H13" i="3" s="1"/>
  <c r="G13" i="1"/>
  <c r="G13" i="3" s="1"/>
  <c r="F13" i="1"/>
  <c r="F13" i="3" s="1"/>
  <c r="E13" i="1"/>
  <c r="E13" i="3" s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F9" i="1"/>
  <c r="F12" i="1" s="1"/>
  <c r="D9" i="1"/>
  <c r="C9" i="1"/>
  <c r="J8" i="1"/>
  <c r="I8" i="1"/>
  <c r="H8" i="1"/>
  <c r="S37" i="1" s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30" i="1" s="1"/>
  <c r="I7" i="1"/>
  <c r="I9" i="1" s="1"/>
  <c r="H7" i="1"/>
  <c r="S30" i="1" s="1"/>
  <c r="G7" i="1"/>
  <c r="F7" i="1"/>
  <c r="E7" i="1"/>
  <c r="Q30" i="1" s="1"/>
  <c r="D7" i="1"/>
  <c r="O30" i="1" s="1"/>
  <c r="C7" i="1"/>
  <c r="Q5" i="1"/>
  <c r="P5" i="1"/>
  <c r="O5" i="1"/>
  <c r="N5" i="1"/>
  <c r="J5" i="1"/>
  <c r="U5" i="1" s="1"/>
  <c r="I5" i="1"/>
  <c r="I5" i="3" s="1"/>
  <c r="H5" i="1"/>
  <c r="G5" i="1"/>
  <c r="G5" i="3" s="1"/>
  <c r="F5" i="1"/>
  <c r="F5" i="3" s="1"/>
  <c r="E5" i="1"/>
  <c r="E5" i="3" s="1"/>
  <c r="D5" i="1"/>
  <c r="C5" i="1"/>
  <c r="C5" i="3" s="1"/>
  <c r="F12" i="3" l="1"/>
  <c r="Q64" i="1"/>
  <c r="F25" i="1"/>
  <c r="Q48" i="1" s="1"/>
  <c r="F15" i="1"/>
  <c r="F15" i="3" s="1"/>
  <c r="T74" i="1"/>
  <c r="I9" i="3"/>
  <c r="T31" i="1"/>
  <c r="I12" i="1"/>
  <c r="T5" i="1"/>
  <c r="E10" i="3"/>
  <c r="I22" i="3"/>
  <c r="I38" i="1"/>
  <c r="I34" i="3" s="1"/>
  <c r="Q31" i="1"/>
  <c r="F37" i="3"/>
  <c r="E23" i="3"/>
  <c r="E24" i="3"/>
  <c r="E7" i="3"/>
  <c r="P40" i="1"/>
  <c r="E11" i="3"/>
  <c r="I14" i="3"/>
  <c r="I17" i="3"/>
  <c r="E18" i="1"/>
  <c r="E18" i="3" s="1"/>
  <c r="J33" i="3"/>
  <c r="F23" i="3"/>
  <c r="F24" i="3"/>
  <c r="F7" i="3"/>
  <c r="F11" i="3"/>
  <c r="Q35" i="1"/>
  <c r="J9" i="1"/>
  <c r="F10" i="3"/>
  <c r="J14" i="3"/>
  <c r="G18" i="1"/>
  <c r="G18" i="3" s="1"/>
  <c r="J22" i="3"/>
  <c r="J29" i="3"/>
  <c r="E45" i="3"/>
  <c r="R74" i="2"/>
  <c r="C38" i="2"/>
  <c r="C29" i="2"/>
  <c r="C31" i="2" s="1"/>
  <c r="Q24" i="6"/>
  <c r="K48" i="6"/>
  <c r="K79" i="6" s="1"/>
  <c r="G24" i="3"/>
  <c r="G7" i="3"/>
  <c r="G23" i="3"/>
  <c r="R35" i="1"/>
  <c r="R40" i="1"/>
  <c r="R30" i="1"/>
  <c r="G11" i="3"/>
  <c r="C16" i="3"/>
  <c r="H18" i="1"/>
  <c r="H18" i="3" s="1"/>
  <c r="Q27" i="1"/>
  <c r="N38" i="1"/>
  <c r="D49" i="1"/>
  <c r="F49" i="1"/>
  <c r="Z44" i="2"/>
  <c r="K25" i="2"/>
  <c r="V60" i="2"/>
  <c r="G68" i="2"/>
  <c r="X60" i="2"/>
  <c r="I16" i="3"/>
  <c r="G10" i="3"/>
  <c r="N42" i="1"/>
  <c r="N41" i="1"/>
  <c r="H27" i="1"/>
  <c r="H5" i="3"/>
  <c r="H24" i="3"/>
  <c r="H7" i="3"/>
  <c r="H11" i="3"/>
  <c r="S35" i="1"/>
  <c r="H23" i="3"/>
  <c r="S40" i="1"/>
  <c r="O36" i="1"/>
  <c r="D8" i="3"/>
  <c r="H10" i="3"/>
  <c r="D13" i="3"/>
  <c r="O42" i="1"/>
  <c r="O41" i="1"/>
  <c r="D16" i="3"/>
  <c r="O34" i="1"/>
  <c r="I18" i="1"/>
  <c r="I18" i="3" s="1"/>
  <c r="C21" i="3"/>
  <c r="F36" i="3"/>
  <c r="E49" i="3"/>
  <c r="G45" i="3"/>
  <c r="E55" i="1"/>
  <c r="P46" i="1"/>
  <c r="E54" i="3"/>
  <c r="G16" i="3"/>
  <c r="I24" i="3"/>
  <c r="I7" i="3"/>
  <c r="I11" i="3"/>
  <c r="T35" i="1"/>
  <c r="I23" i="3"/>
  <c r="T30" i="1"/>
  <c r="I10" i="3"/>
  <c r="E16" i="3"/>
  <c r="J18" i="1"/>
  <c r="J18" i="3" s="1"/>
  <c r="P38" i="1"/>
  <c r="D31" i="3"/>
  <c r="P36" i="1"/>
  <c r="E8" i="3"/>
  <c r="P37" i="1"/>
  <c r="J5" i="3"/>
  <c r="J27" i="1"/>
  <c r="J24" i="3"/>
  <c r="J7" i="3"/>
  <c r="J11" i="3"/>
  <c r="J23" i="3"/>
  <c r="U40" i="1"/>
  <c r="F8" i="3"/>
  <c r="Q36" i="1"/>
  <c r="Q37" i="1"/>
  <c r="J10" i="3"/>
  <c r="Q41" i="1"/>
  <c r="F16" i="3"/>
  <c r="F18" i="1"/>
  <c r="F18" i="3" s="1"/>
  <c r="E21" i="3"/>
  <c r="F30" i="3"/>
  <c r="F38" i="1"/>
  <c r="Q38" i="1"/>
  <c r="Q39" i="1" s="1"/>
  <c r="F35" i="3"/>
  <c r="H36" i="3"/>
  <c r="O37" i="1"/>
  <c r="G49" i="3"/>
  <c r="Q42" i="1"/>
  <c r="G55" i="1"/>
  <c r="R46" i="1"/>
  <c r="G8" i="3"/>
  <c r="R37" i="1"/>
  <c r="G30" i="3"/>
  <c r="F31" i="3"/>
  <c r="D33" i="3"/>
  <c r="G35" i="3"/>
  <c r="U42" i="1"/>
  <c r="R41" i="1"/>
  <c r="R42" i="1"/>
  <c r="H8" i="3"/>
  <c r="S36" i="1"/>
  <c r="D9" i="3"/>
  <c r="O74" i="1"/>
  <c r="O75" i="1" s="1"/>
  <c r="O76" i="1" s="1"/>
  <c r="S41" i="1"/>
  <c r="S42" i="1"/>
  <c r="G21" i="3"/>
  <c r="D22" i="3"/>
  <c r="E27" i="1"/>
  <c r="D38" i="1"/>
  <c r="C38" i="1"/>
  <c r="C30" i="3" s="1"/>
  <c r="I49" i="1"/>
  <c r="P41" i="1"/>
  <c r="T41" i="1"/>
  <c r="T42" i="1"/>
  <c r="E38" i="1"/>
  <c r="E29" i="3" s="1"/>
  <c r="I30" i="3"/>
  <c r="T38" i="1"/>
  <c r="I35" i="3"/>
  <c r="R36" i="1"/>
  <c r="H38" i="1"/>
  <c r="H30" i="3" s="1"/>
  <c r="H82" i="2"/>
  <c r="I8" i="3"/>
  <c r="T37" i="1"/>
  <c r="T36" i="1"/>
  <c r="E9" i="1"/>
  <c r="I21" i="3"/>
  <c r="G27" i="1"/>
  <c r="H32" i="3"/>
  <c r="G33" i="3"/>
  <c r="H34" i="3"/>
  <c r="C37" i="3"/>
  <c r="O38" i="1"/>
  <c r="O39" i="1" s="1"/>
  <c r="Q40" i="1"/>
  <c r="E25" i="2"/>
  <c r="T44" i="2"/>
  <c r="C9" i="3"/>
  <c r="N74" i="1"/>
  <c r="N75" i="1" s="1"/>
  <c r="N31" i="1"/>
  <c r="J16" i="3"/>
  <c r="R5" i="1"/>
  <c r="C10" i="3"/>
  <c r="G22" i="3"/>
  <c r="I27" i="1"/>
  <c r="G38" i="1"/>
  <c r="G29" i="3" s="1"/>
  <c r="J31" i="3"/>
  <c r="H33" i="3"/>
  <c r="P35" i="1"/>
  <c r="R38" i="1"/>
  <c r="R39" i="1" s="1"/>
  <c r="T40" i="1"/>
  <c r="J8" i="3"/>
  <c r="U37" i="1"/>
  <c r="U36" i="1"/>
  <c r="F9" i="3"/>
  <c r="Q74" i="1"/>
  <c r="Q75" i="1" s="1"/>
  <c r="Q76" i="1" s="1"/>
  <c r="C23" i="3"/>
  <c r="C11" i="3"/>
  <c r="C24" i="3"/>
  <c r="N76" i="1"/>
  <c r="C7" i="3"/>
  <c r="G9" i="1"/>
  <c r="C12" i="1"/>
  <c r="G14" i="3"/>
  <c r="C15" i="1"/>
  <c r="C15" i="3" s="1"/>
  <c r="G17" i="3"/>
  <c r="C18" i="1"/>
  <c r="C18" i="3" s="1"/>
  <c r="D5" i="3"/>
  <c r="D27" i="1"/>
  <c r="S5" i="1"/>
  <c r="D23" i="3"/>
  <c r="D24" i="3"/>
  <c r="D7" i="3"/>
  <c r="D11" i="3"/>
  <c r="O35" i="1"/>
  <c r="O40" i="1"/>
  <c r="H9" i="1"/>
  <c r="D10" i="3"/>
  <c r="D12" i="1"/>
  <c r="D15" i="1" s="1"/>
  <c r="D15" i="3" s="1"/>
  <c r="H14" i="3"/>
  <c r="H17" i="3"/>
  <c r="D18" i="1"/>
  <c r="D18" i="3" s="1"/>
  <c r="H22" i="3"/>
  <c r="N27" i="1"/>
  <c r="H29" i="3"/>
  <c r="P30" i="1"/>
  <c r="O31" i="1"/>
  <c r="J32" i="3"/>
  <c r="U35" i="1"/>
  <c r="E42" i="3"/>
  <c r="V44" i="2"/>
  <c r="G25" i="2"/>
  <c r="U53" i="2"/>
  <c r="U55" i="2"/>
  <c r="U54" i="2"/>
  <c r="U43" i="2"/>
  <c r="X48" i="2"/>
  <c r="U50" i="2"/>
  <c r="Z51" i="2"/>
  <c r="S59" i="2"/>
  <c r="S67" i="2"/>
  <c r="D81" i="2"/>
  <c r="E51" i="3"/>
  <c r="J79" i="6"/>
  <c r="M48" i="6"/>
  <c r="G41" i="3"/>
  <c r="G53" i="3"/>
  <c r="C54" i="1"/>
  <c r="I25" i="2"/>
  <c r="V55" i="2"/>
  <c r="V43" i="2"/>
  <c r="Z48" i="2"/>
  <c r="Z49" i="2"/>
  <c r="V50" i="2"/>
  <c r="T52" i="2"/>
  <c r="Y49" i="2"/>
  <c r="J64" i="2"/>
  <c r="J68" i="2" s="1"/>
  <c r="G51" i="3"/>
  <c r="G48" i="6"/>
  <c r="G79" i="6" s="1"/>
  <c r="D78" i="6"/>
  <c r="F32" i="3"/>
  <c r="J34" i="3"/>
  <c r="D36" i="3"/>
  <c r="J38" i="1"/>
  <c r="H48" i="1"/>
  <c r="D54" i="1"/>
  <c r="R52" i="2"/>
  <c r="W43" i="2"/>
  <c r="Y48" i="2"/>
  <c r="T51" i="2"/>
  <c r="X50" i="2"/>
  <c r="R54" i="2"/>
  <c r="H80" i="2"/>
  <c r="H81" i="2"/>
  <c r="H63" i="2"/>
  <c r="V67" i="2"/>
  <c r="C33" i="3"/>
  <c r="H35" i="3"/>
  <c r="E44" i="3"/>
  <c r="E46" i="3"/>
  <c r="I48" i="1"/>
  <c r="X53" i="2"/>
  <c r="X43" i="2"/>
  <c r="J21" i="2"/>
  <c r="J22" i="2" s="1"/>
  <c r="L22" i="2"/>
  <c r="X55" i="2"/>
  <c r="X54" i="2"/>
  <c r="S52" i="2"/>
  <c r="Y43" i="2"/>
  <c r="C51" i="2"/>
  <c r="W50" i="2"/>
  <c r="I63" i="2"/>
  <c r="J48" i="1"/>
  <c r="F54" i="1"/>
  <c r="Z43" i="2"/>
  <c r="V51" i="2"/>
  <c r="E51" i="2"/>
  <c r="Y53" i="2"/>
  <c r="V54" i="2"/>
  <c r="U60" i="2"/>
  <c r="D21" i="3"/>
  <c r="D30" i="3"/>
  <c r="I32" i="3"/>
  <c r="G36" i="3"/>
  <c r="D37" i="3"/>
  <c r="G44" i="3"/>
  <c r="G46" i="3"/>
  <c r="Z53" i="2"/>
  <c r="Z50" i="2"/>
  <c r="Z52" i="2"/>
  <c r="Z55" i="2"/>
  <c r="L21" i="2"/>
  <c r="U52" i="2"/>
  <c r="AA43" i="2"/>
  <c r="R47" i="2"/>
  <c r="G51" i="2"/>
  <c r="G80" i="2" s="1"/>
  <c r="AA52" i="2"/>
  <c r="W54" i="2"/>
  <c r="Y50" i="2"/>
  <c r="T59" i="2"/>
  <c r="K63" i="2"/>
  <c r="D29" i="3"/>
  <c r="H78" i="6"/>
  <c r="H79" i="6" s="1"/>
  <c r="F33" i="3"/>
  <c r="O45" i="1"/>
  <c r="O53" i="1"/>
  <c r="H54" i="1"/>
  <c r="O55" i="1"/>
  <c r="AA47" i="2"/>
  <c r="AA50" i="2"/>
  <c r="M21" i="2"/>
  <c r="R83" i="2"/>
  <c r="R84" i="2" s="1"/>
  <c r="F51" i="2"/>
  <c r="F80" i="2" s="1"/>
  <c r="V47" i="2"/>
  <c r="S47" i="2"/>
  <c r="C64" i="2"/>
  <c r="Y54" i="2"/>
  <c r="V59" i="2"/>
  <c r="Y67" i="2"/>
  <c r="C24" i="6"/>
  <c r="C48" i="6" s="1"/>
  <c r="E43" i="3"/>
  <c r="E47" i="3"/>
  <c r="E52" i="3"/>
  <c r="I54" i="1"/>
  <c r="AB50" i="2"/>
  <c r="AB52" i="2"/>
  <c r="AB53" i="2"/>
  <c r="D40" i="2"/>
  <c r="S18" i="2" s="1"/>
  <c r="S40" i="2" s="1"/>
  <c r="W47" i="2"/>
  <c r="W52" i="2"/>
  <c r="X44" i="2"/>
  <c r="Y51" i="2"/>
  <c r="U47" i="2"/>
  <c r="J51" i="2"/>
  <c r="D64" i="2"/>
  <c r="D68" i="2" s="1"/>
  <c r="D69" i="2" s="1"/>
  <c r="G48" i="3"/>
  <c r="L48" i="6"/>
  <c r="D48" i="6"/>
  <c r="D34" i="3"/>
  <c r="J36" i="3"/>
  <c r="S38" i="1"/>
  <c r="S39" i="1" s="1"/>
  <c r="E40" i="3"/>
  <c r="J49" i="1"/>
  <c r="J54" i="1"/>
  <c r="U34" i="1" s="1"/>
  <c r="M65" i="2"/>
  <c r="L65" i="2"/>
  <c r="R51" i="2"/>
  <c r="R49" i="2"/>
  <c r="D25" i="2"/>
  <c r="Z34" i="2"/>
  <c r="X47" i="2"/>
  <c r="R48" i="2"/>
  <c r="T49" i="2"/>
  <c r="Y59" i="2"/>
  <c r="E31" i="3"/>
  <c r="E34" i="3"/>
  <c r="H37" i="3"/>
  <c r="G43" i="3"/>
  <c r="R45" i="1"/>
  <c r="G47" i="3"/>
  <c r="C48" i="1"/>
  <c r="G52" i="3"/>
  <c r="R53" i="1"/>
  <c r="R55" i="1"/>
  <c r="R50" i="2"/>
  <c r="R85" i="2"/>
  <c r="F22" i="2"/>
  <c r="I51" i="2"/>
  <c r="I80" i="2" s="1"/>
  <c r="T48" i="2"/>
  <c r="S48" i="2"/>
  <c r="V49" i="2"/>
  <c r="U49" i="2"/>
  <c r="AA55" i="2"/>
  <c r="R59" i="2"/>
  <c r="R68" i="2"/>
  <c r="K65" i="2"/>
  <c r="F48" i="6"/>
  <c r="L78" i="6"/>
  <c r="I37" i="3"/>
  <c r="U38" i="1"/>
  <c r="U39" i="1" s="1"/>
  <c r="G40" i="3"/>
  <c r="S53" i="2"/>
  <c r="S54" i="2"/>
  <c r="S55" i="2"/>
  <c r="S43" i="2"/>
  <c r="W51" i="2"/>
  <c r="AB55" i="2"/>
  <c r="D80" i="2"/>
  <c r="J17" i="3"/>
  <c r="J21" i="3"/>
  <c r="F22" i="3"/>
  <c r="F29" i="3"/>
  <c r="J30" i="3"/>
  <c r="G31" i="3"/>
  <c r="C32" i="3"/>
  <c r="G34" i="3"/>
  <c r="J37" i="3"/>
  <c r="E41" i="3"/>
  <c r="E48" i="1"/>
  <c r="E53" i="3"/>
  <c r="H22" i="2"/>
  <c r="T55" i="2"/>
  <c r="T43" i="2"/>
  <c r="V48" i="2"/>
  <c r="AB47" i="2"/>
  <c r="H64" i="2"/>
  <c r="H68" i="2" s="1"/>
  <c r="H69" i="2" s="1"/>
  <c r="E64" i="2"/>
  <c r="F63" i="2"/>
  <c r="I12" i="4"/>
  <c r="I13" i="4" s="1"/>
  <c r="M63" i="2"/>
  <c r="Y44" i="2" l="1"/>
  <c r="J25" i="2"/>
  <c r="X67" i="2"/>
  <c r="X59" i="2"/>
  <c r="N55" i="1"/>
  <c r="N53" i="1"/>
  <c r="N45" i="1"/>
  <c r="W60" i="2"/>
  <c r="AB51" i="2"/>
  <c r="AB48" i="2"/>
  <c r="M22" i="2"/>
  <c r="AB49" i="2"/>
  <c r="E33" i="3"/>
  <c r="S60" i="2"/>
  <c r="D55" i="1"/>
  <c r="O46" i="1"/>
  <c r="D54" i="3"/>
  <c r="C12" i="3"/>
  <c r="N64" i="1"/>
  <c r="C25" i="1"/>
  <c r="Q56" i="1"/>
  <c r="G27" i="3"/>
  <c r="R27" i="1"/>
  <c r="H31" i="3"/>
  <c r="E35" i="3"/>
  <c r="H27" i="3"/>
  <c r="S27" i="1"/>
  <c r="AA51" i="2"/>
  <c r="AA48" i="2"/>
  <c r="AA49" i="2"/>
  <c r="E80" i="2"/>
  <c r="E82" i="2"/>
  <c r="G81" i="2"/>
  <c r="V74" i="2"/>
  <c r="G29" i="2"/>
  <c r="G38" i="2"/>
  <c r="G9" i="3"/>
  <c r="R74" i="1"/>
  <c r="G12" i="1"/>
  <c r="R31" i="1"/>
  <c r="T39" i="1"/>
  <c r="D38" i="3"/>
  <c r="D56" i="1"/>
  <c r="F38" i="3"/>
  <c r="F56" i="1"/>
  <c r="C34" i="3"/>
  <c r="R75" i="2"/>
  <c r="R19" i="2"/>
  <c r="R23" i="2" s="1"/>
  <c r="R45" i="2"/>
  <c r="C39" i="2"/>
  <c r="R60" i="2"/>
  <c r="C68" i="2"/>
  <c r="C69" i="2" s="1"/>
  <c r="F54" i="3"/>
  <c r="F55" i="1"/>
  <c r="Q46" i="1"/>
  <c r="Q45" i="1"/>
  <c r="J9" i="3"/>
  <c r="U74" i="1"/>
  <c r="U75" i="1" s="1"/>
  <c r="U76" i="1" s="1"/>
  <c r="J12" i="1"/>
  <c r="U31" i="1"/>
  <c r="I12" i="3"/>
  <c r="T64" i="1"/>
  <c r="I25" i="1"/>
  <c r="H54" i="3"/>
  <c r="H55" i="1"/>
  <c r="S46" i="1"/>
  <c r="U67" i="2"/>
  <c r="U59" i="2"/>
  <c r="P55" i="1"/>
  <c r="P53" i="1"/>
  <c r="P45" i="1"/>
  <c r="E48" i="3"/>
  <c r="H48" i="3"/>
  <c r="S55" i="1"/>
  <c r="S53" i="1"/>
  <c r="S45" i="1"/>
  <c r="X74" i="2"/>
  <c r="I29" i="2"/>
  <c r="I38" i="2"/>
  <c r="E9" i="3"/>
  <c r="P74" i="1"/>
  <c r="P31" i="1"/>
  <c r="E12" i="1"/>
  <c r="E27" i="3"/>
  <c r="P27" i="1"/>
  <c r="T60" i="2"/>
  <c r="E68" i="2"/>
  <c r="E69" i="2" s="1"/>
  <c r="T55" i="1"/>
  <c r="T53" i="1"/>
  <c r="T48" i="1"/>
  <c r="T45" i="1"/>
  <c r="T56" i="1"/>
  <c r="W67" i="2"/>
  <c r="W59" i="2"/>
  <c r="P39" i="1"/>
  <c r="R34" i="1"/>
  <c r="D35" i="3"/>
  <c r="I82" i="2"/>
  <c r="I69" i="2"/>
  <c r="S74" i="2"/>
  <c r="D38" i="2"/>
  <c r="D29" i="2"/>
  <c r="C82" i="2"/>
  <c r="C81" i="2"/>
  <c r="C80" i="2"/>
  <c r="Q53" i="1"/>
  <c r="G56" i="1"/>
  <c r="G38" i="3"/>
  <c r="E56" i="1"/>
  <c r="E38" i="3"/>
  <c r="G58" i="3"/>
  <c r="G50" i="3"/>
  <c r="G55" i="3"/>
  <c r="Q34" i="1"/>
  <c r="E30" i="3"/>
  <c r="C31" i="3"/>
  <c r="T34" i="1"/>
  <c r="F49" i="3"/>
  <c r="I38" i="3"/>
  <c r="T74" i="2"/>
  <c r="E38" i="2"/>
  <c r="E29" i="2"/>
  <c r="E81" i="2"/>
  <c r="F25" i="2"/>
  <c r="U44" i="2"/>
  <c r="J80" i="2"/>
  <c r="J82" i="2"/>
  <c r="J69" i="2"/>
  <c r="I55" i="1"/>
  <c r="T46" i="1"/>
  <c r="E37" i="3"/>
  <c r="J81" i="2"/>
  <c r="J48" i="3"/>
  <c r="U55" i="1"/>
  <c r="U53" i="1"/>
  <c r="U45" i="1"/>
  <c r="C54" i="3"/>
  <c r="C55" i="1"/>
  <c r="C48" i="3" s="1"/>
  <c r="N46" i="1"/>
  <c r="Q55" i="1"/>
  <c r="I27" i="3"/>
  <c r="T27" i="1"/>
  <c r="I36" i="3"/>
  <c r="G54" i="3"/>
  <c r="I29" i="3"/>
  <c r="T75" i="1"/>
  <c r="T76" i="1" s="1"/>
  <c r="D27" i="3"/>
  <c r="O27" i="1"/>
  <c r="J27" i="3"/>
  <c r="U27" i="1"/>
  <c r="D49" i="3"/>
  <c r="G42" i="3"/>
  <c r="D12" i="3"/>
  <c r="O64" i="1"/>
  <c r="D25" i="1"/>
  <c r="G37" i="3"/>
  <c r="E36" i="3"/>
  <c r="J38" i="3"/>
  <c r="J56" i="1"/>
  <c r="I33" i="3"/>
  <c r="H38" i="3"/>
  <c r="H56" i="1"/>
  <c r="E32" i="3"/>
  <c r="I15" i="1"/>
  <c r="I15" i="3" s="1"/>
  <c r="E55" i="3"/>
  <c r="E58" i="3"/>
  <c r="E50" i="3"/>
  <c r="C35" i="3"/>
  <c r="S34" i="1"/>
  <c r="S74" i="1"/>
  <c r="S75" i="1" s="1"/>
  <c r="S76" i="1" s="1"/>
  <c r="H9" i="3"/>
  <c r="H12" i="1"/>
  <c r="S31" i="1"/>
  <c r="I49" i="3"/>
  <c r="C36" i="3"/>
  <c r="P34" i="1"/>
  <c r="F25" i="3"/>
  <c r="F26" i="1"/>
  <c r="Q65" i="1"/>
  <c r="Q6" i="1"/>
  <c r="Q32" i="1"/>
  <c r="J54" i="3"/>
  <c r="J55" i="1"/>
  <c r="J49" i="3" s="1"/>
  <c r="U46" i="1"/>
  <c r="AA44" i="2"/>
  <c r="L25" i="2"/>
  <c r="K29" i="2"/>
  <c r="K38" i="2"/>
  <c r="Z74" i="2"/>
  <c r="G69" i="2"/>
  <c r="G82" i="2"/>
  <c r="F82" i="2"/>
  <c r="F81" i="2"/>
  <c r="F69" i="2"/>
  <c r="C38" i="3"/>
  <c r="C56" i="1"/>
  <c r="W44" i="2"/>
  <c r="H25" i="2"/>
  <c r="J35" i="3"/>
  <c r="I81" i="2"/>
  <c r="Y60" i="2"/>
  <c r="I31" i="3"/>
  <c r="G32" i="3"/>
  <c r="F34" i="3"/>
  <c r="C29" i="3"/>
  <c r="D32" i="3"/>
  <c r="S75" i="2" l="1"/>
  <c r="S19" i="2"/>
  <c r="S23" i="2" s="1"/>
  <c r="S45" i="2"/>
  <c r="D39" i="2"/>
  <c r="S68" i="2"/>
  <c r="E12" i="3"/>
  <c r="P64" i="1"/>
  <c r="E25" i="1"/>
  <c r="E15" i="1"/>
  <c r="E15" i="3" s="1"/>
  <c r="AB44" i="2"/>
  <c r="M25" i="2"/>
  <c r="P75" i="1"/>
  <c r="P76" i="1" s="1"/>
  <c r="T75" i="2"/>
  <c r="T45" i="2"/>
  <c r="E39" i="2"/>
  <c r="T19" i="2"/>
  <c r="T23" i="2" s="1"/>
  <c r="T68" i="2"/>
  <c r="C55" i="3"/>
  <c r="C58" i="3"/>
  <c r="C50" i="3"/>
  <c r="C44" i="3"/>
  <c r="C47" i="3"/>
  <c r="C42" i="3"/>
  <c r="C46" i="3"/>
  <c r="C43" i="3"/>
  <c r="C51" i="3"/>
  <c r="C49" i="3"/>
  <c r="C41" i="3"/>
  <c r="C52" i="3"/>
  <c r="C40" i="3"/>
  <c r="C45" i="3"/>
  <c r="C53" i="3"/>
  <c r="C25" i="3"/>
  <c r="N65" i="1"/>
  <c r="N6" i="1"/>
  <c r="C26" i="1"/>
  <c r="N32" i="1"/>
  <c r="F26" i="3"/>
  <c r="Q57" i="1"/>
  <c r="Q47" i="1"/>
  <c r="I58" i="3"/>
  <c r="I50" i="3"/>
  <c r="I55" i="3"/>
  <c r="I44" i="3"/>
  <c r="I40" i="3"/>
  <c r="I41" i="3"/>
  <c r="I43" i="3"/>
  <c r="I52" i="3"/>
  <c r="I45" i="3"/>
  <c r="I46" i="3"/>
  <c r="I47" i="3"/>
  <c r="I51" i="3"/>
  <c r="I53" i="3"/>
  <c r="I42" i="3"/>
  <c r="I56" i="1"/>
  <c r="X75" i="2"/>
  <c r="X19" i="2"/>
  <c r="X23" i="2" s="1"/>
  <c r="X45" i="2"/>
  <c r="I39" i="2"/>
  <c r="F55" i="3"/>
  <c r="F58" i="3"/>
  <c r="F50" i="3"/>
  <c r="F46" i="3"/>
  <c r="F45" i="3"/>
  <c r="F48" i="3"/>
  <c r="F53" i="3"/>
  <c r="F41" i="3"/>
  <c r="F40" i="3"/>
  <c r="F51" i="3"/>
  <c r="F43" i="3"/>
  <c r="F42" i="3"/>
  <c r="F44" i="3"/>
  <c r="F47" i="3"/>
  <c r="F52" i="3"/>
  <c r="X68" i="2"/>
  <c r="E31" i="2"/>
  <c r="T83" i="2"/>
  <c r="T84" i="2" s="1"/>
  <c r="T85" i="2" s="1"/>
  <c r="Z19" i="2"/>
  <c r="Z75" i="2"/>
  <c r="K39" i="2"/>
  <c r="Z61" i="2" s="1"/>
  <c r="Z45" i="2"/>
  <c r="I54" i="3"/>
  <c r="I31" i="2"/>
  <c r="X83" i="2"/>
  <c r="X84" i="2" s="1"/>
  <c r="X85" i="2" s="1"/>
  <c r="H58" i="3"/>
  <c r="H50" i="3"/>
  <c r="H55" i="3"/>
  <c r="H40" i="3"/>
  <c r="H47" i="3"/>
  <c r="H46" i="3"/>
  <c r="H41" i="3"/>
  <c r="H45" i="3"/>
  <c r="H49" i="3"/>
  <c r="H42" i="3"/>
  <c r="H52" i="3"/>
  <c r="H53" i="3"/>
  <c r="H44" i="3"/>
  <c r="H43" i="3"/>
  <c r="H51" i="3"/>
  <c r="K31" i="2"/>
  <c r="E9" i="2" s="1"/>
  <c r="K66" i="2" s="1"/>
  <c r="K30" i="2"/>
  <c r="Z22" i="2" s="1"/>
  <c r="Z83" i="2"/>
  <c r="Z84" i="2" s="1"/>
  <c r="Z85" i="2" s="1"/>
  <c r="I48" i="3"/>
  <c r="I25" i="3"/>
  <c r="T65" i="1"/>
  <c r="T6" i="1"/>
  <c r="T32" i="1"/>
  <c r="I26" i="1"/>
  <c r="G12" i="3"/>
  <c r="R64" i="1"/>
  <c r="G25" i="1"/>
  <c r="G15" i="1"/>
  <c r="G15" i="3" s="1"/>
  <c r="N48" i="1"/>
  <c r="J29" i="2"/>
  <c r="J38" i="2"/>
  <c r="Y74" i="2"/>
  <c r="Q8" i="1"/>
  <c r="Q11" i="1" s="1"/>
  <c r="AA74" i="2"/>
  <c r="L29" i="2"/>
  <c r="L38" i="2"/>
  <c r="R61" i="2"/>
  <c r="R69" i="2"/>
  <c r="R75" i="1"/>
  <c r="R76" i="1" s="1"/>
  <c r="D55" i="3"/>
  <c r="D58" i="3"/>
  <c r="D50" i="3"/>
  <c r="D45" i="3"/>
  <c r="D47" i="3"/>
  <c r="D53" i="3"/>
  <c r="D44" i="3"/>
  <c r="D42" i="3"/>
  <c r="D48" i="3"/>
  <c r="D52" i="3"/>
  <c r="D40" i="3"/>
  <c r="D46" i="3"/>
  <c r="D51" i="3"/>
  <c r="D43" i="3"/>
  <c r="D41" i="3"/>
  <c r="W74" i="2"/>
  <c r="H29" i="2"/>
  <c r="H38" i="2"/>
  <c r="H25" i="1"/>
  <c r="H12" i="3"/>
  <c r="S64" i="1"/>
  <c r="H15" i="1"/>
  <c r="H15" i="3" s="1"/>
  <c r="D25" i="3"/>
  <c r="D26" i="1"/>
  <c r="O65" i="1"/>
  <c r="O6" i="1"/>
  <c r="O32" i="1"/>
  <c r="O48" i="1"/>
  <c r="O56" i="1"/>
  <c r="R70" i="2"/>
  <c r="R46" i="2"/>
  <c r="R62" i="2"/>
  <c r="R25" i="2"/>
  <c r="V75" i="2"/>
  <c r="V45" i="2"/>
  <c r="G39" i="2"/>
  <c r="V19" i="2"/>
  <c r="V23" i="2" s="1"/>
  <c r="V68" i="2"/>
  <c r="J58" i="3"/>
  <c r="J50" i="3"/>
  <c r="J55" i="3"/>
  <c r="J40" i="3"/>
  <c r="J51" i="3"/>
  <c r="J47" i="3"/>
  <c r="J52" i="3"/>
  <c r="J45" i="3"/>
  <c r="J42" i="3"/>
  <c r="J43" i="3"/>
  <c r="J41" i="3"/>
  <c r="J53" i="3"/>
  <c r="J44" i="3"/>
  <c r="J46" i="3"/>
  <c r="U74" i="2"/>
  <c r="F38" i="2"/>
  <c r="F29" i="2"/>
  <c r="D31" i="2"/>
  <c r="S83" i="2"/>
  <c r="S84" i="2" s="1"/>
  <c r="S85" i="2" s="1"/>
  <c r="J12" i="3"/>
  <c r="J25" i="1"/>
  <c r="U64" i="1"/>
  <c r="J15" i="1"/>
  <c r="J15" i="3" s="1"/>
  <c r="G31" i="2"/>
  <c r="V83" i="2"/>
  <c r="V84" i="2" s="1"/>
  <c r="V85" i="2" s="1"/>
  <c r="N56" i="1"/>
  <c r="Q66" i="1" l="1"/>
  <c r="Q58" i="1"/>
  <c r="Q33" i="1"/>
  <c r="Q49" i="1"/>
  <c r="Q13" i="1"/>
  <c r="F31" i="2"/>
  <c r="U83" i="2"/>
  <c r="U84" i="2" s="1"/>
  <c r="U85" i="2" s="1"/>
  <c r="H25" i="3"/>
  <c r="S65" i="1"/>
  <c r="S6" i="1"/>
  <c r="S32" i="1"/>
  <c r="H26" i="1"/>
  <c r="S48" i="1"/>
  <c r="S56" i="1"/>
  <c r="X61" i="2"/>
  <c r="X69" i="2"/>
  <c r="N8" i="1"/>
  <c r="N11" i="1" s="1"/>
  <c r="M29" i="2"/>
  <c r="M38" i="2"/>
  <c r="AB74" i="2"/>
  <c r="V69" i="2"/>
  <c r="V61" i="2"/>
  <c r="H31" i="2"/>
  <c r="W83" i="2"/>
  <c r="W84" i="2" s="1"/>
  <c r="W85" i="2" s="1"/>
  <c r="X62" i="2"/>
  <c r="X70" i="2"/>
  <c r="X46" i="2"/>
  <c r="X25" i="2"/>
  <c r="K68" i="2"/>
  <c r="Z60" i="2"/>
  <c r="Z59" i="2"/>
  <c r="U75" i="2"/>
  <c r="U45" i="2"/>
  <c r="F39" i="2"/>
  <c r="U19" i="2"/>
  <c r="U23" i="2" s="1"/>
  <c r="U68" i="2"/>
  <c r="T8" i="1"/>
  <c r="T11" i="1" s="1"/>
  <c r="Y45" i="2"/>
  <c r="Y75" i="2"/>
  <c r="Y19" i="2"/>
  <c r="Y23" i="2" s="1"/>
  <c r="J39" i="2"/>
  <c r="Y68" i="2"/>
  <c r="P32" i="1"/>
  <c r="P65" i="1"/>
  <c r="E25" i="3"/>
  <c r="P6" i="1"/>
  <c r="E26" i="1"/>
  <c r="P56" i="1"/>
  <c r="P48" i="1"/>
  <c r="W75" i="2"/>
  <c r="W19" i="2"/>
  <c r="W23" i="2" s="1"/>
  <c r="W45" i="2"/>
  <c r="H39" i="2"/>
  <c r="W68" i="2"/>
  <c r="O11" i="1"/>
  <c r="O8" i="1"/>
  <c r="J31" i="2"/>
  <c r="D9" i="2" s="1"/>
  <c r="Y83" i="2"/>
  <c r="Y84" i="2" s="1"/>
  <c r="Y85" i="2" s="1"/>
  <c r="Z23" i="2"/>
  <c r="V62" i="2"/>
  <c r="V25" i="2"/>
  <c r="V70" i="2"/>
  <c r="V46" i="2"/>
  <c r="T70" i="2"/>
  <c r="T46" i="2"/>
  <c r="T62" i="2"/>
  <c r="T25" i="2"/>
  <c r="J25" i="3"/>
  <c r="U32" i="1"/>
  <c r="U65" i="1"/>
  <c r="U6" i="1"/>
  <c r="J26" i="1"/>
  <c r="U56" i="1"/>
  <c r="U48" i="1"/>
  <c r="R32" i="1"/>
  <c r="R65" i="1"/>
  <c r="G25" i="3"/>
  <c r="R6" i="1"/>
  <c r="G26" i="1"/>
  <c r="R48" i="1"/>
  <c r="R56" i="1"/>
  <c r="T69" i="2"/>
  <c r="T61" i="2"/>
  <c r="S69" i="2"/>
  <c r="S61" i="2"/>
  <c r="D26" i="3"/>
  <c r="O57" i="1"/>
  <c r="O47" i="1"/>
  <c r="R63" i="2"/>
  <c r="R64" i="2"/>
  <c r="R71" i="2"/>
  <c r="R72" i="2"/>
  <c r="R31" i="2"/>
  <c r="R35" i="2" s="1"/>
  <c r="AA45" i="2"/>
  <c r="AA19" i="2"/>
  <c r="AA75" i="2"/>
  <c r="L39" i="2"/>
  <c r="AA61" i="2" s="1"/>
  <c r="S70" i="2"/>
  <c r="S46" i="2"/>
  <c r="S62" i="2"/>
  <c r="S25" i="2"/>
  <c r="L30" i="2"/>
  <c r="AA22" i="2" s="1"/>
  <c r="AA83" i="2"/>
  <c r="AA84" i="2" s="1"/>
  <c r="AA85" i="2" s="1"/>
  <c r="I26" i="3"/>
  <c r="T57" i="1"/>
  <c r="T47" i="1"/>
  <c r="C26" i="3"/>
  <c r="N57" i="1"/>
  <c r="N47" i="1"/>
  <c r="T66" i="1" l="1"/>
  <c r="T58" i="1"/>
  <c r="T33" i="1"/>
  <c r="T49" i="1"/>
  <c r="T13" i="1"/>
  <c r="N33" i="1"/>
  <c r="N49" i="1"/>
  <c r="N66" i="1"/>
  <c r="N58" i="1"/>
  <c r="N13" i="1"/>
  <c r="T64" i="2"/>
  <c r="T71" i="2"/>
  <c r="T72" i="2"/>
  <c r="T76" i="2"/>
  <c r="T63" i="2"/>
  <c r="T31" i="2"/>
  <c r="T35" i="2" s="1"/>
  <c r="R8" i="1"/>
  <c r="R11" i="1" s="1"/>
  <c r="P8" i="1"/>
  <c r="P11" i="1" s="1"/>
  <c r="U46" i="2"/>
  <c r="U70" i="2"/>
  <c r="U62" i="2"/>
  <c r="U25" i="2"/>
  <c r="H26" i="3"/>
  <c r="S47" i="1"/>
  <c r="S57" i="1"/>
  <c r="AA23" i="2"/>
  <c r="U8" i="1"/>
  <c r="U11" i="1" s="1"/>
  <c r="U69" i="2"/>
  <c r="U61" i="2"/>
  <c r="O49" i="1"/>
  <c r="O66" i="1"/>
  <c r="O58" i="1"/>
  <c r="O13" i="1"/>
  <c r="O33" i="1"/>
  <c r="AB45" i="2"/>
  <c r="AB75" i="2"/>
  <c r="AB19" i="2"/>
  <c r="M39" i="2"/>
  <c r="AB61" i="2" s="1"/>
  <c r="Z62" i="2"/>
  <c r="Z46" i="2"/>
  <c r="Z25" i="2"/>
  <c r="E26" i="3"/>
  <c r="P57" i="1"/>
  <c r="P47" i="1"/>
  <c r="S8" i="1"/>
  <c r="S11" i="1" s="1"/>
  <c r="S64" i="2"/>
  <c r="S71" i="2"/>
  <c r="S72" i="2"/>
  <c r="S63" i="2"/>
  <c r="S76" i="2"/>
  <c r="S31" i="2"/>
  <c r="S35" i="2" s="1"/>
  <c r="W61" i="2"/>
  <c r="W69" i="2"/>
  <c r="Y61" i="2"/>
  <c r="Y69" i="2"/>
  <c r="M30" i="2"/>
  <c r="AB22" i="2" s="1"/>
  <c r="M31" i="2"/>
  <c r="G9" i="2" s="1"/>
  <c r="M66" i="2" s="1"/>
  <c r="AB83" i="2"/>
  <c r="AB84" i="2" s="1"/>
  <c r="AB85" i="2" s="1"/>
  <c r="Y62" i="2"/>
  <c r="Y70" i="2"/>
  <c r="Y46" i="2"/>
  <c r="Y25" i="2"/>
  <c r="W62" i="2"/>
  <c r="W25" i="2"/>
  <c r="W70" i="2"/>
  <c r="W46" i="2"/>
  <c r="X76" i="2"/>
  <c r="X63" i="2"/>
  <c r="X64" i="2"/>
  <c r="X72" i="2"/>
  <c r="X71" i="2"/>
  <c r="X31" i="2"/>
  <c r="X35" i="2" s="1"/>
  <c r="Q67" i="1"/>
  <c r="Q50" i="1"/>
  <c r="Q59" i="1"/>
  <c r="Q15" i="1"/>
  <c r="L31" i="2"/>
  <c r="F9" i="2" s="1"/>
  <c r="L66" i="2" s="1"/>
  <c r="G26" i="3"/>
  <c r="R57" i="1"/>
  <c r="R47" i="1"/>
  <c r="V72" i="2"/>
  <c r="V76" i="2"/>
  <c r="V63" i="2"/>
  <c r="V71" i="2"/>
  <c r="V64" i="2"/>
  <c r="V31" i="2"/>
  <c r="V35" i="2" s="1"/>
  <c r="J26" i="3"/>
  <c r="U47" i="1"/>
  <c r="U57" i="1"/>
  <c r="P49" i="1" l="1"/>
  <c r="P66" i="1"/>
  <c r="P58" i="1"/>
  <c r="P33" i="1"/>
  <c r="P13" i="1"/>
  <c r="S66" i="1"/>
  <c r="S58" i="1"/>
  <c r="S49" i="1"/>
  <c r="S33" i="1"/>
  <c r="S13" i="1"/>
  <c r="R66" i="1"/>
  <c r="R58" i="1"/>
  <c r="R33" i="1"/>
  <c r="R49" i="1"/>
  <c r="R13" i="1"/>
  <c r="U66" i="1"/>
  <c r="U58" i="1"/>
  <c r="U33" i="1"/>
  <c r="U49" i="1"/>
  <c r="U13" i="1"/>
  <c r="O59" i="1"/>
  <c r="O67" i="1"/>
  <c r="O50" i="1"/>
  <c r="O15" i="1"/>
  <c r="U71" i="2"/>
  <c r="U72" i="2"/>
  <c r="U76" i="2"/>
  <c r="U64" i="2"/>
  <c r="U63" i="2"/>
  <c r="U31" i="2"/>
  <c r="U35" i="2" s="1"/>
  <c r="N59" i="1"/>
  <c r="N50" i="1"/>
  <c r="N15" i="1"/>
  <c r="Q60" i="1"/>
  <c r="Q51" i="1"/>
  <c r="Q18" i="1"/>
  <c r="W76" i="2"/>
  <c r="W72" i="2"/>
  <c r="W64" i="2"/>
  <c r="W71" i="2"/>
  <c r="W63" i="2"/>
  <c r="W31" i="2"/>
  <c r="W35" i="2" s="1"/>
  <c r="Z76" i="2"/>
  <c r="Z63" i="2"/>
  <c r="Z64" i="2"/>
  <c r="Z31" i="2"/>
  <c r="Z35" i="2" s="1"/>
  <c r="K42" i="2" s="1"/>
  <c r="Z71" i="2" s="1"/>
  <c r="L68" i="2"/>
  <c r="AA60" i="2"/>
  <c r="AA59" i="2"/>
  <c r="Y76" i="2"/>
  <c r="Y63" i="2"/>
  <c r="Y71" i="2"/>
  <c r="Y31" i="2"/>
  <c r="Y35" i="2" s="1"/>
  <c r="Y72" i="2"/>
  <c r="Y64" i="2"/>
  <c r="T50" i="1"/>
  <c r="T59" i="1"/>
  <c r="T67" i="1"/>
  <c r="T15" i="1"/>
  <c r="AB23" i="2"/>
  <c r="AA62" i="2"/>
  <c r="AA46" i="2"/>
  <c r="AA25" i="2"/>
  <c r="M68" i="2"/>
  <c r="AB59" i="2"/>
  <c r="AB60" i="2"/>
  <c r="Q61" i="1" l="1"/>
  <c r="Q52" i="1"/>
  <c r="Q21" i="1"/>
  <c r="Q24" i="1" s="1"/>
  <c r="Q25" i="1" s="1"/>
  <c r="O51" i="1"/>
  <c r="O60" i="1"/>
  <c r="O18" i="1"/>
  <c r="K51" i="2"/>
  <c r="Z67" i="2"/>
  <c r="Z68" i="2"/>
  <c r="Z69" i="2"/>
  <c r="Z70" i="2"/>
  <c r="Z72" i="2"/>
  <c r="S50" i="1"/>
  <c r="S59" i="1"/>
  <c r="S67" i="1"/>
  <c r="S15" i="1"/>
  <c r="N51" i="1"/>
  <c r="N60" i="1"/>
  <c r="N18" i="1"/>
  <c r="P59" i="1"/>
  <c r="P67" i="1"/>
  <c r="P50" i="1"/>
  <c r="P15" i="1"/>
  <c r="U59" i="1"/>
  <c r="U67" i="1"/>
  <c r="U50" i="1"/>
  <c r="U15" i="1"/>
  <c r="AA63" i="2"/>
  <c r="AA64" i="2"/>
  <c r="AA76" i="2"/>
  <c r="AA31" i="2"/>
  <c r="AA35" i="2" s="1"/>
  <c r="L42" i="2" s="1"/>
  <c r="R50" i="1"/>
  <c r="R59" i="1"/>
  <c r="R67" i="1"/>
  <c r="R15" i="1"/>
  <c r="AB62" i="2"/>
  <c r="AB46" i="2"/>
  <c r="AB25" i="2"/>
  <c r="T60" i="1"/>
  <c r="T51" i="1"/>
  <c r="T18" i="1"/>
  <c r="L51" i="2" l="1"/>
  <c r="AA69" i="2"/>
  <c r="AA67" i="2"/>
  <c r="AA68" i="2"/>
  <c r="AA70" i="2"/>
  <c r="AA72" i="2"/>
  <c r="AA71" i="2"/>
  <c r="N61" i="1"/>
  <c r="N52" i="1"/>
  <c r="N21" i="1"/>
  <c r="N24" i="1" s="1"/>
  <c r="N25" i="1" s="1"/>
  <c r="K82" i="2"/>
  <c r="K69" i="2"/>
  <c r="K81" i="2"/>
  <c r="K80" i="2"/>
  <c r="T61" i="1"/>
  <c r="T52" i="1"/>
  <c r="T21" i="1"/>
  <c r="T24" i="1" s="1"/>
  <c r="T25" i="1" s="1"/>
  <c r="O61" i="1"/>
  <c r="O52" i="1"/>
  <c r="O21" i="1"/>
  <c r="O24" i="1" s="1"/>
  <c r="O25" i="1" s="1"/>
  <c r="S60" i="1"/>
  <c r="S51" i="1"/>
  <c r="S18" i="1"/>
  <c r="AB63" i="2"/>
  <c r="AB64" i="2"/>
  <c r="AB31" i="2"/>
  <c r="AB35" i="2" s="1"/>
  <c r="M42" i="2" s="1"/>
  <c r="AB76" i="2"/>
  <c r="U18" i="1"/>
  <c r="U51" i="1"/>
  <c r="U60" i="1"/>
  <c r="R60" i="1"/>
  <c r="R51" i="1"/>
  <c r="R18" i="1"/>
  <c r="P51" i="1"/>
  <c r="P60" i="1"/>
  <c r="P18" i="1"/>
  <c r="M51" i="2" l="1"/>
  <c r="AB68" i="2"/>
  <c r="AB69" i="2"/>
  <c r="AB67" i="2"/>
  <c r="AB70" i="2"/>
  <c r="AB71" i="2"/>
  <c r="AB72" i="2"/>
  <c r="R61" i="1"/>
  <c r="R52" i="1"/>
  <c r="R21" i="1"/>
  <c r="R24" i="1" s="1"/>
  <c r="R25" i="1" s="1"/>
  <c r="S61" i="1"/>
  <c r="S52" i="1"/>
  <c r="S21" i="1"/>
  <c r="S24" i="1" s="1"/>
  <c r="S25" i="1" s="1"/>
  <c r="U61" i="1"/>
  <c r="U52" i="1"/>
  <c r="U21" i="1"/>
  <c r="U24" i="1" s="1"/>
  <c r="U25" i="1" s="1"/>
  <c r="P61" i="1"/>
  <c r="P52" i="1"/>
  <c r="P21" i="1"/>
  <c r="P24" i="1" s="1"/>
  <c r="P25" i="1" s="1"/>
  <c r="L80" i="2"/>
  <c r="L82" i="2"/>
  <c r="L69" i="2"/>
  <c r="L81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<sst xmlns="http://schemas.openxmlformats.org/spreadsheetml/2006/main" count="963" uniqueCount="624">
  <si>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</si>
  <si>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QCG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</si>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</sst>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120004</v>
      </c>
      <c r="O6" s="187">
        <f t="shared" si="1"/>
        <v>117330</v>
      </c>
      <c r="P6" s="187">
        <f t="shared" si="1"/>
        <v>161366</v>
      </c>
      <c r="Q6" s="187">
        <f t="shared" si="1"/>
        <v>204827</v>
      </c>
      <c r="R6" s="187">
        <f t="shared" si="1"/>
        <v>166270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732181</v>
      </c>
      <c r="D7" s="123">
        <f>SUMIF(PL.data!$D$3:$D$25, FSA!$A7, PL.data!F$3:F$25)</f>
        <v>858467</v>
      </c>
      <c r="E7" s="123">
        <f>SUMIF(PL.data!$D$3:$D$25, FSA!$A7, PL.data!G$3:G$25)</f>
        <v>1867924</v>
      </c>
      <c r="F7" s="123">
        <f>SUMIF(PL.data!$D$3:$D$25, FSA!$A7, PL.data!H$3:H$25)</f>
        <v>1049898</v>
      </c>
      <c r="G7" s="123">
        <f>SUMIF(PL.data!$D$3:$D$25, FSA!$A7, PL.data!I$3:I$25)</f>
        <v>1265783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-494606</v>
      </c>
      <c r="D8" s="123">
        <f>-SUMIF(PL.data!$D$3:$D$25, FSA!$A8, PL.data!F$3:F$25)</f>
        <v>-742883</v>
      </c>
      <c r="E8" s="123">
        <f>-SUMIF(PL.data!$D$3:$D$25, FSA!$A8, PL.data!G$3:G$25)</f>
        <v>-1573458</v>
      </c>
      <c r="F8" s="123">
        <f>-SUMIF(PL.data!$D$3:$D$25, FSA!$A8, PL.data!H$3:H$25)</f>
        <v>-821196</v>
      </c>
      <c r="G8" s="123">
        <f>-SUMIF(PL.data!$D$3:$D$25, FSA!$A8, PL.data!I$3:I$25)</f>
        <v>-1128732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-7005</v>
      </c>
      <c r="O8" s="190">
        <f>CF.data!F12-FSA!O7-FSA!O6</f>
        <v>49472</v>
      </c>
      <c r="P8" s="190">
        <f>CF.data!G12-FSA!P7-FSA!P6</f>
        <v>3460</v>
      </c>
      <c r="Q8" s="190">
        <f>CF.data!H12-FSA!Q7-FSA!Q6</f>
        <v>-20146</v>
      </c>
      <c r="R8" s="190">
        <f>CF.data!I12-FSA!R7-FSA!R6</f>
        <v>-6738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237575</v>
      </c>
      <c r="D9" s="187">
        <f t="shared" si="3"/>
        <v>115584</v>
      </c>
      <c r="E9" s="187">
        <f t="shared" si="3"/>
        <v>294466</v>
      </c>
      <c r="F9" s="187">
        <f t="shared" si="3"/>
        <v>228702</v>
      </c>
      <c r="G9" s="187">
        <f t="shared" si="3"/>
        <v>137051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-32307</v>
      </c>
      <c r="O9" s="190">
        <f>SUMIF(CF.data!$D$4:$D$43, $L9, CF.data!F$4:F$43)</f>
        <v>-72963</v>
      </c>
      <c r="P9" s="190">
        <f>SUMIF(CF.data!$D$4:$D$43, $L9, CF.data!G$4:G$43)</f>
        <v>-45686</v>
      </c>
      <c r="Q9" s="190">
        <f>SUMIF(CF.data!$D$4:$D$43, $L9, CF.data!H$4:H$43)</f>
        <v>-53467</v>
      </c>
      <c r="R9" s="190">
        <f>SUMIF(CF.data!$D$4:$D$43, $L9, CF.data!I$4:I$43)</f>
        <v>-35428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-156308</v>
      </c>
      <c r="D10" s="123">
        <f>-SUMIF(PL.data!$D$3:$D$25, FSA!$A10, PL.data!F$3:F$25)</f>
        <v>-45013</v>
      </c>
      <c r="E10" s="123">
        <f>-SUMIF(PL.data!$D$3:$D$25, FSA!$A10, PL.data!G$3:G$25)</f>
        <v>-188054</v>
      </c>
      <c r="F10" s="123">
        <f>-SUMIF(PL.data!$D$3:$D$25, FSA!$A10, PL.data!H$3:H$25)</f>
        <v>-85877</v>
      </c>
      <c r="G10" s="123">
        <f>-SUMIF(PL.data!$D$3:$D$25, FSA!$A10, PL.data!I$3:I$25)</f>
        <v>-43025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-86257</v>
      </c>
      <c r="O10" s="190">
        <f>SUMIF(CF.data!$D$4:$D$43, $L10, CF.data!F$4:F$43)</f>
        <v>-18257</v>
      </c>
      <c r="P10" s="190">
        <f>SUMIF(CF.data!$D$4:$D$43, $L10, CF.data!G$4:G$43)</f>
        <v>-13244</v>
      </c>
      <c r="Q10" s="190">
        <f>SUMIF(CF.data!$D$4:$D$43, $L10, CF.data!H$4:H$43)</f>
        <v>-21746</v>
      </c>
      <c r="R10" s="190">
        <f>SUMIF(CF.data!$D$4:$D$43, $L10, CF.data!I$4:I$43)</f>
        <v>-17154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-5565</v>
      </c>
      <c r="O11" s="187">
        <f t="shared" si="4"/>
        <v>75582</v>
      </c>
      <c r="P11" s="187">
        <f t="shared" si="4"/>
        <v>105896</v>
      </c>
      <c r="Q11" s="187">
        <f t="shared" si="4"/>
        <v>109468</v>
      </c>
      <c r="R11" s="187">
        <f t="shared" si="4"/>
        <v>106950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81267</v>
      </c>
      <c r="D12" s="187">
        <f t="shared" si="5"/>
        <v>70571</v>
      </c>
      <c r="E12" s="187">
        <f t="shared" si="5"/>
        <v>106412</v>
      </c>
      <c r="F12" s="187">
        <f t="shared" si="5"/>
        <v>142825</v>
      </c>
      <c r="G12" s="187">
        <f t="shared" si="5"/>
        <v>94026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836296</v>
      </c>
      <c r="O12" s="190">
        <f>SUMIF(CF.data!$D$4:$D$43, $L12, CF.data!F$4:F$43)</f>
        <v>-351802</v>
      </c>
      <c r="P12" s="190">
        <f>SUMIF(CF.data!$D$4:$D$43, $L12, CF.data!G$4:G$43)</f>
        <v>-149231</v>
      </c>
      <c r="Q12" s="190">
        <f>SUMIF(CF.data!$D$4:$D$43, $L12, CF.data!H$4:H$43)</f>
        <v>-62433</v>
      </c>
      <c r="R12" s="190">
        <f>SUMIF(CF.data!$D$4:$D$43, $L12, CF.data!I$4:I$43)</f>
        <v>-228162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18562</v>
      </c>
      <c r="D13" s="123">
        <f>SUMIF(PL.data!$D$3:$D$25, FSA!$A13, PL.data!F$3:F$25)</f>
        <v>48839</v>
      </c>
      <c r="E13" s="123">
        <f>SUMIF(PL.data!$D$3:$D$25, FSA!$A13, PL.data!G$3:G$25)</f>
        <v>144</v>
      </c>
      <c r="F13" s="123">
        <f>SUMIF(PL.data!$D$3:$D$25, FSA!$A13, PL.data!H$3:H$25)</f>
        <v>-20012</v>
      </c>
      <c r="G13" s="123">
        <f>SUMIF(PL.data!$D$3:$D$25, FSA!$A13, PL.data!I$3:I$25)</f>
        <v>-3961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830731</v>
      </c>
      <c r="O13" s="187">
        <f t="shared" si="6"/>
        <v>-276220</v>
      </c>
      <c r="P13" s="187">
        <f t="shared" si="6"/>
        <v>-43335</v>
      </c>
      <c r="Q13" s="187">
        <f t="shared" si="6"/>
        <v>47035</v>
      </c>
      <c r="R13" s="187">
        <f t="shared" si="6"/>
        <v>-121212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-30483</v>
      </c>
      <c r="D14" s="123">
        <f>-SUMIF(PL.data!$D$3:$D$25, FSA!$A14, PL.data!F$3:F$25)</f>
        <v>-66934</v>
      </c>
      <c r="E14" s="123">
        <f>-SUMIF(PL.data!$D$3:$D$25, FSA!$A14, PL.data!G$3:G$25)</f>
        <v>-46273</v>
      </c>
      <c r="F14" s="123">
        <f>-SUMIF(PL.data!$D$3:$D$25, FSA!$A14, PL.data!H$3:H$25)</f>
        <v>-39640</v>
      </c>
      <c r="G14" s="123">
        <f>-SUMIF(PL.data!$D$3:$D$25, FSA!$A14, PL.data!I$3:I$25)</f>
        <v>-57229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-445729</v>
      </c>
      <c r="O14" s="190">
        <f>SUMIF(CF.data!$D$4:$D$43, $L14, CF.data!F$4:F$43)</f>
        <v>-64174</v>
      </c>
      <c r="P14" s="190">
        <f>SUMIF(CF.data!$D$4:$D$43, $L14, CF.data!G$4:G$43)</f>
        <v>-27577</v>
      </c>
      <c r="Q14" s="190">
        <f>SUMIF(CF.data!$D$4:$D$43, $L14, CF.data!H$4:H$43)</f>
        <v>-5180</v>
      </c>
      <c r="R14" s="190">
        <f>SUMIF(CF.data!$D$4:$D$43, $L14, CF.data!I$4:I$43)</f>
        <v>-528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37184</v>
      </c>
      <c r="D15" s="123">
        <f t="shared" si="7"/>
        <v>25826</v>
      </c>
      <c r="E15" s="123">
        <f t="shared" si="7"/>
        <v>41989</v>
      </c>
      <c r="F15" s="123">
        <f t="shared" si="7"/>
        <v>719</v>
      </c>
      <c r="G15" s="123">
        <f t="shared" si="7"/>
        <v>11457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385002</v>
      </c>
      <c r="O15" s="187">
        <f t="shared" si="8"/>
        <v>-340394</v>
      </c>
      <c r="P15" s="187">
        <f t="shared" si="8"/>
        <v>-70912</v>
      </c>
      <c r="Q15" s="187">
        <f t="shared" si="8"/>
        <v>41855</v>
      </c>
      <c r="R15" s="187">
        <f t="shared" si="8"/>
        <v>-121740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106530</v>
      </c>
      <c r="D16" s="175">
        <f>SUMIF(PL.data!$D$3:$D$25, FSA!$A16, PL.data!F$3:F$25)</f>
        <v>78302</v>
      </c>
      <c r="E16" s="175">
        <f>SUMIF(PL.data!$D$3:$D$25, FSA!$A16, PL.data!G$3:G$25)</f>
        <v>102272</v>
      </c>
      <c r="F16" s="175">
        <f>SUMIF(PL.data!$D$3:$D$25, FSA!$A16, PL.data!H$3:H$25)</f>
        <v>83892</v>
      </c>
      <c r="G16" s="175">
        <f>SUMIF(PL.data!$D$3:$D$25, FSA!$A16, PL.data!I$3:I$25)</f>
        <v>44293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4230</v>
      </c>
      <c r="O16" s="190">
        <f>SUMIF(CF.data!$D$4:$D$43, $L16, CF.data!F$4:F$43)</f>
        <v>3844</v>
      </c>
      <c r="P16" s="190">
        <f>SUMIF(CF.data!$D$4:$D$43, $L16, CF.data!G$4:G$43)</f>
        <v>1098</v>
      </c>
      <c r="Q16" s="190">
        <f>SUMIF(CF.data!$D$4:$D$43, $L16, CF.data!H$4:H$43)</f>
        <v>850</v>
      </c>
      <c r="R16" s="190">
        <f>SUMIF(CF.data!$D$4:$D$43, $L16, CF.data!I$4:I$43)</f>
        <v>1419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-5478</v>
      </c>
      <c r="D17" s="123">
        <f>-SUMIF(PL.data!$D$3:$D$25, FSA!$A17, PL.data!F$3:F$25)</f>
        <v>-19809</v>
      </c>
      <c r="E17" s="123">
        <f>-SUMIF(PL.data!$D$3:$D$25, FSA!$A17, PL.data!G$3:G$25)</f>
        <v>-19700</v>
      </c>
      <c r="F17" s="123">
        <f>-SUMIF(PL.data!$D$3:$D$25, FSA!$A17, PL.data!H$3:H$25)</f>
        <v>-13588</v>
      </c>
      <c r="G17" s="123">
        <f>-SUMIF(PL.data!$D$3:$D$25, FSA!$A17, PL.data!I$3:I$25)</f>
        <v>-12396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-88562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101052</v>
      </c>
      <c r="D18" s="187">
        <f t="shared" si="9"/>
        <v>58493</v>
      </c>
      <c r="E18" s="187">
        <f t="shared" si="9"/>
        <v>82572</v>
      </c>
      <c r="F18" s="187">
        <f t="shared" si="9"/>
        <v>70304</v>
      </c>
      <c r="G18" s="187">
        <f t="shared" si="9"/>
        <v>31897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300670</v>
      </c>
      <c r="O18" s="194">
        <f t="shared" si="10"/>
        <v>-336550</v>
      </c>
      <c r="P18" s="194">
        <f t="shared" si="10"/>
        <v>-69814</v>
      </c>
      <c r="Q18" s="194">
        <f t="shared" si="10"/>
        <v>42705</v>
      </c>
      <c r="R18" s="194">
        <f t="shared" si="10"/>
        <v>-120321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-372770</v>
      </c>
      <c r="O20" s="190">
        <f>SUMIF(CF.data!$D$4:$D$43, $L20, CF.data!F$4:F$43)</f>
        <v>34447</v>
      </c>
      <c r="P20" s="190">
        <f>SUMIF(CF.data!$D$4:$D$43, $L20, CF.data!G$4:G$43)</f>
        <v>78638</v>
      </c>
      <c r="Q20" s="190">
        <f>SUMIF(CF.data!$D$4:$D$43, $L20, CF.data!H$4:H$43)</f>
        <v>-2400</v>
      </c>
      <c r="R20" s="190">
        <f>SUMIF(CF.data!$D$4:$D$43, $L20, CF.data!I$4:I$43)</f>
        <v>26700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38737</v>
      </c>
      <c r="D21" s="196">
        <f>SUMIF(CF.data!$D$4:$D$43, FSA!$A21, CF.data!F$4:F$43)</f>
        <v>46759</v>
      </c>
      <c r="E21" s="196">
        <f>SUMIF(CF.data!$D$4:$D$43, FSA!$A21, CF.data!G$4:G$43)</f>
        <v>54954</v>
      </c>
      <c r="F21" s="196">
        <f>SUMIF(CF.data!$D$4:$D$43, FSA!$A21, CF.data!H$4:H$43)</f>
        <v>62002</v>
      </c>
      <c r="G21" s="196">
        <f>SUMIF(CF.data!$D$4:$D$43, FSA!$A21, CF.data!I$4:I$43)</f>
        <v>72244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-72100</v>
      </c>
      <c r="O21" s="198">
        <f t="shared" si="11"/>
        <v>-302103</v>
      </c>
      <c r="P21" s="198">
        <f t="shared" si="11"/>
        <v>8824</v>
      </c>
      <c r="Q21" s="198">
        <f t="shared" si="11"/>
        <v>40305</v>
      </c>
      <c r="R21" s="198">
        <f t="shared" si="11"/>
        <v>-93621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107519</v>
      </c>
      <c r="O22" s="190">
        <f>SUMIF(CF.data!$D$4:$D$43, $L22, CF.data!F$4:F$43)</f>
        <v>185259</v>
      </c>
      <c r="P22" s="190">
        <f>SUMIF(CF.data!$D$4:$D$43, $L22, CF.data!G$4:G$43)</f>
        <v>15359</v>
      </c>
      <c r="Q22" s="190">
        <f>SUMIF(CF.data!$D$4:$D$43, $L22, CF.data!H$4:H$43)</f>
        <v>-50030</v>
      </c>
      <c r="R22" s="190">
        <f>SUMIF(CF.data!$D$4:$D$43, $L22, CF.data!I$4:I$43)</f>
        <v>139701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35419</v>
      </c>
      <c r="O24" s="199">
        <f t="shared" si="12"/>
        <v>-116844</v>
      </c>
      <c r="P24" s="199">
        <f t="shared" si="12"/>
        <v>24183</v>
      </c>
      <c r="Q24" s="199">
        <f t="shared" si="12"/>
        <v>-9725</v>
      </c>
      <c r="R24" s="199">
        <f t="shared" si="12"/>
        <v>46080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120004</v>
      </c>
      <c r="D25" s="196">
        <f t="shared" si="13"/>
        <v>117330</v>
      </c>
      <c r="E25" s="196">
        <f t="shared" si="13"/>
        <v>161366</v>
      </c>
      <c r="F25" s="196">
        <f t="shared" si="13"/>
        <v>204827</v>
      </c>
      <c r="G25" s="196">
        <f t="shared" si="13"/>
        <v>166270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1</v>
      </c>
      <c r="P25" s="200">
        <f>P24-CF.data!G40</f>
        <v>-1</v>
      </c>
      <c r="Q25" s="200">
        <f>Q24-CF.data!H40</f>
        <v>-1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120004</v>
      </c>
      <c r="D26" s="196">
        <f t="shared" si="14"/>
        <v>117330</v>
      </c>
      <c r="E26" s="196">
        <f t="shared" si="14"/>
        <v>161366</v>
      </c>
      <c r="F26" s="196">
        <f t="shared" si="14"/>
        <v>204827</v>
      </c>
      <c r="G26" s="196">
        <f t="shared" si="14"/>
        <v>166270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151294</v>
      </c>
      <c r="D29" s="202">
        <f>SUMIF(BS.data!$D$5:$D$116,FSA!$A29,BS.data!F$5:F$116)</f>
        <v>22349</v>
      </c>
      <c r="E29" s="202">
        <f>SUMIF(BS.data!$D$5:$D$116,FSA!$A29,BS.data!G$5:G$116)</f>
        <v>40533</v>
      </c>
      <c r="F29" s="202">
        <f>SUMIF(BS.data!$D$5:$D$116,FSA!$A29,BS.data!H$5:H$116)</f>
        <v>31010</v>
      </c>
      <c r="G29" s="202">
        <f>SUMIF(BS.data!$D$5:$D$116,FSA!$A29,BS.data!I$5:I$116)</f>
        <v>77100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136087</v>
      </c>
      <c r="D30" s="202">
        <f>SUMIF(BS.data!$D$5:$D$116,FSA!$A30,BS.data!F$5:F$116)</f>
        <v>99000</v>
      </c>
      <c r="E30" s="202">
        <f>SUMIF(BS.data!$D$5:$D$116,FSA!$A30,BS.data!G$5:G$116)</f>
        <v>158001</v>
      </c>
      <c r="F30" s="202">
        <f>SUMIF(BS.data!$D$5:$D$116,FSA!$A30,BS.data!H$5:H$116)</f>
        <v>191449</v>
      </c>
      <c r="G30" s="202">
        <f>SUMIF(BS.data!$D$5:$D$116,FSA!$A30,BS.data!I$5:I$116)</f>
        <v>274825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0.17247920937582384</v>
      </c>
      <c r="P30" s="204">
        <f t="shared" si="17"/>
        <v>1.1758832896314009</v>
      </c>
      <c r="Q30" s="204">
        <f t="shared" si="17"/>
        <v>-0.43793323497101599</v>
      </c>
      <c r="R30" s="204">
        <f t="shared" si="17"/>
        <v>0.20562473687920169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7514812</v>
      </c>
      <c r="D31" s="202">
        <f>SUMIF(BS.data!$D$5:$D$116,FSA!$A31,BS.data!F$5:F$116)</f>
        <v>8449154</v>
      </c>
      <c r="E31" s="202">
        <f>SUMIF(BS.data!$D$5:$D$116,FSA!$A31,BS.data!G$5:G$116)</f>
        <v>7372509</v>
      </c>
      <c r="F31" s="202">
        <f>SUMIF(BS.data!$D$5:$D$116,FSA!$A31,BS.data!H$5:H$116)</f>
        <v>7265554</v>
      </c>
      <c r="G31" s="202">
        <f>SUMIF(BS.data!$D$5:$D$116,FSA!$A31,BS.data!I$5:I$116)</f>
        <v>7211161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0.32447577853017218</v>
      </c>
      <c r="O31" s="205">
        <f t="shared" si="18"/>
        <v>0.13464000363438547</v>
      </c>
      <c r="P31" s="205">
        <f t="shared" si="18"/>
        <v>0.15764345872744287</v>
      </c>
      <c r="Q31" s="205">
        <f t="shared" si="18"/>
        <v>0.21783258945154671</v>
      </c>
      <c r="R31" s="205">
        <f t="shared" si="18"/>
        <v>0.10827369304217231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801303</v>
      </c>
      <c r="D32" s="202">
        <f>SUMIF(BS.data!$D$5:$D$116,FSA!$A32,BS.data!F$5:F$116)</f>
        <v>96548</v>
      </c>
      <c r="E32" s="202">
        <f>SUMIF(BS.data!$D$5:$D$116,FSA!$A32,BS.data!G$5:G$116)</f>
        <v>108007</v>
      </c>
      <c r="F32" s="202">
        <f>SUMIF(BS.data!$D$5:$D$116,FSA!$A32,BS.data!H$5:H$116)</f>
        <v>23241</v>
      </c>
      <c r="G32" s="202">
        <f>SUMIF(BS.data!$D$5:$D$116,FSA!$A32,BS.data!I$5:I$116)</f>
        <v>192589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0.16389936368193112</v>
      </c>
      <c r="O32" s="206">
        <f t="shared" si="19"/>
        <v>0.13667386166270806</v>
      </c>
      <c r="P32" s="206">
        <f t="shared" si="19"/>
        <v>8.63878830187952E-2</v>
      </c>
      <c r="Q32" s="206">
        <f t="shared" si="19"/>
        <v>0.19509228515531984</v>
      </c>
      <c r="R32" s="206">
        <f t="shared" si="19"/>
        <v>0.13135742856397978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35016</v>
      </c>
      <c r="D33" s="202">
        <f>SUMIF(BS.data!$D$5:$D$116,FSA!$A33,BS.data!F$5:F$116)</f>
        <v>105939</v>
      </c>
      <c r="E33" s="202">
        <f>SUMIF(BS.data!$D$5:$D$116,FSA!$A33,BS.data!G$5:G$116)</f>
        <v>48566</v>
      </c>
      <c r="F33" s="202">
        <f>SUMIF(BS.data!$D$5:$D$116,FSA!$A33,BS.data!H$5:H$116)</f>
        <v>6781</v>
      </c>
      <c r="G33" s="202">
        <f>SUMIF(BS.data!$D$5:$D$116,FSA!$A33,BS.data!I$5:I$116)</f>
        <v>10621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-7.6005796380949515E-3</v>
      </c>
      <c r="O33" s="205">
        <f t="shared" si="20"/>
        <v>8.8042988256974347E-2</v>
      </c>
      <c r="P33" s="205">
        <f t="shared" si="20"/>
        <v>5.6691814013846389E-2</v>
      </c>
      <c r="Q33" s="205">
        <f t="shared" si="20"/>
        <v>0.10426536673086338</v>
      </c>
      <c r="R33" s="205">
        <f t="shared" si="20"/>
        <v>8.4493155619881133E-2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386343</v>
      </c>
      <c r="D34" s="202">
        <f>SUMIF(BS.data!$D$5:$D$116,FSA!$A34,BS.data!F$5:F$116)</f>
        <v>511977</v>
      </c>
      <c r="E34" s="202">
        <f>SUMIF(BS.data!$D$5:$D$116,FSA!$A34,BS.data!G$5:G$116)</f>
        <v>418624</v>
      </c>
      <c r="F34" s="202">
        <f>SUMIF(BS.data!$D$5:$D$116,FSA!$A34,BS.data!H$5:H$116)</f>
        <v>264858</v>
      </c>
      <c r="G34" s="202">
        <f>SUMIF(BS.data!$D$5:$D$116,FSA!$A34,BS.data!I$5:I$116)</f>
        <v>223445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3.0454492984464194E-2</v>
      </c>
      <c r="P34" s="207">
        <f t="shared" si="21"/>
        <v>3.1243867487889571E-2</v>
      </c>
      <c r="Q34" s="207">
        <f t="shared" si="21"/>
        <v>2.5991128485472671E-2</v>
      </c>
      <c r="R34" s="207">
        <f t="shared" si="21"/>
        <v>2.094226365485222E-2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654039</v>
      </c>
      <c r="D35" s="202">
        <f>SUMIF(BS.data!$D$5:$D$116,FSA!$A35,BS.data!F$5:F$116)</f>
        <v>765067</v>
      </c>
      <c r="E35" s="202">
        <f>SUMIF(BS.data!$D$5:$D$116,FSA!$A35,BS.data!G$5:G$116)</f>
        <v>858471</v>
      </c>
      <c r="F35" s="202">
        <f>SUMIF(BS.data!$D$5:$D$116,FSA!$A35,BS.data!H$5:H$116)</f>
        <v>749428</v>
      </c>
      <c r="G35" s="202">
        <f>SUMIF(BS.data!$D$5:$D$116,FSA!$A35,BS.data!I$5:I$116)</f>
        <v>745660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49.976734691024816</v>
      </c>
      <c r="P35" s="131">
        <f t="shared" si="22"/>
        <v>25.109523995622947</v>
      </c>
      <c r="Q35" s="131">
        <f t="shared" si="22"/>
        <v>60.743638905874668</v>
      </c>
      <c r="R35" s="131">
        <f t="shared" si="22"/>
        <v>67.227166899855661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1290650</v>
      </c>
      <c r="D36" s="202">
        <f>SUMIF(BS.data!$D$5:$D$116,FSA!$A36,BS.data!F$5:F$116)</f>
        <v>1301771</v>
      </c>
      <c r="E36" s="202">
        <f>SUMIF(BS.data!$D$5:$D$116,FSA!$A36,BS.data!G$5:G$116)</f>
        <v>1280758</v>
      </c>
      <c r="F36" s="202">
        <f>SUMIF(BS.data!$D$5:$D$116,FSA!$A36,BS.data!H$5:H$116)</f>
        <v>1237290</v>
      </c>
      <c r="G36" s="202">
        <f>SUMIF(BS.data!$D$5:$D$116,FSA!$A36,BS.data!I$5:I$116)</f>
        <v>1165718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3921.7801389990077</v>
      </c>
      <c r="P36" s="131">
        <f t="shared" si="23"/>
        <v>1835.1004586712834</v>
      </c>
      <c r="Q36" s="131">
        <f t="shared" si="23"/>
        <v>3253.116792458804</v>
      </c>
      <c r="R36" s="131">
        <f t="shared" si="23"/>
        <v>2340.6800617861459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47590</v>
      </c>
      <c r="D37" s="202">
        <f>SUMIF(BS.data!$D$5:$D$116,FSA!$A37,BS.data!F$5:F$116)</f>
        <v>47569</v>
      </c>
      <c r="E37" s="202">
        <f>SUMIF(BS.data!$D$5:$D$116,FSA!$A37,BS.data!G$5:G$116)</f>
        <v>47569</v>
      </c>
      <c r="F37" s="202">
        <f>SUMIF(BS.data!$D$5:$D$116,FSA!$A37,BS.data!H$5:H$116)</f>
        <v>47569</v>
      </c>
      <c r="G37" s="202">
        <f>SUMIF(BS.data!$D$5:$D$116,FSA!$A37,BS.data!I$5:I$116)</f>
        <v>47569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126.10869073595708</v>
      </c>
      <c r="P37" s="131">
        <f t="shared" si="24"/>
        <v>67.771302125636652</v>
      </c>
      <c r="Q37" s="131">
        <f t="shared" si="24"/>
        <v>69.643245948592053</v>
      </c>
      <c r="R37" s="131">
        <f t="shared" si="24"/>
        <v>46.171498194434108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11017134</v>
      </c>
      <c r="D38" s="208">
        <f t="shared" si="25"/>
        <v>11399374</v>
      </c>
      <c r="E38" s="208">
        <f t="shared" si="25"/>
        <v>10333038</v>
      </c>
      <c r="F38" s="208">
        <f t="shared" si="25"/>
        <v>9817180</v>
      </c>
      <c r="G38" s="208">
        <f t="shared" si="25"/>
        <v>9948688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7134154</v>
      </c>
      <c r="O38" s="209">
        <f t="shared" si="26"/>
        <v>6890366</v>
      </c>
      <c r="P38" s="209">
        <f t="shared" si="26"/>
        <v>7081236</v>
      </c>
      <c r="Q38" s="209">
        <f t="shared" si="26"/>
        <v>6707022</v>
      </c>
      <c r="R38" s="209">
        <f t="shared" si="26"/>
        <v>7036223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8.1683512586971894</v>
      </c>
      <c r="P39" s="133">
        <f t="shared" si="27"/>
        <v>3.7398743203684948</v>
      </c>
      <c r="Q39" s="133">
        <f t="shared" si="27"/>
        <v>6.5664750290028175</v>
      </c>
      <c r="R39" s="133">
        <f t="shared" si="27"/>
        <v>5.4287524006879533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66595</v>
      </c>
      <c r="D40" s="202">
        <f>SUMIF(BS.data!$D$5:$D$116,FSA!$A40,BS.data!F$5:F$116)</f>
        <v>446742</v>
      </c>
      <c r="E40" s="202">
        <f>SUMIF(BS.data!$D$5:$D$116,FSA!$A40,BS.data!G$5:G$116)</f>
        <v>137561</v>
      </c>
      <c r="F40" s="202">
        <f>SUMIF(BS.data!$D$5:$D$116,FSA!$A40,BS.data!H$5:H$116)</f>
        <v>175813</v>
      </c>
      <c r="G40" s="202">
        <f>SUMIF(BS.data!$D$5:$D$116,FSA!$A40,BS.data!I$5:I$116)</f>
        <v>109750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0.66228980555241601</v>
      </c>
      <c r="P40" s="210">
        <f t="shared" si="28"/>
        <v>1.4465851109513195</v>
      </c>
      <c r="Q40" s="210">
        <f t="shared" si="28"/>
        <v>0.83389832123930918</v>
      </c>
      <c r="R40" s="210">
        <f t="shared" si="28"/>
        <v>1.0534987815271526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67780</v>
      </c>
      <c r="D41" s="202">
        <f>SUMIF(BS.data!$D$5:$D$116,FSA!$A41,BS.data!F$5:F$116)</f>
        <v>74245</v>
      </c>
      <c r="E41" s="202">
        <f>SUMIF(BS.data!$D$5:$D$116,FSA!$A41,BS.data!G$5:G$116)</f>
        <v>65727</v>
      </c>
      <c r="F41" s="202">
        <f>SUMIF(BS.data!$D$5:$D$116,FSA!$A41,BS.data!H$5:H$116)</f>
        <v>48548</v>
      </c>
      <c r="G41" s="202">
        <f>SUMIF(BS.data!$D$5:$D$116,FSA!$A41,BS.data!I$5:I$116)</f>
        <v>176059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11.506544130934248</v>
      </c>
      <c r="O41" s="137">
        <f t="shared" si="29"/>
        <v>1.3724416689835113</v>
      </c>
      <c r="P41" s="137">
        <f t="shared" si="29"/>
        <v>0.50181970375222917</v>
      </c>
      <c r="Q41" s="137">
        <f t="shared" si="29"/>
        <v>8.3545692074449215E-2</v>
      </c>
      <c r="R41" s="137">
        <f t="shared" si="29"/>
        <v>7.3085654171972762E-3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5042</v>
      </c>
      <c r="D42" s="202">
        <f>SUMIF(BS.data!$D$5:$D$116,FSA!$A42,BS.data!F$5:F$116)</f>
        <v>1339288</v>
      </c>
      <c r="E42" s="202">
        <f>SUMIF(BS.data!$D$5:$D$116,FSA!$A42,BS.data!G$5:G$116)</f>
        <v>402559</v>
      </c>
      <c r="F42" s="202">
        <f>SUMIF(BS.data!$D$5:$D$116,FSA!$A42,BS.data!H$5:H$116)</f>
        <v>555642</v>
      </c>
      <c r="G42" s="202">
        <f>SUMIF(BS.data!$D$5:$D$116,FSA!$A42,BS.data!I$5:I$116)</f>
        <v>367164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0.60876886999252922</v>
      </c>
      <c r="O42" s="138">
        <f t="shared" si="30"/>
        <v>7.4754183911553973E-2</v>
      </c>
      <c r="P42" s="138">
        <f t="shared" si="30"/>
        <v>1.4763448619965267E-2</v>
      </c>
      <c r="Q42" s="138">
        <f t="shared" si="30"/>
        <v>4.9338126179876525E-3</v>
      </c>
      <c r="R42" s="138">
        <f t="shared" si="30"/>
        <v>4.1713311049366281E-4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1213647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4872038</v>
      </c>
      <c r="D44" s="202">
        <f>SUMIF(BS.data!$D$5:$D$116,FSA!$A44,BS.data!F$5:F$116)</f>
        <v>4748986</v>
      </c>
      <c r="E44" s="202">
        <f>SUMIF(BS.data!$D$5:$D$116,FSA!$A44,BS.data!G$5:G$116)</f>
        <v>4953261</v>
      </c>
      <c r="F44" s="202">
        <f>SUMIF(BS.data!$D$5:$D$116,FSA!$A44,BS.data!H$5:H$116)</f>
        <v>4250376</v>
      </c>
      <c r="G44" s="202">
        <f>SUMIF(BS.data!$D$5:$D$116,FSA!$A44,BS.data!I$5:I$116)</f>
        <v>4346828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19394</v>
      </c>
      <c r="D45" s="202">
        <f>SUMIF(BS.data!$D$5:$D$116,FSA!$A45,BS.data!F$5:F$116)</f>
        <v>24846</v>
      </c>
      <c r="E45" s="202">
        <f>SUMIF(BS.data!$D$5:$D$116,FSA!$A45,BS.data!G$5:G$116)</f>
        <v>30449</v>
      </c>
      <c r="F45" s="202">
        <f>SUMIF(BS.data!$D$5:$D$116,FSA!$A45,BS.data!H$5:H$116)</f>
        <v>24574</v>
      </c>
      <c r="G45" s="202">
        <f>SUMIF(BS.data!$D$5:$D$116,FSA!$A45,BS.data!I$5:I$116)</f>
        <v>15694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0.14200926167645772</v>
      </c>
      <c r="O45" s="136">
        <f t="shared" si="31"/>
        <v>0.11449359219631576</v>
      </c>
      <c r="P45" s="136">
        <f t="shared" si="31"/>
        <v>0.11912063883704366</v>
      </c>
      <c r="Q45" s="136">
        <f t="shared" si="31"/>
        <v>0.10560357936682242</v>
      </c>
      <c r="R45" s="136">
        <f t="shared" si="31"/>
        <v>0.13704199423825877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173479</v>
      </c>
      <c r="D46" s="202">
        <f>SUMIF(BS.data!$D$5:$D$116,FSA!$A46,BS.data!F$5:F$116)</f>
        <v>95943</v>
      </c>
      <c r="E46" s="202">
        <f>SUMIF(BS.data!$D$5:$D$116,FSA!$A46,BS.data!G$5:G$116)</f>
        <v>136502</v>
      </c>
      <c r="F46" s="202">
        <f>SUMIF(BS.data!$D$5:$D$116,FSA!$A46,BS.data!H$5:H$116)</f>
        <v>115497</v>
      </c>
      <c r="G46" s="202">
        <f>SUMIF(BS.data!$D$5:$D$116,FSA!$A46,BS.data!I$5:I$116)</f>
        <v>286848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0.61116880362972958</v>
      </c>
      <c r="O46" s="137">
        <f t="shared" si="32"/>
        <v>0.60021533904669655</v>
      </c>
      <c r="P46" s="137">
        <f t="shared" si="32"/>
        <v>0.69548043558911465</v>
      </c>
      <c r="Q46" s="137">
        <f t="shared" si="32"/>
        <v>0.78175876729297211</v>
      </c>
      <c r="R46" s="137">
        <f t="shared" si="32"/>
        <v>0.7733629966695591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420000</v>
      </c>
      <c r="D47" s="202">
        <f>SUMIF(BS.data!$D$5:$D$116,FSA!$A47,BS.data!F$5:F$116)</f>
        <v>393600</v>
      </c>
      <c r="E47" s="202">
        <f>SUMIF(BS.data!$D$5:$D$116,FSA!$A47,BS.data!G$5:G$116)</f>
        <v>368400</v>
      </c>
      <c r="F47" s="202">
        <f>SUMIF(BS.data!$D$5:$D$116,FSA!$A47,BS.data!H$5:H$116)</f>
        <v>339375</v>
      </c>
      <c r="G47" s="202">
        <f>SUMIF(BS.data!$D$5:$D$116,FSA!$A47,BS.data!I$5:I$116)</f>
        <v>307725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4.945493483550548</v>
      </c>
      <c r="O47" s="211">
        <f t="shared" si="33"/>
        <v>4.1723600102275631</v>
      </c>
      <c r="P47" s="211">
        <f t="shared" si="33"/>
        <v>3.128924308714351</v>
      </c>
      <c r="Q47" s="211">
        <f t="shared" si="33"/>
        <v>2.2207619112714632</v>
      </c>
      <c r="R47" s="211">
        <f t="shared" si="33"/>
        <v>3.5759487580441451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593479</v>
      </c>
      <c r="D48" s="208">
        <f t="shared" si="34"/>
        <v>489543</v>
      </c>
      <c r="E48" s="208">
        <f t="shared" si="34"/>
        <v>504902</v>
      </c>
      <c r="F48" s="208">
        <f t="shared" si="34"/>
        <v>454872</v>
      </c>
      <c r="G48" s="208">
        <f t="shared" si="34"/>
        <v>594573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4.945493483550548</v>
      </c>
      <c r="O48" s="174">
        <f t="shared" si="35"/>
        <v>4.1723600102275631</v>
      </c>
      <c r="P48" s="174">
        <f t="shared" si="35"/>
        <v>3.128924308714351</v>
      </c>
      <c r="Q48" s="174">
        <f t="shared" si="35"/>
        <v>2.2207619112714632</v>
      </c>
      <c r="R48" s="174">
        <f t="shared" si="35"/>
        <v>3.5759487580441451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6837975</v>
      </c>
      <c r="D49" s="208">
        <f t="shared" si="36"/>
        <v>7123650</v>
      </c>
      <c r="E49" s="208">
        <f t="shared" si="36"/>
        <v>6094459</v>
      </c>
      <c r="F49" s="208">
        <f t="shared" si="36"/>
        <v>5509825</v>
      </c>
      <c r="G49" s="208">
        <f t="shared" si="36"/>
        <v>5610068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-9.3769113987184037E-3</v>
      </c>
      <c r="O49" s="136">
        <f t="shared" si="37"/>
        <v>0.1543929746722964</v>
      </c>
      <c r="P49" s="136">
        <f t="shared" si="37"/>
        <v>0.20973575070013586</v>
      </c>
      <c r="Q49" s="136">
        <f t="shared" si="37"/>
        <v>0.24065671221794263</v>
      </c>
      <c r="R49" s="136">
        <f t="shared" si="37"/>
        <v>0.17987698735058605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1.3997647768497286</v>
      </c>
      <c r="O50" s="136">
        <f t="shared" si="38"/>
        <v>-0.56424052636847022</v>
      </c>
      <c r="P50" s="136">
        <f t="shared" si="38"/>
        <v>-8.5828537023026244E-2</v>
      </c>
      <c r="Q50" s="136">
        <f t="shared" si="38"/>
        <v>0.10340271548919257</v>
      </c>
      <c r="R50" s="136">
        <f t="shared" si="38"/>
        <v>-0.20386394942252675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3593776</v>
      </c>
      <c r="D51" s="202">
        <f>SUMIF(BS.data!$D$5:$D$116,FSA!$A51,BS.data!F$5:F$116)</f>
        <v>3593776</v>
      </c>
      <c r="E51" s="202">
        <f>SUMIF(BS.data!$D$5:$D$116,FSA!$A51,BS.data!G$5:G$116)</f>
        <v>3593776</v>
      </c>
      <c r="F51" s="202">
        <f>SUMIF(BS.data!$D$5:$D$116,FSA!$A51,BS.data!H$5:H$116)</f>
        <v>3593776</v>
      </c>
      <c r="G51" s="202">
        <f>SUMIF(BS.data!$D$5:$D$116,FSA!$A51,BS.data!I$5:I$116)</f>
        <v>3593776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0.64872051075101222</v>
      </c>
      <c r="O51" s="136">
        <f t="shared" si="39"/>
        <v>-0.69533013443150038</v>
      </c>
      <c r="P51" s="136">
        <f t="shared" si="39"/>
        <v>-0.14044705705265575</v>
      </c>
      <c r="Q51" s="136">
        <f t="shared" si="39"/>
        <v>9.2014896498355578E-2</v>
      </c>
      <c r="R51" s="136">
        <f t="shared" si="39"/>
        <v>-0.20475198167424352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293194</v>
      </c>
      <c r="D52" s="202">
        <f>SUMIF(BS.data!$D$5:$D$116,FSA!$A52,BS.data!F$5:F$116)</f>
        <v>373548</v>
      </c>
      <c r="E52" s="202">
        <f>SUMIF(BS.data!$D$5:$D$116,FSA!$A52,BS.data!G$5:G$116)</f>
        <v>425601</v>
      </c>
      <c r="F52" s="202">
        <f>SUMIF(BS.data!$D$5:$D$116,FSA!$A52,BS.data!H$5:H$116)</f>
        <v>491412</v>
      </c>
      <c r="G52" s="202">
        <f>SUMIF(BS.data!$D$5:$D$116,FSA!$A52,BS.data!I$5:I$116)</f>
        <v>513466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0.50662281226462946</v>
      </c>
      <c r="O52" s="136">
        <f t="shared" si="40"/>
        <v>-0.68747791307403028</v>
      </c>
      <c r="P52" s="136">
        <f t="shared" si="40"/>
        <v>-0.13827237760991243</v>
      </c>
      <c r="Q52" s="136">
        <f t="shared" si="40"/>
        <v>9.388355405476706E-2</v>
      </c>
      <c r="R52" s="136">
        <f t="shared" si="40"/>
        <v>-0.20236539499775469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292187</v>
      </c>
      <c r="D53" s="202">
        <f>SUMIF(BS.data!$D$5:$D$116,FSA!$A53,BS.data!F$5:F$116)</f>
        <v>308400</v>
      </c>
      <c r="E53" s="202">
        <f>SUMIF(BS.data!$D$5:$D$116,FSA!$A53,BS.data!G$5:G$116)</f>
        <v>219200</v>
      </c>
      <c r="F53" s="202">
        <f>SUMIF(BS.data!$D$5:$D$116,FSA!$A53,BS.data!H$5:H$116)</f>
        <v>222166</v>
      </c>
      <c r="G53" s="202">
        <f>SUMIF(BS.data!$D$5:$D$116,FSA!$A53,BS.data!I$5:I$116)</f>
        <v>231377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0.12435035900496078</v>
      </c>
      <c r="O53" s="172">
        <f t="shared" si="41"/>
        <v>0.10273149437376751</v>
      </c>
      <c r="P53" s="172">
        <f t="shared" si="41"/>
        <v>0.10644128497248538</v>
      </c>
      <c r="Q53" s="172">
        <f t="shared" si="41"/>
        <v>9.5516676445007026E-2</v>
      </c>
      <c r="R53" s="172">
        <f t="shared" si="41"/>
        <v>0.12052500693263105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4179157</v>
      </c>
      <c r="D54" s="212">
        <f t="shared" si="42"/>
        <v>4275724</v>
      </c>
      <c r="E54" s="212">
        <f t="shared" si="42"/>
        <v>4238577</v>
      </c>
      <c r="F54" s="212">
        <f t="shared" si="42"/>
        <v>4307354</v>
      </c>
      <c r="G54" s="212">
        <f t="shared" si="42"/>
        <v>4338619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11017132</v>
      </c>
      <c r="D55" s="208">
        <f t="shared" si="43"/>
        <v>11399374</v>
      </c>
      <c r="E55" s="208">
        <f t="shared" si="43"/>
        <v>10333036</v>
      </c>
      <c r="F55" s="208">
        <f t="shared" si="43"/>
        <v>9817179</v>
      </c>
      <c r="G55" s="208">
        <f t="shared" si="43"/>
        <v>9948687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0.10580722380135515</v>
      </c>
      <c r="O55" s="137">
        <f t="shared" si="44"/>
        <v>0.10926664115831611</v>
      </c>
      <c r="P55" s="137">
        <f t="shared" si="44"/>
        <v>0.10955775959714782</v>
      </c>
      <c r="Q55" s="137">
        <f t="shared" si="44"/>
        <v>9.8404263963444843E-2</v>
      </c>
      <c r="R55" s="137">
        <f t="shared" si="44"/>
        <v>0.1192713626156157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2</v>
      </c>
      <c r="D56" s="191">
        <f t="shared" si="45"/>
        <v>0</v>
      </c>
      <c r="E56" s="191">
        <f t="shared" si="45"/>
        <v>2</v>
      </c>
      <c r="F56" s="191">
        <f t="shared" si="45"/>
        <v>1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3.6847521749275023</v>
      </c>
      <c r="O56" s="211">
        <f t="shared" si="46"/>
        <v>3.9818801670502002</v>
      </c>
      <c r="P56" s="211">
        <f t="shared" si="46"/>
        <v>2.8777375655342512</v>
      </c>
      <c r="Q56" s="211">
        <f t="shared" si="46"/>
        <v>2.0693658550874638</v>
      </c>
      <c r="R56" s="211">
        <f t="shared" si="46"/>
        <v>3.1122451434413905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3.6847521749275023</v>
      </c>
      <c r="O57" s="211">
        <f t="shared" si="47"/>
        <v>3.9818801670502002</v>
      </c>
      <c r="P57" s="211">
        <f t="shared" si="47"/>
        <v>2.8777375655342512</v>
      </c>
      <c r="Q57" s="211">
        <f t="shared" si="47"/>
        <v>2.0693658550874638</v>
      </c>
      <c r="R57" s="211">
        <f t="shared" si="47"/>
        <v>3.1122451434413905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-1.2585230163845449E-2</v>
      </c>
      <c r="O58" s="136">
        <f t="shared" si="48"/>
        <v>0.16177861873226113</v>
      </c>
      <c r="P58" s="136">
        <f t="shared" si="48"/>
        <v>0.22804278494042454</v>
      </c>
      <c r="Q58" s="136">
        <f t="shared" si="48"/>
        <v>0.25826330267870201</v>
      </c>
      <c r="R58" s="136">
        <f t="shared" si="48"/>
        <v>0.20667744983796257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1.8786955685968543</v>
      </c>
      <c r="O59" s="136">
        <f t="shared" si="49"/>
        <v>-0.59123190794402325</v>
      </c>
      <c r="P59" s="136">
        <f t="shared" si="49"/>
        <v>-9.3320182871811E-2</v>
      </c>
      <c r="Q59" s="136">
        <f t="shared" si="49"/>
        <v>0.11096772062605281</v>
      </c>
      <c r="R59" s="136">
        <f t="shared" si="49"/>
        <v>-0.23423830808563925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0.87068082363716548</v>
      </c>
      <c r="O60" s="136">
        <f t="shared" si="50"/>
        <v>-0.72859240486821319</v>
      </c>
      <c r="P60" s="136">
        <f t="shared" si="50"/>
        <v>-0.15270614532839186</v>
      </c>
      <c r="Q60" s="136">
        <f t="shared" si="50"/>
        <v>9.8746761917793996E-2</v>
      </c>
      <c r="R60" s="136">
        <f t="shared" si="50"/>
        <v>-0.23525865117600339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0.6799642683492203</v>
      </c>
      <c r="O61" s="136">
        <f t="shared" si="51"/>
        <v>-0.72036455947636313</v>
      </c>
      <c r="P61" s="136">
        <f t="shared" si="51"/>
        <v>-0.15034164640619851</v>
      </c>
      <c r="Q61" s="136">
        <f t="shared" si="51"/>
        <v>0.10075213158999863</v>
      </c>
      <c r="R61" s="136">
        <f t="shared" si="51"/>
        <v>-0.23251647912064977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2.6659777580946757</v>
      </c>
      <c r="O64" s="211">
        <f t="shared" si="52"/>
        <v>1.0543371081961335</v>
      </c>
      <c r="P64" s="211">
        <f t="shared" si="52"/>
        <v>2.2996563870939859</v>
      </c>
      <c r="Q64" s="211">
        <f t="shared" si="52"/>
        <v>3.6030524722502522</v>
      </c>
      <c r="R64" s="211">
        <f t="shared" si="52"/>
        <v>1.6429782103479005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3.936751632057212</v>
      </c>
      <c r="O65" s="216">
        <f t="shared" si="53"/>
        <v>1.7529207876415573</v>
      </c>
      <c r="P65" s="216">
        <f t="shared" si="53"/>
        <v>3.4872603894279601</v>
      </c>
      <c r="Q65" s="216">
        <f t="shared" si="53"/>
        <v>5.1671796165489408</v>
      </c>
      <c r="R65" s="216">
        <f t="shared" si="53"/>
        <v>2.9053451921228746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0.82774630884947531</v>
      </c>
      <c r="O66" s="140">
        <f t="shared" si="54"/>
        <v>2.0358949056371038</v>
      </c>
      <c r="P66" s="140">
        <f t="shared" si="54"/>
        <v>3.3179092063214113</v>
      </c>
      <c r="Q66" s="140">
        <f t="shared" si="54"/>
        <v>3.0473937194905267</v>
      </c>
      <c r="R66" s="140">
        <f t="shared" si="54"/>
        <v>4.0187986903014563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-2.7857544234749119</v>
      </c>
      <c r="P67" s="211">
        <f t="shared" si="55"/>
        <v>5.1459965853872081E-2</v>
      </c>
      <c r="Q67" s="211">
        <f t="shared" si="55"/>
        <v>1.8797014981203359</v>
      </c>
      <c r="R67" s="211">
        <f t="shared" si="55"/>
        <v>-2.4213616348650784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131045</v>
      </c>
      <c r="O74" s="218">
        <f t="shared" si="56"/>
        <v>37282</v>
      </c>
      <c r="P74" s="218">
        <f t="shared" si="56"/>
        <v>192194</v>
      </c>
      <c r="Q74" s="218">
        <f t="shared" si="56"/>
        <v>144810</v>
      </c>
      <c r="R74" s="218">
        <f t="shared" si="56"/>
        <v>92758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403866.81740503001</v>
      </c>
      <c r="O75" s="219">
        <f t="shared" si="57"/>
        <v>276901.35913275194</v>
      </c>
      <c r="P75" s="219">
        <f t="shared" si="57"/>
        <v>1219168.8862415357</v>
      </c>
      <c r="Q75" s="219">
        <f t="shared" si="57"/>
        <v>664776.56242621411</v>
      </c>
      <c r="R75" s="219">
        <f t="shared" si="57"/>
        <v>856699.327359888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0.44840576660002102</v>
      </c>
      <c r="O76" s="138">
        <f t="shared" si="58"/>
        <v>0.67744670542635654</v>
      </c>
      <c r="P76" s="138">
        <f t="shared" si="58"/>
        <v>0.34731344195934327</v>
      </c>
      <c r="Q76" s="138">
        <f t="shared" si="58"/>
        <v>0.36681795524306732</v>
      </c>
      <c r="R76" s="138">
        <f t="shared" si="58"/>
        <v>0.32318625912981291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106530</v>
      </c>
      <c r="F4" s="264">
        <v>78302</v>
      </c>
      <c r="G4" s="264">
        <v>102272</v>
      </c>
      <c r="H4" s="264">
        <v>83892</v>
      </c>
      <c r="I4" s="264">
        <v>44293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38737</v>
      </c>
      <c r="F6" s="264">
        <v>46759</v>
      </c>
      <c r="G6" s="264">
        <v>54954</v>
      </c>
      <c r="H6" s="264">
        <v>62002</v>
      </c>
      <c r="I6" s="264">
        <v>72244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-26107</v>
      </c>
      <c r="F7" s="264">
        <v>153</v>
      </c>
      <c r="G7" s="264">
        <v>89</v>
      </c>
      <c r="H7" s="264">
        <v>2</v>
      </c>
      <c r="I7" s="264">
        <v>-4073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>
        <v>-154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-36644</v>
      </c>
      <c r="F9" s="264">
        <v>-25346</v>
      </c>
      <c r="G9" s="264">
        <v>-38762</v>
      </c>
      <c r="H9" s="264">
        <v>-854</v>
      </c>
      <c r="I9" s="264">
        <v>-10008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30483</v>
      </c>
      <c r="F10" s="264">
        <v>66934</v>
      </c>
      <c r="G10" s="264">
        <v>46273</v>
      </c>
      <c r="H10" s="264">
        <v>39640</v>
      </c>
      <c r="I10" s="264">
        <v>57229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112999</v>
      </c>
      <c r="F12" s="301">
        <v>166802</v>
      </c>
      <c r="G12" s="301">
        <v>164826</v>
      </c>
      <c r="H12" s="301">
        <v>184681</v>
      </c>
      <c r="I12" s="301">
        <v>159532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1146961</v>
      </c>
      <c r="F13" s="264">
        <v>491205</v>
      </c>
      <c r="G13" s="264">
        <v>-183411</v>
      </c>
      <c r="H13" s="264">
        <v>313796</v>
      </c>
      <c r="I13" s="264">
        <v>-83615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-577593</v>
      </c>
      <c r="F14" s="264">
        <v>-860977</v>
      </c>
      <c r="G14" s="264">
        <v>1073085</v>
      </c>
      <c r="H14" s="264">
        <v>103116</v>
      </c>
      <c r="I14" s="264">
        <v>58738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170626</v>
      </c>
      <c r="F15" s="264">
        <v>89540</v>
      </c>
      <c r="G15" s="264">
        <v>-1083880</v>
      </c>
      <c r="H15" s="264">
        <v>-520583</v>
      </c>
      <c r="I15" s="264">
        <v>-199462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96302</v>
      </c>
      <c r="F16" s="264">
        <v>-71548</v>
      </c>
      <c r="G16" s="264">
        <v>44975</v>
      </c>
      <c r="H16" s="264">
        <v>41238</v>
      </c>
      <c r="I16" s="264">
        <v>-3873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-32307</v>
      </c>
      <c r="F18" s="264">
        <v>-72963</v>
      </c>
      <c r="G18" s="264">
        <v>-45686</v>
      </c>
      <c r="H18" s="264">
        <v>-53467</v>
      </c>
      <c r="I18" s="264">
        <v>-35428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-86257</v>
      </c>
      <c r="F19" s="264">
        <v>-18257</v>
      </c>
      <c r="G19" s="264">
        <v>-13244</v>
      </c>
      <c r="H19" s="264">
        <v>-21746</v>
      </c>
      <c r="I19" s="264">
        <v>-17154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>
        <v>210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>
        <v>-22</v>
      </c>
      <c r="G21" s="264"/>
      <c r="H21" s="264"/>
      <c r="I21" s="264">
        <v>-160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830731</v>
      </c>
      <c r="F22" s="301">
        <v>-276220</v>
      </c>
      <c r="G22" s="301">
        <v>-43335</v>
      </c>
      <c r="H22" s="301">
        <v>47036</v>
      </c>
      <c r="I22" s="301">
        <v>-121212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-444981</v>
      </c>
      <c r="F24" s="264">
        <v>-64174</v>
      </c>
      <c r="G24" s="264">
        <v>-27577</v>
      </c>
      <c r="H24" s="264">
        <v>-5225</v>
      </c>
      <c r="I24" s="264">
        <v>-528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-748</v>
      </c>
      <c r="F25" s="264"/>
      <c r="G25" s="264"/>
      <c r="H25" s="264">
        <v>45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-372770</v>
      </c>
      <c r="F26" s="264"/>
      <c r="G26" s="264"/>
      <c r="H26" s="264">
        <v>-200</v>
      </c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>
        <v>12100</v>
      </c>
      <c r="G27" s="264">
        <v>6000</v>
      </c>
      <c r="H27" s="264">
        <v>-2200</v>
      </c>
      <c r="I27" s="264">
        <v>14500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>
        <v>-82500</v>
      </c>
      <c r="G28" s="264">
        <v>-110050</v>
      </c>
      <c r="H28" s="264"/>
      <c r="I28" s="264">
        <v>-64300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>
        <v>104847</v>
      </c>
      <c r="G29" s="264">
        <v>182688</v>
      </c>
      <c r="H29" s="264"/>
      <c r="I29" s="264">
        <v>76500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4230</v>
      </c>
      <c r="F30" s="264">
        <v>3844</v>
      </c>
      <c r="G30" s="264">
        <v>1098</v>
      </c>
      <c r="H30" s="264">
        <v>850</v>
      </c>
      <c r="I30" s="264">
        <v>1419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-814270</v>
      </c>
      <c r="F31" s="301">
        <v>-25883</v>
      </c>
      <c r="G31" s="301">
        <v>52159</v>
      </c>
      <c r="H31" s="301">
        <v>-6730</v>
      </c>
      <c r="I31" s="301">
        <v>27591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453021</v>
      </c>
      <c r="F35" s="264">
        <v>632067</v>
      </c>
      <c r="G35" s="264">
        <v>280324</v>
      </c>
      <c r="H35" s="264">
        <v>206905</v>
      </c>
      <c r="I35" s="264">
        <v>393124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-345502</v>
      </c>
      <c r="F36" s="264">
        <v>-446808</v>
      </c>
      <c r="G36" s="264">
        <v>-264965</v>
      </c>
      <c r="H36" s="264">
        <v>-256935</v>
      </c>
      <c r="I36" s="264">
        <v>-253423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-88562</v>
      </c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18956</v>
      </c>
      <c r="F39" s="301">
        <v>185259</v>
      </c>
      <c r="G39" s="301">
        <v>15359</v>
      </c>
      <c r="H39" s="301">
        <v>-50030</v>
      </c>
      <c r="I39" s="301">
        <v>139701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35418</v>
      </c>
      <c r="F40" s="301">
        <v>-116845</v>
      </c>
      <c r="G40" s="301">
        <v>24184</v>
      </c>
      <c r="H40" s="301">
        <v>-9724</v>
      </c>
      <c r="I40" s="301">
        <v>46079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97776</v>
      </c>
      <c r="F41" s="301">
        <v>133194</v>
      </c>
      <c r="G41" s="301">
        <v>16349</v>
      </c>
      <c r="H41" s="301">
        <v>40533</v>
      </c>
      <c r="I41" s="301">
        <v>30810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133194</v>
      </c>
      <c r="F43" s="301">
        <v>16349</v>
      </c>
      <c r="G43" s="301">
        <v>40533</v>
      </c>
      <c r="H43" s="301">
        <v>30810</v>
      </c>
      <c r="I43" s="301">
        <v>76889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-0.67552422146982782</v>
      </c>
      <c r="D8" s="136">
        <f>FSA!D8/FSA!D$7</f>
        <v>-0.86535999636561456</v>
      </c>
      <c r="E8" s="136">
        <f>FSA!E8/FSA!E$7</f>
        <v>-0.8423565412725571</v>
      </c>
      <c r="F8" s="136">
        <f>FSA!F8/FSA!F$7</f>
        <v>-0.78216741054845329</v>
      </c>
      <c r="G8" s="136">
        <f>FSA!G8/FSA!G$7</f>
        <v>-0.89172630695782773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0.32447577853017218</v>
      </c>
      <c r="D9" s="142">
        <f>FSA!D9/FSA!D$7</f>
        <v>0.13464000363438547</v>
      </c>
      <c r="E9" s="142">
        <f>FSA!E9/FSA!E$7</f>
        <v>0.15764345872744287</v>
      </c>
      <c r="F9" s="142">
        <f>FSA!F9/FSA!F$7</f>
        <v>0.21783258945154671</v>
      </c>
      <c r="G9" s="142">
        <f>FSA!G9/FSA!G$7</f>
        <v>0.10827369304217231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-0.21348273172890309</v>
      </c>
      <c r="D10" s="136">
        <f>FSA!D10/FSA!D$7</f>
        <v>-5.2434164621354112E-2</v>
      </c>
      <c r="E10" s="136">
        <f>FSA!E10/FSA!E$7</f>
        <v>-0.10067540221122487</v>
      </c>
      <c r="F10" s="136">
        <f>FSA!F10/FSA!F$7</f>
        <v>-8.1795564902495288E-2</v>
      </c>
      <c r="G10" s="136">
        <f>FSA!G10/FSA!G$7</f>
        <v>-3.3990818331420154E-2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0.11099304680126909</v>
      </c>
      <c r="D12" s="142">
        <f>FSA!D12/FSA!D$7</f>
        <v>8.220583901303137E-2</v>
      </c>
      <c r="E12" s="142">
        <f>FSA!E12/FSA!E$7</f>
        <v>5.6968056516218002E-2</v>
      </c>
      <c r="F12" s="142">
        <f>FSA!F12/FSA!F$7</f>
        <v>0.13603702454905142</v>
      </c>
      <c r="G12" s="142">
        <f>FSA!G12/FSA!G$7</f>
        <v>7.4282874710752164E-2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2.5351654850371698E-2</v>
      </c>
      <c r="D13" s="136">
        <f>FSA!D13/FSA!D$7</f>
        <v>5.6890946303119395E-2</v>
      </c>
      <c r="E13" s="136">
        <f>FSA!E13/FSA!E$7</f>
        <v>7.7090930894404701E-5</v>
      </c>
      <c r="F13" s="136">
        <f>FSA!F13/FSA!F$7</f>
        <v>-1.9060899249260403E-2</v>
      </c>
      <c r="G13" s="136">
        <f>FSA!G13/FSA!G$7</f>
        <v>-3.1292883535329516E-3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-4.1633148087699627E-2</v>
      </c>
      <c r="D14" s="136">
        <f>FSA!D14/FSA!D$7</f>
        <v>-7.7969217220929865E-2</v>
      </c>
      <c r="E14" s="136">
        <f>FSA!E14/FSA!E$7</f>
        <v>-2.4772421147755477E-2</v>
      </c>
      <c r="F14" s="136">
        <f>FSA!F14/FSA!F$7</f>
        <v>-3.7756048682824429E-2</v>
      </c>
      <c r="G14" s="136">
        <f>FSA!G14/FSA!G$7</f>
        <v>-4.5212331023564069E-2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5.078525665101935E-2</v>
      </c>
      <c r="D15" s="136">
        <f>FSA!D15/FSA!D$7</f>
        <v>3.0083858785486223E-2</v>
      </c>
      <c r="E15" s="136">
        <f>FSA!E15/FSA!E$7</f>
        <v>2.2478965953646936E-2</v>
      </c>
      <c r="F15" s="136">
        <f>FSA!F15/FSA!F$7</f>
        <v>6.8482843095234018E-4</v>
      </c>
      <c r="G15" s="136">
        <f>FSA!G15/FSA!G$7</f>
        <v>9.0513144828141944E-3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0.1454968102149605</v>
      </c>
      <c r="D16" s="142">
        <f>FSA!D16/FSA!D$7</f>
        <v>9.1211426880707117E-2</v>
      </c>
      <c r="E16" s="142">
        <f>FSA!E16/FSA!E$7</f>
        <v>5.4751692253003872E-2</v>
      </c>
      <c r="F16" s="142">
        <f>FSA!F16/FSA!F$7</f>
        <v>7.9904905047918945E-2</v>
      </c>
      <c r="G16" s="142">
        <f>FSA!G16/FSA!G$7</f>
        <v>3.4992569816469331E-2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-7.481756560194815E-3</v>
      </c>
      <c r="D17" s="136">
        <f>FSA!D17/FSA!D$7</f>
        <v>-2.3074853197618546E-2</v>
      </c>
      <c r="E17" s="136">
        <f>FSA!E17/FSA!E$7</f>
        <v>-1.0546467629303976E-2</v>
      </c>
      <c r="F17" s="136">
        <f>FSA!F17/FSA!F$7</f>
        <v>-1.2942209624173015E-2</v>
      </c>
      <c r="G17" s="136">
        <f>FSA!G17/FSA!G$7</f>
        <v>-9.793147798635311E-3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0.13801505365476568</v>
      </c>
      <c r="D18" s="142">
        <f>FSA!D18/FSA!D$7</f>
        <v>6.8136573683088578E-2</v>
      </c>
      <c r="E18" s="142">
        <f>FSA!E18/FSA!E$7</f>
        <v>4.4205224623699892E-2</v>
      </c>
      <c r="F18" s="142">
        <f>FSA!F18/FSA!F$7</f>
        <v>6.696269542374593E-2</v>
      </c>
      <c r="G18" s="142">
        <f>FSA!G18/FSA!G$7</f>
        <v>2.5199422017834022E-2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5.2906316880662024E-2</v>
      </c>
      <c r="D21" s="136">
        <f>FSA!D21/FSA!D$7</f>
        <v>5.4468022649676692E-2</v>
      </c>
      <c r="E21" s="136">
        <f>FSA!E21/FSA!E$7</f>
        <v>2.9419826502577191E-2</v>
      </c>
      <c r="F21" s="136">
        <f>FSA!F21/FSA!F$7</f>
        <v>5.9055260606268416E-2</v>
      </c>
      <c r="G21" s="136">
        <f>FSA!G21/FSA!G$7</f>
        <v>5.7074553853227607E-2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0.16389936368193112</v>
      </c>
      <c r="D25" s="136">
        <f>FSA!D25/FSA!D$7</f>
        <v>0.13667386166270806</v>
      </c>
      <c r="E25" s="136">
        <f>FSA!E25/FSA!E$7</f>
        <v>8.63878830187952E-2</v>
      </c>
      <c r="F25" s="136">
        <f>FSA!F25/FSA!F$7</f>
        <v>0.19509228515531984</v>
      </c>
      <c r="G25" s="136">
        <f>FSA!G25/FSA!G$7</f>
        <v>0.13135742856397978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0.16389936368193112</v>
      </c>
      <c r="D26" s="136">
        <f>FSA!D26/FSA!D$7</f>
        <v>0.13667386166270806</v>
      </c>
      <c r="E26" s="136">
        <f>FSA!E26/FSA!E$7</f>
        <v>8.63878830187952E-2</v>
      </c>
      <c r="F26" s="136">
        <f>FSA!F26/FSA!F$7</f>
        <v>0.19509228515531984</v>
      </c>
      <c r="G26" s="136">
        <f>FSA!G26/FSA!G$7</f>
        <v>0.13135742856397978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1.3732609587938207E-2</v>
      </c>
      <c r="D29" s="136">
        <f>FSA!D29/FSA!D$38</f>
        <v>1.9605462545574871E-3</v>
      </c>
      <c r="E29" s="136">
        <f>FSA!E29/FSA!E$38</f>
        <v>3.922660499264592E-3</v>
      </c>
      <c r="F29" s="136">
        <f>FSA!F29/FSA!F$38</f>
        <v>3.1587482352365952E-3</v>
      </c>
      <c r="G29" s="136">
        <f>FSA!G29/FSA!G$38</f>
        <v>7.7497655972325191E-3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1.235230505501703E-2</v>
      </c>
      <c r="D30" s="136">
        <f>FSA!D30/FSA!D$38</f>
        <v>8.6846874223093298E-3</v>
      </c>
      <c r="E30" s="136">
        <f>FSA!E30/FSA!E$38</f>
        <v>1.5290856377379043E-2</v>
      </c>
      <c r="F30" s="136">
        <f>FSA!F30/FSA!F$38</f>
        <v>1.9501425052815574E-2</v>
      </c>
      <c r="G30" s="136">
        <f>FSA!G30/FSA!G$38</f>
        <v>2.7624245528656641E-2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0.6821022599888501</v>
      </c>
      <c r="D31" s="136">
        <f>FSA!D31/FSA!D$38</f>
        <v>0.74119456033287445</v>
      </c>
      <c r="E31" s="136">
        <f>FSA!E31/FSA!E$38</f>
        <v>0.71348900487930078</v>
      </c>
      <c r="F31" s="136">
        <f>FSA!F31/FSA!F$38</f>
        <v>0.74008564577607827</v>
      </c>
      <c r="G31" s="136">
        <f>FSA!G31/FSA!G$38</f>
        <v>0.72483537527762454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7.2732436584687088E-2</v>
      </c>
      <c r="D32" s="136">
        <f>FSA!D32/FSA!D$38</f>
        <v>8.4695878914052645E-3</v>
      </c>
      <c r="E32" s="136">
        <f>FSA!E32/FSA!E$38</f>
        <v>1.0452589064319709E-2</v>
      </c>
      <c r="F32" s="136">
        <f>FSA!F32/FSA!F$38</f>
        <v>2.3673804493754827E-3</v>
      </c>
      <c r="G32" s="136">
        <f>FSA!G32/FSA!G$38</f>
        <v>1.9358230954674628E-2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3.1783220572609901E-3</v>
      </c>
      <c r="D33" s="136">
        <f>FSA!D33/FSA!D$38</f>
        <v>9.293405058909375E-3</v>
      </c>
      <c r="E33" s="136">
        <f>FSA!E33/FSA!E$38</f>
        <v>4.7000698148985803E-3</v>
      </c>
      <c r="F33" s="136">
        <f>FSA!F33/FSA!F$38</f>
        <v>6.9072788723441964E-4</v>
      </c>
      <c r="G33" s="136">
        <f>FSA!G33/FSA!G$38</f>
        <v>1.0675779560078676E-3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3.5067468544904688E-2</v>
      </c>
      <c r="D34" s="136">
        <f>FSA!D34/FSA!D$38</f>
        <v>4.4912729418299636E-2</v>
      </c>
      <c r="E34" s="136">
        <f>FSA!E34/FSA!E$38</f>
        <v>4.051315789219008E-2</v>
      </c>
      <c r="F34" s="136">
        <f>FSA!F34/FSA!F$38</f>
        <v>2.6979030638126223E-2</v>
      </c>
      <c r="G34" s="136">
        <f>FSA!G34/FSA!G$38</f>
        <v>2.2459745445831653E-2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5.9365620859290626E-2</v>
      </c>
      <c r="D35" s="136">
        <f>FSA!D35/FSA!D$38</f>
        <v>6.7114825779029622E-2</v>
      </c>
      <c r="E35" s="136">
        <f>FSA!E35/FSA!E$38</f>
        <v>8.3080213195770691E-2</v>
      </c>
      <c r="F35" s="136">
        <f>FSA!F35/FSA!F$38</f>
        <v>7.6338418975714001E-2</v>
      </c>
      <c r="G35" s="136">
        <f>FSA!G35/FSA!G$38</f>
        <v>7.4950586449188075E-2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0.1171493421065769</v>
      </c>
      <c r="D36" s="136">
        <f>FSA!D36/FSA!D$38</f>
        <v>0.11419670939825292</v>
      </c>
      <c r="E36" s="136">
        <f>FSA!E36/FSA!E$38</f>
        <v>0.12394786509059581</v>
      </c>
      <c r="F36" s="136">
        <f>FSA!F36/FSA!F$38</f>
        <v>0.12603313782573</v>
      </c>
      <c r="G36" s="136">
        <f>FSA!G36/FSA!G$38</f>
        <v>0.11717303829409466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4.3196352154743689E-3</v>
      </c>
      <c r="D37" s="136">
        <f>FSA!D37/FSA!D$38</f>
        <v>4.1729484443619449E-3</v>
      </c>
      <c r="E37" s="136">
        <f>FSA!E37/FSA!E$38</f>
        <v>4.6035831862807431E-3</v>
      </c>
      <c r="F37" s="136">
        <f>FSA!F37/FSA!F$38</f>
        <v>4.8454851596894423E-3</v>
      </c>
      <c r="G37" s="136">
        <f>FSA!G37/FSA!G$38</f>
        <v>4.7814344966894129E-3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6.0446766000443672E-3</v>
      </c>
      <c r="D40" s="136">
        <f>FSA!D40/FSA!D$55</f>
        <v>3.919004675169005E-2</v>
      </c>
      <c r="E40" s="136">
        <f>FSA!E40/FSA!E$55</f>
        <v>1.331273790200673E-2</v>
      </c>
      <c r="F40" s="136">
        <f>FSA!F40/FSA!F$55</f>
        <v>1.7908708805248433E-2</v>
      </c>
      <c r="G40" s="136">
        <f>FSA!G40/FSA!G$55</f>
        <v>1.1031606482342846E-2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6.1522363533449542E-3</v>
      </c>
      <c r="D41" s="136">
        <f>FSA!D41/FSA!D$55</f>
        <v>6.513076946155113E-3</v>
      </c>
      <c r="E41" s="136">
        <f>FSA!E41/FSA!E$55</f>
        <v>6.3608604479845031E-3</v>
      </c>
      <c r="F41" s="136">
        <f>FSA!F41/FSA!F$55</f>
        <v>4.9452088018360468E-3</v>
      </c>
      <c r="G41" s="136">
        <f>FSA!G41/FSA!G$55</f>
        <v>1.7696707113210013E-2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4.576508659422434E-4</v>
      </c>
      <c r="D42" s="136">
        <f>FSA!D42/FSA!D$55</f>
        <v>0.11748785503484666</v>
      </c>
      <c r="E42" s="136">
        <f>FSA!E42/FSA!E$55</f>
        <v>3.8958443578441034E-2</v>
      </c>
      <c r="F42" s="136">
        <f>FSA!F42/FSA!F$55</f>
        <v>5.6598947620288886E-2</v>
      </c>
      <c r="G42" s="136">
        <f>FSA!G42/FSA!G$55</f>
        <v>3.6905774601211194E-2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0.11015997629873182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0.44222380198403721</v>
      </c>
      <c r="D44" s="136">
        <f>FSA!D44/FSA!D$55</f>
        <v>0.41660059578710201</v>
      </c>
      <c r="E44" s="136">
        <f>FSA!E44/FSA!E$55</f>
        <v>0.47936163195405496</v>
      </c>
      <c r="F44" s="136">
        <f>FSA!F44/FSA!F$55</f>
        <v>0.43295288799358755</v>
      </c>
      <c r="G44" s="136">
        <f>FSA!G44/FSA!G$55</f>
        <v>0.43692479218614477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1.7603492451574512E-3</v>
      </c>
      <c r="D45" s="136">
        <f>FSA!D45/FSA!D$55</f>
        <v>2.1795933706535114E-3</v>
      </c>
      <c r="E45" s="136">
        <f>FSA!E45/FSA!E$55</f>
        <v>2.9467622100610119E-3</v>
      </c>
      <c r="F45" s="136">
        <f>FSA!F45/FSA!F$55</f>
        <v>2.5031630777028716E-3</v>
      </c>
      <c r="G45" s="136">
        <f>FSA!G45/FSA!G$55</f>
        <v>1.5774945980308759E-3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1.5746294044584379E-2</v>
      </c>
      <c r="D46" s="136">
        <f>FSA!D46/FSA!D$55</f>
        <v>8.4165148016022637E-3</v>
      </c>
      <c r="E46" s="136">
        <f>FSA!E46/FSA!E$55</f>
        <v>1.3210251082063394E-2</v>
      </c>
      <c r="F46" s="136">
        <f>FSA!F46/FSA!F$55</f>
        <v>1.1764784975398738E-2</v>
      </c>
      <c r="G46" s="136">
        <f>FSA!G46/FSA!G$55</f>
        <v>2.8832749487444926E-2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3.8122444207802905E-2</v>
      </c>
      <c r="D47" s="136">
        <f>FSA!D47/FSA!D$55</f>
        <v>3.452821181233285E-2</v>
      </c>
      <c r="E47" s="136">
        <f>FSA!E47/FSA!E$55</f>
        <v>3.5652638779154547E-2</v>
      </c>
      <c r="F47" s="136">
        <f>FSA!F47/FSA!F$55</f>
        <v>3.4569503112859612E-2</v>
      </c>
      <c r="G47" s="136">
        <f>FSA!G47/FSA!G$55</f>
        <v>3.0931217355616877E-2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5.3868738252387284E-2</v>
      </c>
      <c r="D48" s="136">
        <f>FSA!D48/FSA!D$55</f>
        <v>4.2944726613935114E-2</v>
      </c>
      <c r="E48" s="136">
        <f>FSA!E48/FSA!E$55</f>
        <v>4.8862889861217944E-2</v>
      </c>
      <c r="F48" s="136">
        <f>FSA!F48/FSA!F$55</f>
        <v>4.6334288088258346E-2</v>
      </c>
      <c r="G48" s="136">
        <f>FSA!G48/FSA!G$55</f>
        <v>5.9763966843061803E-2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0.62066742959964538</v>
      </c>
      <c r="D49" s="136">
        <f>FSA!D49/FSA!D$55</f>
        <v>0.62491589450438245</v>
      </c>
      <c r="E49" s="136">
        <f>FSA!E49/FSA!E$55</f>
        <v>0.58980332595376617</v>
      </c>
      <c r="F49" s="136">
        <f>FSA!F49/FSA!F$55</f>
        <v>0.5612432043869221</v>
      </c>
      <c r="G49" s="136">
        <f>FSA!G49/FSA!G$55</f>
        <v>0.56390034182400151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0.32619886917938351</v>
      </c>
      <c r="D51" s="136">
        <f>FSA!D51/FSA!D$55</f>
        <v>0.31526082046259735</v>
      </c>
      <c r="E51" s="136">
        <f>FSA!E51/FSA!E$55</f>
        <v>0.34779478170791239</v>
      </c>
      <c r="F51" s="136">
        <f>FSA!F51/FSA!F$55</f>
        <v>0.36607013073714967</v>
      </c>
      <c r="G51" s="136">
        <f>FSA!G51/FSA!G$55</f>
        <v>0.36123118558257988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2.6612552159672773E-2</v>
      </c>
      <c r="D52" s="136">
        <f>FSA!D52/FSA!D$55</f>
        <v>3.2769167850796019E-2</v>
      </c>
      <c r="E52" s="136">
        <f>FSA!E52/FSA!E$55</f>
        <v>4.1188378710768067E-2</v>
      </c>
      <c r="F52" s="136">
        <f>FSA!F52/FSA!F$55</f>
        <v>5.0056334920652867E-2</v>
      </c>
      <c r="G52" s="136">
        <f>FSA!G52/FSA!G$55</f>
        <v>5.1611433750001379E-2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2.6521149061298349E-2</v>
      </c>
      <c r="D53" s="136">
        <f>FSA!D53/FSA!D$55</f>
        <v>2.7054117182224217E-2</v>
      </c>
      <c r="E53" s="136">
        <f>FSA!E53/FSA!E$55</f>
        <v>2.1213513627553412E-2</v>
      </c>
      <c r="F53" s="136">
        <f>FSA!F53/FSA!F$55</f>
        <v>2.2630329955275339E-2</v>
      </c>
      <c r="G53" s="136">
        <f>FSA!G53/FSA!G$55</f>
        <v>2.3257038843417226E-2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0.37933257040035467</v>
      </c>
      <c r="D54" s="136">
        <f>FSA!D54/FSA!D$55</f>
        <v>0.37508410549561755</v>
      </c>
      <c r="E54" s="136">
        <f>FSA!E54/FSA!E$55</f>
        <v>0.41019667404623383</v>
      </c>
      <c r="F54" s="136">
        <f>FSA!F54/FSA!F$55</f>
        <v>0.43875679561307784</v>
      </c>
      <c r="G54" s="136">
        <f>FSA!G54/FSA!G$55</f>
        <v>0.43609965817599849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8858036</v>
      </c>
      <c r="F4" s="299">
        <v>9130983</v>
      </c>
      <c r="G4" s="299">
        <v>8004201</v>
      </c>
      <c r="H4" s="299">
        <v>7640307</v>
      </c>
      <c r="I4" s="299">
        <v>7835459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133194</v>
      </c>
      <c r="F5" s="301">
        <v>16349</v>
      </c>
      <c r="G5" s="301">
        <v>40533</v>
      </c>
      <c r="H5" s="301">
        <v>30810</v>
      </c>
      <c r="I5" s="301">
        <v>76889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28994</v>
      </c>
      <c r="F6" s="264">
        <v>16349</v>
      </c>
      <c r="G6" s="264">
        <v>40533</v>
      </c>
      <c r="H6" s="264">
        <v>30810</v>
      </c>
      <c r="I6" s="264">
        <v>76889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104200</v>
      </c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18100</v>
      </c>
      <c r="F8" s="301">
        <v>6000</v>
      </c>
      <c r="G8" s="301"/>
      <c r="H8" s="301">
        <v>200</v>
      </c>
      <c r="I8" s="301">
        <v>211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18100</v>
      </c>
      <c r="F11" s="264">
        <v>6000</v>
      </c>
      <c r="G11" s="264"/>
      <c r="H11" s="264">
        <v>200</v>
      </c>
      <c r="I11" s="264">
        <v>211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1120053</v>
      </c>
      <c r="F12" s="301">
        <v>451612</v>
      </c>
      <c r="G12" s="301">
        <v>449408</v>
      </c>
      <c r="H12" s="301">
        <v>288716</v>
      </c>
      <c r="I12" s="301">
        <v>523904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136087</v>
      </c>
      <c r="F13" s="264">
        <v>99000</v>
      </c>
      <c r="G13" s="264">
        <v>158001</v>
      </c>
      <c r="H13" s="264">
        <v>191449</v>
      </c>
      <c r="I13" s="264">
        <v>274825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801303</v>
      </c>
      <c r="F14" s="264">
        <v>96548</v>
      </c>
      <c r="G14" s="264">
        <v>108007</v>
      </c>
      <c r="H14" s="264">
        <v>23241</v>
      </c>
      <c r="I14" s="264">
        <v>192589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>
        <v>44000</v>
      </c>
      <c r="I17" s="264">
        <v>30200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183663</v>
      </c>
      <c r="F18" s="264">
        <v>258006</v>
      </c>
      <c r="G18" s="264">
        <v>185132</v>
      </c>
      <c r="H18" s="264">
        <v>31758</v>
      </c>
      <c r="I18" s="264">
        <v>27821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-1000</v>
      </c>
      <c r="F19" s="264">
        <v>-1943</v>
      </c>
      <c r="G19" s="264">
        <v>-1732</v>
      </c>
      <c r="H19" s="264">
        <v>-1732</v>
      </c>
      <c r="I19" s="264">
        <v>-1532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7514812</v>
      </c>
      <c r="F21" s="301">
        <v>8449154</v>
      </c>
      <c r="G21" s="301">
        <v>7372509</v>
      </c>
      <c r="H21" s="301">
        <v>7265554</v>
      </c>
      <c r="I21" s="301">
        <v>7211161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7519946</v>
      </c>
      <c r="F22" s="264">
        <v>8453499</v>
      </c>
      <c r="G22" s="264">
        <v>7376854</v>
      </c>
      <c r="H22" s="264">
        <v>7269899</v>
      </c>
      <c r="I22" s="264">
        <v>7211161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-5134</v>
      </c>
      <c r="F23" s="264">
        <v>-4345</v>
      </c>
      <c r="G23" s="264">
        <v>-4345</v>
      </c>
      <c r="H23" s="264">
        <v>-4345</v>
      </c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71876</v>
      </c>
      <c r="F24" s="301">
        <v>207868</v>
      </c>
      <c r="G24" s="301">
        <v>141751</v>
      </c>
      <c r="H24" s="301">
        <v>55027</v>
      </c>
      <c r="I24" s="301">
        <v>23294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35016</v>
      </c>
      <c r="F25" s="264">
        <v>105939</v>
      </c>
      <c r="G25" s="264">
        <v>48566</v>
      </c>
      <c r="H25" s="264">
        <v>6781</v>
      </c>
      <c r="I25" s="264">
        <v>10621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35090</v>
      </c>
      <c r="F26" s="264">
        <v>98576</v>
      </c>
      <c r="G26" s="264">
        <v>93185</v>
      </c>
      <c r="H26" s="264">
        <v>48158</v>
      </c>
      <c r="I26" s="264">
        <v>12668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1771</v>
      </c>
      <c r="F27" s="264">
        <v>3354</v>
      </c>
      <c r="G27" s="264"/>
      <c r="H27" s="264">
        <v>88</v>
      </c>
      <c r="I27" s="264">
        <v>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2159097</v>
      </c>
      <c r="F30" s="301">
        <v>2268392</v>
      </c>
      <c r="G30" s="301">
        <v>2328836</v>
      </c>
      <c r="H30" s="301">
        <v>2176874</v>
      </c>
      <c r="I30" s="301">
        <v>2113228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153330</v>
      </c>
      <c r="F31" s="301">
        <v>141691</v>
      </c>
      <c r="G31" s="301">
        <v>141691</v>
      </c>
      <c r="H31" s="301">
        <v>141691</v>
      </c>
      <c r="I31" s="301">
        <v>153354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153330</v>
      </c>
      <c r="F37" s="264">
        <v>141691</v>
      </c>
      <c r="G37" s="264">
        <v>141691</v>
      </c>
      <c r="H37" s="264">
        <v>141691</v>
      </c>
      <c r="I37" s="264">
        <v>153354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1100504</v>
      </c>
      <c r="F39" s="301">
        <v>1060230</v>
      </c>
      <c r="G39" s="301">
        <v>1104664</v>
      </c>
      <c r="H39" s="301">
        <v>1284859</v>
      </c>
      <c r="I39" s="301">
        <v>1213194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1052914</v>
      </c>
      <c r="F40" s="264">
        <v>1012662</v>
      </c>
      <c r="G40" s="264">
        <v>1057095</v>
      </c>
      <c r="H40" s="264">
        <v>1237290</v>
      </c>
      <c r="I40" s="264">
        <v>1165626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47724</v>
      </c>
      <c r="F41" s="264">
        <v>47667</v>
      </c>
      <c r="G41" s="264">
        <v>47667</v>
      </c>
      <c r="H41" s="264">
        <v>47667</v>
      </c>
      <c r="I41" s="264">
        <v>47667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-134</v>
      </c>
      <c r="F42" s="264">
        <v>-98</v>
      </c>
      <c r="G42" s="264">
        <v>-98</v>
      </c>
      <c r="H42" s="264">
        <v>-98</v>
      </c>
      <c r="I42" s="264">
        <v>-98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47590</v>
      </c>
      <c r="F46" s="264">
        <v>47569</v>
      </c>
      <c r="G46" s="264">
        <v>47569</v>
      </c>
      <c r="H46" s="264">
        <v>47569</v>
      </c>
      <c r="I46" s="264">
        <v>47569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20628</v>
      </c>
      <c r="F49" s="301">
        <v>19531</v>
      </c>
      <c r="G49" s="301">
        <v>18435</v>
      </c>
      <c r="H49" s="301">
        <v>17338</v>
      </c>
      <c r="I49" s="301">
        <v>16242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27412</v>
      </c>
      <c r="F50" s="264">
        <v>27412</v>
      </c>
      <c r="G50" s="264">
        <v>27412</v>
      </c>
      <c r="H50" s="264">
        <v>27412</v>
      </c>
      <c r="I50" s="264">
        <v>27412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-6785</v>
      </c>
      <c r="F51" s="264">
        <v>-7881</v>
      </c>
      <c r="G51" s="264">
        <v>-8978</v>
      </c>
      <c r="H51" s="264">
        <v>-10074</v>
      </c>
      <c r="I51" s="264">
        <v>-11171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237736</v>
      </c>
      <c r="F52" s="301">
        <v>289109</v>
      </c>
      <c r="G52" s="301">
        <v>223663</v>
      </c>
      <c r="H52" s="301"/>
      <c r="I52" s="301">
        <v>92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237736</v>
      </c>
      <c r="F54" s="264">
        <v>289109</v>
      </c>
      <c r="G54" s="264">
        <v>223663</v>
      </c>
      <c r="H54" s="264"/>
      <c r="I54" s="264">
        <v>92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633411</v>
      </c>
      <c r="F55" s="301">
        <v>745536</v>
      </c>
      <c r="G55" s="301">
        <v>840036</v>
      </c>
      <c r="H55" s="301">
        <v>732090</v>
      </c>
      <c r="I55" s="301">
        <v>729418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611740</v>
      </c>
      <c r="F57" s="264">
        <v>611257</v>
      </c>
      <c r="G57" s="264">
        <v>790408</v>
      </c>
      <c r="H57" s="264">
        <v>680265</v>
      </c>
      <c r="I57" s="264">
        <v>679793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21671</v>
      </c>
      <c r="F58" s="264">
        <v>134279</v>
      </c>
      <c r="G58" s="264">
        <v>49716</v>
      </c>
      <c r="H58" s="264"/>
      <c r="I58" s="264">
        <v>49716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>
        <v>-89</v>
      </c>
      <c r="H59" s="264">
        <v>-90</v>
      </c>
      <c r="I59" s="264">
        <v>-90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735</v>
      </c>
      <c r="F61" s="301">
        <v>1007</v>
      </c>
      <c r="G61" s="301">
        <v>348</v>
      </c>
      <c r="H61" s="301">
        <v>895</v>
      </c>
      <c r="I61" s="301">
        <v>928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358</v>
      </c>
      <c r="F62" s="264">
        <v>982</v>
      </c>
      <c r="G62" s="264">
        <v>348</v>
      </c>
      <c r="H62" s="264">
        <v>895</v>
      </c>
      <c r="I62" s="264">
        <v>928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377</v>
      </c>
      <c r="F65" s="264">
        <v>24</v>
      </c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12754</v>
      </c>
      <c r="F66" s="264">
        <v>11287</v>
      </c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11017133</v>
      </c>
      <c r="F67" s="301">
        <v>11399375</v>
      </c>
      <c r="G67" s="301">
        <v>10333037</v>
      </c>
      <c r="H67" s="301">
        <v>9817180</v>
      </c>
      <c r="I67" s="301">
        <v>9948687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6837975</v>
      </c>
      <c r="F68" s="301">
        <v>7123650</v>
      </c>
      <c r="G68" s="301">
        <v>6094459</v>
      </c>
      <c r="H68" s="301">
        <v>5509826</v>
      </c>
      <c r="I68" s="301">
        <v>5610068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6411374</v>
      </c>
      <c r="F69" s="301">
        <v>6723142</v>
      </c>
      <c r="G69" s="301">
        <v>5724203</v>
      </c>
      <c r="H69" s="301">
        <v>5169444</v>
      </c>
      <c r="I69" s="301">
        <v>5301242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66595</v>
      </c>
      <c r="F70" s="264">
        <v>446742</v>
      </c>
      <c r="G70" s="264">
        <v>137561</v>
      </c>
      <c r="H70" s="264">
        <v>175813</v>
      </c>
      <c r="I70" s="264">
        <v>109750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5042</v>
      </c>
      <c r="F71" s="264">
        <v>1339288</v>
      </c>
      <c r="G71" s="264">
        <v>402559</v>
      </c>
      <c r="H71" s="264">
        <v>555642</v>
      </c>
      <c r="I71" s="264">
        <v>367164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13084</v>
      </c>
      <c r="F72" s="264">
        <v>18229</v>
      </c>
      <c r="G72" s="264">
        <v>28884</v>
      </c>
      <c r="H72" s="264">
        <v>23568</v>
      </c>
      <c r="I72" s="264">
        <v>14593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2281</v>
      </c>
      <c r="F73" s="264">
        <v>825</v>
      </c>
      <c r="G73" s="264">
        <v>997</v>
      </c>
      <c r="H73" s="264">
        <v>856</v>
      </c>
      <c r="I73" s="264">
        <v>1196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65499</v>
      </c>
      <c r="F74" s="264">
        <v>73420</v>
      </c>
      <c r="G74" s="264">
        <v>64730</v>
      </c>
      <c r="H74" s="264">
        <v>47692</v>
      </c>
      <c r="I74" s="264">
        <v>174863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1213647</v>
      </c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4871228</v>
      </c>
      <c r="F78" s="264">
        <v>4748197</v>
      </c>
      <c r="G78" s="264">
        <v>4952518</v>
      </c>
      <c r="H78" s="264">
        <v>4249924</v>
      </c>
      <c r="I78" s="264">
        <v>4346376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173479</v>
      </c>
      <c r="F79" s="264">
        <v>95943</v>
      </c>
      <c r="G79" s="264">
        <v>136502</v>
      </c>
      <c r="H79" s="264">
        <v>115497</v>
      </c>
      <c r="I79" s="264">
        <v>286848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519</v>
      </c>
      <c r="F81" s="264">
        <v>498</v>
      </c>
      <c r="G81" s="264">
        <v>452</v>
      </c>
      <c r="H81" s="264">
        <v>452</v>
      </c>
      <c r="I81" s="264">
        <v>452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426601</v>
      </c>
      <c r="F84" s="301">
        <v>400509</v>
      </c>
      <c r="G84" s="301">
        <v>370256</v>
      </c>
      <c r="H84" s="301">
        <v>340381</v>
      </c>
      <c r="I84" s="301">
        <v>308826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291</v>
      </c>
      <c r="F91" s="264">
        <v>291</v>
      </c>
      <c r="G91" s="264">
        <v>291</v>
      </c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420000</v>
      </c>
      <c r="F92" s="264">
        <v>393600</v>
      </c>
      <c r="G92" s="264">
        <v>368400</v>
      </c>
      <c r="H92" s="264">
        <v>339375</v>
      </c>
      <c r="I92" s="264">
        <v>307725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6310</v>
      </c>
      <c r="F95" s="264">
        <v>6617</v>
      </c>
      <c r="G95" s="264">
        <v>1565</v>
      </c>
      <c r="H95" s="264">
        <v>1006</v>
      </c>
      <c r="I95" s="264">
        <v>1101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4179158</v>
      </c>
      <c r="F98" s="301">
        <v>4275725</v>
      </c>
      <c r="G98" s="301">
        <v>4238578</v>
      </c>
      <c r="H98" s="301">
        <v>4307355</v>
      </c>
      <c r="I98" s="301">
        <v>4338619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4179158</v>
      </c>
      <c r="F99" s="301">
        <v>4275725</v>
      </c>
      <c r="G99" s="301">
        <v>4238578</v>
      </c>
      <c r="H99" s="301">
        <v>4307355</v>
      </c>
      <c r="I99" s="301">
        <v>4338619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2751293</v>
      </c>
      <c r="F100" s="264">
        <v>2751293</v>
      </c>
      <c r="G100" s="264">
        <v>2751293</v>
      </c>
      <c r="H100" s="264">
        <v>2751293</v>
      </c>
      <c r="I100" s="264">
        <v>2751293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2751293</v>
      </c>
      <c r="F101" s="264">
        <v>2751293</v>
      </c>
      <c r="G101" s="264">
        <v>2751293</v>
      </c>
      <c r="H101" s="264">
        <v>2751293</v>
      </c>
      <c r="I101" s="264">
        <v>2751293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807235</v>
      </c>
      <c r="F103" s="264">
        <v>807235</v>
      </c>
      <c r="G103" s="264">
        <v>807235</v>
      </c>
      <c r="H103" s="264">
        <v>807235</v>
      </c>
      <c r="I103" s="264">
        <v>807235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-2</v>
      </c>
      <c r="F106" s="264">
        <v>-2</v>
      </c>
      <c r="G106" s="264">
        <v>-2</v>
      </c>
      <c r="H106" s="264">
        <v>-2</v>
      </c>
      <c r="I106" s="264">
        <v>-2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35250</v>
      </c>
      <c r="F109" s="264">
        <v>35250</v>
      </c>
      <c r="G109" s="264">
        <v>35250</v>
      </c>
      <c r="H109" s="264">
        <v>35250</v>
      </c>
      <c r="I109" s="264">
        <v>35250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293194</v>
      </c>
      <c r="F112" s="264">
        <v>373548</v>
      </c>
      <c r="G112" s="264">
        <v>425601</v>
      </c>
      <c r="H112" s="264">
        <v>491412</v>
      </c>
      <c r="I112" s="264">
        <v>513466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231902</v>
      </c>
      <c r="F113" s="264">
        <v>314601</v>
      </c>
      <c r="G113" s="264">
        <v>375751</v>
      </c>
      <c r="H113" s="264">
        <v>426056</v>
      </c>
      <c r="I113" s="264">
        <v>490780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61292</v>
      </c>
      <c r="F114" s="264">
        <v>58947</v>
      </c>
      <c r="G114" s="264">
        <v>49850</v>
      </c>
      <c r="H114" s="264">
        <v>65356</v>
      </c>
      <c r="I114" s="264">
        <v>22685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292187</v>
      </c>
      <c r="F115" s="264">
        <v>308400</v>
      </c>
      <c r="G115" s="264">
        <v>219200</v>
      </c>
      <c r="H115" s="264">
        <v>222166</v>
      </c>
      <c r="I115" s="264">
        <v>231377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11017133</v>
      </c>
      <c r="F119" s="301">
        <v>11399375</v>
      </c>
      <c r="G119" s="301">
        <v>10333037</v>
      </c>
      <c r="H119" s="301">
        <v>9817180</v>
      </c>
      <c r="I119" s="301">
        <v>9948687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732181</v>
      </c>
      <c r="F3" s="264">
        <v>858478</v>
      </c>
      <c r="G3" s="264">
        <v>1867924</v>
      </c>
      <c r="H3" s="264">
        <v>1049898</v>
      </c>
      <c r="I3" s="264">
        <v>1265783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>
        <v>11</v>
      </c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732181</v>
      </c>
      <c r="F5" s="301">
        <v>858467</v>
      </c>
      <c r="G5" s="301">
        <v>1867924</v>
      </c>
      <c r="H5" s="301">
        <v>1049898</v>
      </c>
      <c r="I5" s="301">
        <v>1265783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494606</v>
      </c>
      <c r="F6" s="264">
        <v>742883</v>
      </c>
      <c r="G6" s="264">
        <v>1573458</v>
      </c>
      <c r="H6" s="264">
        <v>821196</v>
      </c>
      <c r="I6" s="264">
        <v>1128732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237576</v>
      </c>
      <c r="F7" s="301">
        <v>115585</v>
      </c>
      <c r="G7" s="301">
        <v>294466</v>
      </c>
      <c r="H7" s="301">
        <v>228702</v>
      </c>
      <c r="I7" s="301">
        <v>137051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37322</v>
      </c>
      <c r="F8" s="264">
        <v>26644</v>
      </c>
      <c r="G8" s="264">
        <v>42136</v>
      </c>
      <c r="H8" s="264">
        <v>854</v>
      </c>
      <c r="I8" s="264">
        <v>11488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30621</v>
      </c>
      <c r="F9" s="264">
        <v>67753</v>
      </c>
      <c r="G9" s="264">
        <v>46419</v>
      </c>
      <c r="H9" s="264">
        <v>39776</v>
      </c>
      <c r="I9" s="264">
        <v>57261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30483</v>
      </c>
      <c r="F10" s="264">
        <v>66934</v>
      </c>
      <c r="G10" s="264">
        <v>46273</v>
      </c>
      <c r="H10" s="264">
        <v>39640</v>
      </c>
      <c r="I10" s="264">
        <v>57229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-678</v>
      </c>
      <c r="F11" s="264">
        <v>-483</v>
      </c>
      <c r="G11" s="264">
        <v>226</v>
      </c>
      <c r="H11" s="264">
        <v>-94</v>
      </c>
      <c r="I11" s="264">
        <v>-472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118976</v>
      </c>
      <c r="F12" s="264">
        <v>21756</v>
      </c>
      <c r="G12" s="264">
        <v>150738</v>
      </c>
      <c r="H12" s="264">
        <v>54473</v>
      </c>
      <c r="I12" s="264">
        <v>18066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37332</v>
      </c>
      <c r="F13" s="264">
        <v>23257</v>
      </c>
      <c r="G13" s="264">
        <v>37316</v>
      </c>
      <c r="H13" s="264">
        <v>31404</v>
      </c>
      <c r="I13" s="264">
        <v>24959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87290</v>
      </c>
      <c r="F14" s="301">
        <v>28980</v>
      </c>
      <c r="G14" s="301">
        <v>102354</v>
      </c>
      <c r="H14" s="301">
        <v>103809</v>
      </c>
      <c r="I14" s="301">
        <v>47781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25957</v>
      </c>
      <c r="F15" s="264">
        <v>68373</v>
      </c>
      <c r="G15" s="264">
        <v>10353</v>
      </c>
      <c r="H15" s="264">
        <v>12428</v>
      </c>
      <c r="I15" s="264">
        <v>12583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6717</v>
      </c>
      <c r="F16" s="264">
        <v>19051</v>
      </c>
      <c r="G16" s="264">
        <v>10435</v>
      </c>
      <c r="H16" s="264">
        <v>32346</v>
      </c>
      <c r="I16" s="264">
        <v>16071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19240</v>
      </c>
      <c r="F17" s="301">
        <v>49322</v>
      </c>
      <c r="G17" s="301">
        <v>-82</v>
      </c>
      <c r="H17" s="301">
        <v>-19918</v>
      </c>
      <c r="I17" s="301">
        <v>-3489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106530</v>
      </c>
      <c r="F18" s="301">
        <v>78302</v>
      </c>
      <c r="G18" s="301">
        <v>102272</v>
      </c>
      <c r="H18" s="301">
        <v>83892</v>
      </c>
      <c r="I18" s="301">
        <v>44293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13576</v>
      </c>
      <c r="F19" s="264">
        <v>19501</v>
      </c>
      <c r="G19" s="264">
        <v>24753</v>
      </c>
      <c r="H19" s="264">
        <v>14146</v>
      </c>
      <c r="I19" s="264">
        <v>12302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-8098</v>
      </c>
      <c r="F20" s="264">
        <v>308</v>
      </c>
      <c r="G20" s="264">
        <v>-5053</v>
      </c>
      <c r="H20" s="264">
        <v>-558</v>
      </c>
      <c r="I20" s="264">
        <v>94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101052</v>
      </c>
      <c r="F21" s="301">
        <v>58493</v>
      </c>
      <c r="G21" s="301">
        <v>82572</v>
      </c>
      <c r="H21" s="301">
        <v>70304</v>
      </c>
      <c r="I21" s="301">
        <v>31897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96882</v>
      </c>
      <c r="F22" s="264">
        <v>58969</v>
      </c>
      <c r="G22" s="264">
        <v>49850</v>
      </c>
      <c r="H22" s="264">
        <v>65356</v>
      </c>
      <c r="I22" s="264">
        <v>22685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4170</v>
      </c>
      <c r="F23" s="264">
        <v>-475</v>
      </c>
      <c r="G23" s="264">
        <v>32722</v>
      </c>
      <c r="H23" s="264">
        <v>4948</v>
      </c>
      <c r="I23" s="264">
        <v>9211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352</v>
      </c>
      <c r="F24" s="264">
        <v>214</v>
      </c>
      <c r="G24" s="264">
        <v>181</v>
      </c>
      <c r="H24" s="264">
        <v>238</v>
      </c>
      <c r="I24" s="264">
        <v>82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352</v>
      </c>
      <c r="F25" s="264">
        <v>214</v>
      </c>
      <c r="G25" s="264"/>
      <c r="H25" s="264"/>
      <c r="I25" s="264">
        <v>82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