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H5" i="8"/>
  <c r="G5" i="8"/>
  <c r="G4" i="8" s="1"/>
  <c r="F5" i="8"/>
  <c r="F4" i="8" s="1"/>
  <c r="E5" i="8"/>
  <c r="E4" i="8" s="1"/>
  <c r="D5" i="8"/>
  <c r="D4" i="8" s="1"/>
  <c r="C5" i="8"/>
  <c r="I4" i="8"/>
  <c r="H4" i="8"/>
  <c r="C4" i="8"/>
  <c r="H3" i="8"/>
  <c r="I3" i="8" s="1"/>
  <c r="J3" i="8" s="1"/>
  <c r="K3" i="8" s="1"/>
  <c r="L3" i="8" s="1"/>
  <c r="M3" i="8" s="1"/>
  <c r="N3" i="8" s="1"/>
  <c r="F3" i="8"/>
  <c r="G3" i="8" s="1"/>
  <c r="E3" i="8"/>
  <c r="D3" i="8"/>
  <c r="L78" i="6"/>
  <c r="N74" i="6"/>
  <c r="M74" i="6"/>
  <c r="M69" i="6" s="1"/>
  <c r="M68" i="6" s="1"/>
  <c r="L74" i="6"/>
  <c r="L69" i="6" s="1"/>
  <c r="L68" i="6" s="1"/>
  <c r="K74" i="6"/>
  <c r="J74" i="6"/>
  <c r="I74" i="6"/>
  <c r="H74" i="6"/>
  <c r="G74" i="6"/>
  <c r="G69" i="6" s="1"/>
  <c r="G68" i="6" s="1"/>
  <c r="G78" i="6" s="1"/>
  <c r="F74" i="6"/>
  <c r="F69" i="6" s="1"/>
  <c r="F68" i="6" s="1"/>
  <c r="E74" i="6"/>
  <c r="E69" i="6" s="1"/>
  <c r="E68" i="6" s="1"/>
  <c r="D74" i="6"/>
  <c r="C74" i="6"/>
  <c r="W72" i="6"/>
  <c r="W73" i="6" s="1"/>
  <c r="Y73" i="6" s="1"/>
  <c r="N69" i="6"/>
  <c r="K69" i="6"/>
  <c r="J69" i="6"/>
  <c r="I69" i="6"/>
  <c r="H69" i="6"/>
  <c r="D69" i="6"/>
  <c r="D68" i="6" s="1"/>
  <c r="D78" i="6" s="1"/>
  <c r="C69" i="6"/>
  <c r="N68" i="6"/>
  <c r="N78" i="6" s="1"/>
  <c r="K68" i="6"/>
  <c r="J68" i="6"/>
  <c r="I68" i="6"/>
  <c r="I78" i="6" s="1"/>
  <c r="H68" i="6"/>
  <c r="H78" i="6" s="1"/>
  <c r="C68" i="6"/>
  <c r="N62" i="6"/>
  <c r="M62" i="6"/>
  <c r="M50" i="6" s="1"/>
  <c r="L62" i="6"/>
  <c r="L50" i="6" s="1"/>
  <c r="K62" i="6"/>
  <c r="K50" i="6" s="1"/>
  <c r="J62" i="6"/>
  <c r="I62" i="6"/>
  <c r="H62" i="6"/>
  <c r="G62" i="6"/>
  <c r="G50" i="6" s="1"/>
  <c r="F62" i="6"/>
  <c r="F50" i="6" s="1"/>
  <c r="E62" i="6"/>
  <c r="E50" i="6" s="1"/>
  <c r="D62" i="6"/>
  <c r="C62" i="6"/>
  <c r="C50" i="6" s="1"/>
  <c r="W55" i="6"/>
  <c r="W57" i="6" s="1"/>
  <c r="W59" i="6" s="1"/>
  <c r="W61" i="6" s="1"/>
  <c r="W63" i="6" s="1"/>
  <c r="W70" i="6" s="1"/>
  <c r="W54" i="6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J50" i="6"/>
  <c r="I50" i="6"/>
  <c r="H50" i="6"/>
  <c r="D50" i="6"/>
  <c r="N44" i="6"/>
  <c r="M44" i="6"/>
  <c r="M24" i="6" s="1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F24" i="6" s="1"/>
  <c r="E38" i="6"/>
  <c r="D38" i="6"/>
  <c r="C38" i="6"/>
  <c r="K35" i="6"/>
  <c r="J35" i="6"/>
  <c r="I35" i="6"/>
  <c r="H35" i="6"/>
  <c r="G35" i="6"/>
  <c r="N32" i="6"/>
  <c r="M32" i="6"/>
  <c r="L32" i="6"/>
  <c r="K32" i="6"/>
  <c r="K31" i="6" s="1"/>
  <c r="K24" i="6" s="1"/>
  <c r="J32" i="6"/>
  <c r="J31" i="6" s="1"/>
  <c r="I32" i="6"/>
  <c r="H32" i="6"/>
  <c r="G32" i="6"/>
  <c r="N31" i="6"/>
  <c r="M31" i="6"/>
  <c r="L31" i="6"/>
  <c r="L24" i="6" s="1"/>
  <c r="I31" i="6"/>
  <c r="H31" i="6"/>
  <c r="H24" i="6" s="1"/>
  <c r="H48" i="6" s="1"/>
  <c r="G31" i="6"/>
  <c r="F31" i="6"/>
  <c r="E31" i="6"/>
  <c r="D31" i="6"/>
  <c r="D24" i="6" s="1"/>
  <c r="C31" i="6"/>
  <c r="C24" i="6" s="1"/>
  <c r="C48" i="6" s="1"/>
  <c r="W30" i="6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W29" i="6"/>
  <c r="N25" i="6"/>
  <c r="N24" i="6" s="1"/>
  <c r="M25" i="6"/>
  <c r="L25" i="6"/>
  <c r="K25" i="6"/>
  <c r="J25" i="6"/>
  <c r="J24" i="6" s="1"/>
  <c r="J48" i="6" s="1"/>
  <c r="I25" i="6"/>
  <c r="I24" i="6" s="1"/>
  <c r="H25" i="6"/>
  <c r="G25" i="6"/>
  <c r="G24" i="6"/>
  <c r="G48" i="6" s="1"/>
  <c r="G79" i="6" s="1"/>
  <c r="E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M2" i="6"/>
  <c r="N2" i="6" s="1"/>
  <c r="G2" i="6"/>
  <c r="H2" i="6" s="1"/>
  <c r="I2" i="6" s="1"/>
  <c r="J2" i="6" s="1"/>
  <c r="K2" i="6" s="1"/>
  <c r="L2" i="6" s="1"/>
  <c r="F2" i="6"/>
  <c r="E2" i="6"/>
  <c r="D2" i="6"/>
  <c r="H13" i="4"/>
  <c r="G13" i="4"/>
  <c r="I12" i="4"/>
  <c r="I13" i="4" s="1"/>
  <c r="H12" i="4"/>
  <c r="G12" i="4"/>
  <c r="G9" i="4"/>
  <c r="H6" i="4"/>
  <c r="I6" i="4" s="1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L63" i="2"/>
  <c r="K63" i="2"/>
  <c r="F63" i="2"/>
  <c r="J61" i="2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M59" i="2"/>
  <c r="M63" i="2" s="1"/>
  <c r="L59" i="2"/>
  <c r="K59" i="2"/>
  <c r="J58" i="2"/>
  <c r="I58" i="2"/>
  <c r="H58" i="2"/>
  <c r="G58" i="2"/>
  <c r="F58" i="2"/>
  <c r="E58" i="2"/>
  <c r="D58" i="2"/>
  <c r="C58" i="2"/>
  <c r="M57" i="2"/>
  <c r="M64" i="2" s="1"/>
  <c r="L57" i="2"/>
  <c r="L64" i="2" s="1"/>
  <c r="K57" i="2"/>
  <c r="K64" i="2" s="1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R50" i="2" s="1"/>
  <c r="Y55" i="2"/>
  <c r="W55" i="2"/>
  <c r="J55" i="2"/>
  <c r="I55" i="2"/>
  <c r="H55" i="2"/>
  <c r="W50" i="2" s="1"/>
  <c r="G55" i="2"/>
  <c r="V50" i="2" s="1"/>
  <c r="F55" i="2"/>
  <c r="U50" i="2" s="1"/>
  <c r="E55" i="2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J53" i="2"/>
  <c r="I53" i="2"/>
  <c r="I64" i="2" s="1"/>
  <c r="H53" i="2"/>
  <c r="X49" i="2" s="1"/>
  <c r="G53" i="2"/>
  <c r="F53" i="2"/>
  <c r="F64" i="2" s="1"/>
  <c r="E53" i="2"/>
  <c r="D53" i="2"/>
  <c r="C53" i="2"/>
  <c r="C64" i="2" s="1"/>
  <c r="C68" i="2" s="1"/>
  <c r="Y51" i="2"/>
  <c r="S51" i="2"/>
  <c r="C51" i="2"/>
  <c r="T50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V48" i="2"/>
  <c r="U48" i="2"/>
  <c r="J48" i="2"/>
  <c r="I48" i="2"/>
  <c r="H48" i="2"/>
  <c r="G48" i="2"/>
  <c r="F48" i="2"/>
  <c r="E48" i="2"/>
  <c r="D48" i="2"/>
  <c r="C48" i="2"/>
  <c r="AB47" i="2"/>
  <c r="X47" i="2"/>
  <c r="W47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H45" i="2"/>
  <c r="W51" i="2" s="1"/>
  <c r="G45" i="2"/>
  <c r="F45" i="2"/>
  <c r="U51" i="2" s="1"/>
  <c r="E45" i="2"/>
  <c r="T51" i="2" s="1"/>
  <c r="D45" i="2"/>
  <c r="C45" i="2"/>
  <c r="R51" i="2" s="1"/>
  <c r="J44" i="2"/>
  <c r="I44" i="2"/>
  <c r="Y48" i="2" s="1"/>
  <c r="H44" i="2"/>
  <c r="W48" i="2" s="1"/>
  <c r="G44" i="2"/>
  <c r="F44" i="2"/>
  <c r="E44" i="2"/>
  <c r="D44" i="2"/>
  <c r="C44" i="2"/>
  <c r="R48" i="2" s="1"/>
  <c r="Y43" i="2"/>
  <c r="V43" i="2"/>
  <c r="J43" i="2"/>
  <c r="I43" i="2"/>
  <c r="X52" i="2" s="1"/>
  <c r="H43" i="2"/>
  <c r="G43" i="2"/>
  <c r="F43" i="2"/>
  <c r="E43" i="2"/>
  <c r="D43" i="2"/>
  <c r="C43" i="2"/>
  <c r="R47" i="2" s="1"/>
  <c r="J42" i="2"/>
  <c r="I42" i="2"/>
  <c r="I51" i="2" s="1"/>
  <c r="H42" i="2"/>
  <c r="H51" i="2" s="1"/>
  <c r="G42" i="2"/>
  <c r="G51" i="2" s="1"/>
  <c r="G82" i="2" s="1"/>
  <c r="F42" i="2"/>
  <c r="E42" i="2"/>
  <c r="D42" i="2"/>
  <c r="C42" i="2"/>
  <c r="W40" i="2"/>
  <c r="M40" i="2"/>
  <c r="L40" i="2"/>
  <c r="K40" i="2"/>
  <c r="Z18" i="2" s="1"/>
  <c r="Z40" i="2" s="1"/>
  <c r="J40" i="2"/>
  <c r="I40" i="2"/>
  <c r="H40" i="2"/>
  <c r="W18" i="2" s="1"/>
  <c r="G40" i="2"/>
  <c r="V18" i="2" s="1"/>
  <c r="V40" i="2" s="1"/>
  <c r="F40" i="2"/>
  <c r="U18" i="2" s="1"/>
  <c r="U40" i="2" s="1"/>
  <c r="E40" i="2"/>
  <c r="T18" i="2" s="1"/>
  <c r="T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T54" i="2" s="1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V27" i="2"/>
  <c r="V55" i="2" s="1"/>
  <c r="U27" i="2"/>
  <c r="U54" i="2" s="1"/>
  <c r="T27" i="2"/>
  <c r="S27" i="2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H22" i="2"/>
  <c r="W44" i="2" s="1"/>
  <c r="G22" i="2"/>
  <c r="C22" i="2"/>
  <c r="R44" i="2" s="1"/>
  <c r="AB21" i="2"/>
  <c r="AA21" i="2"/>
  <c r="Z21" i="2"/>
  <c r="Y21" i="2"/>
  <c r="X21" i="2"/>
  <c r="W21" i="2"/>
  <c r="V21" i="2"/>
  <c r="U21" i="2"/>
  <c r="T21" i="2"/>
  <c r="S21" i="2"/>
  <c r="R21" i="2"/>
  <c r="M21" i="2"/>
  <c r="L21" i="2"/>
  <c r="J21" i="2"/>
  <c r="I21" i="2"/>
  <c r="H21" i="2"/>
  <c r="G21" i="2"/>
  <c r="V51" i="2" s="1"/>
  <c r="F21" i="2"/>
  <c r="F22" i="2" s="1"/>
  <c r="E21" i="2"/>
  <c r="D21" i="2"/>
  <c r="C21" i="2"/>
  <c r="R49" i="2" s="1"/>
  <c r="M20" i="2"/>
  <c r="L20" i="2"/>
  <c r="K20" i="2"/>
  <c r="Z52" i="2" s="1"/>
  <c r="J20" i="2"/>
  <c r="J22" i="2" s="1"/>
  <c r="I20" i="2"/>
  <c r="X43" i="2" s="1"/>
  <c r="H20" i="2"/>
  <c r="G20" i="2"/>
  <c r="F20" i="2"/>
  <c r="E20" i="2"/>
  <c r="D20" i="2"/>
  <c r="C20" i="2"/>
  <c r="AB18" i="2"/>
  <c r="AB40" i="2" s="1"/>
  <c r="AA18" i="2"/>
  <c r="AA40" i="2" s="1"/>
  <c r="Y18" i="2"/>
  <c r="Y40" i="2" s="1"/>
  <c r="X18" i="2"/>
  <c r="X40" i="2" s="1"/>
  <c r="D18" i="2"/>
  <c r="C14" i="2"/>
  <c r="O7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F54" i="1" s="1"/>
  <c r="E51" i="1"/>
  <c r="D51" i="1"/>
  <c r="C51" i="1"/>
  <c r="J48" i="1"/>
  <c r="E48" i="1"/>
  <c r="J47" i="1"/>
  <c r="I47" i="1"/>
  <c r="H47" i="1"/>
  <c r="G47" i="1"/>
  <c r="F47" i="1"/>
  <c r="E47" i="1"/>
  <c r="D47" i="1"/>
  <c r="D48" i="1" s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S41" i="1"/>
  <c r="J41" i="1"/>
  <c r="I41" i="1"/>
  <c r="H41" i="1"/>
  <c r="G41" i="1"/>
  <c r="F41" i="1"/>
  <c r="E41" i="1"/>
  <c r="D41" i="1"/>
  <c r="C41" i="1"/>
  <c r="J40" i="1"/>
  <c r="I40" i="1"/>
  <c r="I49" i="1" s="1"/>
  <c r="H40" i="1"/>
  <c r="H49" i="1" s="1"/>
  <c r="G40" i="1"/>
  <c r="F40" i="1"/>
  <c r="E40" i="1"/>
  <c r="D40" i="1"/>
  <c r="C40" i="1"/>
  <c r="J37" i="1"/>
  <c r="I37" i="1"/>
  <c r="H37" i="1"/>
  <c r="G37" i="1"/>
  <c r="F37" i="1"/>
  <c r="E37" i="1"/>
  <c r="D37" i="1"/>
  <c r="C37" i="1"/>
  <c r="P36" i="1"/>
  <c r="J36" i="1"/>
  <c r="I36" i="1"/>
  <c r="H36" i="1"/>
  <c r="G36" i="1"/>
  <c r="F36" i="1"/>
  <c r="R40" i="1" s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Q38" i="1" s="1"/>
  <c r="Q39" i="1" s="1"/>
  <c r="E31" i="1"/>
  <c r="D31" i="1"/>
  <c r="C31" i="1"/>
  <c r="J30" i="1"/>
  <c r="I30" i="1"/>
  <c r="H30" i="1"/>
  <c r="G30" i="1"/>
  <c r="G38" i="1" s="1"/>
  <c r="F30" i="1"/>
  <c r="E30" i="1"/>
  <c r="P38" i="1" s="1"/>
  <c r="D30" i="1"/>
  <c r="O38" i="1" s="1"/>
  <c r="C30" i="1"/>
  <c r="J29" i="1"/>
  <c r="I29" i="1"/>
  <c r="H29" i="1"/>
  <c r="G29" i="1"/>
  <c r="F29" i="1"/>
  <c r="E29" i="1"/>
  <c r="D29" i="1"/>
  <c r="C29" i="1"/>
  <c r="E27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F22" i="3" s="1"/>
  <c r="E22" i="1"/>
  <c r="E22" i="3" s="1"/>
  <c r="D22" i="1"/>
  <c r="C22" i="1"/>
  <c r="J21" i="1"/>
  <c r="I21" i="1"/>
  <c r="I21" i="3" s="1"/>
  <c r="H21" i="1"/>
  <c r="H21" i="3" s="1"/>
  <c r="G21" i="1"/>
  <c r="G21" i="3" s="1"/>
  <c r="F21" i="1"/>
  <c r="F21" i="3" s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H18" i="1"/>
  <c r="H18" i="3" s="1"/>
  <c r="D18" i="1"/>
  <c r="U17" i="1"/>
  <c r="T17" i="1"/>
  <c r="S17" i="1"/>
  <c r="R17" i="1"/>
  <c r="Q17" i="1"/>
  <c r="P17" i="1"/>
  <c r="O17" i="1"/>
  <c r="N17" i="1"/>
  <c r="J17" i="1"/>
  <c r="I17" i="1"/>
  <c r="H17" i="1"/>
  <c r="H17" i="3" s="1"/>
  <c r="G17" i="1"/>
  <c r="F17" i="1"/>
  <c r="F17" i="3" s="1"/>
  <c r="E17" i="1"/>
  <c r="E17" i="3" s="1"/>
  <c r="D17" i="1"/>
  <c r="C17" i="1"/>
  <c r="U16" i="1"/>
  <c r="T16" i="1"/>
  <c r="S16" i="1"/>
  <c r="R16" i="1"/>
  <c r="Q16" i="1"/>
  <c r="P16" i="1"/>
  <c r="O16" i="1"/>
  <c r="N16" i="1"/>
  <c r="J16" i="1"/>
  <c r="J18" i="1" s="1"/>
  <c r="J18" i="3" s="1"/>
  <c r="I16" i="1"/>
  <c r="I16" i="3" s="1"/>
  <c r="H16" i="1"/>
  <c r="G16" i="1"/>
  <c r="F16" i="1"/>
  <c r="E16" i="1"/>
  <c r="D16" i="1"/>
  <c r="C16" i="1"/>
  <c r="U14" i="1"/>
  <c r="U41" i="1" s="1"/>
  <c r="T14" i="1"/>
  <c r="S14" i="1"/>
  <c r="R14" i="1"/>
  <c r="Q14" i="1"/>
  <c r="P14" i="1"/>
  <c r="O14" i="1"/>
  <c r="O41" i="1" s="1"/>
  <c r="N14" i="1"/>
  <c r="J14" i="1"/>
  <c r="I14" i="1"/>
  <c r="H14" i="1"/>
  <c r="H14" i="3" s="1"/>
  <c r="G14" i="1"/>
  <c r="F14" i="1"/>
  <c r="F14" i="3" s="1"/>
  <c r="E14" i="1"/>
  <c r="E14" i="3" s="1"/>
  <c r="D14" i="1"/>
  <c r="C14" i="1"/>
  <c r="J13" i="1"/>
  <c r="J13" i="3" s="1"/>
  <c r="I13" i="1"/>
  <c r="I13" i="3" s="1"/>
  <c r="H13" i="1"/>
  <c r="H13" i="3" s="1"/>
  <c r="G13" i="1"/>
  <c r="F13" i="1"/>
  <c r="E13" i="1"/>
  <c r="D13" i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E10" i="1"/>
  <c r="D10" i="1"/>
  <c r="C10" i="1"/>
  <c r="U9" i="1"/>
  <c r="T9" i="1"/>
  <c r="S9" i="1"/>
  <c r="R9" i="1"/>
  <c r="Q9" i="1"/>
  <c r="P9" i="1"/>
  <c r="O9" i="1"/>
  <c r="N9" i="1"/>
  <c r="F9" i="1"/>
  <c r="Q31" i="1" s="1"/>
  <c r="E9" i="1"/>
  <c r="E9" i="3" s="1"/>
  <c r="D9" i="1"/>
  <c r="D9" i="3" s="1"/>
  <c r="J8" i="1"/>
  <c r="J9" i="1" s="1"/>
  <c r="I8" i="1"/>
  <c r="H8" i="1"/>
  <c r="H9" i="1" s="1"/>
  <c r="G8" i="1"/>
  <c r="F8" i="1"/>
  <c r="Q36" i="1" s="1"/>
  <c r="E8" i="1"/>
  <c r="D8" i="1"/>
  <c r="C8" i="1"/>
  <c r="U7" i="1"/>
  <c r="T7" i="1"/>
  <c r="S7" i="1"/>
  <c r="R7" i="1"/>
  <c r="Q7" i="1"/>
  <c r="P7" i="1"/>
  <c r="O7" i="1"/>
  <c r="N7" i="1"/>
  <c r="J7" i="1"/>
  <c r="U30" i="1" s="1"/>
  <c r="I7" i="1"/>
  <c r="T30" i="1" s="1"/>
  <c r="H7" i="1"/>
  <c r="G7" i="1"/>
  <c r="G9" i="1" s="1"/>
  <c r="F7" i="1"/>
  <c r="E7" i="1"/>
  <c r="D7" i="1"/>
  <c r="C7" i="1"/>
  <c r="U5" i="1"/>
  <c r="S5" i="1"/>
  <c r="R5" i="1"/>
  <c r="Q5" i="1"/>
  <c r="P5" i="1"/>
  <c r="O5" i="1"/>
  <c r="J5" i="1"/>
  <c r="J5" i="3" s="1"/>
  <c r="I5" i="1"/>
  <c r="I5" i="3" s="1"/>
  <c r="H5" i="1"/>
  <c r="H5" i="3" s="1"/>
  <c r="G5" i="1"/>
  <c r="G5" i="3" s="1"/>
  <c r="F5" i="1"/>
  <c r="E5" i="1"/>
  <c r="E5" i="3" s="1"/>
  <c r="D5" i="1"/>
  <c r="D5" i="3" s="1"/>
  <c r="C5" i="1"/>
  <c r="C5" i="3" s="1"/>
  <c r="P39" i="1" l="1"/>
  <c r="G38" i="3"/>
  <c r="H9" i="3"/>
  <c r="S74" i="1"/>
  <c r="S31" i="1"/>
  <c r="H12" i="1"/>
  <c r="H15" i="1" s="1"/>
  <c r="H15" i="3" s="1"/>
  <c r="U74" i="1"/>
  <c r="U75" i="1" s="1"/>
  <c r="J9" i="3"/>
  <c r="U31" i="1"/>
  <c r="J12" i="1"/>
  <c r="G9" i="3"/>
  <c r="R74" i="1"/>
  <c r="R75" i="1" s="1"/>
  <c r="R31" i="1"/>
  <c r="G12" i="1"/>
  <c r="C10" i="3"/>
  <c r="D12" i="1"/>
  <c r="D38" i="1"/>
  <c r="D36" i="3" s="1"/>
  <c r="S38" i="1"/>
  <c r="G34" i="3"/>
  <c r="AA50" i="2"/>
  <c r="AA52" i="2"/>
  <c r="L22" i="2"/>
  <c r="AA55" i="2"/>
  <c r="AA47" i="2"/>
  <c r="AB43" i="2"/>
  <c r="AA43" i="2"/>
  <c r="G25" i="2"/>
  <c r="V44" i="2"/>
  <c r="C23" i="3"/>
  <c r="C24" i="3"/>
  <c r="C7" i="3"/>
  <c r="C11" i="3"/>
  <c r="D10" i="3"/>
  <c r="D18" i="3"/>
  <c r="T5" i="1"/>
  <c r="E23" i="3"/>
  <c r="E24" i="3"/>
  <c r="E7" i="3"/>
  <c r="E11" i="3"/>
  <c r="P40" i="1"/>
  <c r="P30" i="1"/>
  <c r="P35" i="1"/>
  <c r="I9" i="1"/>
  <c r="E10" i="3"/>
  <c r="E12" i="1"/>
  <c r="I14" i="3"/>
  <c r="I17" i="3"/>
  <c r="E18" i="1"/>
  <c r="E18" i="3" s="1"/>
  <c r="J21" i="3"/>
  <c r="I22" i="3"/>
  <c r="C27" i="1"/>
  <c r="E29" i="3"/>
  <c r="E38" i="1"/>
  <c r="E30" i="3" s="1"/>
  <c r="I30" i="3"/>
  <c r="T38" i="1"/>
  <c r="S37" i="1"/>
  <c r="C49" i="1"/>
  <c r="I82" i="2"/>
  <c r="Z43" i="2"/>
  <c r="I8" i="3"/>
  <c r="T36" i="1"/>
  <c r="E33" i="3"/>
  <c r="G14" i="3"/>
  <c r="D23" i="3"/>
  <c r="D24" i="3"/>
  <c r="D7" i="3"/>
  <c r="D11" i="3"/>
  <c r="O40" i="1"/>
  <c r="O30" i="1"/>
  <c r="F5" i="3"/>
  <c r="F27" i="1"/>
  <c r="F23" i="3"/>
  <c r="F24" i="3"/>
  <c r="F7" i="3"/>
  <c r="Q30" i="1"/>
  <c r="Q35" i="1"/>
  <c r="F10" i="3"/>
  <c r="F12" i="1"/>
  <c r="J14" i="3"/>
  <c r="J17" i="3"/>
  <c r="F18" i="1"/>
  <c r="F18" i="3" s="1"/>
  <c r="J22" i="3"/>
  <c r="D27" i="1"/>
  <c r="O31" i="1"/>
  <c r="O75" i="1" s="1"/>
  <c r="O76" i="1" s="1"/>
  <c r="I32" i="3"/>
  <c r="T37" i="1"/>
  <c r="S55" i="2"/>
  <c r="C80" i="2"/>
  <c r="M48" i="6"/>
  <c r="J8" i="3"/>
  <c r="U36" i="1"/>
  <c r="C48" i="1"/>
  <c r="AA51" i="2"/>
  <c r="AA48" i="2"/>
  <c r="C8" i="3"/>
  <c r="U37" i="1"/>
  <c r="F48" i="1"/>
  <c r="F49" i="1"/>
  <c r="P76" i="1"/>
  <c r="S52" i="2"/>
  <c r="S48" i="2"/>
  <c r="V49" i="2"/>
  <c r="G64" i="2"/>
  <c r="G24" i="3"/>
  <c r="G7" i="3"/>
  <c r="G11" i="3"/>
  <c r="G23" i="3"/>
  <c r="R30" i="1"/>
  <c r="R76" i="1"/>
  <c r="R35" i="1"/>
  <c r="N42" i="1"/>
  <c r="E27" i="3"/>
  <c r="P27" i="1"/>
  <c r="S30" i="1"/>
  <c r="P31" i="1"/>
  <c r="D8" i="3"/>
  <c r="O37" i="1"/>
  <c r="O36" i="1"/>
  <c r="D13" i="3"/>
  <c r="D16" i="3"/>
  <c r="I18" i="1"/>
  <c r="I18" i="3" s="1"/>
  <c r="G27" i="1"/>
  <c r="H38" i="1"/>
  <c r="H36" i="3" s="1"/>
  <c r="O35" i="1"/>
  <c r="F38" i="1"/>
  <c r="F31" i="3" s="1"/>
  <c r="G48" i="1"/>
  <c r="G49" i="1"/>
  <c r="S53" i="2"/>
  <c r="S43" i="2"/>
  <c r="D22" i="2"/>
  <c r="S47" i="2"/>
  <c r="T48" i="2"/>
  <c r="S50" i="2"/>
  <c r="E48" i="6"/>
  <c r="C16" i="3"/>
  <c r="H24" i="3"/>
  <c r="H7" i="3"/>
  <c r="H11" i="3"/>
  <c r="H23" i="3"/>
  <c r="H10" i="3"/>
  <c r="I24" i="3"/>
  <c r="I7" i="3"/>
  <c r="I11" i="3"/>
  <c r="I23" i="3"/>
  <c r="T40" i="1"/>
  <c r="E8" i="3"/>
  <c r="P37" i="1"/>
  <c r="I10" i="3"/>
  <c r="E13" i="3"/>
  <c r="P42" i="1"/>
  <c r="P41" i="1"/>
  <c r="E16" i="3"/>
  <c r="H27" i="1"/>
  <c r="I38" i="1"/>
  <c r="S35" i="1"/>
  <c r="H48" i="1"/>
  <c r="E22" i="2"/>
  <c r="U44" i="2"/>
  <c r="F25" i="2"/>
  <c r="T47" i="2"/>
  <c r="T52" i="2"/>
  <c r="S54" i="2"/>
  <c r="J16" i="3"/>
  <c r="G10" i="3"/>
  <c r="J24" i="3"/>
  <c r="J7" i="3"/>
  <c r="J11" i="3"/>
  <c r="U76" i="1"/>
  <c r="U35" i="1"/>
  <c r="U40" i="1"/>
  <c r="Q37" i="1"/>
  <c r="F8" i="3"/>
  <c r="J10" i="3"/>
  <c r="F13" i="3"/>
  <c r="Q42" i="1"/>
  <c r="Q41" i="1"/>
  <c r="F16" i="3"/>
  <c r="C21" i="3"/>
  <c r="I27" i="1"/>
  <c r="J38" i="1"/>
  <c r="T35" i="1"/>
  <c r="U47" i="2"/>
  <c r="U52" i="2"/>
  <c r="V52" i="2"/>
  <c r="C69" i="2"/>
  <c r="C82" i="2"/>
  <c r="J25" i="2"/>
  <c r="Y44" i="2"/>
  <c r="C13" i="3"/>
  <c r="N5" i="1"/>
  <c r="G8" i="3"/>
  <c r="R37" i="1"/>
  <c r="R36" i="1"/>
  <c r="C9" i="1"/>
  <c r="G13" i="3"/>
  <c r="C14" i="3"/>
  <c r="R42" i="1"/>
  <c r="R41" i="1"/>
  <c r="G16" i="3"/>
  <c r="G18" i="1"/>
  <c r="G18" i="3" s="1"/>
  <c r="C17" i="3"/>
  <c r="D21" i="3"/>
  <c r="C22" i="3"/>
  <c r="J27" i="1"/>
  <c r="N38" i="1"/>
  <c r="O39" i="1" s="1"/>
  <c r="D31" i="3"/>
  <c r="E37" i="3"/>
  <c r="O42" i="1"/>
  <c r="G54" i="1"/>
  <c r="C18" i="2"/>
  <c r="C40" i="2" s="1"/>
  <c r="R18" i="2" s="1"/>
  <c r="R40" i="2" s="1"/>
  <c r="D40" i="2"/>
  <c r="S18" i="2" s="1"/>
  <c r="S40" i="2" s="1"/>
  <c r="X54" i="2"/>
  <c r="AA49" i="2"/>
  <c r="Z53" i="2"/>
  <c r="F11" i="3"/>
  <c r="G31" i="3"/>
  <c r="H8" i="3"/>
  <c r="S36" i="1"/>
  <c r="D14" i="3"/>
  <c r="S42" i="1"/>
  <c r="H16" i="3"/>
  <c r="S34" i="1"/>
  <c r="D17" i="3"/>
  <c r="E21" i="3"/>
  <c r="D22" i="3"/>
  <c r="E31" i="3"/>
  <c r="C32" i="3"/>
  <c r="C35" i="3"/>
  <c r="N41" i="1"/>
  <c r="U42" i="1"/>
  <c r="H54" i="1"/>
  <c r="T34" i="1" s="1"/>
  <c r="D51" i="2"/>
  <c r="W52" i="2"/>
  <c r="AA53" i="2"/>
  <c r="J23" i="3"/>
  <c r="I48" i="6"/>
  <c r="I79" i="6" s="1"/>
  <c r="T42" i="1"/>
  <c r="T41" i="1"/>
  <c r="D33" i="3"/>
  <c r="D34" i="3"/>
  <c r="D35" i="3"/>
  <c r="U38" i="1"/>
  <c r="U39" i="1" s="1"/>
  <c r="Q40" i="1"/>
  <c r="E51" i="2"/>
  <c r="J63" i="2"/>
  <c r="J79" i="6"/>
  <c r="F51" i="2"/>
  <c r="Y52" i="2"/>
  <c r="Z47" i="2"/>
  <c r="Y47" i="2"/>
  <c r="F9" i="3"/>
  <c r="Q74" i="1"/>
  <c r="Q75" i="1" s="1"/>
  <c r="Q76" i="1" s="1"/>
  <c r="G17" i="3"/>
  <c r="C18" i="1"/>
  <c r="C18" i="3" s="1"/>
  <c r="C38" i="1"/>
  <c r="G30" i="3"/>
  <c r="R38" i="1"/>
  <c r="R39" i="1" s="1"/>
  <c r="F34" i="3"/>
  <c r="G36" i="3"/>
  <c r="I37" i="3"/>
  <c r="S40" i="1"/>
  <c r="U55" i="1"/>
  <c r="U53" i="1"/>
  <c r="U45" i="1"/>
  <c r="P74" i="1"/>
  <c r="P75" i="1" s="1"/>
  <c r="Z50" i="2"/>
  <c r="K21" i="2"/>
  <c r="Z48" i="2" s="1"/>
  <c r="Z55" i="2"/>
  <c r="AB51" i="2"/>
  <c r="M22" i="2"/>
  <c r="AB48" i="2"/>
  <c r="AB49" i="2"/>
  <c r="C25" i="2"/>
  <c r="F30" i="3"/>
  <c r="C31" i="3"/>
  <c r="G33" i="3"/>
  <c r="I54" i="1"/>
  <c r="P55" i="1"/>
  <c r="AB52" i="2"/>
  <c r="AB55" i="2"/>
  <c r="V47" i="2"/>
  <c r="D64" i="2"/>
  <c r="D68" i="2" s="1"/>
  <c r="AB53" i="2"/>
  <c r="X50" i="2"/>
  <c r="D48" i="6"/>
  <c r="J78" i="6"/>
  <c r="G37" i="3"/>
  <c r="J49" i="1"/>
  <c r="J54" i="1"/>
  <c r="M65" i="2"/>
  <c r="L65" i="2"/>
  <c r="K65" i="2"/>
  <c r="Z34" i="2"/>
  <c r="T49" i="2"/>
  <c r="E64" i="2"/>
  <c r="V54" i="2"/>
  <c r="Y50" i="2"/>
  <c r="U67" i="2"/>
  <c r="U59" i="2"/>
  <c r="Q24" i="6"/>
  <c r="K48" i="6"/>
  <c r="K79" i="6" s="1"/>
  <c r="K78" i="6"/>
  <c r="E78" i="6"/>
  <c r="R53" i="2"/>
  <c r="R55" i="2"/>
  <c r="H82" i="2"/>
  <c r="X51" i="2"/>
  <c r="AB50" i="2"/>
  <c r="U60" i="2"/>
  <c r="F68" i="2"/>
  <c r="F48" i="6"/>
  <c r="F78" i="6"/>
  <c r="T53" i="2"/>
  <c r="T55" i="2"/>
  <c r="J51" i="2"/>
  <c r="J80" i="2" s="1"/>
  <c r="D81" i="2"/>
  <c r="H79" i="6"/>
  <c r="G22" i="3"/>
  <c r="G29" i="3"/>
  <c r="H31" i="3"/>
  <c r="D32" i="3"/>
  <c r="H34" i="3"/>
  <c r="E35" i="3"/>
  <c r="U53" i="2"/>
  <c r="I22" i="2"/>
  <c r="H25" i="2"/>
  <c r="U55" i="2"/>
  <c r="T43" i="2"/>
  <c r="I68" i="2"/>
  <c r="I69" i="2" s="1"/>
  <c r="X60" i="2"/>
  <c r="H64" i="2"/>
  <c r="H22" i="3"/>
  <c r="H29" i="3"/>
  <c r="I34" i="3"/>
  <c r="C36" i="3"/>
  <c r="C54" i="1"/>
  <c r="O34" i="1" s="1"/>
  <c r="V53" i="2"/>
  <c r="U43" i="2"/>
  <c r="X48" i="2"/>
  <c r="U49" i="2"/>
  <c r="J64" i="2"/>
  <c r="J68" i="2" s="1"/>
  <c r="F80" i="2"/>
  <c r="L48" i="6"/>
  <c r="I29" i="3"/>
  <c r="G35" i="3"/>
  <c r="D49" i="1"/>
  <c r="D54" i="1"/>
  <c r="O55" i="1" s="1"/>
  <c r="W53" i="2"/>
  <c r="W54" i="2"/>
  <c r="W49" i="2"/>
  <c r="G80" i="2"/>
  <c r="R60" i="2"/>
  <c r="G32" i="3"/>
  <c r="C33" i="3"/>
  <c r="E36" i="3"/>
  <c r="I48" i="1"/>
  <c r="E49" i="1"/>
  <c r="E54" i="1"/>
  <c r="P53" i="1" s="1"/>
  <c r="X55" i="2"/>
  <c r="R52" i="2"/>
  <c r="W43" i="2"/>
  <c r="X53" i="2"/>
  <c r="H80" i="2"/>
  <c r="N48" i="6"/>
  <c r="C78" i="6"/>
  <c r="Y54" i="2"/>
  <c r="Y49" i="2"/>
  <c r="Y53" i="2"/>
  <c r="R54" i="2"/>
  <c r="I80" i="2"/>
  <c r="H9" i="4"/>
  <c r="G18" i="4"/>
  <c r="G19" i="4" s="1"/>
  <c r="M78" i="6"/>
  <c r="C63" i="2"/>
  <c r="D63" i="2"/>
  <c r="C81" i="2"/>
  <c r="E63" i="2"/>
  <c r="S49" i="2"/>
  <c r="G63" i="2"/>
  <c r="F81" i="2"/>
  <c r="H63" i="2"/>
  <c r="G81" i="2"/>
  <c r="I63" i="2"/>
  <c r="H81" i="2"/>
  <c r="I81" i="2"/>
  <c r="T55" i="1" l="1"/>
  <c r="T53" i="1"/>
  <c r="T45" i="1"/>
  <c r="AB44" i="2"/>
  <c r="M25" i="2"/>
  <c r="F49" i="3"/>
  <c r="C27" i="3"/>
  <c r="N27" i="1"/>
  <c r="I9" i="4"/>
  <c r="I18" i="4" s="1"/>
  <c r="I19" i="4" s="1"/>
  <c r="H18" i="4"/>
  <c r="H19" i="4" s="1"/>
  <c r="T60" i="2"/>
  <c r="E68" i="2"/>
  <c r="J38" i="3"/>
  <c r="J31" i="3"/>
  <c r="R67" i="2"/>
  <c r="R68" i="2"/>
  <c r="R59" i="2"/>
  <c r="I55" i="1"/>
  <c r="I56" i="1" s="1"/>
  <c r="T46" i="1"/>
  <c r="F37" i="3"/>
  <c r="C38" i="3"/>
  <c r="C56" i="1"/>
  <c r="I38" i="3"/>
  <c r="R56" i="1"/>
  <c r="R55" i="1"/>
  <c r="R53" i="1"/>
  <c r="R48" i="1"/>
  <c r="R45" i="1"/>
  <c r="Z51" i="2"/>
  <c r="Z49" i="2"/>
  <c r="J27" i="3"/>
  <c r="U27" i="1"/>
  <c r="Y67" i="2"/>
  <c r="Y68" i="2"/>
  <c r="Y59" i="2"/>
  <c r="J36" i="3"/>
  <c r="S60" i="2"/>
  <c r="E32" i="3"/>
  <c r="I25" i="2"/>
  <c r="X44" i="2"/>
  <c r="H37" i="3"/>
  <c r="I36" i="3"/>
  <c r="C29" i="3"/>
  <c r="J81" i="2"/>
  <c r="G55" i="1"/>
  <c r="G49" i="3" s="1"/>
  <c r="R46" i="1"/>
  <c r="D37" i="3"/>
  <c r="H27" i="3"/>
  <c r="S27" i="1"/>
  <c r="Q56" i="1"/>
  <c r="F48" i="3"/>
  <c r="Q55" i="1"/>
  <c r="Q53" i="1"/>
  <c r="Q48" i="1"/>
  <c r="Q45" i="1"/>
  <c r="I35" i="3"/>
  <c r="J37" i="3"/>
  <c r="G12" i="3"/>
  <c r="R64" i="1"/>
  <c r="G15" i="1"/>
  <c r="G15" i="3" s="1"/>
  <c r="G25" i="1"/>
  <c r="E82" i="2"/>
  <c r="E69" i="2"/>
  <c r="E81" i="2"/>
  <c r="T59" i="2"/>
  <c r="T67" i="2"/>
  <c r="X67" i="2"/>
  <c r="X59" i="2"/>
  <c r="W74" i="2"/>
  <c r="H38" i="2"/>
  <c r="H29" i="2"/>
  <c r="F12" i="3"/>
  <c r="Q64" i="1"/>
  <c r="F25" i="1"/>
  <c r="F15" i="1"/>
  <c r="F15" i="3" s="1"/>
  <c r="U64" i="1"/>
  <c r="J12" i="3"/>
  <c r="J25" i="1"/>
  <c r="I31" i="3"/>
  <c r="E34" i="3"/>
  <c r="C34" i="3"/>
  <c r="K22" i="2"/>
  <c r="I33" i="3"/>
  <c r="C49" i="3"/>
  <c r="O45" i="1"/>
  <c r="F38" i="3"/>
  <c r="F32" i="3"/>
  <c r="V74" i="2"/>
  <c r="G29" i="2"/>
  <c r="G38" i="2"/>
  <c r="J34" i="3"/>
  <c r="J82" i="2"/>
  <c r="J69" i="2"/>
  <c r="Y74" i="2"/>
  <c r="J38" i="2"/>
  <c r="J29" i="2"/>
  <c r="I27" i="3"/>
  <c r="T27" i="1"/>
  <c r="V60" i="2"/>
  <c r="G68" i="2"/>
  <c r="G69" i="2" s="1"/>
  <c r="S39" i="1"/>
  <c r="D25" i="2"/>
  <c r="S44" i="2"/>
  <c r="H38" i="3"/>
  <c r="H56" i="1"/>
  <c r="J32" i="3"/>
  <c r="Q46" i="1"/>
  <c r="J30" i="3"/>
  <c r="H33" i="3"/>
  <c r="E12" i="3"/>
  <c r="P64" i="1"/>
  <c r="E25" i="1"/>
  <c r="E15" i="1"/>
  <c r="E15" i="3" s="1"/>
  <c r="H30" i="3"/>
  <c r="R34" i="1"/>
  <c r="H12" i="3"/>
  <c r="S64" i="1"/>
  <c r="H25" i="1"/>
  <c r="S48" i="1" s="1"/>
  <c r="O53" i="1"/>
  <c r="F36" i="3"/>
  <c r="F55" i="1"/>
  <c r="F29" i="3"/>
  <c r="H32" i="3"/>
  <c r="D38" i="3"/>
  <c r="H68" i="2"/>
  <c r="H69" i="2" s="1"/>
  <c r="W60" i="2"/>
  <c r="V67" i="2"/>
  <c r="V68" i="2"/>
  <c r="V59" i="2"/>
  <c r="E80" i="2"/>
  <c r="E25" i="2"/>
  <c r="T44" i="2"/>
  <c r="G27" i="3"/>
  <c r="R27" i="1"/>
  <c r="E55" i="1"/>
  <c r="E56" i="1" s="1"/>
  <c r="P46" i="1"/>
  <c r="H35" i="3"/>
  <c r="Y60" i="2"/>
  <c r="P45" i="1"/>
  <c r="R74" i="2"/>
  <c r="C29" i="2"/>
  <c r="C38" i="2"/>
  <c r="F35" i="3"/>
  <c r="D30" i="3"/>
  <c r="J15" i="1"/>
  <c r="J15" i="3" s="1"/>
  <c r="H48" i="3"/>
  <c r="S56" i="1"/>
  <c r="S45" i="1"/>
  <c r="S53" i="1"/>
  <c r="S55" i="1"/>
  <c r="D27" i="3"/>
  <c r="O27" i="1"/>
  <c r="T39" i="1"/>
  <c r="I9" i="3"/>
  <c r="T31" i="1"/>
  <c r="I12" i="1"/>
  <c r="T74" i="1"/>
  <c r="D29" i="3"/>
  <c r="Q34" i="1"/>
  <c r="S75" i="1"/>
  <c r="S76" i="1" s="1"/>
  <c r="U74" i="2"/>
  <c r="F29" i="2"/>
  <c r="F38" i="2"/>
  <c r="D55" i="1"/>
  <c r="O46" i="1"/>
  <c r="D49" i="3"/>
  <c r="J35" i="3"/>
  <c r="F27" i="3"/>
  <c r="Q27" i="1"/>
  <c r="D12" i="3"/>
  <c r="O64" i="1"/>
  <c r="D25" i="1"/>
  <c r="D15" i="1"/>
  <c r="D15" i="3" s="1"/>
  <c r="J55" i="1"/>
  <c r="J49" i="3" s="1"/>
  <c r="U46" i="1"/>
  <c r="F33" i="3"/>
  <c r="D82" i="2"/>
  <c r="D69" i="2"/>
  <c r="D80" i="2"/>
  <c r="C9" i="3"/>
  <c r="N74" i="1"/>
  <c r="N31" i="1"/>
  <c r="C12" i="1"/>
  <c r="C48" i="3"/>
  <c r="N45" i="1"/>
  <c r="N55" i="1"/>
  <c r="N53" i="1"/>
  <c r="E38" i="3"/>
  <c r="L25" i="2"/>
  <c r="AA44" i="2"/>
  <c r="P34" i="1"/>
  <c r="W67" i="2"/>
  <c r="W68" i="2"/>
  <c r="W59" i="2"/>
  <c r="C55" i="1"/>
  <c r="N46" i="1"/>
  <c r="S59" i="2"/>
  <c r="S67" i="2"/>
  <c r="J29" i="3"/>
  <c r="F69" i="2"/>
  <c r="F82" i="2"/>
  <c r="H55" i="1"/>
  <c r="S46" i="1"/>
  <c r="C30" i="3"/>
  <c r="U34" i="1"/>
  <c r="C37" i="3"/>
  <c r="J33" i="3"/>
  <c r="S74" i="2" l="1"/>
  <c r="D29" i="2"/>
  <c r="D38" i="2"/>
  <c r="U75" i="2"/>
  <c r="U45" i="2"/>
  <c r="U19" i="2"/>
  <c r="U23" i="2" s="1"/>
  <c r="F39" i="2"/>
  <c r="U68" i="2"/>
  <c r="V75" i="2"/>
  <c r="V45" i="2"/>
  <c r="V19" i="2"/>
  <c r="V23" i="2" s="1"/>
  <c r="G39" i="2"/>
  <c r="AA74" i="2"/>
  <c r="L29" i="2"/>
  <c r="L38" i="2"/>
  <c r="C12" i="3"/>
  <c r="N64" i="1"/>
  <c r="C25" i="1"/>
  <c r="C15" i="1"/>
  <c r="C15" i="3" s="1"/>
  <c r="F31" i="2"/>
  <c r="U83" i="2"/>
  <c r="U84" i="2" s="1"/>
  <c r="U85" i="2" s="1"/>
  <c r="C31" i="2"/>
  <c r="R83" i="2"/>
  <c r="R84" i="2" s="1"/>
  <c r="R85" i="2" s="1"/>
  <c r="C55" i="3"/>
  <c r="C58" i="3"/>
  <c r="C50" i="3"/>
  <c r="C47" i="3"/>
  <c r="C45" i="3"/>
  <c r="C42" i="3"/>
  <c r="C43" i="3"/>
  <c r="C53" i="3"/>
  <c r="C46" i="3"/>
  <c r="C52" i="3"/>
  <c r="C51" i="3"/>
  <c r="C40" i="3"/>
  <c r="C41" i="3"/>
  <c r="C44" i="3"/>
  <c r="F55" i="3"/>
  <c r="F58" i="3"/>
  <c r="F50" i="3"/>
  <c r="F45" i="3"/>
  <c r="F42" i="3"/>
  <c r="F52" i="3"/>
  <c r="F43" i="3"/>
  <c r="F51" i="3"/>
  <c r="F54" i="3"/>
  <c r="F41" i="3"/>
  <c r="F53" i="3"/>
  <c r="F46" i="3"/>
  <c r="F47" i="3"/>
  <c r="F40" i="3"/>
  <c r="F44" i="3"/>
  <c r="J54" i="3"/>
  <c r="G48" i="3"/>
  <c r="I48" i="3"/>
  <c r="G25" i="3"/>
  <c r="G26" i="1"/>
  <c r="R65" i="1"/>
  <c r="R32" i="1"/>
  <c r="R6" i="1"/>
  <c r="T74" i="2"/>
  <c r="E29" i="2"/>
  <c r="E38" i="2"/>
  <c r="E25" i="3"/>
  <c r="P65" i="1"/>
  <c r="E26" i="1"/>
  <c r="P32" i="1"/>
  <c r="P6" i="1"/>
  <c r="P56" i="1"/>
  <c r="P48" i="1"/>
  <c r="G31" i="2"/>
  <c r="V83" i="2"/>
  <c r="V84" i="2" s="1"/>
  <c r="V85" i="2" s="1"/>
  <c r="J25" i="3"/>
  <c r="J26" i="1"/>
  <c r="U32" i="1"/>
  <c r="U65" i="1"/>
  <c r="U6" i="1"/>
  <c r="U48" i="1"/>
  <c r="U56" i="1"/>
  <c r="X74" i="2"/>
  <c r="I38" i="2"/>
  <c r="I29" i="2"/>
  <c r="AB74" i="2"/>
  <c r="M29" i="2"/>
  <c r="M38" i="2"/>
  <c r="D25" i="3"/>
  <c r="O6" i="1"/>
  <c r="D26" i="1"/>
  <c r="O65" i="1"/>
  <c r="O32" i="1"/>
  <c r="O56" i="1"/>
  <c r="O48" i="1"/>
  <c r="N75" i="1"/>
  <c r="N76" i="1" s="1"/>
  <c r="J56" i="1"/>
  <c r="H58" i="3"/>
  <c r="H50" i="3"/>
  <c r="H55" i="3"/>
  <c r="H44" i="3"/>
  <c r="H51" i="3"/>
  <c r="H45" i="3"/>
  <c r="H43" i="3"/>
  <c r="H46" i="3"/>
  <c r="H53" i="3"/>
  <c r="H52" i="3"/>
  <c r="H42" i="3"/>
  <c r="H47" i="3"/>
  <c r="H41" i="3"/>
  <c r="H40" i="3"/>
  <c r="H49" i="3"/>
  <c r="H54" i="3"/>
  <c r="C54" i="3"/>
  <c r="F56" i="1"/>
  <c r="Q65" i="1"/>
  <c r="F25" i="3"/>
  <c r="Q32" i="1"/>
  <c r="Q6" i="1"/>
  <c r="F26" i="1"/>
  <c r="T75" i="1"/>
  <c r="T76" i="1" s="1"/>
  <c r="J31" i="2"/>
  <c r="D9" i="2" s="1"/>
  <c r="Y83" i="2"/>
  <c r="Y84" i="2" s="1"/>
  <c r="Y85" i="2" s="1"/>
  <c r="G58" i="3"/>
  <c r="G50" i="3"/>
  <c r="G55" i="3"/>
  <c r="G51" i="3"/>
  <c r="G43" i="3"/>
  <c r="G41" i="3"/>
  <c r="G56" i="1"/>
  <c r="G40" i="3"/>
  <c r="G52" i="3"/>
  <c r="G45" i="3"/>
  <c r="G44" i="3"/>
  <c r="G53" i="3"/>
  <c r="G42" i="3"/>
  <c r="G46" i="3"/>
  <c r="G47" i="3"/>
  <c r="I58" i="3"/>
  <c r="I50" i="3"/>
  <c r="I55" i="3"/>
  <c r="I42" i="3"/>
  <c r="I53" i="3"/>
  <c r="I43" i="3"/>
  <c r="I44" i="3"/>
  <c r="I40" i="3"/>
  <c r="I46" i="3"/>
  <c r="I49" i="3"/>
  <c r="I51" i="3"/>
  <c r="I45" i="3"/>
  <c r="I52" i="3"/>
  <c r="I47" i="3"/>
  <c r="I41" i="3"/>
  <c r="I12" i="3"/>
  <c r="T64" i="1"/>
  <c r="I25" i="1"/>
  <c r="I15" i="1"/>
  <c r="I15" i="3" s="1"/>
  <c r="H25" i="3"/>
  <c r="H26" i="1"/>
  <c r="S32" i="1"/>
  <c r="S6" i="1"/>
  <c r="S65" i="1"/>
  <c r="Y75" i="2"/>
  <c r="J39" i="2"/>
  <c r="Y45" i="2"/>
  <c r="Y19" i="2"/>
  <c r="Y23" i="2" s="1"/>
  <c r="G54" i="3"/>
  <c r="I54" i="3"/>
  <c r="K25" i="2"/>
  <c r="Z44" i="2"/>
  <c r="W75" i="2"/>
  <c r="W45" i="2"/>
  <c r="W19" i="2"/>
  <c r="W23" i="2" s="1"/>
  <c r="H39" i="2"/>
  <c r="J58" i="3"/>
  <c r="J50" i="3"/>
  <c r="J55" i="3"/>
  <c r="J43" i="3"/>
  <c r="J53" i="3"/>
  <c r="J52" i="3"/>
  <c r="J41" i="3"/>
  <c r="J42" i="3"/>
  <c r="J46" i="3"/>
  <c r="J48" i="3"/>
  <c r="J44" i="3"/>
  <c r="J51" i="3"/>
  <c r="J40" i="3"/>
  <c r="J47" i="3"/>
  <c r="J45" i="3"/>
  <c r="E55" i="3"/>
  <c r="E58" i="3"/>
  <c r="E50" i="3"/>
  <c r="E53" i="3"/>
  <c r="E43" i="3"/>
  <c r="E51" i="3"/>
  <c r="E47" i="3"/>
  <c r="E44" i="3"/>
  <c r="E40" i="3"/>
  <c r="E41" i="3"/>
  <c r="E42" i="3"/>
  <c r="E52" i="3"/>
  <c r="E45" i="3"/>
  <c r="E48" i="3"/>
  <c r="E46" i="3"/>
  <c r="H31" i="2"/>
  <c r="W83" i="2"/>
  <c r="W84" i="2" s="1"/>
  <c r="W85" i="2" s="1"/>
  <c r="E54" i="3"/>
  <c r="E49" i="3"/>
  <c r="D55" i="3"/>
  <c r="D58" i="3"/>
  <c r="D50" i="3"/>
  <c r="D48" i="3"/>
  <c r="D46" i="3"/>
  <c r="D45" i="3"/>
  <c r="D51" i="3"/>
  <c r="D53" i="3"/>
  <c r="D41" i="3"/>
  <c r="D40" i="3"/>
  <c r="D52" i="3"/>
  <c r="D42" i="3"/>
  <c r="D47" i="3"/>
  <c r="D43" i="3"/>
  <c r="D44" i="3"/>
  <c r="D54" i="3"/>
  <c r="R75" i="2"/>
  <c r="R45" i="2"/>
  <c r="C39" i="2"/>
  <c r="R19" i="2"/>
  <c r="R23" i="2" s="1"/>
  <c r="D56" i="1"/>
  <c r="L30" i="2" l="1"/>
  <c r="AA22" i="2" s="1"/>
  <c r="AA83" i="2"/>
  <c r="AA84" i="2" s="1"/>
  <c r="AA85" i="2" s="1"/>
  <c r="H26" i="3"/>
  <c r="S47" i="1"/>
  <c r="S57" i="1"/>
  <c r="M30" i="2"/>
  <c r="AB22" i="2" s="1"/>
  <c r="AB83" i="2"/>
  <c r="AB84" i="2" s="1"/>
  <c r="AB85" i="2" s="1"/>
  <c r="R8" i="1"/>
  <c r="R11" i="1" s="1"/>
  <c r="V69" i="2"/>
  <c r="V61" i="2"/>
  <c r="W62" i="2"/>
  <c r="W70" i="2"/>
  <c r="W25" i="2"/>
  <c r="W46" i="2"/>
  <c r="J26" i="3"/>
  <c r="U47" i="1"/>
  <c r="U57" i="1"/>
  <c r="AB75" i="2"/>
  <c r="AB45" i="2"/>
  <c r="AB19" i="2"/>
  <c r="M39" i="2"/>
  <c r="AB61" i="2" s="1"/>
  <c r="Z74" i="2"/>
  <c r="K38" i="2"/>
  <c r="K29" i="2"/>
  <c r="V62" i="2"/>
  <c r="V70" i="2"/>
  <c r="V46" i="2"/>
  <c r="V25" i="2"/>
  <c r="I31" i="2"/>
  <c r="X83" i="2"/>
  <c r="X84" i="2" s="1"/>
  <c r="X85" i="2" s="1"/>
  <c r="R69" i="2"/>
  <c r="R61" i="2"/>
  <c r="I25" i="3"/>
  <c r="I26" i="1"/>
  <c r="T32" i="1"/>
  <c r="T65" i="1"/>
  <c r="T6" i="1"/>
  <c r="T56" i="1"/>
  <c r="T48" i="1"/>
  <c r="F26" i="3"/>
  <c r="Q57" i="1"/>
  <c r="Q47" i="1"/>
  <c r="X75" i="2"/>
  <c r="X19" i="2"/>
  <c r="X23" i="2" s="1"/>
  <c r="I39" i="2"/>
  <c r="X45" i="2"/>
  <c r="X68" i="2"/>
  <c r="G26" i="3"/>
  <c r="R57" i="1"/>
  <c r="R47" i="1"/>
  <c r="R70" i="2"/>
  <c r="R62" i="2"/>
  <c r="R46" i="2"/>
  <c r="R25" i="2"/>
  <c r="Q8" i="1"/>
  <c r="Q11" i="1" s="1"/>
  <c r="P11" i="1"/>
  <c r="P8" i="1"/>
  <c r="Y62" i="2"/>
  <c r="Y70" i="2"/>
  <c r="Y25" i="2"/>
  <c r="Y46" i="2"/>
  <c r="U61" i="2"/>
  <c r="U69" i="2"/>
  <c r="U62" i="2"/>
  <c r="U70" i="2"/>
  <c r="U25" i="2"/>
  <c r="U46" i="2"/>
  <c r="E26" i="3"/>
  <c r="P57" i="1"/>
  <c r="P47" i="1"/>
  <c r="C25" i="3"/>
  <c r="N32" i="1"/>
  <c r="C26" i="1"/>
  <c r="N6" i="1"/>
  <c r="N65" i="1"/>
  <c r="N48" i="1"/>
  <c r="N56" i="1"/>
  <c r="Y61" i="2"/>
  <c r="Y69" i="2"/>
  <c r="U11" i="1"/>
  <c r="U8" i="1"/>
  <c r="W61" i="2"/>
  <c r="W69" i="2"/>
  <c r="D26" i="3"/>
  <c r="O47" i="1"/>
  <c r="O57" i="1"/>
  <c r="AA75" i="2"/>
  <c r="L39" i="2"/>
  <c r="AA61" i="2" s="1"/>
  <c r="AA45" i="2"/>
  <c r="AA19" i="2"/>
  <c r="AA23" i="2" s="1"/>
  <c r="S75" i="2"/>
  <c r="S45" i="2"/>
  <c r="S19" i="2"/>
  <c r="S23" i="2" s="1"/>
  <c r="D39" i="2"/>
  <c r="S68" i="2"/>
  <c r="O11" i="1"/>
  <c r="O8" i="1"/>
  <c r="S8" i="1"/>
  <c r="S11" i="1" s="1"/>
  <c r="T75" i="2"/>
  <c r="T45" i="2"/>
  <c r="T19" i="2"/>
  <c r="T23" i="2" s="1"/>
  <c r="E39" i="2"/>
  <c r="T68" i="2"/>
  <c r="E31" i="2"/>
  <c r="T83" i="2"/>
  <c r="T84" i="2" s="1"/>
  <c r="T85" i="2" s="1"/>
  <c r="D31" i="2"/>
  <c r="S83" i="2"/>
  <c r="S84" i="2" s="1"/>
  <c r="S85" i="2" s="1"/>
  <c r="Q66" i="1" l="1"/>
  <c r="Q58" i="1"/>
  <c r="Q33" i="1"/>
  <c r="Q49" i="1"/>
  <c r="Q13" i="1"/>
  <c r="S49" i="1"/>
  <c r="S66" i="1"/>
  <c r="S58" i="1"/>
  <c r="S33" i="1"/>
  <c r="S13" i="1"/>
  <c r="R33" i="1"/>
  <c r="R49" i="1"/>
  <c r="R66" i="1"/>
  <c r="R58" i="1"/>
  <c r="R13" i="1"/>
  <c r="Y76" i="2"/>
  <c r="Y63" i="2"/>
  <c r="Y64" i="2"/>
  <c r="Y72" i="2"/>
  <c r="Y71" i="2"/>
  <c r="Y31" i="2"/>
  <c r="Y35" i="2" s="1"/>
  <c r="W76" i="2"/>
  <c r="W63" i="2"/>
  <c r="W64" i="2"/>
  <c r="W71" i="2"/>
  <c r="W72" i="2"/>
  <c r="W31" i="2"/>
  <c r="W35" i="2" s="1"/>
  <c r="U66" i="1"/>
  <c r="U58" i="1"/>
  <c r="U49" i="1"/>
  <c r="U33" i="1"/>
  <c r="U13" i="1"/>
  <c r="P66" i="1"/>
  <c r="P58" i="1"/>
  <c r="P33" i="1"/>
  <c r="P49" i="1"/>
  <c r="P13" i="1"/>
  <c r="X61" i="2"/>
  <c r="X69" i="2"/>
  <c r="X62" i="2"/>
  <c r="X25" i="2"/>
  <c r="X70" i="2"/>
  <c r="X46" i="2"/>
  <c r="AB23" i="2"/>
  <c r="O66" i="1"/>
  <c r="O58" i="1"/>
  <c r="O33" i="1"/>
  <c r="O49" i="1"/>
  <c r="O13" i="1"/>
  <c r="T61" i="2"/>
  <c r="T69" i="2"/>
  <c r="T70" i="2"/>
  <c r="T25" i="2"/>
  <c r="T62" i="2"/>
  <c r="T46" i="2"/>
  <c r="AA62" i="2"/>
  <c r="AA25" i="2"/>
  <c r="AA46" i="2"/>
  <c r="U71" i="2"/>
  <c r="U72" i="2"/>
  <c r="U76" i="2"/>
  <c r="U63" i="2"/>
  <c r="U64" i="2"/>
  <c r="U31" i="2"/>
  <c r="U35" i="2" s="1"/>
  <c r="R63" i="2"/>
  <c r="R64" i="2"/>
  <c r="R71" i="2"/>
  <c r="R72" i="2"/>
  <c r="R31" i="2"/>
  <c r="R35" i="2" s="1"/>
  <c r="V72" i="2"/>
  <c r="V76" i="2"/>
  <c r="V64" i="2"/>
  <c r="V71" i="2"/>
  <c r="V63" i="2"/>
  <c r="V31" i="2"/>
  <c r="V35" i="2" s="1"/>
  <c r="M31" i="2"/>
  <c r="G9" i="2" s="1"/>
  <c r="M66" i="2" s="1"/>
  <c r="N8" i="1"/>
  <c r="N11" i="1"/>
  <c r="C26" i="3"/>
  <c r="N47" i="1"/>
  <c r="N57" i="1"/>
  <c r="K30" i="2"/>
  <c r="Z22" i="2" s="1"/>
  <c r="K31" i="2"/>
  <c r="E9" i="2" s="1"/>
  <c r="K66" i="2" s="1"/>
  <c r="Z83" i="2"/>
  <c r="Z84" i="2" s="1"/>
  <c r="Z85" i="2" s="1"/>
  <c r="S61" i="2"/>
  <c r="S69" i="2"/>
  <c r="Z45" i="2"/>
  <c r="Z75" i="2"/>
  <c r="K39" i="2"/>
  <c r="Z61" i="2" s="1"/>
  <c r="Z19" i="2"/>
  <c r="Z23" i="2" s="1"/>
  <c r="L31" i="2"/>
  <c r="F9" i="2" s="1"/>
  <c r="L66" i="2" s="1"/>
  <c r="T11" i="1"/>
  <c r="T8" i="1"/>
  <c r="S70" i="2"/>
  <c r="S46" i="2"/>
  <c r="S62" i="2"/>
  <c r="S25" i="2"/>
  <c r="I26" i="3"/>
  <c r="T57" i="1"/>
  <c r="T47" i="1"/>
  <c r="P59" i="1" l="1"/>
  <c r="P50" i="1"/>
  <c r="P67" i="1"/>
  <c r="P15" i="1"/>
  <c r="AA63" i="2"/>
  <c r="AA64" i="2"/>
  <c r="AA76" i="2"/>
  <c r="AA31" i="2"/>
  <c r="AA35" i="2" s="1"/>
  <c r="S59" i="1"/>
  <c r="S67" i="1"/>
  <c r="S50" i="1"/>
  <c r="S15" i="1"/>
  <c r="Z59" i="2"/>
  <c r="K68" i="2"/>
  <c r="Z60" i="2"/>
  <c r="T49" i="1"/>
  <c r="T66" i="1"/>
  <c r="T58" i="1"/>
  <c r="T33" i="1"/>
  <c r="T13" i="1"/>
  <c r="AA59" i="2"/>
  <c r="L68" i="2"/>
  <c r="AA60" i="2"/>
  <c r="AB62" i="2"/>
  <c r="AB25" i="2"/>
  <c r="AB46" i="2"/>
  <c r="U59" i="1"/>
  <c r="U67" i="1"/>
  <c r="U50" i="1"/>
  <c r="U15" i="1"/>
  <c r="Z62" i="2"/>
  <c r="Z25" i="2"/>
  <c r="Z46" i="2"/>
  <c r="N66" i="1"/>
  <c r="N58" i="1"/>
  <c r="N49" i="1"/>
  <c r="N13" i="1"/>
  <c r="N33" i="1"/>
  <c r="AB60" i="2"/>
  <c r="AB59" i="2"/>
  <c r="M68" i="2"/>
  <c r="T64" i="2"/>
  <c r="T71" i="2"/>
  <c r="T72" i="2"/>
  <c r="T76" i="2"/>
  <c r="T63" i="2"/>
  <c r="T31" i="2"/>
  <c r="T35" i="2" s="1"/>
  <c r="X76" i="2"/>
  <c r="X63" i="2"/>
  <c r="X71" i="2"/>
  <c r="X72" i="2"/>
  <c r="X64" i="2"/>
  <c r="X31" i="2"/>
  <c r="X35" i="2" s="1"/>
  <c r="Q59" i="1"/>
  <c r="Q67" i="1"/>
  <c r="Q50" i="1"/>
  <c r="Q15" i="1"/>
  <c r="R59" i="1"/>
  <c r="R67" i="1"/>
  <c r="R50" i="1"/>
  <c r="R15" i="1"/>
  <c r="O67" i="1"/>
  <c r="O59" i="1"/>
  <c r="O50" i="1"/>
  <c r="O15" i="1"/>
  <c r="S64" i="2"/>
  <c r="S71" i="2"/>
  <c r="S72" i="2"/>
  <c r="S76" i="2"/>
  <c r="S63" i="2"/>
  <c r="S31" i="2"/>
  <c r="S35" i="2" s="1"/>
  <c r="N59" i="1" l="1"/>
  <c r="N50" i="1"/>
  <c r="N15" i="1"/>
  <c r="Q51" i="1"/>
  <c r="Q60" i="1"/>
  <c r="Q18" i="1"/>
  <c r="Z76" i="2"/>
  <c r="Z63" i="2"/>
  <c r="Z64" i="2"/>
  <c r="Z31" i="2"/>
  <c r="Z35" i="2" s="1"/>
  <c r="K42" i="2" s="1"/>
  <c r="Z71" i="2" s="1"/>
  <c r="T59" i="1"/>
  <c r="T67" i="1"/>
  <c r="T50" i="1"/>
  <c r="T15" i="1"/>
  <c r="U60" i="1"/>
  <c r="U51" i="1"/>
  <c r="U18" i="1"/>
  <c r="S51" i="1"/>
  <c r="S18" i="1"/>
  <c r="S60" i="1"/>
  <c r="O60" i="1"/>
  <c r="O51" i="1"/>
  <c r="O18" i="1"/>
  <c r="AB63" i="2"/>
  <c r="AB64" i="2"/>
  <c r="AB76" i="2"/>
  <c r="AB31" i="2"/>
  <c r="AB35" i="2" s="1"/>
  <c r="P51" i="1"/>
  <c r="P60" i="1"/>
  <c r="P18" i="1"/>
  <c r="R51" i="1"/>
  <c r="R60" i="1"/>
  <c r="R18" i="1"/>
  <c r="N51" i="1" l="1"/>
  <c r="N18" i="1"/>
  <c r="N60" i="1"/>
  <c r="Z72" i="2"/>
  <c r="P61" i="1"/>
  <c r="P52" i="1"/>
  <c r="P21" i="1"/>
  <c r="P24" i="1" s="1"/>
  <c r="P25" i="1" s="1"/>
  <c r="O61" i="1"/>
  <c r="O52" i="1"/>
  <c r="O21" i="1"/>
  <c r="O24" i="1" s="1"/>
  <c r="O25" i="1" s="1"/>
  <c r="K51" i="2"/>
  <c r="L42" i="2"/>
  <c r="Z68" i="2"/>
  <c r="Z67" i="2"/>
  <c r="Z69" i="2"/>
  <c r="Z70" i="2"/>
  <c r="S52" i="1"/>
  <c r="S21" i="1"/>
  <c r="S24" i="1" s="1"/>
  <c r="S25" i="1" s="1"/>
  <c r="S61" i="1"/>
  <c r="R52" i="1"/>
  <c r="R21" i="1"/>
  <c r="R24" i="1" s="1"/>
  <c r="R25" i="1" s="1"/>
  <c r="R61" i="1"/>
  <c r="U61" i="1"/>
  <c r="U52" i="1"/>
  <c r="U21" i="1"/>
  <c r="U24" i="1" s="1"/>
  <c r="U25" i="1" s="1"/>
  <c r="Q61" i="1"/>
  <c r="Q21" i="1"/>
  <c r="Q24" i="1" s="1"/>
  <c r="Q25" i="1" s="1"/>
  <c r="Q52" i="1"/>
  <c r="T51" i="1"/>
  <c r="T60" i="1"/>
  <c r="T18" i="1"/>
  <c r="L51" i="2" l="1"/>
  <c r="M42" i="2"/>
  <c r="AA69" i="2"/>
  <c r="AA68" i="2"/>
  <c r="AA67" i="2"/>
  <c r="AA70" i="2"/>
  <c r="AA71" i="2"/>
  <c r="AA72" i="2"/>
  <c r="T61" i="1"/>
  <c r="T52" i="1"/>
  <c r="T21" i="1"/>
  <c r="T24" i="1" s="1"/>
  <c r="T25" i="1" s="1"/>
  <c r="K82" i="2"/>
  <c r="K69" i="2"/>
  <c r="K80" i="2"/>
  <c r="K81" i="2"/>
  <c r="N61" i="1"/>
  <c r="N52" i="1"/>
  <c r="N21" i="1"/>
  <c r="N24" i="1" s="1"/>
  <c r="N25" i="1" s="1"/>
  <c r="L82" i="2" l="1"/>
  <c r="L69" i="2"/>
  <c r="L80" i="2"/>
  <c r="L81" i="2"/>
  <c r="M51" i="2"/>
  <c r="AB68" i="2"/>
  <c r="AB69" i="2"/>
  <c r="AB67" i="2"/>
  <c r="AB70" i="2"/>
  <c r="AB71" i="2"/>
  <c r="AB72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<sst xmlns="http://schemas.openxmlformats.org/spreadsheetml/2006/main" count="963" uniqueCount="624">
  <si>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</si>
  <si>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SDU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</si>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</sst>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36023</v>
      </c>
      <c r="O6" s="187">
        <f t="shared" si="1"/>
        <v>40499</v>
      </c>
      <c r="P6" s="187">
        <f t="shared" si="1"/>
        <v>31156</v>
      </c>
      <c r="Q6" s="187">
        <f t="shared" si="1"/>
        <v>29933</v>
      </c>
      <c r="R6" s="187">
        <f t="shared" si="1"/>
        <v>31702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23911</v>
      </c>
      <c r="D7" s="123">
        <f>SUMIF(PL.data!$D$3:$D$25, FSA!$A7, PL.data!F$3:F$25)</f>
        <v>88375</v>
      </c>
      <c r="E7" s="123">
        <f>SUMIF(PL.data!$D$3:$D$25, FSA!$A7, PL.data!G$3:G$25)</f>
        <v>87673</v>
      </c>
      <c r="F7" s="123">
        <f>SUMIF(PL.data!$D$3:$D$25, FSA!$A7, PL.data!H$3:H$25)</f>
        <v>53866</v>
      </c>
      <c r="G7" s="123">
        <f>SUMIF(PL.data!$D$3:$D$25, FSA!$A7, PL.data!I$3:I$25)</f>
        <v>86169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-5891</v>
      </c>
      <c r="D8" s="123">
        <f>-SUMIF(PL.data!$D$3:$D$25, FSA!$A8, PL.data!F$3:F$25)</f>
        <v>-43468</v>
      </c>
      <c r="E8" s="123">
        <f>-SUMIF(PL.data!$D$3:$D$25, FSA!$A8, PL.data!G$3:G$25)</f>
        <v>-46710</v>
      </c>
      <c r="F8" s="123">
        <f>-SUMIF(PL.data!$D$3:$D$25, FSA!$A8, PL.data!H$3:H$25)</f>
        <v>-22574</v>
      </c>
      <c r="G8" s="123">
        <f>-SUMIF(PL.data!$D$3:$D$25, FSA!$A8, PL.data!I$3:I$25)</f>
        <v>-45619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-6621</v>
      </c>
      <c r="O8" s="190">
        <f>CF.data!F12-FSA!O7-FSA!O6</f>
        <v>-63586</v>
      </c>
      <c r="P8" s="190">
        <f>CF.data!G12-FSA!P7-FSA!P6</f>
        <v>-4107</v>
      </c>
      <c r="Q8" s="190">
        <f>CF.data!H12-FSA!Q7-FSA!Q6</f>
        <v>-6150</v>
      </c>
      <c r="R8" s="190">
        <f>CF.data!I12-FSA!R7-FSA!R6</f>
        <v>-3156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18020</v>
      </c>
      <c r="D9" s="187">
        <f t="shared" si="3"/>
        <v>44907</v>
      </c>
      <c r="E9" s="187">
        <f t="shared" si="3"/>
        <v>40963</v>
      </c>
      <c r="F9" s="187">
        <f t="shared" si="3"/>
        <v>31292</v>
      </c>
      <c r="G9" s="187">
        <f t="shared" si="3"/>
        <v>40550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-173</v>
      </c>
      <c r="O9" s="190">
        <f>SUMIF(CF.data!$D$4:$D$43, $L9, CF.data!F$4:F$43)</f>
        <v>858</v>
      </c>
      <c r="P9" s="190">
        <f>SUMIF(CF.data!$D$4:$D$43, $L9, CF.data!G$4:G$43)</f>
        <v>-10283</v>
      </c>
      <c r="Q9" s="190">
        <f>SUMIF(CF.data!$D$4:$D$43, $L9, CF.data!H$4:H$43)</f>
        <v>-2782</v>
      </c>
      <c r="R9" s="190">
        <f>SUMIF(CF.data!$D$4:$D$43, $L9, CF.data!I$4:I$43)</f>
        <v>-2582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-10105</v>
      </c>
      <c r="D10" s="123">
        <f>-SUMIF(PL.data!$D$3:$D$25, FSA!$A10, PL.data!F$3:F$25)</f>
        <v>-7581</v>
      </c>
      <c r="E10" s="123">
        <f>-SUMIF(PL.data!$D$3:$D$25, FSA!$A10, PL.data!G$3:G$25)</f>
        <v>-12980</v>
      </c>
      <c r="F10" s="123">
        <f>-SUMIF(PL.data!$D$3:$D$25, FSA!$A10, PL.data!H$3:H$25)</f>
        <v>-8916</v>
      </c>
      <c r="G10" s="123">
        <f>-SUMIF(PL.data!$D$3:$D$25, FSA!$A10, PL.data!I$3:I$25)</f>
        <v>-16405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-5200</v>
      </c>
      <c r="O10" s="190">
        <f>SUMIF(CF.data!$D$4:$D$43, $L10, CF.data!F$4:F$43)</f>
        <v>-4361</v>
      </c>
      <c r="P10" s="190">
        <f>SUMIF(CF.data!$D$4:$D$43, $L10, CF.data!G$4:G$43)</f>
        <v>-3061</v>
      </c>
      <c r="Q10" s="190">
        <f>SUMIF(CF.data!$D$4:$D$43, $L10, CF.data!H$4:H$43)</f>
        <v>-6252</v>
      </c>
      <c r="R10" s="190">
        <f>SUMIF(CF.data!$D$4:$D$43, $L10, CF.data!I$4:I$43)</f>
        <v>-3329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24029</v>
      </c>
      <c r="O11" s="187">
        <f t="shared" si="4"/>
        <v>-26590</v>
      </c>
      <c r="P11" s="187">
        <f t="shared" si="4"/>
        <v>13705</v>
      </c>
      <c r="Q11" s="187">
        <f t="shared" si="4"/>
        <v>14749</v>
      </c>
      <c r="R11" s="187">
        <f t="shared" si="4"/>
        <v>22635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7915</v>
      </c>
      <c r="D12" s="187">
        <f t="shared" si="5"/>
        <v>37326</v>
      </c>
      <c r="E12" s="187">
        <f t="shared" si="5"/>
        <v>27983</v>
      </c>
      <c r="F12" s="187">
        <f t="shared" si="5"/>
        <v>22376</v>
      </c>
      <c r="G12" s="187">
        <f t="shared" si="5"/>
        <v>24145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16541</v>
      </c>
      <c r="O12" s="190">
        <f>SUMIF(CF.data!$D$4:$D$43, $L12, CF.data!F$4:F$43)</f>
        <v>-59588</v>
      </c>
      <c r="P12" s="190">
        <f>SUMIF(CF.data!$D$4:$D$43, $L12, CF.data!G$4:G$43)</f>
        <v>-68518</v>
      </c>
      <c r="Q12" s="190">
        <f>SUMIF(CF.data!$D$4:$D$43, $L12, CF.data!H$4:H$43)</f>
        <v>15254</v>
      </c>
      <c r="R12" s="190">
        <f>SUMIF(CF.data!$D$4:$D$43, $L12, CF.data!I$4:I$43)</f>
        <v>-63467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6355</v>
      </c>
      <c r="D13" s="123">
        <f>SUMIF(PL.data!$D$3:$D$25, FSA!$A13, PL.data!F$3:F$25)</f>
        <v>-3</v>
      </c>
      <c r="E13" s="123">
        <f>SUMIF(PL.data!$D$3:$D$25, FSA!$A13, PL.data!G$3:G$25)</f>
        <v>-3844</v>
      </c>
      <c r="F13" s="123">
        <f>SUMIF(PL.data!$D$3:$D$25, FSA!$A13, PL.data!H$3:H$25)</f>
        <v>-6213</v>
      </c>
      <c r="G13" s="123">
        <f>SUMIF(PL.data!$D$3:$D$25, FSA!$A13, PL.data!I$3:I$25)</f>
        <v>-4915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40570</v>
      </c>
      <c r="O13" s="187">
        <f t="shared" si="6"/>
        <v>-86178</v>
      </c>
      <c r="P13" s="187">
        <f t="shared" si="6"/>
        <v>-54813</v>
      </c>
      <c r="Q13" s="187">
        <f t="shared" si="6"/>
        <v>30003</v>
      </c>
      <c r="R13" s="187">
        <f t="shared" si="6"/>
        <v>-40832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-6039</v>
      </c>
      <c r="D14" s="123">
        <f>-SUMIF(PL.data!$D$3:$D$25, FSA!$A14, PL.data!F$3:F$25)</f>
        <v>-5011</v>
      </c>
      <c r="E14" s="123">
        <f>-SUMIF(PL.data!$D$3:$D$25, FSA!$A14, PL.data!G$3:G$25)</f>
        <v>-19276</v>
      </c>
      <c r="F14" s="123">
        <f>-SUMIF(PL.data!$D$3:$D$25, FSA!$A14, PL.data!H$3:H$25)</f>
        <v>-15253</v>
      </c>
      <c r="G14" s="123">
        <f>-SUMIF(PL.data!$D$3:$D$25, FSA!$A14, PL.data!I$3:I$25)</f>
        <v>-15544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0</v>
      </c>
      <c r="O14" s="190">
        <f>SUMIF(CF.data!$D$4:$D$43, $L14, CF.data!F$4:F$43)</f>
        <v>37278</v>
      </c>
      <c r="P14" s="190">
        <f>SUMIF(CF.data!$D$4:$D$43, $L14, CF.data!G$4:G$43)</f>
        <v>0</v>
      </c>
      <c r="Q14" s="190">
        <f>SUMIF(CF.data!$D$4:$D$43, $L14, CF.data!H$4:H$43)</f>
        <v>0</v>
      </c>
      <c r="R14" s="190">
        <f>SUMIF(CF.data!$D$4:$D$43, $L14, CF.data!I$4:I$43)</f>
        <v>0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2184</v>
      </c>
      <c r="D15" s="123">
        <f t="shared" si="7"/>
        <v>-25068</v>
      </c>
      <c r="E15" s="123">
        <f t="shared" si="7"/>
        <v>-618</v>
      </c>
      <c r="F15" s="123">
        <f t="shared" si="7"/>
        <v>3337</v>
      </c>
      <c r="G15" s="123">
        <f t="shared" si="7"/>
        <v>1721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40570</v>
      </c>
      <c r="O15" s="187">
        <f t="shared" si="8"/>
        <v>-48900</v>
      </c>
      <c r="P15" s="187">
        <f t="shared" si="8"/>
        <v>-54813</v>
      </c>
      <c r="Q15" s="187">
        <f t="shared" si="8"/>
        <v>30003</v>
      </c>
      <c r="R15" s="187">
        <f t="shared" si="8"/>
        <v>-40832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10415</v>
      </c>
      <c r="D16" s="175">
        <f>SUMIF(PL.data!$D$3:$D$25, FSA!$A16, PL.data!F$3:F$25)</f>
        <v>7244</v>
      </c>
      <c r="E16" s="175">
        <f>SUMIF(PL.data!$D$3:$D$25, FSA!$A16, PL.data!G$3:G$25)</f>
        <v>4245</v>
      </c>
      <c r="F16" s="175">
        <f>SUMIF(PL.data!$D$3:$D$25, FSA!$A16, PL.data!H$3:H$25)</f>
        <v>4247</v>
      </c>
      <c r="G16" s="175">
        <f>SUMIF(PL.data!$D$3:$D$25, FSA!$A16, PL.data!I$3:I$25)</f>
        <v>5407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2178</v>
      </c>
      <c r="O16" s="190">
        <f>SUMIF(CF.data!$D$4:$D$43, $L16, CF.data!F$4:F$43)</f>
        <v>1804</v>
      </c>
      <c r="P16" s="190">
        <f>SUMIF(CF.data!$D$4:$D$43, $L16, CF.data!G$4:G$43)</f>
        <v>0</v>
      </c>
      <c r="Q16" s="190">
        <f>SUMIF(CF.data!$D$4:$D$43, $L16, CF.data!H$4:H$43)</f>
        <v>0</v>
      </c>
      <c r="R16" s="190">
        <f>SUMIF(CF.data!$D$4:$D$43, $L16, CF.data!I$4:I$43)</f>
        <v>0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-4825</v>
      </c>
      <c r="D17" s="123">
        <f>-SUMIF(PL.data!$D$3:$D$25, FSA!$A17, PL.data!F$3:F$25)</f>
        <v>-6632</v>
      </c>
      <c r="E17" s="123">
        <f>-SUMIF(PL.data!$D$3:$D$25, FSA!$A17, PL.data!G$3:G$25)</f>
        <v>-4118</v>
      </c>
      <c r="F17" s="123">
        <f>-SUMIF(PL.data!$D$3:$D$25, FSA!$A17, PL.data!H$3:H$25)</f>
        <v>-3352</v>
      </c>
      <c r="G17" s="123">
        <f>-SUMIF(PL.data!$D$3:$D$25, FSA!$A17, PL.data!I$3:I$25)</f>
        <v>-4229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0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5590</v>
      </c>
      <c r="D18" s="187">
        <f t="shared" si="9"/>
        <v>612</v>
      </c>
      <c r="E18" s="187">
        <f t="shared" si="9"/>
        <v>127</v>
      </c>
      <c r="F18" s="187">
        <f t="shared" si="9"/>
        <v>895</v>
      </c>
      <c r="G18" s="187">
        <f t="shared" si="9"/>
        <v>1178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42748</v>
      </c>
      <c r="O18" s="194">
        <f t="shared" si="10"/>
        <v>-47096</v>
      </c>
      <c r="P18" s="194">
        <f t="shared" si="10"/>
        <v>-54813</v>
      </c>
      <c r="Q18" s="194">
        <f t="shared" si="10"/>
        <v>30003</v>
      </c>
      <c r="R18" s="194">
        <f t="shared" si="10"/>
        <v>-40832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19462</v>
      </c>
      <c r="O20" s="190">
        <f>SUMIF(CF.data!$D$4:$D$43, $L20, CF.data!F$4:F$43)</f>
        <v>60000</v>
      </c>
      <c r="P20" s="190">
        <f>SUMIF(CF.data!$D$4:$D$43, $L20, CF.data!G$4:G$43)</f>
        <v>0</v>
      </c>
      <c r="Q20" s="190">
        <f>SUMIF(CF.data!$D$4:$D$43, $L20, CF.data!H$4:H$43)</f>
        <v>0</v>
      </c>
      <c r="R20" s="190">
        <f>SUMIF(CF.data!$D$4:$D$43, $L20, CF.data!I$4:I$43)</f>
        <v>0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28108</v>
      </c>
      <c r="D21" s="196">
        <f>SUMIF(CF.data!$D$4:$D$43, FSA!$A21, CF.data!F$4:F$43)</f>
        <v>3173</v>
      </c>
      <c r="E21" s="196">
        <f>SUMIF(CF.data!$D$4:$D$43, FSA!$A21, CF.data!G$4:G$43)</f>
        <v>3173</v>
      </c>
      <c r="F21" s="196">
        <f>SUMIF(CF.data!$D$4:$D$43, FSA!$A21, CF.data!H$4:H$43)</f>
        <v>7557</v>
      </c>
      <c r="G21" s="196">
        <f>SUMIF(CF.data!$D$4:$D$43, FSA!$A21, CF.data!I$4:I$43)</f>
        <v>7557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62210</v>
      </c>
      <c r="O21" s="198">
        <f t="shared" si="11"/>
        <v>12904</v>
      </c>
      <c r="P21" s="198">
        <f t="shared" si="11"/>
        <v>-54813</v>
      </c>
      <c r="Q21" s="198">
        <f t="shared" si="11"/>
        <v>30003</v>
      </c>
      <c r="R21" s="198">
        <f t="shared" si="11"/>
        <v>-40832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-79002</v>
      </c>
      <c r="O22" s="190">
        <f>SUMIF(CF.data!$D$4:$D$43, $L22, CF.data!F$4:F$43)</f>
        <v>-17026</v>
      </c>
      <c r="P22" s="190">
        <f>SUMIF(CF.data!$D$4:$D$43, $L22, CF.data!G$4:G$43)</f>
        <v>104285</v>
      </c>
      <c r="Q22" s="190">
        <f>SUMIF(CF.data!$D$4:$D$43, $L22, CF.data!H$4:H$43)</f>
        <v>-68136</v>
      </c>
      <c r="R22" s="190">
        <f>SUMIF(CF.data!$D$4:$D$43, $L22, CF.data!I$4:I$43)</f>
        <v>25963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-16792</v>
      </c>
      <c r="O24" s="199">
        <f t="shared" si="12"/>
        <v>-4122</v>
      </c>
      <c r="P24" s="199">
        <f t="shared" si="12"/>
        <v>49472</v>
      </c>
      <c r="Q24" s="199">
        <f t="shared" si="12"/>
        <v>-38133</v>
      </c>
      <c r="R24" s="199">
        <f t="shared" si="12"/>
        <v>-14869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36023</v>
      </c>
      <c r="D25" s="196">
        <f t="shared" si="13"/>
        <v>40499</v>
      </c>
      <c r="E25" s="196">
        <f t="shared" si="13"/>
        <v>31156</v>
      </c>
      <c r="F25" s="196">
        <f t="shared" si="13"/>
        <v>29933</v>
      </c>
      <c r="G25" s="196">
        <f t="shared" si="13"/>
        <v>31702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1</v>
      </c>
      <c r="P25" s="200">
        <f>P24-CF.data!G40</f>
        <v>-1</v>
      </c>
      <c r="Q25" s="200">
        <f>Q24-CF.data!H40</f>
        <v>0</v>
      </c>
      <c r="R25" s="200">
        <f>R24-CF.data!I40</f>
        <v>-2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36023</v>
      </c>
      <c r="D26" s="196">
        <f t="shared" si="14"/>
        <v>40499</v>
      </c>
      <c r="E26" s="196">
        <f t="shared" si="14"/>
        <v>31156</v>
      </c>
      <c r="F26" s="196">
        <f t="shared" si="14"/>
        <v>29933</v>
      </c>
      <c r="G26" s="196">
        <f t="shared" si="14"/>
        <v>31702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67509</v>
      </c>
      <c r="D29" s="202">
        <f>SUMIF(BS.data!$D$5:$D$116,FSA!$A29,BS.data!F$5:F$116)</f>
        <v>12548</v>
      </c>
      <c r="E29" s="202">
        <f>SUMIF(BS.data!$D$5:$D$116,FSA!$A29,BS.data!G$5:G$116)</f>
        <v>62873</v>
      </c>
      <c r="F29" s="202">
        <f>SUMIF(BS.data!$D$5:$D$116,FSA!$A29,BS.data!H$5:H$116)</f>
        <v>24739</v>
      </c>
      <c r="G29" s="202">
        <f>SUMIF(BS.data!$D$5:$D$116,FSA!$A29,BS.data!I$5:I$116)</f>
        <v>9872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4660</v>
      </c>
      <c r="D30" s="202">
        <f>SUMIF(BS.data!$D$5:$D$116,FSA!$A30,BS.data!F$5:F$116)</f>
        <v>23802</v>
      </c>
      <c r="E30" s="202">
        <f>SUMIF(BS.data!$D$5:$D$116,FSA!$A30,BS.data!G$5:G$116)</f>
        <v>12587</v>
      </c>
      <c r="F30" s="202">
        <f>SUMIF(BS.data!$D$5:$D$116,FSA!$A30,BS.data!H$5:H$116)</f>
        <v>20787</v>
      </c>
      <c r="G30" s="202">
        <f>SUMIF(BS.data!$D$5:$D$116,FSA!$A30,BS.data!I$5:I$116)</f>
        <v>11029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2.6959976579816822</v>
      </c>
      <c r="P30" s="204">
        <f t="shared" si="17"/>
        <v>-7.9434229137199663E-3</v>
      </c>
      <c r="Q30" s="204">
        <f t="shared" si="17"/>
        <v>-0.38560332143305232</v>
      </c>
      <c r="R30" s="204">
        <f t="shared" si="17"/>
        <v>0.59969182786915676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527130</v>
      </c>
      <c r="D31" s="202">
        <f>SUMIF(BS.data!$D$5:$D$116,FSA!$A31,BS.data!F$5:F$116)</f>
        <v>592816</v>
      </c>
      <c r="E31" s="202">
        <f>SUMIF(BS.data!$D$5:$D$116,FSA!$A31,BS.data!G$5:G$116)</f>
        <v>604416</v>
      </c>
      <c r="F31" s="202">
        <f>SUMIF(BS.data!$D$5:$D$116,FSA!$A31,BS.data!H$5:H$116)</f>
        <v>482634</v>
      </c>
      <c r="G31" s="202">
        <f>SUMIF(BS.data!$D$5:$D$116,FSA!$A31,BS.data!I$5:I$116)</f>
        <v>541936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0.75362803730500605</v>
      </c>
      <c r="O31" s="205">
        <f t="shared" si="18"/>
        <v>0.50814144271570016</v>
      </c>
      <c r="P31" s="205">
        <f t="shared" si="18"/>
        <v>0.4672248012500998</v>
      </c>
      <c r="Q31" s="205">
        <f t="shared" si="18"/>
        <v>0.58092303122563393</v>
      </c>
      <c r="R31" s="205">
        <f t="shared" si="18"/>
        <v>0.47058686998804672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11759</v>
      </c>
      <c r="D32" s="202">
        <f>SUMIF(BS.data!$D$5:$D$116,FSA!$A32,BS.data!F$5:F$116)</f>
        <v>30233</v>
      </c>
      <c r="E32" s="202">
        <f>SUMIF(BS.data!$D$5:$D$116,FSA!$A32,BS.data!G$5:G$116)</f>
        <v>77556</v>
      </c>
      <c r="F32" s="202">
        <f>SUMIF(BS.data!$D$5:$D$116,FSA!$A32,BS.data!H$5:H$116)</f>
        <v>99605</v>
      </c>
      <c r="G32" s="202">
        <f>SUMIF(BS.data!$D$5:$D$116,FSA!$A32,BS.data!I$5:I$116)</f>
        <v>81739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1.5065451047634979</v>
      </c>
      <c r="O32" s="206">
        <f t="shared" si="19"/>
        <v>0.45826308345120226</v>
      </c>
      <c r="P32" s="206">
        <f t="shared" si="19"/>
        <v>0.3553659621548253</v>
      </c>
      <c r="Q32" s="206">
        <f t="shared" si="19"/>
        <v>0.55569375858612113</v>
      </c>
      <c r="R32" s="206">
        <f t="shared" si="19"/>
        <v>0.36790493100767097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148</v>
      </c>
      <c r="D33" s="202">
        <f>SUMIF(BS.data!$D$5:$D$116,FSA!$A33,BS.data!F$5:F$116)</f>
        <v>36</v>
      </c>
      <c r="E33" s="202">
        <f>SUMIF(BS.data!$D$5:$D$116,FSA!$A33,BS.data!G$5:G$116)</f>
        <v>68</v>
      </c>
      <c r="F33" s="202">
        <f>SUMIF(BS.data!$D$5:$D$116,FSA!$A33,BS.data!H$5:H$116)</f>
        <v>37</v>
      </c>
      <c r="G33" s="202">
        <f>SUMIF(BS.data!$D$5:$D$116,FSA!$A33,BS.data!I$5:I$116)</f>
        <v>163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1.0049349671699217</v>
      </c>
      <c r="O33" s="205">
        <f t="shared" si="20"/>
        <v>-0.3008769448373409</v>
      </c>
      <c r="P33" s="205">
        <f t="shared" si="20"/>
        <v>0.15631950543496859</v>
      </c>
      <c r="Q33" s="205">
        <f t="shared" si="20"/>
        <v>0.27380908179556679</v>
      </c>
      <c r="R33" s="205">
        <f t="shared" si="20"/>
        <v>0.26268147477631165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336438</v>
      </c>
      <c r="D34" s="202">
        <f>SUMIF(BS.data!$D$5:$D$116,FSA!$A34,BS.data!F$5:F$116)</f>
        <v>322814</v>
      </c>
      <c r="E34" s="202">
        <f>SUMIF(BS.data!$D$5:$D$116,FSA!$A34,BS.data!G$5:G$116)</f>
        <v>333074</v>
      </c>
      <c r="F34" s="202">
        <f>SUMIF(BS.data!$D$5:$D$116,FSA!$A34,BS.data!H$5:H$116)</f>
        <v>334658</v>
      </c>
      <c r="G34" s="202">
        <f>SUMIF(BS.data!$D$5:$D$116,FSA!$A34,BS.data!I$5:I$116)</f>
        <v>341807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2.4722813982763631E-2</v>
      </c>
      <c r="P34" s="207">
        <f t="shared" si="21"/>
        <v>4.280175821856174E-2</v>
      </c>
      <c r="Q34" s="207">
        <f t="shared" si="21"/>
        <v>3.3720688939614031E-2</v>
      </c>
      <c r="R34" s="207">
        <f t="shared" si="21"/>
        <v>3.6699256503297084E-2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100947</v>
      </c>
      <c r="D35" s="202">
        <f>SUMIF(BS.data!$D$5:$D$116,FSA!$A35,BS.data!F$5:F$116)</f>
        <v>90474</v>
      </c>
      <c r="E35" s="202">
        <f>SUMIF(BS.data!$D$5:$D$116,FSA!$A35,BS.data!G$5:G$116)</f>
        <v>84020</v>
      </c>
      <c r="F35" s="202">
        <f>SUMIF(BS.data!$D$5:$D$116,FSA!$A35,BS.data!H$5:H$116)</f>
        <v>211220</v>
      </c>
      <c r="G35" s="202">
        <f>SUMIF(BS.data!$D$5:$D$116,FSA!$A35,BS.data!I$5:I$116)</f>
        <v>203459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58.775841584158414</v>
      </c>
      <c r="P35" s="131">
        <f t="shared" si="22"/>
        <v>75.747293921731881</v>
      </c>
      <c r="Q35" s="131">
        <f t="shared" si="22"/>
        <v>113.07234619240337</v>
      </c>
      <c r="R35" s="131">
        <f t="shared" si="22"/>
        <v>67.384094047743389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12223</v>
      </c>
      <c r="D36" s="202">
        <f>SUMIF(BS.data!$D$5:$D$116,FSA!$A36,BS.data!F$5:F$116)</f>
        <v>12230</v>
      </c>
      <c r="E36" s="202">
        <f>SUMIF(BS.data!$D$5:$D$116,FSA!$A36,BS.data!G$5:G$116)</f>
        <v>11912</v>
      </c>
      <c r="F36" s="202">
        <f>SUMIF(BS.data!$D$5:$D$116,FSA!$A36,BS.data!H$5:H$116)</f>
        <v>11602</v>
      </c>
      <c r="G36" s="202">
        <f>SUMIF(BS.data!$D$5:$D$116,FSA!$A36,BS.data!I$5:I$116)</f>
        <v>2769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4702.0830265942759</v>
      </c>
      <c r="P36" s="131">
        <f t="shared" si="23"/>
        <v>4677.6887176193532</v>
      </c>
      <c r="Q36" s="131">
        <f t="shared" si="23"/>
        <v>8788.2796580136437</v>
      </c>
      <c r="R36" s="131">
        <f t="shared" si="23"/>
        <v>4098.8190227755977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0</v>
      </c>
      <c r="D37" s="202">
        <f>SUMIF(BS.data!$D$5:$D$116,FSA!$A37,BS.data!F$5:F$116)</f>
        <v>0</v>
      </c>
      <c r="E37" s="202">
        <f>SUMIF(BS.data!$D$5:$D$116,FSA!$A37,BS.data!G$5:G$116)</f>
        <v>0</v>
      </c>
      <c r="F37" s="202">
        <f>SUMIF(BS.data!$D$5:$D$116,FSA!$A37,BS.data!H$5:H$116)</f>
        <v>0</v>
      </c>
      <c r="G37" s="202">
        <f>SUMIF(BS.data!$D$5:$D$116,FSA!$A37,BS.data!I$5:I$116)</f>
        <v>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346.43007499769942</v>
      </c>
      <c r="P37" s="131">
        <f t="shared" si="24"/>
        <v>157.06877542282166</v>
      </c>
      <c r="Q37" s="131">
        <f t="shared" si="24"/>
        <v>256.78867280942677</v>
      </c>
      <c r="R37" s="131">
        <f t="shared" si="24"/>
        <v>162.05731164646309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1060814</v>
      </c>
      <c r="D38" s="208">
        <f t="shared" si="25"/>
        <v>1084953</v>
      </c>
      <c r="E38" s="208">
        <f t="shared" si="25"/>
        <v>1186506</v>
      </c>
      <c r="F38" s="208">
        <f t="shared" si="25"/>
        <v>1185282</v>
      </c>
      <c r="G38" s="208">
        <f t="shared" si="25"/>
        <v>1192774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258685</v>
      </c>
      <c r="O38" s="209">
        <f t="shared" si="26"/>
        <v>290972</v>
      </c>
      <c r="P38" s="209">
        <f t="shared" si="26"/>
        <v>355775</v>
      </c>
      <c r="Q38" s="209">
        <f t="shared" si="26"/>
        <v>256885</v>
      </c>
      <c r="R38" s="209">
        <f t="shared" si="26"/>
        <v>308115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3.1097991513437058</v>
      </c>
      <c r="P39" s="133">
        <f t="shared" si="27"/>
        <v>3.6884046399689758</v>
      </c>
      <c r="Q39" s="133">
        <f t="shared" si="27"/>
        <v>5.6868896892288268</v>
      </c>
      <c r="R39" s="133">
        <f t="shared" si="27"/>
        <v>3.2784412027527301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58308</v>
      </c>
      <c r="D40" s="202">
        <f>SUMIF(BS.data!$D$5:$D$116,FSA!$A40,BS.data!F$5:F$116)</f>
        <v>24205</v>
      </c>
      <c r="E40" s="202">
        <f>SUMIF(BS.data!$D$5:$D$116,FSA!$A40,BS.data!G$5:G$116)</f>
        <v>15996</v>
      </c>
      <c r="F40" s="202">
        <f>SUMIF(BS.data!$D$5:$D$116,FSA!$A40,BS.data!H$5:H$116)</f>
        <v>15767</v>
      </c>
      <c r="G40" s="202">
        <f>SUMIF(BS.data!$D$5:$D$116,FSA!$A40,BS.data!I$5:I$116)</f>
        <v>24742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7.22815196499407</v>
      </c>
      <c r="P40" s="210">
        <f t="shared" si="28"/>
        <v>7.2631099328970263</v>
      </c>
      <c r="Q40" s="210">
        <f t="shared" si="28"/>
        <v>4.5816109551756403</v>
      </c>
      <c r="R40" s="210">
        <f t="shared" si="28"/>
        <v>11.992067357873495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40401</v>
      </c>
      <c r="D41" s="202">
        <f>SUMIF(BS.data!$D$5:$D$116,FSA!$A41,BS.data!F$5:F$116)</f>
        <v>31498</v>
      </c>
      <c r="E41" s="202">
        <f>SUMIF(BS.data!$D$5:$D$116,FSA!$A41,BS.data!G$5:G$116)</f>
        <v>30804</v>
      </c>
      <c r="F41" s="202">
        <f>SUMIF(BS.data!$D$5:$D$116,FSA!$A41,BS.data!H$5:H$116)</f>
        <v>29948</v>
      </c>
      <c r="G41" s="202">
        <f>SUMIF(BS.data!$D$5:$D$116,FSA!$A41,BS.data!I$5:I$116)</f>
        <v>29275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0</v>
      </c>
      <c r="O41" s="137">
        <f t="shared" si="29"/>
        <v>-11.748502994011975</v>
      </c>
      <c r="P41" s="137">
        <f t="shared" si="29"/>
        <v>0</v>
      </c>
      <c r="Q41" s="137">
        <f t="shared" si="29"/>
        <v>0</v>
      </c>
      <c r="R41" s="137">
        <f t="shared" si="29"/>
        <v>0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186283</v>
      </c>
      <c r="D42" s="202">
        <f>SUMIF(BS.data!$D$5:$D$116,FSA!$A42,BS.data!F$5:F$116)</f>
        <v>300212</v>
      </c>
      <c r="E42" s="202">
        <f>SUMIF(BS.data!$D$5:$D$116,FSA!$A42,BS.data!G$5:G$116)</f>
        <v>292052</v>
      </c>
      <c r="F42" s="202">
        <f>SUMIF(BS.data!$D$5:$D$116,FSA!$A42,BS.data!H$5:H$116)</f>
        <v>300425</v>
      </c>
      <c r="G42" s="202">
        <f>SUMIF(BS.data!$D$5:$D$116,FSA!$A42,BS.data!I$5:I$116)</f>
        <v>272735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0</v>
      </c>
      <c r="O42" s="138">
        <f t="shared" si="30"/>
        <v>-0.42181612446958983</v>
      </c>
      <c r="P42" s="138">
        <f t="shared" si="30"/>
        <v>0</v>
      </c>
      <c r="Q42" s="138">
        <f t="shared" si="30"/>
        <v>0</v>
      </c>
      <c r="R42" s="138">
        <f t="shared" si="30"/>
        <v>0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20</v>
      </c>
      <c r="D43" s="202">
        <f>SUMIF(BS.data!$D$5:$D$116,FSA!$A43,BS.data!F$5:F$116)</f>
        <v>0</v>
      </c>
      <c r="E43" s="202">
        <f>SUMIF(BS.data!$D$5:$D$116,FSA!$A43,BS.data!G$5:G$116)</f>
        <v>0</v>
      </c>
      <c r="F43" s="202">
        <f>SUMIF(BS.data!$D$5:$D$116,FSA!$A43,BS.data!H$5:H$116)</f>
        <v>38</v>
      </c>
      <c r="G43" s="202">
        <f>SUMIF(BS.data!$D$5:$D$116,FSA!$A43,BS.data!I$5:I$116)</f>
        <v>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244599</v>
      </c>
      <c r="D44" s="202">
        <f>SUMIF(BS.data!$D$5:$D$116,FSA!$A44,BS.data!F$5:F$116)</f>
        <v>210321</v>
      </c>
      <c r="E44" s="202">
        <f>SUMIF(BS.data!$D$5:$D$116,FSA!$A44,BS.data!G$5:G$116)</f>
        <v>215638</v>
      </c>
      <c r="F44" s="202">
        <f>SUMIF(BS.data!$D$5:$D$116,FSA!$A44,BS.data!H$5:H$116)</f>
        <v>255316</v>
      </c>
      <c r="G44" s="202">
        <f>SUMIF(BS.data!$D$5:$D$116,FSA!$A44,BS.data!I$5:I$116)</f>
        <v>252479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33194</v>
      </c>
      <c r="D45" s="202">
        <f>SUMIF(BS.data!$D$5:$D$116,FSA!$A45,BS.data!F$5:F$116)</f>
        <v>25337</v>
      </c>
      <c r="E45" s="202">
        <f>SUMIF(BS.data!$D$5:$D$116,FSA!$A45,BS.data!G$5:G$116)</f>
        <v>26332</v>
      </c>
      <c r="F45" s="202">
        <f>SUMIF(BS.data!$D$5:$D$116,FSA!$A45,BS.data!H$5:H$116)</f>
        <v>32912</v>
      </c>
      <c r="G45" s="202">
        <f>SUMIF(BS.data!$D$5:$D$116,FSA!$A45,BS.data!I$5:I$116)</f>
        <v>22652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0.42885957261229829</v>
      </c>
      <c r="O45" s="136">
        <f t="shared" si="31"/>
        <v>0.40590992633963552</v>
      </c>
      <c r="P45" s="136">
        <f t="shared" si="31"/>
        <v>0.73302622355112379</v>
      </c>
      <c r="Q45" s="136">
        <f t="shared" si="31"/>
        <v>0.57218405828950114</v>
      </c>
      <c r="R45" s="136">
        <f t="shared" si="31"/>
        <v>0.68073032812997769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92593</v>
      </c>
      <c r="D46" s="202">
        <f>SUMIF(BS.data!$D$5:$D$116,FSA!$A46,BS.data!F$5:F$116)</f>
        <v>104025</v>
      </c>
      <c r="E46" s="202">
        <f>SUMIF(BS.data!$D$5:$D$116,FSA!$A46,BS.data!G$5:G$116)</f>
        <v>227617</v>
      </c>
      <c r="F46" s="202">
        <f>SUMIF(BS.data!$D$5:$D$116,FSA!$A46,BS.data!H$5:H$116)</f>
        <v>184657</v>
      </c>
      <c r="G46" s="202">
        <f>SUMIF(BS.data!$D$5:$D$116,FSA!$A46,BS.data!I$5:I$116)</f>
        <v>195278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0.48932579695006723</v>
      </c>
      <c r="O46" s="137">
        <f t="shared" si="32"/>
        <v>0.4780994004258734</v>
      </c>
      <c r="P46" s="137">
        <f t="shared" si="32"/>
        <v>0.41755126276715598</v>
      </c>
      <c r="Q46" s="137">
        <f t="shared" si="32"/>
        <v>0.41968132443319084</v>
      </c>
      <c r="R46" s="137">
        <f t="shared" si="32"/>
        <v>0.4179333005232963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56880</v>
      </c>
      <c r="D47" s="202">
        <f>SUMIF(BS.data!$D$5:$D$116,FSA!$A47,BS.data!F$5:F$116)</f>
        <v>38423</v>
      </c>
      <c r="E47" s="202">
        <f>SUMIF(BS.data!$D$5:$D$116,FSA!$A47,BS.data!G$5:G$116)</f>
        <v>28572</v>
      </c>
      <c r="F47" s="202">
        <f>SUMIF(BS.data!$D$5:$D$116,FSA!$A47,BS.data!H$5:H$116)</f>
        <v>15830</v>
      </c>
      <c r="G47" s="202">
        <f>SUMIF(BS.data!$D$5:$D$116,FSA!$A47,BS.data!I$5:I$116)</f>
        <v>44045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4.1493767870527165</v>
      </c>
      <c r="O47" s="211">
        <f t="shared" si="33"/>
        <v>3.5173214153435888</v>
      </c>
      <c r="P47" s="211">
        <f t="shared" si="33"/>
        <v>8.2227821286429581</v>
      </c>
      <c r="Q47" s="211">
        <f t="shared" si="33"/>
        <v>6.6978585507633719</v>
      </c>
      <c r="R47" s="211">
        <f t="shared" si="33"/>
        <v>7.5491451643429439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149473</v>
      </c>
      <c r="D48" s="208">
        <f t="shared" si="34"/>
        <v>142448</v>
      </c>
      <c r="E48" s="208">
        <f t="shared" si="34"/>
        <v>256189</v>
      </c>
      <c r="F48" s="208">
        <f t="shared" si="34"/>
        <v>200487</v>
      </c>
      <c r="G48" s="208">
        <f t="shared" si="34"/>
        <v>239323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4.1493767870527165</v>
      </c>
      <c r="O48" s="174">
        <f t="shared" si="35"/>
        <v>3.5173214153435888</v>
      </c>
      <c r="P48" s="174">
        <f t="shared" si="35"/>
        <v>8.2227821286429581</v>
      </c>
      <c r="Q48" s="174">
        <f t="shared" si="35"/>
        <v>6.6978585507633719</v>
      </c>
      <c r="R48" s="174">
        <f t="shared" si="35"/>
        <v>7.5491451643429439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712278</v>
      </c>
      <c r="D49" s="208">
        <f t="shared" si="36"/>
        <v>734021</v>
      </c>
      <c r="E49" s="208">
        <f t="shared" si="36"/>
        <v>837011</v>
      </c>
      <c r="F49" s="208">
        <f t="shared" si="36"/>
        <v>834893</v>
      </c>
      <c r="G49" s="208">
        <f t="shared" si="36"/>
        <v>841206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0.16075813023087782</v>
      </c>
      <c r="O49" s="136">
        <f t="shared" si="37"/>
        <v>-0.18666460743569582</v>
      </c>
      <c r="P49" s="136">
        <f t="shared" si="37"/>
        <v>5.3495661406227434E-2</v>
      </c>
      <c r="Q49" s="136">
        <f t="shared" si="37"/>
        <v>7.3565867113578431E-2</v>
      </c>
      <c r="R49" s="136">
        <f t="shared" si="37"/>
        <v>9.4579292420703398E-2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>
        <f t="shared" ref="N50:U50" si="38">N13/C48</f>
        <v>0.27142025650117413</v>
      </c>
      <c r="O50" s="136">
        <f t="shared" si="38"/>
        <v>-0.60497865887902957</v>
      </c>
      <c r="P50" s="136">
        <f t="shared" si="38"/>
        <v>-0.2139553220473947</v>
      </c>
      <c r="Q50" s="136">
        <f t="shared" si="38"/>
        <v>0.14965060078708345</v>
      </c>
      <c r="R50" s="136">
        <f t="shared" si="38"/>
        <v>-0.17061460870873255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327606</v>
      </c>
      <c r="D51" s="202">
        <f>SUMIF(BS.data!$D$5:$D$116,FSA!$A51,BS.data!F$5:F$116)</f>
        <v>327454</v>
      </c>
      <c r="E51" s="202">
        <f>SUMIF(BS.data!$D$5:$D$116,FSA!$A51,BS.data!G$5:G$116)</f>
        <v>327606</v>
      </c>
      <c r="F51" s="202">
        <f>SUMIF(BS.data!$D$5:$D$116,FSA!$A51,BS.data!H$5:H$116)</f>
        <v>327606</v>
      </c>
      <c r="G51" s="202">
        <f>SUMIF(BS.data!$D$5:$D$116,FSA!$A51,BS.data!I$5:I$116)</f>
        <v>327606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0.27142025650117413</v>
      </c>
      <c r="O51" s="136">
        <f t="shared" si="39"/>
        <v>-0.34328316297877121</v>
      </c>
      <c r="P51" s="136">
        <f t="shared" si="39"/>
        <v>-0.2139553220473947</v>
      </c>
      <c r="Q51" s="136">
        <f t="shared" si="39"/>
        <v>0.14965060078708345</v>
      </c>
      <c r="R51" s="136">
        <f t="shared" si="39"/>
        <v>-0.17061460870873255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20930</v>
      </c>
      <c r="D52" s="202">
        <f>SUMIF(BS.data!$D$5:$D$116,FSA!$A52,BS.data!F$5:F$116)</f>
        <v>23481</v>
      </c>
      <c r="E52" s="202">
        <f>SUMIF(BS.data!$D$5:$D$116,FSA!$A52,BS.data!G$5:G$116)</f>
        <v>21889</v>
      </c>
      <c r="F52" s="202">
        <f>SUMIF(BS.data!$D$5:$D$116,FSA!$A52,BS.data!H$5:H$116)</f>
        <v>22783</v>
      </c>
      <c r="G52" s="202">
        <f>SUMIF(BS.data!$D$5:$D$116,FSA!$A52,BS.data!I$5:I$116)</f>
        <v>23962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0.28599144996086251</v>
      </c>
      <c r="O52" s="136">
        <f t="shared" si="40"/>
        <v>-0.3306188925081433</v>
      </c>
      <c r="P52" s="136">
        <f t="shared" si="40"/>
        <v>-0.2139553220473947</v>
      </c>
      <c r="Q52" s="136">
        <f t="shared" si="40"/>
        <v>0.14965060078708345</v>
      </c>
      <c r="R52" s="136">
        <f t="shared" si="40"/>
        <v>-0.17061460870873255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0</v>
      </c>
      <c r="D53" s="202">
        <f>SUMIF(BS.data!$D$5:$D$116,FSA!$A53,BS.data!F$5:F$116)</f>
        <v>0</v>
      </c>
      <c r="E53" s="202">
        <f>SUMIF(BS.data!$D$5:$D$116,FSA!$A53,BS.data!G$5:G$116)</f>
        <v>0</v>
      </c>
      <c r="F53" s="202">
        <f>SUMIF(BS.data!$D$5:$D$116,FSA!$A53,BS.data!H$5:H$116)</f>
        <v>0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0.30014116210751213</v>
      </c>
      <c r="O53" s="172">
        <f t="shared" si="41"/>
        <v>0.28871687917905564</v>
      </c>
      <c r="P53" s="172">
        <f t="shared" si="41"/>
        <v>0.42297468647017256</v>
      </c>
      <c r="Q53" s="172">
        <f t="shared" si="41"/>
        <v>0.36394215758174253</v>
      </c>
      <c r="R53" s="172">
        <f t="shared" si="41"/>
        <v>0.40502055370618267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348536</v>
      </c>
      <c r="D54" s="212">
        <f t="shared" si="42"/>
        <v>350935</v>
      </c>
      <c r="E54" s="212">
        <f t="shared" si="42"/>
        <v>349495</v>
      </c>
      <c r="F54" s="212">
        <f t="shared" si="42"/>
        <v>350389</v>
      </c>
      <c r="G54" s="212">
        <f t="shared" si="42"/>
        <v>351568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1060814</v>
      </c>
      <c r="D55" s="208">
        <f t="shared" si="43"/>
        <v>1084956</v>
      </c>
      <c r="E55" s="208">
        <f t="shared" si="43"/>
        <v>1186506</v>
      </c>
      <c r="F55" s="208">
        <f t="shared" si="43"/>
        <v>1185282</v>
      </c>
      <c r="G55" s="208">
        <f t="shared" si="43"/>
        <v>1192774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0.23516652512222555</v>
      </c>
      <c r="O55" s="137">
        <f t="shared" si="44"/>
        <v>0.37015401712567852</v>
      </c>
      <c r="P55" s="137">
        <f t="shared" si="44"/>
        <v>0.55312951544371169</v>
      </c>
      <c r="Q55" s="137">
        <f t="shared" si="44"/>
        <v>0.50157967287785865</v>
      </c>
      <c r="R55" s="137">
        <f t="shared" si="44"/>
        <v>0.6526504118691121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0</v>
      </c>
      <c r="D56" s="191">
        <f t="shared" si="45"/>
        <v>-3</v>
      </c>
      <c r="E56" s="191">
        <f t="shared" si="45"/>
        <v>0</v>
      </c>
      <c r="F56" s="191">
        <f t="shared" si="45"/>
        <v>0</v>
      </c>
      <c r="G56" s="191">
        <f t="shared" si="45"/>
        <v>0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2.2753240984926295</v>
      </c>
      <c r="O56" s="211">
        <f t="shared" si="46"/>
        <v>3.2074866046075212</v>
      </c>
      <c r="P56" s="211">
        <f t="shared" si="46"/>
        <v>6.2047759661060473</v>
      </c>
      <c r="Q56" s="211">
        <f t="shared" si="46"/>
        <v>5.8713794140246547</v>
      </c>
      <c r="R56" s="211">
        <f t="shared" si="46"/>
        <v>7.2377452526654471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2.2753240984926295</v>
      </c>
      <c r="O57" s="211">
        <f t="shared" si="47"/>
        <v>3.2074866046075212</v>
      </c>
      <c r="P57" s="211">
        <f t="shared" si="47"/>
        <v>6.2047759661060473</v>
      </c>
      <c r="Q57" s="211">
        <f t="shared" si="47"/>
        <v>5.8713794140246547</v>
      </c>
      <c r="R57" s="211">
        <f t="shared" si="47"/>
        <v>7.2377452526654471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0.29316529207944952</v>
      </c>
      <c r="O58" s="136">
        <f t="shared" si="48"/>
        <v>-0.20469591993841416</v>
      </c>
      <c r="P58" s="136">
        <f t="shared" si="48"/>
        <v>7.0894287074013532E-2</v>
      </c>
      <c r="Q58" s="136">
        <f t="shared" si="48"/>
        <v>8.3921296401666026E-2</v>
      </c>
      <c r="R58" s="136">
        <f t="shared" si="48"/>
        <v>9.8648513190180032E-2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0.49497340295739595</v>
      </c>
      <c r="O59" s="136">
        <f t="shared" si="49"/>
        <v>-0.66341801385681298</v>
      </c>
      <c r="P59" s="136">
        <f t="shared" si="49"/>
        <v>-0.28354093815307579</v>
      </c>
      <c r="Q59" s="136">
        <f t="shared" si="49"/>
        <v>0.17071602521792567</v>
      </c>
      <c r="R59" s="136">
        <f t="shared" si="49"/>
        <v>-0.17795520612244009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0.49497340295739595</v>
      </c>
      <c r="O60" s="136">
        <f t="shared" si="50"/>
        <v>-0.37644341801385683</v>
      </c>
      <c r="P60" s="136">
        <f t="shared" si="50"/>
        <v>-0.28354093815307579</v>
      </c>
      <c r="Q60" s="136">
        <f t="shared" si="50"/>
        <v>0.17071602521792567</v>
      </c>
      <c r="R60" s="136">
        <f t="shared" si="50"/>
        <v>-0.17795520612244009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0.52154604460494847</v>
      </c>
      <c r="O61" s="136">
        <f t="shared" si="51"/>
        <v>-0.36255581216320248</v>
      </c>
      <c r="P61" s="136">
        <f t="shared" si="51"/>
        <v>-0.28354093815307579</v>
      </c>
      <c r="Q61" s="136">
        <f t="shared" si="51"/>
        <v>0.17071602521792567</v>
      </c>
      <c r="R61" s="136">
        <f t="shared" si="51"/>
        <v>-0.17795520612244009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1.3106474581884417</v>
      </c>
      <c r="O64" s="211">
        <f t="shared" si="52"/>
        <v>7.4488126122530431</v>
      </c>
      <c r="P64" s="211">
        <f t="shared" si="52"/>
        <v>1.4517015978418759</v>
      </c>
      <c r="Q64" s="211">
        <f t="shared" si="52"/>
        <v>1.466990100308136</v>
      </c>
      <c r="R64" s="211">
        <f t="shared" si="52"/>
        <v>1.553332475553268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>
        <f t="shared" ref="N65:U65" si="53">C25/-C14</f>
        <v>5.9650604404702765</v>
      </c>
      <c r="O65" s="216">
        <f t="shared" si="53"/>
        <v>8.0820195569746556</v>
      </c>
      <c r="P65" s="216">
        <f t="shared" si="53"/>
        <v>1.6163104378501765</v>
      </c>
      <c r="Q65" s="216">
        <f t="shared" si="53"/>
        <v>1.9624336196158132</v>
      </c>
      <c r="R65" s="216">
        <f t="shared" si="53"/>
        <v>2.0395007720020586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>
        <f t="shared" ref="N66:U66" si="54">(N11-N9)/-N9</f>
        <v>139.89595375722544</v>
      </c>
      <c r="O66" s="140">
        <f t="shared" si="54"/>
        <v>31.990675990675992</v>
      </c>
      <c r="P66" s="140">
        <f t="shared" si="54"/>
        <v>2.3327822619858019</v>
      </c>
      <c r="Q66" s="140">
        <f t="shared" si="54"/>
        <v>6.3015815959741195</v>
      </c>
      <c r="R66" s="140">
        <f t="shared" si="54"/>
        <v>9.7664601084430682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101.44055944055944</v>
      </c>
      <c r="P67" s="211">
        <f t="shared" si="55"/>
        <v>-4.3304483127491977</v>
      </c>
      <c r="Q67" s="211">
        <f t="shared" si="55"/>
        <v>11.784687275341481</v>
      </c>
      <c r="R67" s="211">
        <f t="shared" si="55"/>
        <v>-14.81409759876065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7605</v>
      </c>
      <c r="O74" s="218">
        <f t="shared" si="56"/>
        <v>37663</v>
      </c>
      <c r="P74" s="218">
        <f t="shared" si="56"/>
        <v>36718</v>
      </c>
      <c r="Q74" s="218">
        <f t="shared" si="56"/>
        <v>27045</v>
      </c>
      <c r="R74" s="218">
        <f t="shared" si="56"/>
        <v>35143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10091.185072142065</v>
      </c>
      <c r="O75" s="219">
        <f t="shared" si="57"/>
        <v>74119.126750840616</v>
      </c>
      <c r="P75" s="219">
        <f t="shared" si="57"/>
        <v>78587.437785318456</v>
      </c>
      <c r="Q75" s="219">
        <f t="shared" si="57"/>
        <v>46555.220823213604</v>
      </c>
      <c r="R75" s="219">
        <f t="shared" si="57"/>
        <v>74679.091664611595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0.57796892341842399</v>
      </c>
      <c r="O76" s="138">
        <f t="shared" si="58"/>
        <v>0.1613111541630482</v>
      </c>
      <c r="P76" s="138">
        <f t="shared" si="58"/>
        <v>0.10363010521690308</v>
      </c>
      <c r="Q76" s="138">
        <f t="shared" si="58"/>
        <v>0.13572159018279428</v>
      </c>
      <c r="R76" s="138">
        <f t="shared" si="58"/>
        <v>0.13334155363748454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10559</v>
      </c>
      <c r="F4" s="264">
        <v>7244</v>
      </c>
      <c r="G4" s="264">
        <v>4245</v>
      </c>
      <c r="H4" s="264">
        <v>4247</v>
      </c>
      <c r="I4" s="264">
        <v>5407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28108</v>
      </c>
      <c r="F6" s="264">
        <v>3173</v>
      </c>
      <c r="G6" s="264">
        <v>3173</v>
      </c>
      <c r="H6" s="264">
        <v>7557</v>
      </c>
      <c r="I6" s="264">
        <v>7557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2516</v>
      </c>
      <c r="F7" s="264">
        <v>567</v>
      </c>
      <c r="G7" s="264">
        <v>185</v>
      </c>
      <c r="H7" s="264">
        <v>-3274</v>
      </c>
      <c r="I7" s="264">
        <v>38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-11094</v>
      </c>
      <c r="F9" s="264">
        <v>-39082</v>
      </c>
      <c r="G9" s="264">
        <v>169</v>
      </c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6039</v>
      </c>
      <c r="F10" s="264">
        <v>5011</v>
      </c>
      <c r="G10" s="264">
        <v>19276</v>
      </c>
      <c r="H10" s="264">
        <v>15253</v>
      </c>
      <c r="I10" s="264">
        <v>15544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>
        <v>-6727</v>
      </c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29402</v>
      </c>
      <c r="F12" s="301">
        <v>-23087</v>
      </c>
      <c r="G12" s="301">
        <v>27049</v>
      </c>
      <c r="H12" s="301">
        <v>23783</v>
      </c>
      <c r="I12" s="301">
        <v>28546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31544</v>
      </c>
      <c r="F13" s="264">
        <v>-14545</v>
      </c>
      <c r="G13" s="264">
        <v>-42620</v>
      </c>
      <c r="H13" s="264">
        <v>-32226</v>
      </c>
      <c r="I13" s="264">
        <v>18219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-92424</v>
      </c>
      <c r="F14" s="264">
        <v>-66115</v>
      </c>
      <c r="G14" s="264">
        <v>-11600</v>
      </c>
      <c r="H14" s="264">
        <v>-9737</v>
      </c>
      <c r="I14" s="264">
        <v>-50788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90475</v>
      </c>
      <c r="F15" s="264">
        <v>26331</v>
      </c>
      <c r="G15" s="264">
        <v>-9431</v>
      </c>
      <c r="H15" s="264">
        <v>56484</v>
      </c>
      <c r="I15" s="264">
        <v>-33477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-12968</v>
      </c>
      <c r="F16" s="264">
        <v>-5196</v>
      </c>
      <c r="G16" s="264">
        <v>-4793</v>
      </c>
      <c r="H16" s="264">
        <v>770</v>
      </c>
      <c r="I16" s="264">
        <v>2615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-173</v>
      </c>
      <c r="F18" s="264">
        <v>858</v>
      </c>
      <c r="G18" s="264">
        <v>-10283</v>
      </c>
      <c r="H18" s="264">
        <v>-2782</v>
      </c>
      <c r="I18" s="264">
        <v>-2582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-5200</v>
      </c>
      <c r="F19" s="264">
        <v>-4361</v>
      </c>
      <c r="G19" s="264">
        <v>-3061</v>
      </c>
      <c r="H19" s="264">
        <v>-6252</v>
      </c>
      <c r="I19" s="264">
        <v>-3329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-86</v>
      </c>
      <c r="F21" s="264">
        <v>-63</v>
      </c>
      <c r="G21" s="264">
        <v>-74</v>
      </c>
      <c r="H21" s="264">
        <v>-37</v>
      </c>
      <c r="I21" s="264">
        <v>-36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40570</v>
      </c>
      <c r="F22" s="301">
        <v>-86179</v>
      </c>
      <c r="G22" s="301">
        <v>-54812</v>
      </c>
      <c r="H22" s="301">
        <v>30003</v>
      </c>
      <c r="I22" s="301">
        <v>-40831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/>
      <c r="F24" s="264"/>
      <c r="G24" s="264"/>
      <c r="H24" s="264"/>
      <c r="I24" s="264"/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/>
      <c r="F25" s="264">
        <v>37278</v>
      </c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/>
      <c r="F27" s="264">
        <v>50000</v>
      </c>
      <c r="G27" s="264"/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19462</v>
      </c>
      <c r="F29" s="264">
        <v>10000</v>
      </c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2178</v>
      </c>
      <c r="F30" s="264">
        <v>1804</v>
      </c>
      <c r="G30" s="264"/>
      <c r="H30" s="264"/>
      <c r="I30" s="264"/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21639</v>
      </c>
      <c r="F31" s="301">
        <v>99082</v>
      </c>
      <c r="G31" s="301"/>
      <c r="H31" s="301"/>
      <c r="I31" s="301"/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55470</v>
      </c>
      <c r="F35" s="264">
        <v>41000</v>
      </c>
      <c r="G35" s="264">
        <v>133445</v>
      </c>
      <c r="H35" s="264">
        <v>3000</v>
      </c>
      <c r="I35" s="264">
        <v>55872</v>
      </c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-134472</v>
      </c>
      <c r="F36" s="264">
        <v>-58026</v>
      </c>
      <c r="G36" s="264">
        <v>-29160</v>
      </c>
      <c r="H36" s="264">
        <v>-71136</v>
      </c>
      <c r="I36" s="264">
        <v>-29909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-79002</v>
      </c>
      <c r="F39" s="301">
        <v>-17026</v>
      </c>
      <c r="G39" s="301">
        <v>104285</v>
      </c>
      <c r="H39" s="301">
        <v>-68136</v>
      </c>
      <c r="I39" s="301">
        <v>25963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-16792</v>
      </c>
      <c r="F40" s="301">
        <v>-4123</v>
      </c>
      <c r="G40" s="301">
        <v>49473</v>
      </c>
      <c r="H40" s="301">
        <v>-38133</v>
      </c>
      <c r="I40" s="301">
        <v>-14867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34302</v>
      </c>
      <c r="F41" s="301">
        <v>16672</v>
      </c>
      <c r="G41" s="301">
        <v>13399</v>
      </c>
      <c r="H41" s="301">
        <v>62873</v>
      </c>
      <c r="I41" s="301">
        <v>24739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17509</v>
      </c>
      <c r="F43" s="301">
        <v>12548</v>
      </c>
      <c r="G43" s="301">
        <v>62873</v>
      </c>
      <c r="H43" s="301">
        <v>24739</v>
      </c>
      <c r="I43" s="301">
        <v>9872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-0.24637196269499392</v>
      </c>
      <c r="D8" s="136">
        <f>FSA!D8/FSA!D$7</f>
        <v>-0.49185855728429984</v>
      </c>
      <c r="E8" s="136">
        <f>FSA!E8/FSA!E$7</f>
        <v>-0.5327751987499002</v>
      </c>
      <c r="F8" s="136">
        <f>FSA!F8/FSA!F$7</f>
        <v>-0.41907696877436601</v>
      </c>
      <c r="G8" s="136">
        <f>FSA!G8/FSA!G$7</f>
        <v>-0.52941313001195323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0.75362803730500605</v>
      </c>
      <c r="D9" s="142">
        <f>FSA!D9/FSA!D$7</f>
        <v>0.50814144271570016</v>
      </c>
      <c r="E9" s="142">
        <f>FSA!E9/FSA!E$7</f>
        <v>0.4672248012500998</v>
      </c>
      <c r="F9" s="142">
        <f>FSA!F9/FSA!F$7</f>
        <v>0.58092303122563393</v>
      </c>
      <c r="G9" s="142">
        <f>FSA!G9/FSA!G$7</f>
        <v>0.47058686998804672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-0.4226088411191502</v>
      </c>
      <c r="D10" s="136">
        <f>FSA!D10/FSA!D$7</f>
        <v>-8.5782178217821789E-2</v>
      </c>
      <c r="E10" s="136">
        <f>FSA!E10/FSA!E$7</f>
        <v>-0.1480501408643482</v>
      </c>
      <c r="F10" s="136">
        <f>FSA!F10/FSA!F$7</f>
        <v>-0.16552185051795196</v>
      </c>
      <c r="G10" s="136">
        <f>FSA!G10/FSA!G$7</f>
        <v>-0.19038169179171163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0.3310191961858559</v>
      </c>
      <c r="D12" s="142">
        <f>FSA!D12/FSA!D$7</f>
        <v>0.42235926449787836</v>
      </c>
      <c r="E12" s="142">
        <f>FSA!E12/FSA!E$7</f>
        <v>0.3191746603857516</v>
      </c>
      <c r="F12" s="142">
        <f>FSA!F12/FSA!F$7</f>
        <v>0.41540118070768201</v>
      </c>
      <c r="G12" s="142">
        <f>FSA!G12/FSA!G$7</f>
        <v>0.28020517819633511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0.26577725732926266</v>
      </c>
      <c r="D13" s="136">
        <f>FSA!D13/FSA!D$7</f>
        <v>-3.3946251768033948E-5</v>
      </c>
      <c r="E13" s="136">
        <f>FSA!E13/FSA!E$7</f>
        <v>-4.3844741254434091E-2</v>
      </c>
      <c r="F13" s="136">
        <f>FSA!F13/FSA!F$7</f>
        <v>-0.11534177403185683</v>
      </c>
      <c r="G13" s="136">
        <f>FSA!G13/FSA!G$7</f>
        <v>-5.7039074377096169E-2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-0.25256158253523481</v>
      </c>
      <c r="D14" s="136">
        <f>FSA!D14/FSA!D$7</f>
        <v>-5.6701555869872702E-2</v>
      </c>
      <c r="E14" s="136">
        <f>FSA!E14/FSA!E$7</f>
        <v>-0.21986244339762526</v>
      </c>
      <c r="F14" s="136">
        <f>FSA!F14/FSA!F$7</f>
        <v>-0.28316563323803512</v>
      </c>
      <c r="G14" s="136">
        <f>FSA!G14/FSA!G$7</f>
        <v>-0.18038969931181748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9.1338714399230483E-2</v>
      </c>
      <c r="D15" s="136">
        <f>FSA!D15/FSA!D$7</f>
        <v>-0.28365487977369164</v>
      </c>
      <c r="E15" s="136">
        <f>FSA!E15/FSA!E$7</f>
        <v>-7.0489204201977804E-3</v>
      </c>
      <c r="F15" s="136">
        <f>FSA!F15/FSA!F$7</f>
        <v>6.1950024133962056E-2</v>
      </c>
      <c r="G15" s="136">
        <f>FSA!G15/FSA!G$7</f>
        <v>1.997237985818566E-2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0.43557358537911423</v>
      </c>
      <c r="D16" s="142">
        <f>FSA!D16/FSA!D$7</f>
        <v>8.1968882602545964E-2</v>
      </c>
      <c r="E16" s="142">
        <f>FSA!E16/FSA!E$7</f>
        <v>4.8418555313494462E-2</v>
      </c>
      <c r="F16" s="142">
        <f>FSA!F16/FSA!F$7</f>
        <v>7.8843797571752125E-2</v>
      </c>
      <c r="G16" s="142">
        <f>FSA!G16/FSA!G$7</f>
        <v>6.2748784365607116E-2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-0.20178997114298858</v>
      </c>
      <c r="D17" s="136">
        <f>FSA!D17/FSA!D$7</f>
        <v>-7.5043847241867037E-2</v>
      </c>
      <c r="E17" s="136">
        <f>FSA!E17/FSA!E$7</f>
        <v>-4.6969990761123723E-2</v>
      </c>
      <c r="F17" s="136">
        <f>FSA!F17/FSA!F$7</f>
        <v>-6.2228492926892656E-2</v>
      </c>
      <c r="G17" s="136">
        <f>FSA!G17/FSA!G$7</f>
        <v>-4.90779746776683E-2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0.23378361423612562</v>
      </c>
      <c r="D18" s="142">
        <f>FSA!D18/FSA!D$7</f>
        <v>6.9250353606789246E-3</v>
      </c>
      <c r="E18" s="142">
        <f>FSA!E18/FSA!E$7</f>
        <v>1.4485645523707412E-3</v>
      </c>
      <c r="F18" s="142">
        <f>FSA!F18/FSA!F$7</f>
        <v>1.6615304644859465E-2</v>
      </c>
      <c r="G18" s="142">
        <f>FSA!G18/FSA!G$7</f>
        <v>1.3670809687938818E-2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1.1755259085776422</v>
      </c>
      <c r="D21" s="136">
        <f>FSA!D21/FSA!D$7</f>
        <v>3.5903818953323903E-2</v>
      </c>
      <c r="E21" s="136">
        <f>FSA!E21/FSA!E$7</f>
        <v>3.6191301769073717E-2</v>
      </c>
      <c r="F21" s="136">
        <f>FSA!F21/FSA!F$7</f>
        <v>0.1402925778784391</v>
      </c>
      <c r="G21" s="136">
        <f>FSA!G21/FSA!G$7</f>
        <v>8.7699752811335865E-2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1.5065451047634979</v>
      </c>
      <c r="D25" s="136">
        <f>FSA!D25/FSA!D$7</f>
        <v>0.45826308345120226</v>
      </c>
      <c r="E25" s="136">
        <f>FSA!E25/FSA!E$7</f>
        <v>0.3553659621548253</v>
      </c>
      <c r="F25" s="136">
        <f>FSA!F25/FSA!F$7</f>
        <v>0.55569375858612113</v>
      </c>
      <c r="G25" s="136">
        <f>FSA!G25/FSA!G$7</f>
        <v>0.36790493100767097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1.5065451047634979</v>
      </c>
      <c r="D26" s="136">
        <f>FSA!D26/FSA!D$7</f>
        <v>0.45826308345120226</v>
      </c>
      <c r="E26" s="136">
        <f>FSA!E26/FSA!E$7</f>
        <v>0.3553659621548253</v>
      </c>
      <c r="F26" s="136">
        <f>FSA!F26/FSA!F$7</f>
        <v>0.55569375858612113</v>
      </c>
      <c r="G26" s="136">
        <f>FSA!G26/FSA!G$7</f>
        <v>0.36790493100767097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6.3638866002899655E-2</v>
      </c>
      <c r="D29" s="136">
        <f>FSA!D29/FSA!D$38</f>
        <v>1.1565477951579469E-2</v>
      </c>
      <c r="E29" s="136">
        <f>FSA!E29/FSA!E$38</f>
        <v>5.2990039662673433E-2</v>
      </c>
      <c r="F29" s="136">
        <f>FSA!F29/FSA!F$38</f>
        <v>2.0871826282690534E-2</v>
      </c>
      <c r="G29" s="136">
        <f>FSA!G29/FSA!G$38</f>
        <v>8.276505021068534E-3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4.3928530354991543E-3</v>
      </c>
      <c r="D30" s="136">
        <f>FSA!D30/FSA!D$38</f>
        <v>2.1938277510638711E-2</v>
      </c>
      <c r="E30" s="136">
        <f>FSA!E30/FSA!E$38</f>
        <v>1.0608458785711998E-2</v>
      </c>
      <c r="F30" s="136">
        <f>FSA!F30/FSA!F$38</f>
        <v>1.7537598647410491E-2</v>
      </c>
      <c r="G30" s="136">
        <f>FSA!G30/FSA!G$38</f>
        <v>9.2465127509486298E-3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0.49691086279027236</v>
      </c>
      <c r="D31" s="136">
        <f>FSA!D31/FSA!D$38</f>
        <v>0.54639786239588262</v>
      </c>
      <c r="E31" s="136">
        <f>FSA!E31/FSA!E$38</f>
        <v>0.50940829629180129</v>
      </c>
      <c r="F31" s="136">
        <f>FSA!F31/FSA!F$38</f>
        <v>0.40718917523424808</v>
      </c>
      <c r="G31" s="136">
        <f>FSA!G31/FSA!G$38</f>
        <v>0.45434927320682711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1.1084883872196256E-2</v>
      </c>
      <c r="D32" s="136">
        <f>FSA!D32/FSA!D$38</f>
        <v>2.7865723215660033E-2</v>
      </c>
      <c r="E32" s="136">
        <f>FSA!E32/FSA!E$38</f>
        <v>6.5365029759647239E-2</v>
      </c>
      <c r="F32" s="136">
        <f>FSA!F32/FSA!F$38</f>
        <v>8.403485415285139E-2</v>
      </c>
      <c r="G32" s="136">
        <f>FSA!G32/FSA!G$38</f>
        <v>6.8528489051572217E-2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1.395155041317328E-4</v>
      </c>
      <c r="D33" s="136">
        <f>FSA!D33/FSA!D$38</f>
        <v>3.3181160842912089E-5</v>
      </c>
      <c r="E33" s="136">
        <f>FSA!E33/FSA!E$38</f>
        <v>5.7311130327195983E-5</v>
      </c>
      <c r="F33" s="136">
        <f>FSA!F33/FSA!F$38</f>
        <v>3.1216200026660322E-5</v>
      </c>
      <c r="G33" s="136">
        <f>FSA!G33/FSA!G$38</f>
        <v>1.3665623160799952E-4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0.31715079175048594</v>
      </c>
      <c r="D34" s="136">
        <f>FSA!D34/FSA!D$38</f>
        <v>0.2975373126762173</v>
      </c>
      <c r="E34" s="136">
        <f>FSA!E34/FSA!E$38</f>
        <v>0.28071834445000698</v>
      </c>
      <c r="F34" s="136">
        <f>FSA!F34/FSA!F$38</f>
        <v>0.28234462347356998</v>
      </c>
      <c r="G34" s="136">
        <f>FSA!G34/FSA!G$38</f>
        <v>0.28656476415481891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9.5159943213419126E-2</v>
      </c>
      <c r="D35" s="136">
        <f>FSA!D35/FSA!D$38</f>
        <v>8.3389787391711906E-2</v>
      </c>
      <c r="E35" s="136">
        <f>FSA!E35/FSA!E$38</f>
        <v>7.0812958383691268E-2</v>
      </c>
      <c r="F35" s="136">
        <f>FSA!F35/FSA!F$38</f>
        <v>0.17820231809814036</v>
      </c>
      <c r="G35" s="136">
        <f>FSA!G35/FSA!G$38</f>
        <v>0.1705763204093986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1.1522283831095744E-2</v>
      </c>
      <c r="D36" s="136">
        <f>FSA!D36/FSA!D$38</f>
        <v>1.1272377697467079E-2</v>
      </c>
      <c r="E36" s="136">
        <f>FSA!E36/FSA!E$38</f>
        <v>1.0039561536140567E-2</v>
      </c>
      <c r="F36" s="136">
        <f>FSA!F36/FSA!F$38</f>
        <v>9.7883879110625144E-3</v>
      </c>
      <c r="G36" s="136">
        <f>FSA!G36/FSA!G$38</f>
        <v>2.3214791737579793E-3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0</v>
      </c>
      <c r="D37" s="136">
        <f>FSA!D37/FSA!D$38</f>
        <v>0</v>
      </c>
      <c r="E37" s="136">
        <f>FSA!E37/FSA!E$38</f>
        <v>0</v>
      </c>
      <c r="F37" s="136">
        <f>FSA!F37/FSA!F$38</f>
        <v>0</v>
      </c>
      <c r="G37" s="136">
        <f>FSA!G37/FSA!G$38</f>
        <v>0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5.4965337938601866E-2</v>
      </c>
      <c r="D40" s="136">
        <f>FSA!D40/FSA!D$55</f>
        <v>2.2309660483927459E-2</v>
      </c>
      <c r="E40" s="136">
        <f>FSA!E40/FSA!E$55</f>
        <v>1.3481600598732749E-2</v>
      </c>
      <c r="F40" s="136">
        <f>FSA!F40/FSA!F$55</f>
        <v>1.3302319616766305E-2</v>
      </c>
      <c r="G40" s="136">
        <f>FSA!G40/FSA!G$55</f>
        <v>2.0743242223589715E-2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3.8084904610987409E-2</v>
      </c>
      <c r="D41" s="136">
        <f>FSA!D41/FSA!D$55</f>
        <v>2.9031592064562985E-2</v>
      </c>
      <c r="E41" s="136">
        <f>FSA!E41/FSA!E$55</f>
        <v>2.596194203821978E-2</v>
      </c>
      <c r="F41" s="136">
        <f>FSA!F41/FSA!F$55</f>
        <v>2.5266561037795225E-2</v>
      </c>
      <c r="G41" s="136">
        <f>FSA!G41/FSA!G$55</f>
        <v>2.4543626873154513E-2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0.17560382875791608</v>
      </c>
      <c r="D42" s="136">
        <f>FSA!D42/FSA!D$55</f>
        <v>0.27670430874616114</v>
      </c>
      <c r="E42" s="136">
        <f>FSA!E42/FSA!E$55</f>
        <v>0.24614456226938591</v>
      </c>
      <c r="F42" s="136">
        <f>FSA!F42/FSA!F$55</f>
        <v>0.25346288900025477</v>
      </c>
      <c r="G42" s="136">
        <f>FSA!G42/FSA!G$55</f>
        <v>0.2286560572245874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1.8853446504288215E-5</v>
      </c>
      <c r="D43" s="136">
        <f>FSA!D43/FSA!D$55</f>
        <v>0</v>
      </c>
      <c r="E43" s="136">
        <f>FSA!E43/FSA!E$55</f>
        <v>0</v>
      </c>
      <c r="F43" s="136">
        <f>FSA!F43/FSA!F$55</f>
        <v>3.2059881108461955E-5</v>
      </c>
      <c r="G43" s="136">
        <f>FSA!G43/FSA!G$55</f>
        <v>0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0.23057670807511968</v>
      </c>
      <c r="D44" s="136">
        <f>FSA!D44/FSA!D$55</f>
        <v>0.19385210091469146</v>
      </c>
      <c r="E44" s="136">
        <f>FSA!E44/FSA!E$55</f>
        <v>0.18174202237493953</v>
      </c>
      <c r="F44" s="136">
        <f>FSA!F44/FSA!F$55</f>
        <v>0.21540527908126506</v>
      </c>
      <c r="G44" s="136">
        <f>FSA!G44/FSA!G$55</f>
        <v>0.21167379570647918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3.1291065163167153E-2</v>
      </c>
      <c r="D45" s="136">
        <f>FSA!D45/FSA!D$55</f>
        <v>2.3353020767662467E-2</v>
      </c>
      <c r="E45" s="136">
        <f>FSA!E45/FSA!E$55</f>
        <v>2.2192892408466541E-2</v>
      </c>
      <c r="F45" s="136">
        <f>FSA!F45/FSA!F$55</f>
        <v>2.7767231764255256E-2</v>
      </c>
      <c r="G45" s="136">
        <f>FSA!G45/FSA!G$55</f>
        <v>1.89910242845669E-2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8.7284858608577945E-2</v>
      </c>
      <c r="D46" s="136">
        <f>FSA!D46/FSA!D$55</f>
        <v>9.5879464236337697E-2</v>
      </c>
      <c r="E46" s="136">
        <f>FSA!E46/FSA!E$55</f>
        <v>0.19183805223066719</v>
      </c>
      <c r="F46" s="136">
        <f>FSA!F46/FSA!F$55</f>
        <v>0.15579161752224366</v>
      </c>
      <c r="G46" s="136">
        <f>FSA!G46/FSA!G$55</f>
        <v>0.16371751899353942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5.3619201858195686E-2</v>
      </c>
      <c r="D47" s="136">
        <f>FSA!D47/FSA!D$55</f>
        <v>3.5414339383348266E-2</v>
      </c>
      <c r="E47" s="136">
        <f>FSA!E47/FSA!E$55</f>
        <v>2.4080788466303585E-2</v>
      </c>
      <c r="F47" s="136">
        <f>FSA!F47/FSA!F$55</f>
        <v>1.3355471524919808E-2</v>
      </c>
      <c r="G47" s="136">
        <f>FSA!G47/FSA!G$55</f>
        <v>3.692652589677508E-2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0.14090406046677362</v>
      </c>
      <c r="D48" s="136">
        <f>FSA!D48/FSA!D$55</f>
        <v>0.13129380361968596</v>
      </c>
      <c r="E48" s="136">
        <f>FSA!E48/FSA!E$55</f>
        <v>0.21591884069697076</v>
      </c>
      <c r="F48" s="136">
        <f>FSA!F48/FSA!F$55</f>
        <v>0.16914708904716347</v>
      </c>
      <c r="G48" s="136">
        <f>FSA!G48/FSA!G$55</f>
        <v>0.20064404489031451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0.67144475845907015</v>
      </c>
      <c r="D49" s="136">
        <f>FSA!D49/FSA!D$55</f>
        <v>0.67654448659669153</v>
      </c>
      <c r="E49" s="136">
        <f>FSA!E49/FSA!E$55</f>
        <v>0.7054418603867153</v>
      </c>
      <c r="F49" s="136">
        <f>FSA!F49/FSA!F$55</f>
        <v>0.70438342942860854</v>
      </c>
      <c r="G49" s="136">
        <f>FSA!G49/FSA!G$55</f>
        <v>0.70525179120269221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0.30882510977419225</v>
      </c>
      <c r="D51" s="136">
        <f>FSA!D51/FSA!D$55</f>
        <v>0.30181316108671691</v>
      </c>
      <c r="E51" s="136">
        <f>FSA!E51/FSA!E$55</f>
        <v>0.27610985532310833</v>
      </c>
      <c r="F51" s="136">
        <f>FSA!F51/FSA!F$55</f>
        <v>0.2763949844847049</v>
      </c>
      <c r="G51" s="136">
        <f>FSA!G51/FSA!G$55</f>
        <v>0.27465890436914286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1.9730131766737619E-2</v>
      </c>
      <c r="D52" s="136">
        <f>FSA!D52/FSA!D$55</f>
        <v>2.1642352316591642E-2</v>
      </c>
      <c r="E52" s="136">
        <f>FSA!E52/FSA!E$55</f>
        <v>1.8448284290176368E-2</v>
      </c>
      <c r="F52" s="136">
        <f>FSA!F52/FSA!F$55</f>
        <v>1.9221586086686542E-2</v>
      </c>
      <c r="G52" s="136">
        <f>FSA!G52/FSA!G$55</f>
        <v>2.0089304428164933E-2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0</v>
      </c>
      <c r="D53" s="136">
        <f>FSA!D53/FSA!D$55</f>
        <v>0</v>
      </c>
      <c r="E53" s="136">
        <f>FSA!E53/FSA!E$55</f>
        <v>0</v>
      </c>
      <c r="F53" s="136">
        <f>FSA!F53/FSA!F$55</f>
        <v>0</v>
      </c>
      <c r="G53" s="136">
        <f>FSA!G53/FSA!G$55</f>
        <v>0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0.32855524154092991</v>
      </c>
      <c r="D54" s="136">
        <f>FSA!D54/FSA!D$55</f>
        <v>0.32345551340330853</v>
      </c>
      <c r="E54" s="136">
        <f>FSA!E54/FSA!E$55</f>
        <v>0.2945581396132847</v>
      </c>
      <c r="F54" s="136">
        <f>FSA!F54/FSA!F$55</f>
        <v>0.29561657057139146</v>
      </c>
      <c r="G54" s="136">
        <f>FSA!G54/FSA!G$55</f>
        <v>0.29474820879730779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933229</v>
      </c>
      <c r="F4" s="299">
        <v>962617</v>
      </c>
      <c r="G4" s="299">
        <v>1065833</v>
      </c>
      <c r="H4" s="299">
        <v>938459</v>
      </c>
      <c r="I4" s="299">
        <v>965736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17509</v>
      </c>
      <c r="F5" s="301">
        <v>12548</v>
      </c>
      <c r="G5" s="301">
        <v>62873</v>
      </c>
      <c r="H5" s="301">
        <v>24739</v>
      </c>
      <c r="I5" s="301">
        <v>9872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17509</v>
      </c>
      <c r="F6" s="264">
        <v>12548</v>
      </c>
      <c r="G6" s="264">
        <v>62873</v>
      </c>
      <c r="H6" s="264">
        <v>24739</v>
      </c>
      <c r="I6" s="264">
        <v>9872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50000</v>
      </c>
      <c r="F8" s="301">
        <v>0</v>
      </c>
      <c r="G8" s="301">
        <v>0</v>
      </c>
      <c r="H8" s="301">
        <v>0</v>
      </c>
      <c r="I8" s="301">
        <v>0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1</v>
      </c>
      <c r="F9" s="264">
        <v>1</v>
      </c>
      <c r="G9" s="264">
        <v>1</v>
      </c>
      <c r="H9" s="264">
        <v>1</v>
      </c>
      <c r="I9" s="264">
        <v>1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-1</v>
      </c>
      <c r="F10" s="264">
        <v>-1</v>
      </c>
      <c r="G10" s="264">
        <v>-1</v>
      </c>
      <c r="H10" s="264">
        <v>0</v>
      </c>
      <c r="I10" s="264">
        <v>-1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50000</v>
      </c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304650</v>
      </c>
      <c r="F12" s="301">
        <v>338328</v>
      </c>
      <c r="G12" s="301">
        <v>380359</v>
      </c>
      <c r="H12" s="301">
        <v>414053</v>
      </c>
      <c r="I12" s="301">
        <v>395669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4660</v>
      </c>
      <c r="F13" s="264">
        <v>23802</v>
      </c>
      <c r="G13" s="264">
        <v>12587</v>
      </c>
      <c r="H13" s="264">
        <v>20787</v>
      </c>
      <c r="I13" s="264">
        <v>11029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11759</v>
      </c>
      <c r="F14" s="264">
        <v>30233</v>
      </c>
      <c r="G14" s="264">
        <v>77556</v>
      </c>
      <c r="H14" s="264">
        <v>99605</v>
      </c>
      <c r="I14" s="264">
        <v>81739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296482</v>
      </c>
      <c r="F18" s="264">
        <v>292543</v>
      </c>
      <c r="G18" s="264">
        <v>298045</v>
      </c>
      <c r="H18" s="264">
        <v>301651</v>
      </c>
      <c r="I18" s="264">
        <v>310928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-8251</v>
      </c>
      <c r="F19" s="264">
        <v>-8251</v>
      </c>
      <c r="G19" s="264">
        <v>-7829</v>
      </c>
      <c r="H19" s="264">
        <v>-7990</v>
      </c>
      <c r="I19" s="264">
        <v>-8027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527130</v>
      </c>
      <c r="F21" s="301">
        <v>592816</v>
      </c>
      <c r="G21" s="301">
        <v>604416</v>
      </c>
      <c r="H21" s="301">
        <v>482634</v>
      </c>
      <c r="I21" s="301">
        <v>541936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527130</v>
      </c>
      <c r="F22" s="264">
        <v>592816</v>
      </c>
      <c r="G22" s="264">
        <v>604416</v>
      </c>
      <c r="H22" s="264">
        <v>482634</v>
      </c>
      <c r="I22" s="264">
        <v>541936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33939</v>
      </c>
      <c r="F24" s="301">
        <v>18924</v>
      </c>
      <c r="G24" s="301">
        <v>18185</v>
      </c>
      <c r="H24" s="301">
        <v>17033</v>
      </c>
      <c r="I24" s="301">
        <v>18258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148</v>
      </c>
      <c r="F25" s="264">
        <v>36</v>
      </c>
      <c r="G25" s="264">
        <v>68</v>
      </c>
      <c r="H25" s="264">
        <v>37</v>
      </c>
      <c r="I25" s="264">
        <v>163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33636</v>
      </c>
      <c r="F26" s="264">
        <v>18888</v>
      </c>
      <c r="G26" s="264">
        <v>17962</v>
      </c>
      <c r="H26" s="264">
        <v>16840</v>
      </c>
      <c r="I26" s="264">
        <v>17870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155</v>
      </c>
      <c r="F27" s="264"/>
      <c r="G27" s="264">
        <v>155</v>
      </c>
      <c r="H27" s="264">
        <v>155</v>
      </c>
      <c r="I27" s="264">
        <v>225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127586</v>
      </c>
      <c r="F30" s="301">
        <v>122337</v>
      </c>
      <c r="G30" s="301">
        <v>120673</v>
      </c>
      <c r="H30" s="301">
        <v>246823</v>
      </c>
      <c r="I30" s="301">
        <v>227038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154</v>
      </c>
      <c r="F31" s="301">
        <v>10</v>
      </c>
      <c r="G31" s="301">
        <v>460</v>
      </c>
      <c r="H31" s="301">
        <v>460</v>
      </c>
      <c r="I31" s="301">
        <v>10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154</v>
      </c>
      <c r="F37" s="264">
        <v>10</v>
      </c>
      <c r="G37" s="264">
        <v>460</v>
      </c>
      <c r="H37" s="264">
        <v>460</v>
      </c>
      <c r="I37" s="264">
        <v>10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1799</v>
      </c>
      <c r="F39" s="301">
        <v>1482</v>
      </c>
      <c r="G39" s="301">
        <v>1164</v>
      </c>
      <c r="H39" s="301">
        <v>847</v>
      </c>
      <c r="I39" s="301">
        <v>529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1799</v>
      </c>
      <c r="F40" s="264">
        <v>1482</v>
      </c>
      <c r="G40" s="264">
        <v>1164</v>
      </c>
      <c r="H40" s="264">
        <v>847</v>
      </c>
      <c r="I40" s="264">
        <v>529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/>
      <c r="F41" s="264"/>
      <c r="G41" s="264"/>
      <c r="H41" s="264"/>
      <c r="I41" s="264"/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/>
      <c r="F42" s="264"/>
      <c r="G42" s="264"/>
      <c r="H42" s="264"/>
      <c r="I42" s="264"/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68616</v>
      </c>
      <c r="F49" s="301">
        <v>65761</v>
      </c>
      <c r="G49" s="301">
        <v>62905</v>
      </c>
      <c r="H49" s="301">
        <v>187178</v>
      </c>
      <c r="I49" s="301">
        <v>179939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85622</v>
      </c>
      <c r="F50" s="264">
        <v>85622</v>
      </c>
      <c r="G50" s="264">
        <v>85622</v>
      </c>
      <c r="H50" s="264">
        <v>217135</v>
      </c>
      <c r="I50" s="264">
        <v>217135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>
        <v>-17006</v>
      </c>
      <c r="F51" s="264">
        <v>-19862</v>
      </c>
      <c r="G51" s="264">
        <v>-22717</v>
      </c>
      <c r="H51" s="264">
        <v>-29957</v>
      </c>
      <c r="I51" s="264">
        <v>-37196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10424</v>
      </c>
      <c r="F52" s="301">
        <v>10748</v>
      </c>
      <c r="G52" s="301">
        <v>10748</v>
      </c>
      <c r="H52" s="301">
        <v>10755</v>
      </c>
      <c r="I52" s="301">
        <v>2240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10424</v>
      </c>
      <c r="F53" s="264">
        <v>10748</v>
      </c>
      <c r="G53" s="264">
        <v>10748</v>
      </c>
      <c r="H53" s="264">
        <v>10755</v>
      </c>
      <c r="I53" s="264">
        <v>2240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/>
      <c r="F54" s="264"/>
      <c r="G54" s="264"/>
      <c r="H54" s="264"/>
      <c r="I54" s="264"/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32331</v>
      </c>
      <c r="F55" s="301">
        <v>24713</v>
      </c>
      <c r="G55" s="301">
        <v>21115</v>
      </c>
      <c r="H55" s="301">
        <v>24042</v>
      </c>
      <c r="I55" s="301">
        <v>23520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>
        <v>25000</v>
      </c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11255</v>
      </c>
      <c r="F57" s="264">
        <v>8200</v>
      </c>
      <c r="G57" s="264">
        <v>11118</v>
      </c>
      <c r="H57" s="264">
        <v>10611</v>
      </c>
      <c r="I57" s="264">
        <v>10088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35154</v>
      </c>
      <c r="F58" s="264">
        <v>23954</v>
      </c>
      <c r="G58" s="264">
        <v>23954</v>
      </c>
      <c r="H58" s="264">
        <v>23954</v>
      </c>
      <c r="I58" s="264">
        <v>23954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-14078</v>
      </c>
      <c r="F59" s="264">
        <v>-32441</v>
      </c>
      <c r="G59" s="264">
        <v>-13957</v>
      </c>
      <c r="H59" s="264">
        <v>-10522</v>
      </c>
      <c r="I59" s="264">
        <v>-10522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14262</v>
      </c>
      <c r="F61" s="301">
        <v>19624</v>
      </c>
      <c r="G61" s="301">
        <v>24281</v>
      </c>
      <c r="H61" s="301">
        <v>23541</v>
      </c>
      <c r="I61" s="301">
        <v>20800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13790</v>
      </c>
      <c r="F62" s="264">
        <v>19296</v>
      </c>
      <c r="G62" s="264">
        <v>23953</v>
      </c>
      <c r="H62" s="264">
        <v>23214</v>
      </c>
      <c r="I62" s="264">
        <v>20473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472</v>
      </c>
      <c r="F63" s="264">
        <v>328</v>
      </c>
      <c r="G63" s="264">
        <v>328</v>
      </c>
      <c r="H63" s="264">
        <v>328</v>
      </c>
      <c r="I63" s="264">
        <v>328</v>
      </c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1060815</v>
      </c>
      <c r="F67" s="301">
        <v>1084955</v>
      </c>
      <c r="G67" s="301">
        <v>1186506</v>
      </c>
      <c r="H67" s="301">
        <v>1185282</v>
      </c>
      <c r="I67" s="301">
        <v>1192774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712279</v>
      </c>
      <c r="F68" s="301">
        <v>734020</v>
      </c>
      <c r="G68" s="301">
        <v>837011</v>
      </c>
      <c r="H68" s="301">
        <v>834893</v>
      </c>
      <c r="I68" s="301">
        <v>841206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650540</v>
      </c>
      <c r="F69" s="301">
        <v>691874</v>
      </c>
      <c r="G69" s="301">
        <v>800898</v>
      </c>
      <c r="H69" s="301">
        <v>811484</v>
      </c>
      <c r="I69" s="301">
        <v>788895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58308</v>
      </c>
      <c r="F70" s="264">
        <v>24205</v>
      </c>
      <c r="G70" s="264">
        <v>15996</v>
      </c>
      <c r="H70" s="264">
        <v>15767</v>
      </c>
      <c r="I70" s="264">
        <v>24742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186283</v>
      </c>
      <c r="F71" s="264">
        <v>300212</v>
      </c>
      <c r="G71" s="264">
        <v>292052</v>
      </c>
      <c r="H71" s="264">
        <v>300425</v>
      </c>
      <c r="I71" s="264">
        <v>272735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33194</v>
      </c>
      <c r="F72" s="264">
        <v>25337</v>
      </c>
      <c r="G72" s="264">
        <v>26332</v>
      </c>
      <c r="H72" s="264">
        <v>32912</v>
      </c>
      <c r="I72" s="264">
        <v>22652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2482</v>
      </c>
      <c r="F73" s="264">
        <v>1521</v>
      </c>
      <c r="G73" s="264">
        <v>1799</v>
      </c>
      <c r="H73" s="264">
        <v>1858</v>
      </c>
      <c r="I73" s="264">
        <v>2622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37919</v>
      </c>
      <c r="F74" s="264">
        <v>29977</v>
      </c>
      <c r="G74" s="264">
        <v>29005</v>
      </c>
      <c r="H74" s="264">
        <v>28090</v>
      </c>
      <c r="I74" s="264">
        <v>26653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>
        <v>20</v>
      </c>
      <c r="F77" s="264"/>
      <c r="G77" s="264"/>
      <c r="H77" s="264">
        <v>38</v>
      </c>
      <c r="I77" s="264"/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236739</v>
      </c>
      <c r="F78" s="264">
        <v>203660</v>
      </c>
      <c r="G78" s="264">
        <v>205233</v>
      </c>
      <c r="H78" s="264">
        <v>244910</v>
      </c>
      <c r="I78" s="264">
        <v>241421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92593</v>
      </c>
      <c r="F79" s="264">
        <v>104025</v>
      </c>
      <c r="G79" s="264">
        <v>227617</v>
      </c>
      <c r="H79" s="264">
        <v>184657</v>
      </c>
      <c r="I79" s="264">
        <v>195278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3001</v>
      </c>
      <c r="F81" s="264">
        <v>2937</v>
      </c>
      <c r="G81" s="264">
        <v>2864</v>
      </c>
      <c r="H81" s="264">
        <v>2827</v>
      </c>
      <c r="I81" s="264">
        <v>2792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61739</v>
      </c>
      <c r="F84" s="301">
        <v>42146</v>
      </c>
      <c r="G84" s="301">
        <v>36113</v>
      </c>
      <c r="H84" s="301">
        <v>23409</v>
      </c>
      <c r="I84" s="301">
        <v>52311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>
        <v>4859</v>
      </c>
      <c r="F91" s="264">
        <v>3724</v>
      </c>
      <c r="G91" s="264">
        <v>7541</v>
      </c>
      <c r="H91" s="264">
        <v>7579</v>
      </c>
      <c r="I91" s="264">
        <v>8266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56880</v>
      </c>
      <c r="F92" s="264">
        <v>38423</v>
      </c>
      <c r="G92" s="264">
        <v>28572</v>
      </c>
      <c r="H92" s="264">
        <v>15830</v>
      </c>
      <c r="I92" s="264">
        <v>44045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348536</v>
      </c>
      <c r="F98" s="301">
        <v>350935</v>
      </c>
      <c r="G98" s="301">
        <v>349495</v>
      </c>
      <c r="H98" s="301">
        <v>350390</v>
      </c>
      <c r="I98" s="301">
        <v>351568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348536</v>
      </c>
      <c r="F99" s="301">
        <v>350935</v>
      </c>
      <c r="G99" s="301">
        <v>349495</v>
      </c>
      <c r="H99" s="301">
        <v>350390</v>
      </c>
      <c r="I99" s="301">
        <v>351568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200000</v>
      </c>
      <c r="F100" s="264">
        <v>200000</v>
      </c>
      <c r="G100" s="264">
        <v>200000</v>
      </c>
      <c r="H100" s="264">
        <v>200000</v>
      </c>
      <c r="I100" s="264">
        <v>200000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200000</v>
      </c>
      <c r="F101" s="264">
        <v>200000</v>
      </c>
      <c r="G101" s="264">
        <v>200000</v>
      </c>
      <c r="H101" s="264">
        <v>200000</v>
      </c>
      <c r="I101" s="264">
        <v>200000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99849</v>
      </c>
      <c r="F103" s="264">
        <v>99849</v>
      </c>
      <c r="G103" s="264">
        <v>99849</v>
      </c>
      <c r="H103" s="264">
        <v>99849</v>
      </c>
      <c r="I103" s="264">
        <v>99849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23866</v>
      </c>
      <c r="F109" s="264">
        <v>23765</v>
      </c>
      <c r="G109" s="264">
        <v>23866</v>
      </c>
      <c r="H109" s="264">
        <v>23866</v>
      </c>
      <c r="I109" s="264">
        <v>23866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>
        <v>3891</v>
      </c>
      <c r="F111" s="264">
        <v>3840</v>
      </c>
      <c r="G111" s="264">
        <v>3891</v>
      </c>
      <c r="H111" s="264">
        <v>3891</v>
      </c>
      <c r="I111" s="264">
        <v>3891</v>
      </c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20930</v>
      </c>
      <c r="F112" s="264">
        <v>23481</v>
      </c>
      <c r="G112" s="264">
        <v>21889</v>
      </c>
      <c r="H112" s="264">
        <v>22783</v>
      </c>
      <c r="I112" s="264">
        <v>23962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15340</v>
      </c>
      <c r="F113" s="264">
        <v>22869</v>
      </c>
      <c r="G113" s="264">
        <v>21761</v>
      </c>
      <c r="H113" s="264">
        <v>21889</v>
      </c>
      <c r="I113" s="264">
        <v>22783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5590</v>
      </c>
      <c r="F114" s="264">
        <v>612</v>
      </c>
      <c r="G114" s="264">
        <v>128</v>
      </c>
      <c r="H114" s="264">
        <v>895</v>
      </c>
      <c r="I114" s="264">
        <v>1178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/>
      <c r="F115" s="264"/>
      <c r="G115" s="264"/>
      <c r="H115" s="264"/>
      <c r="I115" s="264"/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1060815</v>
      </c>
      <c r="F119" s="301">
        <v>1084955</v>
      </c>
      <c r="G119" s="301">
        <v>1186506</v>
      </c>
      <c r="H119" s="301">
        <v>1185282</v>
      </c>
      <c r="I119" s="301">
        <v>1192774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23911</v>
      </c>
      <c r="F3" s="264">
        <v>88375</v>
      </c>
      <c r="G3" s="264">
        <v>87673</v>
      </c>
      <c r="H3" s="264">
        <v>53866</v>
      </c>
      <c r="I3" s="264">
        <v>86169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/>
      <c r="F4" s="264">
        <v>0</v>
      </c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23911</v>
      </c>
      <c r="F5" s="301">
        <v>88375</v>
      </c>
      <c r="G5" s="301">
        <v>87673</v>
      </c>
      <c r="H5" s="301">
        <v>53866</v>
      </c>
      <c r="I5" s="301">
        <v>86169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5891</v>
      </c>
      <c r="F6" s="264">
        <v>43468</v>
      </c>
      <c r="G6" s="264">
        <v>46710</v>
      </c>
      <c r="H6" s="264">
        <v>22574</v>
      </c>
      <c r="I6" s="264">
        <v>45619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18020</v>
      </c>
      <c r="F7" s="301">
        <v>44907</v>
      </c>
      <c r="G7" s="301">
        <v>40962</v>
      </c>
      <c r="H7" s="301">
        <v>31292</v>
      </c>
      <c r="I7" s="301">
        <v>40550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4769</v>
      </c>
      <c r="F8" s="264">
        <v>1993</v>
      </c>
      <c r="G8" s="264">
        <v>126</v>
      </c>
      <c r="H8" s="264">
        <v>35</v>
      </c>
      <c r="I8" s="264">
        <v>1841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8624</v>
      </c>
      <c r="F9" s="264">
        <v>32072</v>
      </c>
      <c r="G9" s="264">
        <v>20018</v>
      </c>
      <c r="H9" s="264">
        <v>11953</v>
      </c>
      <c r="I9" s="264">
        <v>15665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6039</v>
      </c>
      <c r="F10" s="264">
        <v>5011</v>
      </c>
      <c r="G10" s="264">
        <v>19276</v>
      </c>
      <c r="H10" s="264">
        <v>15253</v>
      </c>
      <c r="I10" s="264">
        <v>15544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>
        <v>6386</v>
      </c>
      <c r="F11" s="264">
        <v>0</v>
      </c>
      <c r="G11" s="264">
        <v>-169</v>
      </c>
      <c r="H11" s="264">
        <v>-508</v>
      </c>
      <c r="I11" s="264">
        <v>-523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45</v>
      </c>
      <c r="F12" s="264">
        <v>0</v>
      </c>
      <c r="G12" s="264">
        <v>5625</v>
      </c>
      <c r="H12" s="264">
        <v>707</v>
      </c>
      <c r="I12" s="264">
        <v>2549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10060</v>
      </c>
      <c r="F13" s="264">
        <v>7581</v>
      </c>
      <c r="G13" s="264">
        <v>7355</v>
      </c>
      <c r="H13" s="264">
        <v>8209</v>
      </c>
      <c r="I13" s="264">
        <v>13856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10447</v>
      </c>
      <c r="F14" s="301">
        <v>7247</v>
      </c>
      <c r="G14" s="301">
        <v>7921</v>
      </c>
      <c r="H14" s="301">
        <v>9952</v>
      </c>
      <c r="I14" s="301">
        <v>9799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60</v>
      </c>
      <c r="F15" s="264">
        <v>0</v>
      </c>
      <c r="G15" s="264">
        <v>104</v>
      </c>
      <c r="H15" s="264">
        <v>1060</v>
      </c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91</v>
      </c>
      <c r="F16" s="264">
        <v>3</v>
      </c>
      <c r="G16" s="264">
        <v>3779</v>
      </c>
      <c r="H16" s="264">
        <v>6765</v>
      </c>
      <c r="I16" s="264">
        <v>4392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-31</v>
      </c>
      <c r="F17" s="301">
        <v>-3</v>
      </c>
      <c r="G17" s="301">
        <v>-3675</v>
      </c>
      <c r="H17" s="301">
        <v>-5705</v>
      </c>
      <c r="I17" s="301">
        <v>-4392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10415</v>
      </c>
      <c r="F18" s="301">
        <v>7244</v>
      </c>
      <c r="G18" s="301">
        <v>4245</v>
      </c>
      <c r="H18" s="301">
        <v>4247</v>
      </c>
      <c r="I18" s="301">
        <v>5407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4969</v>
      </c>
      <c r="F19" s="264">
        <v>6488</v>
      </c>
      <c r="G19" s="264">
        <v>4118</v>
      </c>
      <c r="H19" s="264">
        <v>3352</v>
      </c>
      <c r="I19" s="264">
        <v>4229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-144</v>
      </c>
      <c r="F20" s="264">
        <v>144</v>
      </c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5590</v>
      </c>
      <c r="F21" s="301">
        <v>612</v>
      </c>
      <c r="G21" s="301">
        <v>128</v>
      </c>
      <c r="H21" s="301">
        <v>895</v>
      </c>
      <c r="I21" s="301">
        <v>1178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5590</v>
      </c>
      <c r="F22" s="264">
        <v>612</v>
      </c>
      <c r="G22" s="264">
        <v>128</v>
      </c>
      <c r="H22" s="264">
        <v>895</v>
      </c>
      <c r="I22" s="264">
        <v>1178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/>
      <c r="F23" s="264">
        <v>0</v>
      </c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279</v>
      </c>
      <c r="F24" s="264">
        <v>42</v>
      </c>
      <c r="G24" s="264">
        <v>6</v>
      </c>
      <c r="H24" s="264">
        <v>45</v>
      </c>
      <c r="I24" s="264">
        <v>59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279</v>
      </c>
      <c r="F25" s="264">
        <v>0</v>
      </c>
      <c r="G25" s="264">
        <v>6</v>
      </c>
      <c r="H25" s="264">
        <v>45</v>
      </c>
      <c r="I25" s="264">
        <v>59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