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F4" i="8" s="1"/>
  <c r="E5" i="8"/>
  <c r="E4" i="8" s="1"/>
  <c r="D5" i="8"/>
  <c r="D4" i="8" s="1"/>
  <c r="C5" i="8"/>
  <c r="C4" i="8" s="1"/>
  <c r="I4" i="8"/>
  <c r="H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K74" i="6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K69" i="6"/>
  <c r="J69" i="6"/>
  <c r="I69" i="6"/>
  <c r="H69" i="6"/>
  <c r="G69" i="6"/>
  <c r="N68" i="6"/>
  <c r="N78" i="6" s="1"/>
  <c r="K68" i="6"/>
  <c r="K78" i="6" s="1"/>
  <c r="J68" i="6"/>
  <c r="J78" i="6" s="1"/>
  <c r="I68" i="6"/>
  <c r="I78" i="6" s="1"/>
  <c r="H68" i="6"/>
  <c r="H78" i="6" s="1"/>
  <c r="G68" i="6"/>
  <c r="G78" i="6" s="1"/>
  <c r="N62" i="6"/>
  <c r="M62" i="6"/>
  <c r="L62" i="6"/>
  <c r="L50" i="6" s="1"/>
  <c r="K62" i="6"/>
  <c r="J62" i="6"/>
  <c r="J50" i="6" s="1"/>
  <c r="I62" i="6"/>
  <c r="I50" i="6" s="1"/>
  <c r="H62" i="6"/>
  <c r="H50" i="6" s="1"/>
  <c r="G62" i="6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K50" i="6"/>
  <c r="G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I31" i="6" s="1"/>
  <c r="H35" i="6"/>
  <c r="G35" i="6"/>
  <c r="N32" i="6"/>
  <c r="M32" i="6"/>
  <c r="M31" i="6" s="1"/>
  <c r="M24" i="6" s="1"/>
  <c r="M48" i="6" s="1"/>
  <c r="L32" i="6"/>
  <c r="L31" i="6" s="1"/>
  <c r="L24" i="6" s="1"/>
  <c r="K32" i="6"/>
  <c r="K31" i="6" s="1"/>
  <c r="J32" i="6"/>
  <c r="J31" i="6" s="1"/>
  <c r="I32" i="6"/>
  <c r="H32" i="6"/>
  <c r="H31" i="6" s="1"/>
  <c r="H24" i="6" s="1"/>
  <c r="H48" i="6" s="1"/>
  <c r="H79" i="6" s="1"/>
  <c r="G32" i="6"/>
  <c r="W31" i="6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1" i="6"/>
  <c r="G31" i="6"/>
  <c r="F31" i="6"/>
  <c r="E31" i="6"/>
  <c r="E24" i="6" s="1"/>
  <c r="D31" i="6"/>
  <c r="C31" i="6"/>
  <c r="C24" i="6" s="1"/>
  <c r="C48" i="6" s="1"/>
  <c r="W30" i="6"/>
  <c r="W29" i="6"/>
  <c r="N25" i="6"/>
  <c r="M25" i="6"/>
  <c r="L25" i="6"/>
  <c r="K25" i="6"/>
  <c r="K24" i="6" s="1"/>
  <c r="J25" i="6"/>
  <c r="I25" i="6"/>
  <c r="I24" i="6" s="1"/>
  <c r="I48" i="6" s="1"/>
  <c r="H25" i="6"/>
  <c r="G25" i="6"/>
  <c r="G24" i="6" s="1"/>
  <c r="N24" i="6"/>
  <c r="N48" i="6" s="1"/>
  <c r="F24" i="6"/>
  <c r="F48" i="6" s="1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2" i="4"/>
  <c r="G13" i="4" s="1"/>
  <c r="H9" i="4"/>
  <c r="I9" i="4" s="1"/>
  <c r="I18" i="4" s="1"/>
  <c r="I19" i="4" s="1"/>
  <c r="G9" i="4"/>
  <c r="G18" i="4" s="1"/>
  <c r="G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U60" i="2" s="1"/>
  <c r="E65" i="2"/>
  <c r="D65" i="2"/>
  <c r="C65" i="2"/>
  <c r="K63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M57" i="2" s="1"/>
  <c r="M64" i="2" s="1"/>
  <c r="K59" i="2"/>
  <c r="L59" i="2" s="1"/>
  <c r="J58" i="2"/>
  <c r="I58" i="2"/>
  <c r="H58" i="2"/>
  <c r="G58" i="2"/>
  <c r="F58" i="2"/>
  <c r="E58" i="2"/>
  <c r="D58" i="2"/>
  <c r="C58" i="2"/>
  <c r="L57" i="2"/>
  <c r="L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U50" i="2" s="1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H64" i="2" s="1"/>
  <c r="H68" i="2" s="1"/>
  <c r="G53" i="2"/>
  <c r="F53" i="2"/>
  <c r="F64" i="2" s="1"/>
  <c r="F68" i="2" s="1"/>
  <c r="E53" i="2"/>
  <c r="D53" i="2"/>
  <c r="C53" i="2"/>
  <c r="C64" i="2" s="1"/>
  <c r="C68" i="2" s="1"/>
  <c r="W51" i="2"/>
  <c r="U51" i="2"/>
  <c r="R51" i="2"/>
  <c r="R50" i="2"/>
  <c r="J50" i="2"/>
  <c r="I50" i="2"/>
  <c r="H50" i="2"/>
  <c r="G50" i="2"/>
  <c r="F50" i="2"/>
  <c r="E50" i="2"/>
  <c r="D50" i="2"/>
  <c r="C50" i="2"/>
  <c r="W49" i="2"/>
  <c r="U49" i="2"/>
  <c r="J49" i="2"/>
  <c r="I49" i="2"/>
  <c r="H49" i="2"/>
  <c r="G49" i="2"/>
  <c r="F49" i="2"/>
  <c r="E49" i="2"/>
  <c r="D49" i="2"/>
  <c r="C49" i="2"/>
  <c r="W48" i="2"/>
  <c r="R48" i="2"/>
  <c r="J48" i="2"/>
  <c r="I48" i="2"/>
  <c r="H48" i="2"/>
  <c r="G48" i="2"/>
  <c r="F48" i="2"/>
  <c r="E48" i="2"/>
  <c r="D48" i="2"/>
  <c r="C48" i="2"/>
  <c r="AB47" i="2"/>
  <c r="R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T51" i="2" s="1"/>
  <c r="D45" i="2"/>
  <c r="S51" i="2" s="1"/>
  <c r="C45" i="2"/>
  <c r="J44" i="2"/>
  <c r="I44" i="2"/>
  <c r="X52" i="2" s="1"/>
  <c r="H44" i="2"/>
  <c r="G44" i="2"/>
  <c r="F44" i="2"/>
  <c r="E44" i="2"/>
  <c r="U48" i="2" s="1"/>
  <c r="D44" i="2"/>
  <c r="C44" i="2"/>
  <c r="J43" i="2"/>
  <c r="I43" i="2"/>
  <c r="H43" i="2"/>
  <c r="W47" i="2" s="1"/>
  <c r="G43" i="2"/>
  <c r="F43" i="2"/>
  <c r="E43" i="2"/>
  <c r="D43" i="2"/>
  <c r="C43" i="2"/>
  <c r="J42" i="2"/>
  <c r="I42" i="2"/>
  <c r="H42" i="2"/>
  <c r="G42" i="2"/>
  <c r="G51" i="2" s="1"/>
  <c r="F42" i="2"/>
  <c r="E42" i="2"/>
  <c r="E51" i="2" s="1"/>
  <c r="D42" i="2"/>
  <c r="D51" i="2" s="1"/>
  <c r="C42" i="2"/>
  <c r="C51" i="2" s="1"/>
  <c r="M40" i="2"/>
  <c r="AB18" i="2" s="1"/>
  <c r="AB40" i="2" s="1"/>
  <c r="L40" i="2"/>
  <c r="AA18" i="2" s="1"/>
  <c r="AA40" i="2" s="1"/>
  <c r="K40" i="2"/>
  <c r="J40" i="2"/>
  <c r="Y18" i="2" s="1"/>
  <c r="Y40" i="2" s="1"/>
  <c r="I40" i="2"/>
  <c r="H40" i="2"/>
  <c r="G40" i="2"/>
  <c r="F40" i="2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4" i="2" s="1"/>
  <c r="X27" i="2"/>
  <c r="W27" i="2"/>
  <c r="V27" i="2"/>
  <c r="V54" i="2" s="1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L22" i="2"/>
  <c r="AA44" i="2" s="1"/>
  <c r="G22" i="2"/>
  <c r="AB21" i="2"/>
  <c r="AA21" i="2"/>
  <c r="Z21" i="2"/>
  <c r="Y21" i="2"/>
  <c r="X21" i="2"/>
  <c r="W21" i="2"/>
  <c r="V21" i="2"/>
  <c r="U21" i="2"/>
  <c r="T21" i="2"/>
  <c r="S21" i="2"/>
  <c r="R21" i="2"/>
  <c r="L21" i="2"/>
  <c r="J21" i="2"/>
  <c r="Y49" i="2" s="1"/>
  <c r="I21" i="2"/>
  <c r="H21" i="2"/>
  <c r="G21" i="2"/>
  <c r="F21" i="2"/>
  <c r="E21" i="2"/>
  <c r="E22" i="2" s="1"/>
  <c r="D21" i="2"/>
  <c r="S48" i="2" s="1"/>
  <c r="C21" i="2"/>
  <c r="M20" i="2"/>
  <c r="M21" i="2" s="1"/>
  <c r="L20" i="2"/>
  <c r="AA47" i="2" s="1"/>
  <c r="K20" i="2"/>
  <c r="K21" i="2" s="1"/>
  <c r="J20" i="2"/>
  <c r="J22" i="2" s="1"/>
  <c r="I20" i="2"/>
  <c r="I22" i="2" s="1"/>
  <c r="H20" i="2"/>
  <c r="H22" i="2" s="1"/>
  <c r="G20" i="2"/>
  <c r="F20" i="2"/>
  <c r="F22" i="2" s="1"/>
  <c r="E20" i="2"/>
  <c r="D20" i="2"/>
  <c r="C20" i="2"/>
  <c r="Z18" i="2"/>
  <c r="Z40" i="2" s="1"/>
  <c r="X18" i="2"/>
  <c r="X40" i="2" s="1"/>
  <c r="W18" i="2"/>
  <c r="W40" i="2" s="1"/>
  <c r="V18" i="2"/>
  <c r="V40" i="2" s="1"/>
  <c r="U18" i="2"/>
  <c r="U40" i="2" s="1"/>
  <c r="T18" i="2"/>
  <c r="T40" i="2" s="1"/>
  <c r="D18" i="2"/>
  <c r="D40" i="2" s="1"/>
  <c r="S18" i="2" s="1"/>
  <c r="S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I48" i="1"/>
  <c r="D48" i="1"/>
  <c r="J47" i="1"/>
  <c r="I47" i="1"/>
  <c r="H47" i="1"/>
  <c r="G47" i="1"/>
  <c r="F47" i="1"/>
  <c r="E47" i="1"/>
  <c r="D47" i="1"/>
  <c r="C47" i="1"/>
  <c r="J46" i="1"/>
  <c r="I46" i="1"/>
  <c r="H46" i="1"/>
  <c r="G46" i="1"/>
  <c r="G48" i="1" s="1"/>
  <c r="F46" i="1"/>
  <c r="F48" i="1" s="1"/>
  <c r="E46" i="1"/>
  <c r="E48" i="1" s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N31" i="1"/>
  <c r="J31" i="1"/>
  <c r="U38" i="1" s="1"/>
  <c r="I31" i="1"/>
  <c r="H31" i="1"/>
  <c r="G31" i="1"/>
  <c r="F31" i="1"/>
  <c r="E31" i="1"/>
  <c r="D31" i="1"/>
  <c r="C31" i="1"/>
  <c r="R30" i="1"/>
  <c r="J30" i="1"/>
  <c r="I30" i="1"/>
  <c r="H30" i="1"/>
  <c r="G30" i="1"/>
  <c r="F30" i="1"/>
  <c r="Q38" i="1" s="1"/>
  <c r="E30" i="1"/>
  <c r="D30" i="1"/>
  <c r="C30" i="1"/>
  <c r="J29" i="1"/>
  <c r="I29" i="1"/>
  <c r="H29" i="1"/>
  <c r="G29" i="1"/>
  <c r="G38" i="1" s="1"/>
  <c r="F29" i="1"/>
  <c r="E29" i="1"/>
  <c r="D29" i="1"/>
  <c r="C29" i="1"/>
  <c r="D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H22" i="3" s="1"/>
  <c r="G22" i="1"/>
  <c r="F22" i="1"/>
  <c r="E22" i="1"/>
  <c r="D22" i="1"/>
  <c r="C22" i="1"/>
  <c r="J21" i="1"/>
  <c r="I21" i="1"/>
  <c r="I21" i="3" s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H18" i="1"/>
  <c r="U17" i="1"/>
  <c r="T17" i="1"/>
  <c r="S17" i="1"/>
  <c r="R17" i="1"/>
  <c r="Q17" i="1"/>
  <c r="P17" i="1"/>
  <c r="O17" i="1"/>
  <c r="N17" i="1"/>
  <c r="J17" i="1"/>
  <c r="I17" i="1"/>
  <c r="I17" i="3" s="1"/>
  <c r="H17" i="1"/>
  <c r="G17" i="1"/>
  <c r="F17" i="1"/>
  <c r="F17" i="3" s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U14" i="1"/>
  <c r="T14" i="1"/>
  <c r="S14" i="1"/>
  <c r="R14" i="1"/>
  <c r="Q14" i="1"/>
  <c r="P14" i="1"/>
  <c r="O14" i="1"/>
  <c r="N14" i="1"/>
  <c r="N41" i="1" s="1"/>
  <c r="J14" i="1"/>
  <c r="I14" i="1"/>
  <c r="I14" i="3" s="1"/>
  <c r="H14" i="1"/>
  <c r="H14" i="3" s="1"/>
  <c r="G14" i="1"/>
  <c r="F14" i="1"/>
  <c r="F14" i="3" s="1"/>
  <c r="E14" i="1"/>
  <c r="D14" i="1"/>
  <c r="D14" i="3" s="1"/>
  <c r="C14" i="1"/>
  <c r="J13" i="1"/>
  <c r="I13" i="1"/>
  <c r="H13" i="1"/>
  <c r="H13" i="3" s="1"/>
  <c r="G13" i="1"/>
  <c r="G13" i="3" s="1"/>
  <c r="F13" i="1"/>
  <c r="F13" i="3" s="1"/>
  <c r="E13" i="1"/>
  <c r="E13" i="3" s="1"/>
  <c r="D13" i="1"/>
  <c r="C13" i="1"/>
  <c r="U12" i="1"/>
  <c r="T12" i="1"/>
  <c r="S12" i="1"/>
  <c r="R12" i="1"/>
  <c r="Q12" i="1"/>
  <c r="P12" i="1"/>
  <c r="O12" i="1"/>
  <c r="N12" i="1"/>
  <c r="I12" i="1"/>
  <c r="I25" i="1" s="1"/>
  <c r="U10" i="1"/>
  <c r="T10" i="1"/>
  <c r="S10" i="1"/>
  <c r="R10" i="1"/>
  <c r="Q10" i="1"/>
  <c r="P10" i="1"/>
  <c r="O10" i="1"/>
  <c r="N10" i="1"/>
  <c r="J10" i="1"/>
  <c r="I10" i="1"/>
  <c r="I10" i="3" s="1"/>
  <c r="H10" i="1"/>
  <c r="H10" i="3" s="1"/>
  <c r="G10" i="1"/>
  <c r="F10" i="1"/>
  <c r="E10" i="1"/>
  <c r="E10" i="3" s="1"/>
  <c r="D10" i="1"/>
  <c r="D10" i="3" s="1"/>
  <c r="C10" i="1"/>
  <c r="U9" i="1"/>
  <c r="T9" i="1"/>
  <c r="S9" i="1"/>
  <c r="R9" i="1"/>
  <c r="Q9" i="1"/>
  <c r="P9" i="1"/>
  <c r="O9" i="1"/>
  <c r="N9" i="1"/>
  <c r="I9" i="1"/>
  <c r="H9" i="1"/>
  <c r="H12" i="1" s="1"/>
  <c r="C9" i="1"/>
  <c r="J8" i="1"/>
  <c r="I8" i="1"/>
  <c r="T37" i="1" s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H7" i="1"/>
  <c r="G7" i="1"/>
  <c r="F7" i="1"/>
  <c r="E7" i="1"/>
  <c r="D7" i="1"/>
  <c r="C7" i="1"/>
  <c r="Q5" i="1"/>
  <c r="N5" i="1"/>
  <c r="J5" i="1"/>
  <c r="I5" i="1"/>
  <c r="I5" i="3" s="1"/>
  <c r="H5" i="1"/>
  <c r="S5" i="1" s="1"/>
  <c r="G5" i="1"/>
  <c r="R5" i="1" s="1"/>
  <c r="F5" i="1"/>
  <c r="F5" i="3" s="1"/>
  <c r="E5" i="1"/>
  <c r="D5" i="1"/>
  <c r="D5" i="3" s="1"/>
  <c r="C5" i="1"/>
  <c r="C5" i="3" s="1"/>
  <c r="H12" i="3" l="1"/>
  <c r="S64" i="1"/>
  <c r="H25" i="1"/>
  <c r="H15" i="1"/>
  <c r="H15" i="3" s="1"/>
  <c r="I25" i="3"/>
  <c r="T6" i="1"/>
  <c r="I26" i="1"/>
  <c r="I26" i="3" s="1"/>
  <c r="T32" i="1"/>
  <c r="T65" i="1"/>
  <c r="F8" i="3"/>
  <c r="Q37" i="1"/>
  <c r="Q36" i="1"/>
  <c r="E16" i="3"/>
  <c r="F16" i="3"/>
  <c r="F18" i="1"/>
  <c r="F18" i="3" s="1"/>
  <c r="D27" i="3"/>
  <c r="O27" i="1"/>
  <c r="Z51" i="2"/>
  <c r="Z49" i="2"/>
  <c r="E23" i="3"/>
  <c r="E24" i="3"/>
  <c r="E7" i="3"/>
  <c r="E11" i="3"/>
  <c r="P35" i="1"/>
  <c r="E9" i="1"/>
  <c r="P40" i="1"/>
  <c r="P30" i="1"/>
  <c r="C21" i="3"/>
  <c r="I27" i="1"/>
  <c r="C30" i="3"/>
  <c r="N38" i="1"/>
  <c r="N53" i="1"/>
  <c r="F9" i="1"/>
  <c r="D16" i="3"/>
  <c r="D18" i="1"/>
  <c r="D18" i="3" s="1"/>
  <c r="J38" i="1"/>
  <c r="J33" i="3" s="1"/>
  <c r="O34" i="1"/>
  <c r="O41" i="1"/>
  <c r="O42" i="1"/>
  <c r="E18" i="1"/>
  <c r="E18" i="3" s="1"/>
  <c r="D21" i="3"/>
  <c r="O38" i="1"/>
  <c r="AB49" i="2"/>
  <c r="AB51" i="2"/>
  <c r="AB48" i="2"/>
  <c r="M22" i="2"/>
  <c r="D82" i="2"/>
  <c r="E29" i="3"/>
  <c r="E38" i="1"/>
  <c r="I9" i="3"/>
  <c r="T74" i="1"/>
  <c r="T31" i="1"/>
  <c r="T5" i="1"/>
  <c r="G24" i="3"/>
  <c r="G7" i="3"/>
  <c r="G11" i="3"/>
  <c r="G23" i="3"/>
  <c r="G9" i="1"/>
  <c r="R40" i="1"/>
  <c r="R35" i="1"/>
  <c r="C8" i="3"/>
  <c r="P41" i="1"/>
  <c r="P42" i="1"/>
  <c r="H17" i="3"/>
  <c r="H18" i="3"/>
  <c r="E22" i="3"/>
  <c r="F31" i="3"/>
  <c r="G32" i="3"/>
  <c r="E82" i="2"/>
  <c r="J24" i="3"/>
  <c r="J7" i="3"/>
  <c r="J11" i="3"/>
  <c r="J23" i="3"/>
  <c r="U40" i="1"/>
  <c r="U30" i="1"/>
  <c r="U35" i="1"/>
  <c r="J9" i="1"/>
  <c r="H24" i="3"/>
  <c r="H7" i="3"/>
  <c r="H11" i="3"/>
  <c r="H23" i="3"/>
  <c r="S40" i="1"/>
  <c r="S35" i="1"/>
  <c r="Q41" i="1"/>
  <c r="Q42" i="1"/>
  <c r="I18" i="1"/>
  <c r="I18" i="3" s="1"/>
  <c r="Q53" i="1"/>
  <c r="Q45" i="1"/>
  <c r="J5" i="3"/>
  <c r="J27" i="1"/>
  <c r="U5" i="1"/>
  <c r="D23" i="3"/>
  <c r="D24" i="3"/>
  <c r="D7" i="3"/>
  <c r="D11" i="3"/>
  <c r="O35" i="1"/>
  <c r="O40" i="1"/>
  <c r="O30" i="1"/>
  <c r="J10" i="3"/>
  <c r="I15" i="1"/>
  <c r="I15" i="3" s="1"/>
  <c r="E5" i="3"/>
  <c r="E27" i="1"/>
  <c r="P5" i="1"/>
  <c r="D8" i="3"/>
  <c r="O37" i="1"/>
  <c r="O36" i="1"/>
  <c r="C9" i="3"/>
  <c r="C12" i="1"/>
  <c r="N74" i="1"/>
  <c r="N75" i="1" s="1"/>
  <c r="N76" i="1" s="1"/>
  <c r="I24" i="3"/>
  <c r="I7" i="3"/>
  <c r="I11" i="3"/>
  <c r="I23" i="3"/>
  <c r="T40" i="1"/>
  <c r="T42" i="1"/>
  <c r="T35" i="1"/>
  <c r="E8" i="3"/>
  <c r="P37" i="1"/>
  <c r="P36" i="1"/>
  <c r="D9" i="1"/>
  <c r="D13" i="3"/>
  <c r="C14" i="3"/>
  <c r="R42" i="1"/>
  <c r="R41" i="1"/>
  <c r="J18" i="3"/>
  <c r="C38" i="1"/>
  <c r="R38" i="1"/>
  <c r="R39" i="1" s="1"/>
  <c r="I32" i="3"/>
  <c r="R55" i="1"/>
  <c r="T44" i="2"/>
  <c r="E25" i="2"/>
  <c r="G82" i="2"/>
  <c r="I12" i="3"/>
  <c r="T64" i="1"/>
  <c r="S42" i="1"/>
  <c r="S41" i="1"/>
  <c r="H5" i="3"/>
  <c r="H27" i="1"/>
  <c r="H9" i="3"/>
  <c r="S31" i="1"/>
  <c r="S74" i="1"/>
  <c r="S75" i="1" s="1"/>
  <c r="S76" i="1" s="1"/>
  <c r="I30" i="3"/>
  <c r="T38" i="1"/>
  <c r="C33" i="3"/>
  <c r="F34" i="3"/>
  <c r="U44" i="2"/>
  <c r="F25" i="2"/>
  <c r="J22" i="3"/>
  <c r="G8" i="3"/>
  <c r="R37" i="1"/>
  <c r="R36" i="1"/>
  <c r="G38" i="3"/>
  <c r="W44" i="2"/>
  <c r="H25" i="2"/>
  <c r="U42" i="1"/>
  <c r="J8" i="3"/>
  <c r="U37" i="1"/>
  <c r="U36" i="1"/>
  <c r="G16" i="3"/>
  <c r="R34" i="1"/>
  <c r="G18" i="1"/>
  <c r="G18" i="3" s="1"/>
  <c r="H38" i="1"/>
  <c r="H35" i="3" s="1"/>
  <c r="S30" i="1"/>
  <c r="I25" i="2"/>
  <c r="X44" i="2"/>
  <c r="G5" i="3"/>
  <c r="G27" i="1"/>
  <c r="T41" i="1"/>
  <c r="H8" i="3"/>
  <c r="S37" i="1"/>
  <c r="S36" i="1"/>
  <c r="O5" i="1"/>
  <c r="C23" i="3"/>
  <c r="C24" i="3"/>
  <c r="C7" i="3"/>
  <c r="C11" i="3"/>
  <c r="J13" i="3"/>
  <c r="H16" i="3"/>
  <c r="S34" i="1"/>
  <c r="D17" i="3"/>
  <c r="C27" i="1"/>
  <c r="I38" i="1"/>
  <c r="T30" i="1"/>
  <c r="E36" i="3"/>
  <c r="J25" i="2"/>
  <c r="Y44" i="2"/>
  <c r="H21" i="3"/>
  <c r="D22" i="3"/>
  <c r="H30" i="3"/>
  <c r="E31" i="3"/>
  <c r="I33" i="3"/>
  <c r="E34" i="3"/>
  <c r="N42" i="1"/>
  <c r="C18" i="2"/>
  <c r="C40" i="2" s="1"/>
  <c r="R18" i="2" s="1"/>
  <c r="R40" i="2" s="1"/>
  <c r="R53" i="2"/>
  <c r="R54" i="2"/>
  <c r="R55" i="2"/>
  <c r="X67" i="2"/>
  <c r="I51" i="2"/>
  <c r="Y52" i="2"/>
  <c r="Y51" i="2"/>
  <c r="L63" i="2"/>
  <c r="L48" i="6"/>
  <c r="C35" i="3"/>
  <c r="I37" i="3"/>
  <c r="F38" i="1"/>
  <c r="S53" i="2"/>
  <c r="V44" i="2"/>
  <c r="S55" i="2"/>
  <c r="J51" i="2"/>
  <c r="S43" i="2"/>
  <c r="L78" i="6"/>
  <c r="F23" i="3"/>
  <c r="F24" i="3"/>
  <c r="F7" i="3"/>
  <c r="F11" i="3"/>
  <c r="F10" i="3"/>
  <c r="J14" i="3"/>
  <c r="J17" i="3"/>
  <c r="J21" i="3"/>
  <c r="F22" i="3"/>
  <c r="F29" i="3"/>
  <c r="J30" i="3"/>
  <c r="G31" i="3"/>
  <c r="C32" i="3"/>
  <c r="G34" i="3"/>
  <c r="T48" i="1"/>
  <c r="T53" i="2"/>
  <c r="G25" i="2"/>
  <c r="T55" i="2"/>
  <c r="T43" i="2"/>
  <c r="D64" i="2"/>
  <c r="G48" i="6"/>
  <c r="G79" i="6" s="1"/>
  <c r="E48" i="6"/>
  <c r="G10" i="3"/>
  <c r="C13" i="3"/>
  <c r="C16" i="3"/>
  <c r="G22" i="3"/>
  <c r="G29" i="3"/>
  <c r="H31" i="3"/>
  <c r="E35" i="3"/>
  <c r="U41" i="1"/>
  <c r="U53" i="2"/>
  <c r="U55" i="2"/>
  <c r="U54" i="2"/>
  <c r="U43" i="2"/>
  <c r="V48" i="2"/>
  <c r="Y47" i="2"/>
  <c r="T49" i="2"/>
  <c r="E64" i="2"/>
  <c r="E68" i="2" s="1"/>
  <c r="E69" i="2" s="1"/>
  <c r="T50" i="2"/>
  <c r="C80" i="2"/>
  <c r="C81" i="2"/>
  <c r="C63" i="2"/>
  <c r="I31" i="3"/>
  <c r="E32" i="3"/>
  <c r="I34" i="3"/>
  <c r="F35" i="3"/>
  <c r="C36" i="3"/>
  <c r="C54" i="1"/>
  <c r="N55" i="1" s="1"/>
  <c r="V53" i="2"/>
  <c r="V43" i="2"/>
  <c r="Z47" i="2"/>
  <c r="D80" i="2"/>
  <c r="I79" i="6"/>
  <c r="I22" i="3"/>
  <c r="I29" i="3"/>
  <c r="Q30" i="1"/>
  <c r="F32" i="3"/>
  <c r="G35" i="3"/>
  <c r="T36" i="1"/>
  <c r="H48" i="1"/>
  <c r="D54" i="1"/>
  <c r="P34" i="1" s="1"/>
  <c r="W53" i="2"/>
  <c r="K22" i="2"/>
  <c r="W55" i="2"/>
  <c r="W54" i="2"/>
  <c r="R52" i="2"/>
  <c r="W43" i="2"/>
  <c r="X48" i="2"/>
  <c r="T48" i="2"/>
  <c r="V49" i="2"/>
  <c r="G64" i="2"/>
  <c r="V50" i="2"/>
  <c r="X50" i="2"/>
  <c r="E80" i="2"/>
  <c r="R60" i="2"/>
  <c r="J24" i="6"/>
  <c r="J48" i="6" s="1"/>
  <c r="J79" i="6" s="1"/>
  <c r="E49" i="1"/>
  <c r="E54" i="1"/>
  <c r="P55" i="1" s="1"/>
  <c r="T56" i="1"/>
  <c r="X55" i="2"/>
  <c r="X54" i="2"/>
  <c r="C69" i="2"/>
  <c r="C82" i="2"/>
  <c r="S47" i="2"/>
  <c r="X43" i="2"/>
  <c r="Z48" i="2"/>
  <c r="Y48" i="2"/>
  <c r="W50" i="2"/>
  <c r="F80" i="2"/>
  <c r="K48" i="6"/>
  <c r="K79" i="6" s="1"/>
  <c r="I35" i="3"/>
  <c r="F36" i="3"/>
  <c r="C37" i="3"/>
  <c r="Q40" i="1"/>
  <c r="F49" i="1"/>
  <c r="F54" i="1"/>
  <c r="Y53" i="2"/>
  <c r="L25" i="2"/>
  <c r="T52" i="2"/>
  <c r="T47" i="2"/>
  <c r="Y43" i="2"/>
  <c r="X49" i="2"/>
  <c r="I68" i="2"/>
  <c r="X60" i="2"/>
  <c r="G80" i="2"/>
  <c r="F78" i="6"/>
  <c r="E33" i="3"/>
  <c r="G36" i="3"/>
  <c r="P38" i="1"/>
  <c r="P39" i="1" s="1"/>
  <c r="G49" i="1"/>
  <c r="G54" i="1"/>
  <c r="Z52" i="2"/>
  <c r="Z55" i="2"/>
  <c r="AA51" i="2"/>
  <c r="AA48" i="2"/>
  <c r="AA49" i="2"/>
  <c r="U47" i="2"/>
  <c r="Z43" i="2"/>
  <c r="S50" i="2"/>
  <c r="J64" i="2"/>
  <c r="S54" i="2"/>
  <c r="Y50" i="2"/>
  <c r="H80" i="2"/>
  <c r="I8" i="3"/>
  <c r="I13" i="3"/>
  <c r="E14" i="3"/>
  <c r="I16" i="3"/>
  <c r="E17" i="3"/>
  <c r="E21" i="3"/>
  <c r="E30" i="3"/>
  <c r="F33" i="3"/>
  <c r="E37" i="3"/>
  <c r="O45" i="1"/>
  <c r="H49" i="1"/>
  <c r="H54" i="1"/>
  <c r="AA50" i="2"/>
  <c r="AA52" i="2"/>
  <c r="AA55" i="2"/>
  <c r="C22" i="2"/>
  <c r="F51" i="2"/>
  <c r="V47" i="2"/>
  <c r="AA43" i="2"/>
  <c r="V51" i="2"/>
  <c r="S52" i="2"/>
  <c r="X53" i="2"/>
  <c r="T54" i="2"/>
  <c r="V55" i="2"/>
  <c r="I81" i="2"/>
  <c r="J16" i="3"/>
  <c r="F21" i="3"/>
  <c r="F27" i="1"/>
  <c r="F30" i="3"/>
  <c r="C31" i="3"/>
  <c r="G33" i="3"/>
  <c r="C34" i="3"/>
  <c r="I36" i="3"/>
  <c r="F37" i="3"/>
  <c r="T47" i="1"/>
  <c r="I49" i="1"/>
  <c r="I54" i="1"/>
  <c r="AB52" i="2"/>
  <c r="AB55" i="2"/>
  <c r="AB53" i="2"/>
  <c r="D22" i="2"/>
  <c r="W52" i="2"/>
  <c r="AB43" i="2"/>
  <c r="Z50" i="2"/>
  <c r="U52" i="2"/>
  <c r="Z53" i="2"/>
  <c r="Y55" i="2"/>
  <c r="J80" i="2"/>
  <c r="W60" i="2"/>
  <c r="C10" i="3"/>
  <c r="G14" i="3"/>
  <c r="G17" i="3"/>
  <c r="C18" i="1"/>
  <c r="C18" i="3" s="1"/>
  <c r="G21" i="3"/>
  <c r="C22" i="3"/>
  <c r="C29" i="3"/>
  <c r="G30" i="3"/>
  <c r="Q35" i="1"/>
  <c r="J36" i="3"/>
  <c r="G37" i="3"/>
  <c r="D38" i="1"/>
  <c r="D30" i="3" s="1"/>
  <c r="S38" i="1"/>
  <c r="S39" i="1" s="1"/>
  <c r="J49" i="1"/>
  <c r="J54" i="1"/>
  <c r="U45" i="1" s="1"/>
  <c r="M65" i="2"/>
  <c r="L65" i="2"/>
  <c r="K65" i="2"/>
  <c r="Z34" i="2"/>
  <c r="H51" i="2"/>
  <c r="X47" i="2"/>
  <c r="X51" i="2"/>
  <c r="AB50" i="2"/>
  <c r="V52" i="2"/>
  <c r="AA53" i="2"/>
  <c r="T60" i="2"/>
  <c r="D48" i="6"/>
  <c r="D63" i="2"/>
  <c r="H18" i="4"/>
  <c r="H19" i="4" s="1"/>
  <c r="E63" i="2"/>
  <c r="D81" i="2"/>
  <c r="R49" i="2"/>
  <c r="X59" i="2"/>
  <c r="F63" i="2"/>
  <c r="E81" i="2"/>
  <c r="S49" i="2"/>
  <c r="G63" i="2"/>
  <c r="H63" i="2"/>
  <c r="G81" i="2"/>
  <c r="H81" i="2"/>
  <c r="K57" i="2"/>
  <c r="K64" i="2" s="1"/>
  <c r="J63" i="2"/>
  <c r="H12" i="4"/>
  <c r="M63" i="2"/>
  <c r="D34" i="3" l="1"/>
  <c r="H55" i="1"/>
  <c r="S46" i="1"/>
  <c r="V74" i="2"/>
  <c r="G29" i="2"/>
  <c r="G38" i="2"/>
  <c r="H27" i="3"/>
  <c r="S27" i="1"/>
  <c r="J9" i="3"/>
  <c r="U74" i="1"/>
  <c r="U31" i="1"/>
  <c r="J12" i="1"/>
  <c r="O39" i="1"/>
  <c r="K25" i="2"/>
  <c r="Z44" i="2"/>
  <c r="Y67" i="2"/>
  <c r="Y59" i="2"/>
  <c r="I55" i="1"/>
  <c r="I49" i="3" s="1"/>
  <c r="T46" i="1"/>
  <c r="H33" i="3"/>
  <c r="O53" i="1"/>
  <c r="G54" i="3"/>
  <c r="G55" i="1"/>
  <c r="R46" i="1"/>
  <c r="J35" i="3"/>
  <c r="H48" i="3"/>
  <c r="S56" i="1"/>
  <c r="S55" i="1"/>
  <c r="S53" i="1"/>
  <c r="S48" i="1"/>
  <c r="S45" i="1"/>
  <c r="J31" i="3"/>
  <c r="H29" i="3"/>
  <c r="X74" i="2"/>
  <c r="I29" i="2"/>
  <c r="I38" i="2"/>
  <c r="W74" i="2"/>
  <c r="H29" i="2"/>
  <c r="H38" i="2"/>
  <c r="R45" i="1"/>
  <c r="E27" i="3"/>
  <c r="P27" i="1"/>
  <c r="Q39" i="1"/>
  <c r="P45" i="1"/>
  <c r="T75" i="1"/>
  <c r="T76" i="1" s="1"/>
  <c r="U34" i="1"/>
  <c r="D38" i="3"/>
  <c r="U74" i="2"/>
  <c r="F29" i="2"/>
  <c r="F38" i="2"/>
  <c r="T67" i="2"/>
  <c r="T59" i="2"/>
  <c r="H82" i="2"/>
  <c r="H69" i="2"/>
  <c r="D31" i="3"/>
  <c r="H36" i="3"/>
  <c r="R59" i="2"/>
  <c r="R67" i="2"/>
  <c r="F38" i="3"/>
  <c r="F56" i="1"/>
  <c r="H37" i="3"/>
  <c r="T57" i="1"/>
  <c r="N45" i="1"/>
  <c r="U67" i="2"/>
  <c r="U59" i="2"/>
  <c r="J68" i="2"/>
  <c r="J69" i="2" s="1"/>
  <c r="Y60" i="2"/>
  <c r="F54" i="3"/>
  <c r="F55" i="1"/>
  <c r="F49" i="3" s="1"/>
  <c r="Q46" i="1"/>
  <c r="J37" i="3"/>
  <c r="I38" i="3"/>
  <c r="R53" i="1"/>
  <c r="J27" i="3"/>
  <c r="U27" i="1"/>
  <c r="P53" i="1"/>
  <c r="E38" i="3"/>
  <c r="V67" i="2"/>
  <c r="V68" i="2"/>
  <c r="V59" i="2"/>
  <c r="T39" i="1"/>
  <c r="D36" i="3"/>
  <c r="S59" i="2"/>
  <c r="S67" i="2"/>
  <c r="G49" i="3"/>
  <c r="T55" i="1"/>
  <c r="D35" i="3"/>
  <c r="E55" i="1"/>
  <c r="E54" i="3" s="1"/>
  <c r="P46" i="1"/>
  <c r="W67" i="2"/>
  <c r="W68" i="2"/>
  <c r="W59" i="2"/>
  <c r="F82" i="2"/>
  <c r="F69" i="2"/>
  <c r="H49" i="3"/>
  <c r="J32" i="3"/>
  <c r="U55" i="1"/>
  <c r="C27" i="3"/>
  <c r="N27" i="1"/>
  <c r="H38" i="3"/>
  <c r="H56" i="1"/>
  <c r="F81" i="2"/>
  <c r="F27" i="3"/>
  <c r="Q27" i="1"/>
  <c r="C25" i="2"/>
  <c r="R44" i="2"/>
  <c r="U53" i="1"/>
  <c r="H34" i="3"/>
  <c r="T53" i="1"/>
  <c r="D9" i="3"/>
  <c r="O74" i="1"/>
  <c r="O31" i="1"/>
  <c r="D12" i="1"/>
  <c r="H32" i="3"/>
  <c r="E9" i="3"/>
  <c r="P74" i="1"/>
  <c r="P75" i="1" s="1"/>
  <c r="P76" i="1" s="1"/>
  <c r="P31" i="1"/>
  <c r="E12" i="1"/>
  <c r="T8" i="1"/>
  <c r="T11" i="1" s="1"/>
  <c r="D32" i="3"/>
  <c r="U39" i="1"/>
  <c r="G9" i="3"/>
  <c r="R74" i="1"/>
  <c r="R75" i="1" s="1"/>
  <c r="R76" i="1" s="1"/>
  <c r="R31" i="1"/>
  <c r="G12" i="1"/>
  <c r="Q34" i="1"/>
  <c r="D25" i="2"/>
  <c r="S44" i="2"/>
  <c r="D29" i="3"/>
  <c r="C12" i="3"/>
  <c r="C15" i="1"/>
  <c r="C15" i="3" s="1"/>
  <c r="N64" i="1"/>
  <c r="C25" i="1"/>
  <c r="M25" i="2"/>
  <c r="AB44" i="2"/>
  <c r="J38" i="3"/>
  <c r="D68" i="2"/>
  <c r="D69" i="2" s="1"/>
  <c r="S60" i="2"/>
  <c r="J29" i="3"/>
  <c r="H25" i="3"/>
  <c r="H26" i="1"/>
  <c r="H26" i="3" s="1"/>
  <c r="S32" i="1"/>
  <c r="S65" i="1"/>
  <c r="S6" i="1"/>
  <c r="Q24" i="6"/>
  <c r="D33" i="3"/>
  <c r="T45" i="1"/>
  <c r="G27" i="3"/>
  <c r="R27" i="1"/>
  <c r="T74" i="2"/>
  <c r="E29" i="2"/>
  <c r="E38" i="2"/>
  <c r="Q55" i="1"/>
  <c r="J55" i="1"/>
  <c r="J56" i="1" s="1"/>
  <c r="U46" i="1"/>
  <c r="D55" i="1"/>
  <c r="D54" i="3" s="1"/>
  <c r="O46" i="1"/>
  <c r="H13" i="4"/>
  <c r="I12" i="4"/>
  <c r="I13" i="4" s="1"/>
  <c r="T34" i="1"/>
  <c r="O55" i="1"/>
  <c r="D37" i="3"/>
  <c r="AA74" i="2"/>
  <c r="L38" i="2"/>
  <c r="L29" i="2"/>
  <c r="V60" i="2"/>
  <c r="G68" i="2"/>
  <c r="G69" i="2" s="1"/>
  <c r="J34" i="3"/>
  <c r="C54" i="3"/>
  <c r="C55" i="1"/>
  <c r="C56" i="1" s="1"/>
  <c r="N46" i="1"/>
  <c r="J81" i="2"/>
  <c r="J82" i="2"/>
  <c r="I80" i="2"/>
  <c r="I82" i="2"/>
  <c r="I69" i="2"/>
  <c r="Y74" i="2"/>
  <c r="J29" i="2"/>
  <c r="J38" i="2"/>
  <c r="Y68" i="2" s="1"/>
  <c r="C38" i="3"/>
  <c r="F9" i="3"/>
  <c r="Q74" i="1"/>
  <c r="Q75" i="1" s="1"/>
  <c r="Q76" i="1" s="1"/>
  <c r="Q31" i="1"/>
  <c r="F12" i="1"/>
  <c r="I27" i="3"/>
  <c r="T27" i="1"/>
  <c r="T66" i="1" l="1"/>
  <c r="T58" i="1"/>
  <c r="T33" i="1"/>
  <c r="T49" i="1"/>
  <c r="T13" i="1"/>
  <c r="D56" i="1"/>
  <c r="E31" i="2"/>
  <c r="T83" i="2"/>
  <c r="T84" i="2" s="1"/>
  <c r="T85" i="2" s="1"/>
  <c r="S74" i="2"/>
  <c r="D29" i="2"/>
  <c r="D38" i="2"/>
  <c r="S47" i="1"/>
  <c r="U75" i="2"/>
  <c r="U45" i="2"/>
  <c r="U19" i="2"/>
  <c r="U23" i="2" s="1"/>
  <c r="F39" i="2"/>
  <c r="J12" i="3"/>
  <c r="U64" i="1"/>
  <c r="J25" i="1"/>
  <c r="J15" i="1"/>
  <c r="J15" i="3" s="1"/>
  <c r="E55" i="3"/>
  <c r="E58" i="3"/>
  <c r="E50" i="3"/>
  <c r="E45" i="3"/>
  <c r="E51" i="3"/>
  <c r="E43" i="3"/>
  <c r="E48" i="3"/>
  <c r="E53" i="3"/>
  <c r="E47" i="3"/>
  <c r="E40" i="3"/>
  <c r="E42" i="3"/>
  <c r="E44" i="3"/>
  <c r="E41" i="3"/>
  <c r="E46" i="3"/>
  <c r="E52" i="3"/>
  <c r="H31" i="2"/>
  <c r="W83" i="2"/>
  <c r="W84" i="2" s="1"/>
  <c r="W85" i="2" s="1"/>
  <c r="R74" i="2"/>
  <c r="C38" i="2"/>
  <c r="C29" i="2"/>
  <c r="X75" i="2"/>
  <c r="X45" i="2"/>
  <c r="X19" i="2"/>
  <c r="X23" i="2" s="1"/>
  <c r="I39" i="2"/>
  <c r="X68" i="2"/>
  <c r="T75" i="2"/>
  <c r="T45" i="2"/>
  <c r="T19" i="2"/>
  <c r="T23" i="2" s="1"/>
  <c r="E39" i="2"/>
  <c r="E12" i="3"/>
  <c r="E25" i="1"/>
  <c r="P64" i="1"/>
  <c r="E15" i="1"/>
  <c r="E15" i="3" s="1"/>
  <c r="C55" i="3"/>
  <c r="C58" i="3"/>
  <c r="C50" i="3"/>
  <c r="C45" i="3"/>
  <c r="C43" i="3"/>
  <c r="C49" i="3"/>
  <c r="C48" i="3"/>
  <c r="C53" i="3"/>
  <c r="C42" i="3"/>
  <c r="C47" i="3"/>
  <c r="C44" i="3"/>
  <c r="C46" i="3"/>
  <c r="C52" i="3"/>
  <c r="C51" i="3"/>
  <c r="C40" i="3"/>
  <c r="C41" i="3"/>
  <c r="F55" i="3"/>
  <c r="F58" i="3"/>
  <c r="F50" i="3"/>
  <c r="F45" i="3"/>
  <c r="F42" i="3"/>
  <c r="F44" i="3"/>
  <c r="F53" i="3"/>
  <c r="F51" i="3"/>
  <c r="F43" i="3"/>
  <c r="F41" i="3"/>
  <c r="F47" i="3"/>
  <c r="F52" i="3"/>
  <c r="F40" i="3"/>
  <c r="F46" i="3"/>
  <c r="F48" i="3"/>
  <c r="I31" i="2"/>
  <c r="X83" i="2"/>
  <c r="X84" i="2" s="1"/>
  <c r="X85" i="2" s="1"/>
  <c r="V75" i="2"/>
  <c r="V45" i="2"/>
  <c r="V19" i="2"/>
  <c r="V23" i="2" s="1"/>
  <c r="G39" i="2"/>
  <c r="G12" i="3"/>
  <c r="G25" i="1"/>
  <c r="R64" i="1"/>
  <c r="G15" i="1"/>
  <c r="G15" i="3" s="1"/>
  <c r="G31" i="2"/>
  <c r="V83" i="2"/>
  <c r="V84" i="2" s="1"/>
  <c r="V85" i="2" s="1"/>
  <c r="Y45" i="2"/>
  <c r="Y75" i="2"/>
  <c r="Y19" i="2"/>
  <c r="Y23" i="2" s="1"/>
  <c r="J39" i="2"/>
  <c r="AB74" i="2"/>
  <c r="M38" i="2"/>
  <c r="M29" i="2"/>
  <c r="D12" i="3"/>
  <c r="O64" i="1"/>
  <c r="D25" i="1"/>
  <c r="D15" i="1"/>
  <c r="D15" i="3" s="1"/>
  <c r="E56" i="1"/>
  <c r="T68" i="2"/>
  <c r="G58" i="3"/>
  <c r="G50" i="3"/>
  <c r="G55" i="3"/>
  <c r="G43" i="3"/>
  <c r="G42" i="3"/>
  <c r="G52" i="3"/>
  <c r="G46" i="3"/>
  <c r="G48" i="3"/>
  <c r="G47" i="3"/>
  <c r="G41" i="3"/>
  <c r="G56" i="1"/>
  <c r="G44" i="3"/>
  <c r="G45" i="3"/>
  <c r="G51" i="3"/>
  <c r="G53" i="3"/>
  <c r="G40" i="3"/>
  <c r="J58" i="3"/>
  <c r="J50" i="3"/>
  <c r="J55" i="3"/>
  <c r="J48" i="3"/>
  <c r="J45" i="3"/>
  <c r="J52" i="3"/>
  <c r="J51" i="3"/>
  <c r="J40" i="3"/>
  <c r="J53" i="3"/>
  <c r="J42" i="3"/>
  <c r="J44" i="3"/>
  <c r="J46" i="3"/>
  <c r="J47" i="3"/>
  <c r="J43" i="3"/>
  <c r="J41" i="3"/>
  <c r="C25" i="3"/>
  <c r="C26" i="1"/>
  <c r="N32" i="1"/>
  <c r="N65" i="1"/>
  <c r="N6" i="1"/>
  <c r="N48" i="1"/>
  <c r="N56" i="1"/>
  <c r="O75" i="1"/>
  <c r="O76" i="1" s="1"/>
  <c r="H58" i="3"/>
  <c r="H50" i="3"/>
  <c r="H55" i="3"/>
  <c r="H43" i="3"/>
  <c r="H53" i="3"/>
  <c r="H42" i="3"/>
  <c r="H46" i="3"/>
  <c r="H44" i="3"/>
  <c r="H47" i="3"/>
  <c r="H45" i="3"/>
  <c r="H51" i="3"/>
  <c r="H40" i="3"/>
  <c r="H41" i="3"/>
  <c r="H52" i="3"/>
  <c r="J31" i="2"/>
  <c r="D9" i="2" s="1"/>
  <c r="Y83" i="2"/>
  <c r="Y84" i="2" s="1"/>
  <c r="Y85" i="2" s="1"/>
  <c r="D55" i="3"/>
  <c r="D58" i="3"/>
  <c r="D50" i="3"/>
  <c r="D49" i="3"/>
  <c r="D45" i="3"/>
  <c r="D48" i="3"/>
  <c r="D47" i="3"/>
  <c r="D53" i="3"/>
  <c r="D42" i="3"/>
  <c r="D44" i="3"/>
  <c r="D46" i="3"/>
  <c r="D52" i="3"/>
  <c r="D41" i="3"/>
  <c r="D51" i="3"/>
  <c r="D43" i="3"/>
  <c r="D40" i="3"/>
  <c r="S8" i="1"/>
  <c r="S11" i="1" s="1"/>
  <c r="Z74" i="2"/>
  <c r="K29" i="2"/>
  <c r="K38" i="2"/>
  <c r="E49" i="3"/>
  <c r="H54" i="3"/>
  <c r="L30" i="2"/>
  <c r="AA22" i="2" s="1"/>
  <c r="AA83" i="2"/>
  <c r="AA84" i="2" s="1"/>
  <c r="AA85" i="2" s="1"/>
  <c r="F12" i="3"/>
  <c r="F25" i="1"/>
  <c r="Q64" i="1"/>
  <c r="F15" i="1"/>
  <c r="F15" i="3" s="1"/>
  <c r="AA45" i="2"/>
  <c r="AA75" i="2"/>
  <c r="AA19" i="2"/>
  <c r="L39" i="2"/>
  <c r="AA61" i="2" s="1"/>
  <c r="J54" i="3"/>
  <c r="U68" i="2"/>
  <c r="F31" i="2"/>
  <c r="U83" i="2"/>
  <c r="U84" i="2" s="1"/>
  <c r="U85" i="2" s="1"/>
  <c r="I58" i="3"/>
  <c r="I50" i="3"/>
  <c r="I55" i="3"/>
  <c r="I44" i="3"/>
  <c r="I47" i="3"/>
  <c r="I52" i="3"/>
  <c r="I46" i="3"/>
  <c r="I41" i="3"/>
  <c r="I53" i="3"/>
  <c r="I42" i="3"/>
  <c r="I40" i="3"/>
  <c r="I45" i="3"/>
  <c r="I51" i="3"/>
  <c r="I48" i="3"/>
  <c r="I43" i="3"/>
  <c r="J49" i="3"/>
  <c r="I56" i="1"/>
  <c r="W75" i="2"/>
  <c r="W45" i="2"/>
  <c r="W19" i="2"/>
  <c r="W23" i="2" s="1"/>
  <c r="H39" i="2"/>
  <c r="S57" i="1"/>
  <c r="I54" i="3"/>
  <c r="U75" i="1"/>
  <c r="U76" i="1" s="1"/>
  <c r="S66" i="1" l="1"/>
  <c r="S58" i="1"/>
  <c r="S33" i="1"/>
  <c r="S49" i="1"/>
  <c r="S13" i="1"/>
  <c r="Y70" i="2"/>
  <c r="Y46" i="2"/>
  <c r="Y25" i="2"/>
  <c r="Y62" i="2"/>
  <c r="T70" i="2"/>
  <c r="T46" i="2"/>
  <c r="T62" i="2"/>
  <c r="T25" i="2"/>
  <c r="S75" i="2"/>
  <c r="D39" i="2"/>
  <c r="S45" i="2"/>
  <c r="S19" i="2"/>
  <c r="S23" i="2" s="1"/>
  <c r="S68" i="2"/>
  <c r="U62" i="2"/>
  <c r="U70" i="2"/>
  <c r="U46" i="2"/>
  <c r="U25" i="2"/>
  <c r="C26" i="3"/>
  <c r="N57" i="1"/>
  <c r="N47" i="1"/>
  <c r="D25" i="3"/>
  <c r="O32" i="1"/>
  <c r="O65" i="1"/>
  <c r="D26" i="1"/>
  <c r="O6" i="1"/>
  <c r="O56" i="1"/>
  <c r="O48" i="1"/>
  <c r="D31" i="2"/>
  <c r="S83" i="2"/>
  <c r="S84" i="2" s="1"/>
  <c r="S85" i="2" s="1"/>
  <c r="F25" i="3"/>
  <c r="Q65" i="1"/>
  <c r="F26" i="1"/>
  <c r="Q32" i="1"/>
  <c r="Q6" i="1"/>
  <c r="Q48" i="1"/>
  <c r="Q56" i="1"/>
  <c r="L31" i="2"/>
  <c r="F9" i="2" s="1"/>
  <c r="L66" i="2" s="1"/>
  <c r="G25" i="3"/>
  <c r="G26" i="1"/>
  <c r="R32" i="1"/>
  <c r="R65" i="1"/>
  <c r="R6" i="1"/>
  <c r="R56" i="1"/>
  <c r="R48" i="1"/>
  <c r="X61" i="2"/>
  <c r="X69" i="2"/>
  <c r="W69" i="2"/>
  <c r="W61" i="2"/>
  <c r="M30" i="2"/>
  <c r="AB22" i="2" s="1"/>
  <c r="AB83" i="2"/>
  <c r="AB84" i="2" s="1"/>
  <c r="AB85" i="2" s="1"/>
  <c r="X62" i="2"/>
  <c r="X70" i="2"/>
  <c r="X46" i="2"/>
  <c r="X25" i="2"/>
  <c r="J25" i="3"/>
  <c r="U32" i="1"/>
  <c r="U65" i="1"/>
  <c r="U6" i="1"/>
  <c r="J26" i="1"/>
  <c r="U56" i="1"/>
  <c r="U48" i="1"/>
  <c r="AB75" i="2"/>
  <c r="AB19" i="2"/>
  <c r="AB45" i="2"/>
  <c r="M39" i="2"/>
  <c r="AB61" i="2" s="1"/>
  <c r="AA23" i="2"/>
  <c r="Z75" i="2"/>
  <c r="Z19" i="2"/>
  <c r="Z23" i="2" s="1"/>
  <c r="Z45" i="2"/>
  <c r="K39" i="2"/>
  <c r="Z61" i="2" s="1"/>
  <c r="V46" i="2"/>
  <c r="V62" i="2"/>
  <c r="V70" i="2"/>
  <c r="V25" i="2"/>
  <c r="T59" i="1"/>
  <c r="T67" i="1"/>
  <c r="T50" i="1"/>
  <c r="T15" i="1"/>
  <c r="W62" i="2"/>
  <c r="W70" i="2"/>
  <c r="W46" i="2"/>
  <c r="W25" i="2"/>
  <c r="V61" i="2"/>
  <c r="V69" i="2"/>
  <c r="K30" i="2"/>
  <c r="Z22" i="2" s="1"/>
  <c r="K31" i="2"/>
  <c r="E9" i="2" s="1"/>
  <c r="K66" i="2" s="1"/>
  <c r="Z83" i="2"/>
  <c r="Z84" i="2" s="1"/>
  <c r="Z85" i="2" s="1"/>
  <c r="Y61" i="2"/>
  <c r="Y69" i="2"/>
  <c r="C31" i="2"/>
  <c r="R83" i="2"/>
  <c r="R84" i="2" s="1"/>
  <c r="R85" i="2" s="1"/>
  <c r="U61" i="2"/>
  <c r="U69" i="2"/>
  <c r="E25" i="3"/>
  <c r="P65" i="1"/>
  <c r="P32" i="1"/>
  <c r="E26" i="1"/>
  <c r="P6" i="1"/>
  <c r="P56" i="1"/>
  <c r="P48" i="1"/>
  <c r="R75" i="2"/>
  <c r="C39" i="2"/>
  <c r="R45" i="2"/>
  <c r="R19" i="2"/>
  <c r="R23" i="2" s="1"/>
  <c r="R68" i="2"/>
  <c r="N8" i="1"/>
  <c r="N11" i="1" s="1"/>
  <c r="T61" i="2"/>
  <c r="T69" i="2"/>
  <c r="N13" i="1" l="1"/>
  <c r="N66" i="1"/>
  <c r="N58" i="1"/>
  <c r="N33" i="1"/>
  <c r="N49" i="1"/>
  <c r="T51" i="1"/>
  <c r="T60" i="1"/>
  <c r="T18" i="1"/>
  <c r="R8" i="1"/>
  <c r="R11" i="1" s="1"/>
  <c r="Q8" i="1"/>
  <c r="Q11" i="1" s="1"/>
  <c r="X76" i="2"/>
  <c r="X63" i="2"/>
  <c r="X64" i="2"/>
  <c r="X71" i="2"/>
  <c r="X72" i="2"/>
  <c r="X31" i="2"/>
  <c r="X35" i="2" s="1"/>
  <c r="U71" i="2"/>
  <c r="U72" i="2"/>
  <c r="U76" i="2"/>
  <c r="U63" i="2"/>
  <c r="U64" i="2"/>
  <c r="U31" i="2"/>
  <c r="U35" i="2" s="1"/>
  <c r="R69" i="2"/>
  <c r="R61" i="2"/>
  <c r="AA62" i="2"/>
  <c r="AA25" i="2"/>
  <c r="AA46" i="2"/>
  <c r="AB23" i="2"/>
  <c r="Z59" i="2"/>
  <c r="K68" i="2"/>
  <c r="Z60" i="2"/>
  <c r="V72" i="2"/>
  <c r="V76" i="2"/>
  <c r="V63" i="2"/>
  <c r="V64" i="2"/>
  <c r="V71" i="2"/>
  <c r="V31" i="2"/>
  <c r="V35" i="2" s="1"/>
  <c r="G26" i="3"/>
  <c r="R57" i="1"/>
  <c r="R47" i="1"/>
  <c r="Y76" i="2"/>
  <c r="Y63" i="2"/>
  <c r="Y64" i="2"/>
  <c r="Y71" i="2"/>
  <c r="Y72" i="2"/>
  <c r="Y31" i="2"/>
  <c r="Y35" i="2" s="1"/>
  <c r="E26" i="3"/>
  <c r="P57" i="1"/>
  <c r="P47" i="1"/>
  <c r="M31" i="2"/>
  <c r="G9" i="2" s="1"/>
  <c r="M66" i="2" s="1"/>
  <c r="AA60" i="2"/>
  <c r="L68" i="2"/>
  <c r="AA59" i="2"/>
  <c r="O8" i="1"/>
  <c r="O11" i="1" s="1"/>
  <c r="J26" i="3"/>
  <c r="U47" i="1"/>
  <c r="U57" i="1"/>
  <c r="D26" i="3"/>
  <c r="O57" i="1"/>
  <c r="O47" i="1"/>
  <c r="S70" i="2"/>
  <c r="S62" i="2"/>
  <c r="S25" i="2"/>
  <c r="S46" i="2"/>
  <c r="S59" i="1"/>
  <c r="S67" i="1"/>
  <c r="S50" i="1"/>
  <c r="S15" i="1"/>
  <c r="P8" i="1"/>
  <c r="P11" i="1" s="1"/>
  <c r="W76" i="2"/>
  <c r="W63" i="2"/>
  <c r="W64" i="2"/>
  <c r="W71" i="2"/>
  <c r="W72" i="2"/>
  <c r="W31" i="2"/>
  <c r="W35" i="2" s="1"/>
  <c r="U8" i="1"/>
  <c r="U11" i="1" s="1"/>
  <c r="S69" i="2"/>
  <c r="S61" i="2"/>
  <c r="R70" i="2"/>
  <c r="R46" i="2"/>
  <c r="R62" i="2"/>
  <c r="R25" i="2"/>
  <c r="Z62" i="2"/>
  <c r="Z46" i="2"/>
  <c r="Z25" i="2"/>
  <c r="F26" i="3"/>
  <c r="Q57" i="1"/>
  <c r="Q47" i="1"/>
  <c r="T64" i="2"/>
  <c r="T71" i="2"/>
  <c r="T72" i="2"/>
  <c r="T76" i="2"/>
  <c r="T63" i="2"/>
  <c r="T31" i="2"/>
  <c r="T35" i="2" s="1"/>
  <c r="O66" i="1" l="1"/>
  <c r="O58" i="1"/>
  <c r="O33" i="1"/>
  <c r="O49" i="1"/>
  <c r="O13" i="1"/>
  <c r="P66" i="1"/>
  <c r="P58" i="1"/>
  <c r="P33" i="1"/>
  <c r="P49" i="1"/>
  <c r="P13" i="1"/>
  <c r="Q66" i="1"/>
  <c r="Q58" i="1"/>
  <c r="Q33" i="1"/>
  <c r="Q49" i="1"/>
  <c r="Q13" i="1"/>
  <c r="U66" i="1"/>
  <c r="U58" i="1"/>
  <c r="U33" i="1"/>
  <c r="U49" i="1"/>
  <c r="U13" i="1"/>
  <c r="R66" i="1"/>
  <c r="R58" i="1"/>
  <c r="R49" i="1"/>
  <c r="R13" i="1"/>
  <c r="R33" i="1"/>
  <c r="S51" i="1"/>
  <c r="S60" i="1"/>
  <c r="S18" i="1"/>
  <c r="T61" i="1"/>
  <c r="T52" i="1"/>
  <c r="T21" i="1"/>
  <c r="T24" i="1" s="1"/>
  <c r="T25" i="1" s="1"/>
  <c r="S64" i="2"/>
  <c r="S71" i="2"/>
  <c r="S72" i="2"/>
  <c r="S76" i="2"/>
  <c r="S63" i="2"/>
  <c r="S31" i="2"/>
  <c r="S35" i="2" s="1"/>
  <c r="AB62" i="2"/>
  <c r="AB25" i="2"/>
  <c r="AB46" i="2"/>
  <c r="Z76" i="2"/>
  <c r="Z63" i="2"/>
  <c r="Z64" i="2"/>
  <c r="Z31" i="2"/>
  <c r="Z35" i="2" s="1"/>
  <c r="K42" i="2" s="1"/>
  <c r="Z72" i="2" s="1"/>
  <c r="M68" i="2"/>
  <c r="AB60" i="2"/>
  <c r="AB59" i="2"/>
  <c r="AA64" i="2"/>
  <c r="AA76" i="2"/>
  <c r="AA63" i="2"/>
  <c r="AA31" i="2"/>
  <c r="AA35" i="2" s="1"/>
  <c r="R63" i="2"/>
  <c r="R64" i="2"/>
  <c r="R71" i="2"/>
  <c r="R72" i="2"/>
  <c r="R31" i="2"/>
  <c r="R35" i="2" s="1"/>
  <c r="N50" i="1"/>
  <c r="N59" i="1"/>
  <c r="N15" i="1"/>
  <c r="R15" i="1" l="1"/>
  <c r="R59" i="1"/>
  <c r="R67" i="1"/>
  <c r="R50" i="1"/>
  <c r="P50" i="1"/>
  <c r="P15" i="1"/>
  <c r="P59" i="1"/>
  <c r="P67" i="1"/>
  <c r="U59" i="1"/>
  <c r="U67" i="1"/>
  <c r="U50" i="1"/>
  <c r="U15" i="1"/>
  <c r="K51" i="2"/>
  <c r="L42" i="2"/>
  <c r="Z68" i="2"/>
  <c r="Z69" i="2"/>
  <c r="Z67" i="2"/>
  <c r="Z70" i="2"/>
  <c r="Z71" i="2"/>
  <c r="O50" i="1"/>
  <c r="O59" i="1"/>
  <c r="O67" i="1"/>
  <c r="O15" i="1"/>
  <c r="N60" i="1"/>
  <c r="N51" i="1"/>
  <c r="N18" i="1"/>
  <c r="AB63" i="2"/>
  <c r="AB64" i="2"/>
  <c r="AB76" i="2"/>
  <c r="AB31" i="2"/>
  <c r="AB35" i="2" s="1"/>
  <c r="S61" i="1"/>
  <c r="S52" i="1"/>
  <c r="S21" i="1"/>
  <c r="S24" i="1" s="1"/>
  <c r="S25" i="1" s="1"/>
  <c r="Q50" i="1"/>
  <c r="Q15" i="1"/>
  <c r="Q59" i="1"/>
  <c r="Q67" i="1"/>
  <c r="U51" i="1" l="1"/>
  <c r="U60" i="1"/>
  <c r="U18" i="1"/>
  <c r="O60" i="1"/>
  <c r="O51" i="1"/>
  <c r="O18" i="1"/>
  <c r="P60" i="1"/>
  <c r="P18" i="1"/>
  <c r="P51" i="1"/>
  <c r="N61" i="1"/>
  <c r="N52" i="1"/>
  <c r="N21" i="1"/>
  <c r="N24" i="1" s="1"/>
  <c r="N25" i="1" s="1"/>
  <c r="M42" i="2"/>
  <c r="L51" i="2"/>
  <c r="AA67" i="2"/>
  <c r="AA68" i="2"/>
  <c r="AA69" i="2"/>
  <c r="AA70" i="2"/>
  <c r="AA71" i="2"/>
  <c r="AA72" i="2"/>
  <c r="Q60" i="1"/>
  <c r="Q18" i="1"/>
  <c r="Q51" i="1"/>
  <c r="K82" i="2"/>
  <c r="K69" i="2"/>
  <c r="K80" i="2"/>
  <c r="K81" i="2"/>
  <c r="R18" i="1"/>
  <c r="R51" i="1"/>
  <c r="R60" i="1"/>
  <c r="P61" i="1" l="1"/>
  <c r="P52" i="1"/>
  <c r="P21" i="1"/>
  <c r="P24" i="1" s="1"/>
  <c r="P25" i="1" s="1"/>
  <c r="Q61" i="1"/>
  <c r="Q52" i="1"/>
  <c r="Q21" i="1"/>
  <c r="Q24" i="1" s="1"/>
  <c r="Q25" i="1" s="1"/>
  <c r="O61" i="1"/>
  <c r="O52" i="1"/>
  <c r="O21" i="1"/>
  <c r="O24" i="1" s="1"/>
  <c r="O25" i="1" s="1"/>
  <c r="R61" i="1"/>
  <c r="R52" i="1"/>
  <c r="R21" i="1"/>
  <c r="R24" i="1" s="1"/>
  <c r="R25" i="1" s="1"/>
  <c r="U61" i="1"/>
  <c r="U52" i="1"/>
  <c r="U21" i="1"/>
  <c r="U24" i="1" s="1"/>
  <c r="U25" i="1" s="1"/>
  <c r="L80" i="2"/>
  <c r="L82" i="2"/>
  <c r="L69" i="2"/>
  <c r="L81" i="2"/>
  <c r="M51" i="2"/>
  <c r="AB68" i="2"/>
  <c r="AB69" i="2"/>
  <c r="AB67" i="2"/>
  <c r="AB70" i="2"/>
  <c r="AB71" i="2"/>
  <c r="AB72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<sst xmlns="http://schemas.openxmlformats.org/spreadsheetml/2006/main" count="963" uniqueCount="624">
  <si>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</si>
  <si>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SGR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</si>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</sst>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56505</v>
      </c>
      <c r="O6" s="187">
        <f t="shared" si="1"/>
        <v>12763</v>
      </c>
      <c r="P6" s="187">
        <f t="shared" si="1"/>
        <v>-2138</v>
      </c>
      <c r="Q6" s="187">
        <f t="shared" si="1"/>
        <v>87237</v>
      </c>
      <c r="R6" s="187">
        <f t="shared" si="1"/>
        <v>231554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376436</v>
      </c>
      <c r="D7" s="123">
        <f>SUMIF(PL.data!$D$3:$D$25, FSA!$A7, PL.data!F$3:F$25)</f>
        <v>121323</v>
      </c>
      <c r="E7" s="123">
        <f>SUMIF(PL.data!$D$3:$D$25, FSA!$A7, PL.data!G$3:G$25)</f>
        <v>76647</v>
      </c>
      <c r="F7" s="123">
        <f>SUMIF(PL.data!$D$3:$D$25, FSA!$A7, PL.data!H$3:H$25)</f>
        <v>172807</v>
      </c>
      <c r="G7" s="123">
        <f>SUMIF(PL.data!$D$3:$D$25, FSA!$A7, PL.data!I$3:I$25)</f>
        <v>654438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-280431</v>
      </c>
      <c r="D8" s="123">
        <f>-SUMIF(PL.data!$D$3:$D$25, FSA!$A8, PL.data!F$3:F$25)</f>
        <v>-69967</v>
      </c>
      <c r="E8" s="123">
        <f>-SUMIF(PL.data!$D$3:$D$25, FSA!$A8, PL.data!G$3:G$25)</f>
        <v>-43036</v>
      </c>
      <c r="F8" s="123">
        <f>-SUMIF(PL.data!$D$3:$D$25, FSA!$A8, PL.data!H$3:H$25)</f>
        <v>-52677</v>
      </c>
      <c r="G8" s="123">
        <f>-SUMIF(PL.data!$D$3:$D$25, FSA!$A8, PL.data!I$3:I$25)</f>
        <v>-318534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-65429</v>
      </c>
      <c r="O8" s="190">
        <f>CF.data!F12-FSA!O7-FSA!O6</f>
        <v>-8229</v>
      </c>
      <c r="P8" s="190">
        <f>CF.data!G12-FSA!P7-FSA!P6</f>
        <v>-1648</v>
      </c>
      <c r="Q8" s="190">
        <f>CF.data!H12-FSA!Q7-FSA!Q6</f>
        <v>1841</v>
      </c>
      <c r="R8" s="190">
        <f>CF.data!I12-FSA!R7-FSA!R6</f>
        <v>47080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96005</v>
      </c>
      <c r="D9" s="187">
        <f t="shared" si="3"/>
        <v>51356</v>
      </c>
      <c r="E9" s="187">
        <f t="shared" si="3"/>
        <v>33611</v>
      </c>
      <c r="F9" s="187">
        <f t="shared" si="3"/>
        <v>120130</v>
      </c>
      <c r="G9" s="187">
        <f t="shared" si="3"/>
        <v>335904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-14870</v>
      </c>
      <c r="O9" s="190">
        <f>SUMIF(CF.data!$D$4:$D$43, $L9, CF.data!F$4:F$43)</f>
        <v>-10118</v>
      </c>
      <c r="P9" s="190">
        <f>SUMIF(CF.data!$D$4:$D$43, $L9, CF.data!G$4:G$43)</f>
        <v>-17058</v>
      </c>
      <c r="Q9" s="190">
        <f>SUMIF(CF.data!$D$4:$D$43, $L9, CF.data!H$4:H$43)</f>
        <v>-22383</v>
      </c>
      <c r="R9" s="190">
        <f>SUMIF(CF.data!$D$4:$D$43, $L9, CF.data!I$4:I$43)</f>
        <v>-28690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-46078</v>
      </c>
      <c r="D10" s="123">
        <f>-SUMIF(PL.data!$D$3:$D$25, FSA!$A10, PL.data!F$3:F$25)</f>
        <v>-44577</v>
      </c>
      <c r="E10" s="123">
        <f>-SUMIF(PL.data!$D$3:$D$25, FSA!$A10, PL.data!G$3:G$25)</f>
        <v>-40485</v>
      </c>
      <c r="F10" s="123">
        <f>-SUMIF(PL.data!$D$3:$D$25, FSA!$A10, PL.data!H$3:H$25)</f>
        <v>-37005</v>
      </c>
      <c r="G10" s="123">
        <f>-SUMIF(PL.data!$D$3:$D$25, FSA!$A10, PL.data!I$3:I$25)</f>
        <v>-108706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-17073</v>
      </c>
      <c r="O10" s="190">
        <f>SUMIF(CF.data!$D$4:$D$43, $L10, CF.data!F$4:F$43)</f>
        <v>-36038</v>
      </c>
      <c r="P10" s="190">
        <f>SUMIF(CF.data!$D$4:$D$43, $L10, CF.data!G$4:G$43)</f>
        <v>-25934</v>
      </c>
      <c r="Q10" s="190">
        <f>SUMIF(CF.data!$D$4:$D$43, $L10, CF.data!H$4:H$43)</f>
        <v>-19919</v>
      </c>
      <c r="R10" s="190">
        <f>SUMIF(CF.data!$D$4:$D$43, $L10, CF.data!I$4:I$43)</f>
        <v>-19485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-40867</v>
      </c>
      <c r="O11" s="187">
        <f t="shared" si="4"/>
        <v>-41622</v>
      </c>
      <c r="P11" s="187">
        <f t="shared" si="4"/>
        <v>-46778</v>
      </c>
      <c r="Q11" s="187">
        <f t="shared" si="4"/>
        <v>46776</v>
      </c>
      <c r="R11" s="187">
        <f t="shared" si="4"/>
        <v>230459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49927</v>
      </c>
      <c r="D12" s="187">
        <f t="shared" si="5"/>
        <v>6779</v>
      </c>
      <c r="E12" s="187">
        <f t="shared" si="5"/>
        <v>-6874</v>
      </c>
      <c r="F12" s="187">
        <f t="shared" si="5"/>
        <v>83125</v>
      </c>
      <c r="G12" s="187">
        <f t="shared" si="5"/>
        <v>227198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139164</v>
      </c>
      <c r="O12" s="190">
        <f>SUMIF(CF.data!$D$4:$D$43, $L12, CF.data!F$4:F$43)</f>
        <v>-429183</v>
      </c>
      <c r="P12" s="190">
        <f>SUMIF(CF.data!$D$4:$D$43, $L12, CF.data!G$4:G$43)</f>
        <v>-340139</v>
      </c>
      <c r="Q12" s="190">
        <f>SUMIF(CF.data!$D$4:$D$43, $L12, CF.data!H$4:H$43)</f>
        <v>110693</v>
      </c>
      <c r="R12" s="190">
        <f>SUMIF(CF.data!$D$4:$D$43, $L12, CF.data!I$4:I$43)</f>
        <v>109277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-419</v>
      </c>
      <c r="D13" s="123">
        <f>SUMIF(PL.data!$D$3:$D$25, FSA!$A13, PL.data!F$3:F$25)</f>
        <v>-2331</v>
      </c>
      <c r="E13" s="123">
        <f>SUMIF(PL.data!$D$3:$D$25, FSA!$A13, PL.data!G$3:G$25)</f>
        <v>-1349</v>
      </c>
      <c r="F13" s="123">
        <f>SUMIF(PL.data!$D$3:$D$25, FSA!$A13, PL.data!H$3:H$25)</f>
        <v>-1311</v>
      </c>
      <c r="G13" s="123">
        <f>SUMIF(PL.data!$D$3:$D$25, FSA!$A13, PL.data!I$3:I$25)</f>
        <v>-1691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98297</v>
      </c>
      <c r="O13" s="187">
        <f t="shared" si="6"/>
        <v>-470805</v>
      </c>
      <c r="P13" s="187">
        <f t="shared" si="6"/>
        <v>-386917</v>
      </c>
      <c r="Q13" s="187">
        <f t="shared" si="6"/>
        <v>157469</v>
      </c>
      <c r="R13" s="187">
        <f t="shared" si="6"/>
        <v>339736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-16337</v>
      </c>
      <c r="D14" s="123">
        <f>-SUMIF(PL.data!$D$3:$D$25, FSA!$A14, PL.data!F$3:F$25)</f>
        <v>-10118</v>
      </c>
      <c r="E14" s="123">
        <f>-SUMIF(PL.data!$D$3:$D$25, FSA!$A14, PL.data!G$3:G$25)</f>
        <v>-18949</v>
      </c>
      <c r="F14" s="123">
        <f>-SUMIF(PL.data!$D$3:$D$25, FSA!$A14, PL.data!H$3:H$25)</f>
        <v>-23274</v>
      </c>
      <c r="G14" s="123">
        <f>-SUMIF(PL.data!$D$3:$D$25, FSA!$A14, PL.data!I$3:I$25)</f>
        <v>-26142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-11008</v>
      </c>
      <c r="O14" s="190">
        <f>SUMIF(CF.data!$D$4:$D$43, $L14, CF.data!F$4:F$43)</f>
        <v>-1436</v>
      </c>
      <c r="P14" s="190">
        <f>SUMIF(CF.data!$D$4:$D$43, $L14, CF.data!G$4:G$43)</f>
        <v>476</v>
      </c>
      <c r="Q14" s="190">
        <f>SUMIF(CF.data!$D$4:$D$43, $L14, CF.data!H$4:H$43)</f>
        <v>-4785</v>
      </c>
      <c r="R14" s="190">
        <f>SUMIF(CF.data!$D$4:$D$43, $L14, CF.data!I$4:I$43)</f>
        <v>-5918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130712</v>
      </c>
      <c r="D15" s="123">
        <f t="shared" si="7"/>
        <v>121779</v>
      </c>
      <c r="E15" s="123">
        <f t="shared" si="7"/>
        <v>153090</v>
      </c>
      <c r="F15" s="123">
        <f t="shared" si="7"/>
        <v>7531</v>
      </c>
      <c r="G15" s="123">
        <f t="shared" si="7"/>
        <v>63438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87289</v>
      </c>
      <c r="O15" s="187">
        <f t="shared" si="8"/>
        <v>-472241</v>
      </c>
      <c r="P15" s="187">
        <f t="shared" si="8"/>
        <v>-386441</v>
      </c>
      <c r="Q15" s="187">
        <f t="shared" si="8"/>
        <v>152684</v>
      </c>
      <c r="R15" s="187">
        <f t="shared" si="8"/>
        <v>333818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163883</v>
      </c>
      <c r="D16" s="175">
        <f>SUMIF(PL.data!$D$3:$D$25, FSA!$A16, PL.data!F$3:F$25)</f>
        <v>116109</v>
      </c>
      <c r="E16" s="175">
        <f>SUMIF(PL.data!$D$3:$D$25, FSA!$A16, PL.data!G$3:G$25)</f>
        <v>125918</v>
      </c>
      <c r="F16" s="175">
        <f>SUMIF(PL.data!$D$3:$D$25, FSA!$A16, PL.data!H$3:H$25)</f>
        <v>66071</v>
      </c>
      <c r="G16" s="175">
        <f>SUMIF(PL.data!$D$3:$D$25, FSA!$A16, PL.data!I$3:I$25)</f>
        <v>262803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3072</v>
      </c>
      <c r="O16" s="190">
        <f>SUMIF(CF.data!$D$4:$D$43, $L16, CF.data!F$4:F$43)</f>
        <v>74569</v>
      </c>
      <c r="P16" s="190">
        <f>SUMIF(CF.data!$D$4:$D$43, $L16, CF.data!G$4:G$43)</f>
        <v>7394</v>
      </c>
      <c r="Q16" s="190">
        <f>SUMIF(CF.data!$D$4:$D$43, $L16, CF.data!H$4:H$43)</f>
        <v>4669</v>
      </c>
      <c r="R16" s="190">
        <f>SUMIF(CF.data!$D$4:$D$43, $L16, CF.data!I$4:I$43)</f>
        <v>49733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-35054</v>
      </c>
      <c r="D17" s="123">
        <f>-SUMIF(PL.data!$D$3:$D$25, FSA!$A17, PL.data!F$3:F$25)</f>
        <v>-26074</v>
      </c>
      <c r="E17" s="123">
        <f>-SUMIF(PL.data!$D$3:$D$25, FSA!$A17, PL.data!G$3:G$25)</f>
        <v>-24137</v>
      </c>
      <c r="F17" s="123">
        <f>-SUMIF(PL.data!$D$3:$D$25, FSA!$A17, PL.data!H$3:H$25)</f>
        <v>-19363</v>
      </c>
      <c r="G17" s="123">
        <f>-SUMIF(PL.data!$D$3:$D$25, FSA!$A17, PL.data!I$3:I$25)</f>
        <v>-46826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-35219</v>
      </c>
      <c r="O17" s="190">
        <f>SUMIF(CF.data!$D$4:$D$43, $L17, CF.data!F$4:F$43)</f>
        <v>-46196</v>
      </c>
      <c r="P17" s="190">
        <f>SUMIF(CF.data!$D$4:$D$43, $L17, CF.data!G$4:G$43)</f>
        <v>-67220</v>
      </c>
      <c r="Q17" s="190">
        <f>SUMIF(CF.data!$D$4:$D$43, $L17, CF.data!H$4:H$43)</f>
        <v>-88844</v>
      </c>
      <c r="R17" s="190">
        <f>SUMIF(CF.data!$D$4:$D$43, $L17, CF.data!I$4:I$43)</f>
        <v>-33925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128829</v>
      </c>
      <c r="D18" s="187">
        <f t="shared" si="9"/>
        <v>90035</v>
      </c>
      <c r="E18" s="187">
        <f t="shared" si="9"/>
        <v>101781</v>
      </c>
      <c r="F18" s="187">
        <f t="shared" si="9"/>
        <v>46708</v>
      </c>
      <c r="G18" s="187">
        <f t="shared" si="9"/>
        <v>215977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55142</v>
      </c>
      <c r="O18" s="194">
        <f t="shared" si="10"/>
        <v>-443868</v>
      </c>
      <c r="P18" s="194">
        <f t="shared" si="10"/>
        <v>-446267</v>
      </c>
      <c r="Q18" s="194">
        <f t="shared" si="10"/>
        <v>68509</v>
      </c>
      <c r="R18" s="194">
        <f t="shared" si="10"/>
        <v>349626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372057</v>
      </c>
      <c r="O20" s="190">
        <f>SUMIF(CF.data!$D$4:$D$43, $L20, CF.data!F$4:F$43)</f>
        <v>-195304</v>
      </c>
      <c r="P20" s="190">
        <f>SUMIF(CF.data!$D$4:$D$43, $L20, CF.data!G$4:G$43)</f>
        <v>497509</v>
      </c>
      <c r="Q20" s="190">
        <f>SUMIF(CF.data!$D$4:$D$43, $L20, CF.data!H$4:H$43)</f>
        <v>-131321</v>
      </c>
      <c r="R20" s="190">
        <f>SUMIF(CF.data!$D$4:$D$43, $L20, CF.data!I$4:I$43)</f>
        <v>-49115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6578</v>
      </c>
      <c r="D21" s="196">
        <f>SUMIF(CF.data!$D$4:$D$43, FSA!$A21, CF.data!F$4:F$43)</f>
        <v>5984</v>
      </c>
      <c r="E21" s="196">
        <f>SUMIF(CF.data!$D$4:$D$43, FSA!$A21, CF.data!G$4:G$43)</f>
        <v>4736</v>
      </c>
      <c r="F21" s="196">
        <f>SUMIF(CF.data!$D$4:$D$43, FSA!$A21, CF.data!H$4:H$43)</f>
        <v>4112</v>
      </c>
      <c r="G21" s="196">
        <f>SUMIF(CF.data!$D$4:$D$43, FSA!$A21, CF.data!I$4:I$43)</f>
        <v>4356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427199</v>
      </c>
      <c r="O21" s="198">
        <f t="shared" si="11"/>
        <v>-639172</v>
      </c>
      <c r="P21" s="198">
        <f t="shared" si="11"/>
        <v>51242</v>
      </c>
      <c r="Q21" s="198">
        <f t="shared" si="11"/>
        <v>-62812</v>
      </c>
      <c r="R21" s="198">
        <f t="shared" si="11"/>
        <v>300511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63299</v>
      </c>
      <c r="O22" s="190">
        <f>SUMIF(CF.data!$D$4:$D$43, $L22, CF.data!F$4:F$43)</f>
        <v>98732</v>
      </c>
      <c r="P22" s="190">
        <f>SUMIF(CF.data!$D$4:$D$43, $L22, CF.data!G$4:G$43)</f>
        <v>-54753</v>
      </c>
      <c r="Q22" s="190">
        <f>SUMIF(CF.data!$D$4:$D$43, $L22, CF.data!H$4:H$43)</f>
        <v>91273</v>
      </c>
      <c r="R22" s="190">
        <f>SUMIF(CF.data!$D$4:$D$43, $L22, CF.data!I$4:I$43)</f>
        <v>-39181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490498</v>
      </c>
      <c r="O24" s="199">
        <f t="shared" si="12"/>
        <v>-540440</v>
      </c>
      <c r="P24" s="199">
        <f t="shared" si="12"/>
        <v>-3511</v>
      </c>
      <c r="Q24" s="199">
        <f t="shared" si="12"/>
        <v>28461</v>
      </c>
      <c r="R24" s="199">
        <f t="shared" si="12"/>
        <v>261330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56505</v>
      </c>
      <c r="D25" s="196">
        <f t="shared" si="13"/>
        <v>12763</v>
      </c>
      <c r="E25" s="196">
        <f t="shared" si="13"/>
        <v>-2138</v>
      </c>
      <c r="F25" s="196">
        <f t="shared" si="13"/>
        <v>87237</v>
      </c>
      <c r="G25" s="196">
        <f t="shared" si="13"/>
        <v>231554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1</v>
      </c>
      <c r="P25" s="200">
        <f>P24-CF.data!G40</f>
        <v>1</v>
      </c>
      <c r="Q25" s="200">
        <f>Q24-CF.data!H40</f>
        <v>-1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56505</v>
      </c>
      <c r="D26" s="196">
        <f t="shared" si="14"/>
        <v>12763</v>
      </c>
      <c r="E26" s="196">
        <f t="shared" si="14"/>
        <v>-2138</v>
      </c>
      <c r="F26" s="196">
        <f t="shared" si="14"/>
        <v>87237</v>
      </c>
      <c r="G26" s="196">
        <f t="shared" si="14"/>
        <v>231554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589587</v>
      </c>
      <c r="D29" s="202">
        <f>SUMIF(BS.data!$D$5:$D$116,FSA!$A29,BS.data!F$5:F$116)</f>
        <v>47845</v>
      </c>
      <c r="E29" s="202">
        <f>SUMIF(BS.data!$D$5:$D$116,FSA!$A29,BS.data!G$5:G$116)</f>
        <v>44386</v>
      </c>
      <c r="F29" s="202">
        <f>SUMIF(BS.data!$D$5:$D$116,FSA!$A29,BS.data!H$5:H$116)</f>
        <v>188848</v>
      </c>
      <c r="G29" s="202">
        <f>SUMIF(BS.data!$D$5:$D$116,FSA!$A29,BS.data!I$5:I$116)</f>
        <v>351201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141749</v>
      </c>
      <c r="D30" s="202">
        <f>SUMIF(BS.data!$D$5:$D$116,FSA!$A30,BS.data!F$5:F$116)</f>
        <v>125970</v>
      </c>
      <c r="E30" s="202">
        <f>SUMIF(BS.data!$D$5:$D$116,FSA!$A30,BS.data!G$5:G$116)</f>
        <v>133617</v>
      </c>
      <c r="F30" s="202">
        <f>SUMIF(BS.data!$D$5:$D$116,FSA!$A30,BS.data!H$5:H$116)</f>
        <v>126324</v>
      </c>
      <c r="G30" s="202">
        <f>SUMIF(BS.data!$D$5:$D$116,FSA!$A30,BS.data!I$5:I$116)</f>
        <v>133504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-0.67770617050441517</v>
      </c>
      <c r="P30" s="204">
        <f t="shared" si="17"/>
        <v>-0.36824015232066465</v>
      </c>
      <c r="Q30" s="204">
        <f t="shared" si="17"/>
        <v>1.254582697300612</v>
      </c>
      <c r="R30" s="204">
        <f t="shared" si="17"/>
        <v>2.7871035316856378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527364</v>
      </c>
      <c r="D31" s="202">
        <f>SUMIF(BS.data!$D$5:$D$116,FSA!$A31,BS.data!F$5:F$116)</f>
        <v>587560</v>
      </c>
      <c r="E31" s="202">
        <f>SUMIF(BS.data!$D$5:$D$116,FSA!$A31,BS.data!G$5:G$116)</f>
        <v>756970</v>
      </c>
      <c r="F31" s="202">
        <f>SUMIF(BS.data!$D$5:$D$116,FSA!$A31,BS.data!H$5:H$116)</f>
        <v>814499</v>
      </c>
      <c r="G31" s="202">
        <f>SUMIF(BS.data!$D$5:$D$116,FSA!$A31,BS.data!I$5:I$116)</f>
        <v>580481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0.25503671274798373</v>
      </c>
      <c r="O31" s="205">
        <f t="shared" si="18"/>
        <v>0.42329978652028055</v>
      </c>
      <c r="P31" s="205">
        <f t="shared" si="18"/>
        <v>0.43851683692773363</v>
      </c>
      <c r="Q31" s="205">
        <f t="shared" si="18"/>
        <v>0.69516859849427393</v>
      </c>
      <c r="R31" s="205">
        <f t="shared" si="18"/>
        <v>0.51327092864411905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73512</v>
      </c>
      <c r="D32" s="202">
        <f>SUMIF(BS.data!$D$5:$D$116,FSA!$A32,BS.data!F$5:F$116)</f>
        <v>479076</v>
      </c>
      <c r="E32" s="202">
        <f>SUMIF(BS.data!$D$5:$D$116,FSA!$A32,BS.data!G$5:G$116)</f>
        <v>461028</v>
      </c>
      <c r="F32" s="202">
        <f>SUMIF(BS.data!$D$5:$D$116,FSA!$A32,BS.data!H$5:H$116)</f>
        <v>322882</v>
      </c>
      <c r="G32" s="202">
        <f>SUMIF(BS.data!$D$5:$D$116,FSA!$A32,BS.data!I$5:I$116)</f>
        <v>137586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0.15010519716498955</v>
      </c>
      <c r="O32" s="206">
        <f t="shared" si="19"/>
        <v>0.10519851965414637</v>
      </c>
      <c r="P32" s="206">
        <f t="shared" si="19"/>
        <v>-2.7894111967852624E-2</v>
      </c>
      <c r="Q32" s="206">
        <f t="shared" si="19"/>
        <v>0.50482329998206088</v>
      </c>
      <c r="R32" s="206">
        <f t="shared" si="19"/>
        <v>0.35382114119290137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59</v>
      </c>
      <c r="D33" s="202">
        <f>SUMIF(BS.data!$D$5:$D$116,FSA!$A33,BS.data!F$5:F$116)</f>
        <v>565</v>
      </c>
      <c r="E33" s="202">
        <f>SUMIF(BS.data!$D$5:$D$116,FSA!$A33,BS.data!G$5:G$116)</f>
        <v>752</v>
      </c>
      <c r="F33" s="202">
        <f>SUMIF(BS.data!$D$5:$D$116,FSA!$A33,BS.data!H$5:H$116)</f>
        <v>269</v>
      </c>
      <c r="G33" s="202">
        <f>SUMIF(BS.data!$D$5:$D$116,FSA!$A33,BS.data!I$5:I$116)</f>
        <v>410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-0.10856294297038541</v>
      </c>
      <c r="O33" s="205">
        <f t="shared" si="20"/>
        <v>-0.34306767884078038</v>
      </c>
      <c r="P33" s="205">
        <f t="shared" si="20"/>
        <v>-0.61030438242853602</v>
      </c>
      <c r="Q33" s="205">
        <f t="shared" si="20"/>
        <v>0.27068347925720604</v>
      </c>
      <c r="R33" s="205">
        <f t="shared" si="20"/>
        <v>0.35214794984398828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228530</v>
      </c>
      <c r="D34" s="202">
        <f>SUMIF(BS.data!$D$5:$D$116,FSA!$A34,BS.data!F$5:F$116)</f>
        <v>357467</v>
      </c>
      <c r="E34" s="202">
        <f>SUMIF(BS.data!$D$5:$D$116,FSA!$A34,BS.data!G$5:G$116)</f>
        <v>346644</v>
      </c>
      <c r="F34" s="202">
        <f>SUMIF(BS.data!$D$5:$D$116,FSA!$A34,BS.data!H$5:H$116)</f>
        <v>315298</v>
      </c>
      <c r="G34" s="202">
        <f>SUMIF(BS.data!$D$5:$D$116,FSA!$A34,BS.data!I$5:I$116)</f>
        <v>579737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0.13342755122965982</v>
      </c>
      <c r="P34" s="207">
        <f t="shared" si="21"/>
        <v>0.14398315937616937</v>
      </c>
      <c r="Q34" s="207">
        <f t="shared" si="21"/>
        <v>8.7024873363687416E-2</v>
      </c>
      <c r="R34" s="207">
        <f t="shared" si="21"/>
        <v>0.25793386887859537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383706</v>
      </c>
      <c r="D35" s="202">
        <f>SUMIF(BS.data!$D$5:$D$116,FSA!$A35,BS.data!F$5:F$116)</f>
        <v>476618</v>
      </c>
      <c r="E35" s="202">
        <f>SUMIF(BS.data!$D$5:$D$116,FSA!$A35,BS.data!G$5:G$116)</f>
        <v>196276</v>
      </c>
      <c r="F35" s="202">
        <f>SUMIF(BS.data!$D$5:$D$116,FSA!$A35,BS.data!H$5:H$116)</f>
        <v>216947</v>
      </c>
      <c r="G35" s="202">
        <f>SUMIF(BS.data!$D$5:$D$116,FSA!$A35,BS.data!I$5:I$116)</f>
        <v>197784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402.71603488209161</v>
      </c>
      <c r="P35" s="131">
        <f t="shared" si="22"/>
        <v>618.0884770441113</v>
      </c>
      <c r="Q35" s="131">
        <f t="shared" si="22"/>
        <v>274.52147482451522</v>
      </c>
      <c r="R35" s="131">
        <f t="shared" si="22"/>
        <v>72.456993634232731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19884</v>
      </c>
      <c r="D36" s="202">
        <f>SUMIF(BS.data!$D$5:$D$116,FSA!$A36,BS.data!F$5:F$116)</f>
        <v>17489</v>
      </c>
      <c r="E36" s="202">
        <f>SUMIF(BS.data!$D$5:$D$116,FSA!$A36,BS.data!G$5:G$116)</f>
        <v>15277</v>
      </c>
      <c r="F36" s="202">
        <f>SUMIF(BS.data!$D$5:$D$116,FSA!$A36,BS.data!H$5:H$116)</f>
        <v>11555</v>
      </c>
      <c r="G36" s="202">
        <f>SUMIF(BS.data!$D$5:$D$116,FSA!$A36,BS.data!I$5:I$116)</f>
        <v>16291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2908.1371217859851</v>
      </c>
      <c r="P36" s="131">
        <f t="shared" si="23"/>
        <v>5701.661980667348</v>
      </c>
      <c r="Q36" s="131">
        <f t="shared" si="23"/>
        <v>5444.370265960476</v>
      </c>
      <c r="R36" s="131">
        <f t="shared" si="23"/>
        <v>799.23603131847779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1961</v>
      </c>
      <c r="D37" s="202">
        <f>SUMIF(BS.data!$D$5:$D$116,FSA!$A37,BS.data!F$5:F$116)</f>
        <v>1953</v>
      </c>
      <c r="E37" s="202">
        <f>SUMIF(BS.data!$D$5:$D$116,FSA!$A37,BS.data!G$5:G$116)</f>
        <v>1948</v>
      </c>
      <c r="F37" s="202">
        <f>SUMIF(BS.data!$D$5:$D$116,FSA!$A37,BS.data!H$5:H$116)</f>
        <v>1948</v>
      </c>
      <c r="G37" s="202">
        <f>SUMIF(BS.data!$D$5:$D$116,FSA!$A37,BS.data!I$5:I$116)</f>
        <v>2092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366.68500864693357</v>
      </c>
      <c r="P37" s="131">
        <f t="shared" si="24"/>
        <v>365.50463565387122</v>
      </c>
      <c r="Q37" s="131">
        <f t="shared" si="24"/>
        <v>164.97997228391898</v>
      </c>
      <c r="R37" s="131">
        <f t="shared" si="24"/>
        <v>12.292942040724068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1966352</v>
      </c>
      <c r="D38" s="208">
        <f t="shared" si="25"/>
        <v>2094543</v>
      </c>
      <c r="E38" s="208">
        <f t="shared" si="25"/>
        <v>1956898</v>
      </c>
      <c r="F38" s="208">
        <f t="shared" si="25"/>
        <v>1998570</v>
      </c>
      <c r="G38" s="208">
        <f t="shared" si="25"/>
        <v>1999086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57018</v>
      </c>
      <c r="O38" s="209">
        <f t="shared" si="26"/>
        <v>554168</v>
      </c>
      <c r="P38" s="209">
        <f t="shared" si="26"/>
        <v>681356</v>
      </c>
      <c r="Q38" s="209">
        <f t="shared" si="26"/>
        <v>600781</v>
      </c>
      <c r="R38" s="209">
        <f t="shared" si="26"/>
        <v>576077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2.5188381428088658</v>
      </c>
      <c r="P39" s="133">
        <f t="shared" si="27"/>
        <v>8.0598327397027933</v>
      </c>
      <c r="Q39" s="133">
        <f t="shared" si="27"/>
        <v>3.7097368740849617</v>
      </c>
      <c r="R39" s="133">
        <f t="shared" si="27"/>
        <v>0.89913635821880755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90109</v>
      </c>
      <c r="D40" s="202">
        <f>SUMIF(BS.data!$D$5:$D$116,FSA!$A40,BS.data!F$5:F$116)</f>
        <v>50471</v>
      </c>
      <c r="E40" s="202">
        <f>SUMIF(BS.data!$D$5:$D$116,FSA!$A40,BS.data!G$5:G$116)</f>
        <v>35720</v>
      </c>
      <c r="F40" s="202">
        <f>SUMIF(BS.data!$D$5:$D$116,FSA!$A40,BS.data!H$5:H$116)</f>
        <v>11900</v>
      </c>
      <c r="G40" s="202">
        <f>SUMIF(BS.data!$D$5:$D$116,FSA!$A40,BS.data!I$5:I$116)</f>
        <v>9556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6.4925480962191955</v>
      </c>
      <c r="P40" s="210">
        <f t="shared" si="28"/>
        <v>4.6784471708478303</v>
      </c>
      <c r="Q40" s="210">
        <f t="shared" si="28"/>
        <v>12.880664877757901</v>
      </c>
      <c r="R40" s="210">
        <f t="shared" si="28"/>
        <v>47.004093945270419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340874</v>
      </c>
      <c r="D41" s="202">
        <f>SUMIF(BS.data!$D$5:$D$116,FSA!$A41,BS.data!F$5:F$116)</f>
        <v>272912</v>
      </c>
      <c r="E41" s="202">
        <f>SUMIF(BS.data!$D$5:$D$116,FSA!$A41,BS.data!G$5:G$116)</f>
        <v>250283</v>
      </c>
      <c r="F41" s="202">
        <f>SUMIF(BS.data!$D$5:$D$116,FSA!$A41,BS.data!H$5:H$116)</f>
        <v>262702</v>
      </c>
      <c r="G41" s="202">
        <f>SUMIF(BS.data!$D$5:$D$116,FSA!$A41,BS.data!I$5:I$116)</f>
        <v>240310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1.6734569778048038</v>
      </c>
      <c r="O41" s="137">
        <f t="shared" si="29"/>
        <v>0.23997326203208555</v>
      </c>
      <c r="P41" s="137">
        <f t="shared" si="29"/>
        <v>-0.10050675675675676</v>
      </c>
      <c r="Q41" s="137">
        <f t="shared" si="29"/>
        <v>1.1636673151750974</v>
      </c>
      <c r="R41" s="137">
        <f t="shared" si="29"/>
        <v>1.3585858585858586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254683</v>
      </c>
      <c r="D42" s="202">
        <f>SUMIF(BS.data!$D$5:$D$116,FSA!$A42,BS.data!F$5:F$116)</f>
        <v>315620</v>
      </c>
      <c r="E42" s="202">
        <f>SUMIF(BS.data!$D$5:$D$116,FSA!$A42,BS.data!G$5:G$116)</f>
        <v>385008</v>
      </c>
      <c r="F42" s="202">
        <f>SUMIF(BS.data!$D$5:$D$116,FSA!$A42,BS.data!H$5:H$116)</f>
        <v>388557</v>
      </c>
      <c r="G42" s="202">
        <f>SUMIF(BS.data!$D$5:$D$116,FSA!$A42,BS.data!I$5:I$116)</f>
        <v>26014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2.9242686671837975E-2</v>
      </c>
      <c r="O42" s="138">
        <f t="shared" si="30"/>
        <v>1.1836172860875514E-2</v>
      </c>
      <c r="P42" s="138">
        <f t="shared" si="30"/>
        <v>-6.21028872623847E-3</v>
      </c>
      <c r="Q42" s="138">
        <f t="shared" si="30"/>
        <v>2.7689850526888379E-2</v>
      </c>
      <c r="R42" s="138">
        <f t="shared" si="30"/>
        <v>9.0428734272765335E-3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34</v>
      </c>
      <c r="G43" s="202">
        <f>SUMIF(BS.data!$D$5:$D$116,FSA!$A43,BS.data!I$5:I$116)</f>
        <v>24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361749</v>
      </c>
      <c r="D44" s="202">
        <f>SUMIF(BS.data!$D$5:$D$116,FSA!$A44,BS.data!F$5:F$116)</f>
        <v>421022</v>
      </c>
      <c r="E44" s="202">
        <f>SUMIF(BS.data!$D$5:$D$116,FSA!$A44,BS.data!G$5:G$116)</f>
        <v>258206</v>
      </c>
      <c r="F44" s="202">
        <f>SUMIF(BS.data!$D$5:$D$116,FSA!$A44,BS.data!H$5:H$116)</f>
        <v>262540</v>
      </c>
      <c r="G44" s="202">
        <f>SUMIF(BS.data!$D$5:$D$116,FSA!$A44,BS.data!I$5:I$116)</f>
        <v>425898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34052</v>
      </c>
      <c r="D45" s="202">
        <f>SUMIF(BS.data!$D$5:$D$116,FSA!$A45,BS.data!F$5:F$116)</f>
        <v>27335</v>
      </c>
      <c r="E45" s="202">
        <f>SUMIF(BS.data!$D$5:$D$116,FSA!$A45,BS.data!G$5:G$116)</f>
        <v>22588</v>
      </c>
      <c r="F45" s="202">
        <f>SUMIF(BS.data!$D$5:$D$116,FSA!$A45,BS.data!H$5:H$116)</f>
        <v>24610</v>
      </c>
      <c r="G45" s="202">
        <f>SUMIF(BS.data!$D$5:$D$116,FSA!$A45,BS.data!I$5:I$116)</f>
        <v>105052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0.32168702231927482</v>
      </c>
      <c r="O45" s="136">
        <f t="shared" si="31"/>
        <v>0.45320230449919852</v>
      </c>
      <c r="P45" s="136">
        <f t="shared" si="31"/>
        <v>0.34777757961544292</v>
      </c>
      <c r="Q45" s="136">
        <f t="shared" si="31"/>
        <v>0.5026161048850204</v>
      </c>
      <c r="R45" s="136">
        <f t="shared" si="31"/>
        <v>0.35477910679099744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143373</v>
      </c>
      <c r="D46" s="202">
        <f>SUMIF(BS.data!$D$5:$D$116,FSA!$A46,BS.data!F$5:F$116)</f>
        <v>266105</v>
      </c>
      <c r="E46" s="202">
        <f>SUMIF(BS.data!$D$5:$D$116,FSA!$A46,BS.data!G$5:G$116)</f>
        <v>235352</v>
      </c>
      <c r="F46" s="202">
        <f>SUMIF(BS.data!$D$5:$D$116,FSA!$A46,BS.data!H$5:H$116)</f>
        <v>290626</v>
      </c>
      <c r="G46" s="202">
        <f>SUMIF(BS.data!$D$5:$D$116,FSA!$A46,BS.data!I$5:I$116)</f>
        <v>267212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0.51626337867431604</v>
      </c>
      <c r="O46" s="137">
        <f t="shared" si="32"/>
        <v>0.49453892890653711</v>
      </c>
      <c r="P46" s="137">
        <f t="shared" si="32"/>
        <v>0.61572611973509628</v>
      </c>
      <c r="Q46" s="137">
        <f t="shared" si="32"/>
        <v>0.5362172349994504</v>
      </c>
      <c r="R46" s="137">
        <f t="shared" si="32"/>
        <v>0.78638614701903198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72000</v>
      </c>
      <c r="D47" s="202">
        <f>SUMIF(BS.data!$D$5:$D$116,FSA!$A47,BS.data!F$5:F$116)</f>
        <v>48000</v>
      </c>
      <c r="E47" s="202">
        <f>SUMIF(BS.data!$D$5:$D$116,FSA!$A47,BS.data!G$5:G$116)</f>
        <v>24000</v>
      </c>
      <c r="F47" s="202">
        <f>SUMIF(BS.data!$D$5:$D$116,FSA!$A47,BS.data!H$5:H$116)</f>
        <v>60000</v>
      </c>
      <c r="G47" s="202">
        <f>SUMIF(BS.data!$D$5:$D$116,FSA!$A47,BS.data!I$5:I$116)</f>
        <v>45000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3.8115741969737194</v>
      </c>
      <c r="O47" s="211">
        <f t="shared" si="33"/>
        <v>24.610593120739637</v>
      </c>
      <c r="P47" s="211">
        <f t="shared" si="33"/>
        <v>-121.30589335827877</v>
      </c>
      <c r="Q47" s="211">
        <f t="shared" si="33"/>
        <v>4.0192349576441186</v>
      </c>
      <c r="R47" s="211">
        <f t="shared" si="33"/>
        <v>1.3483334341017645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215373</v>
      </c>
      <c r="D48" s="208">
        <f t="shared" si="34"/>
        <v>314105</v>
      </c>
      <c r="E48" s="208">
        <f t="shared" si="34"/>
        <v>259352</v>
      </c>
      <c r="F48" s="208">
        <f t="shared" si="34"/>
        <v>350626</v>
      </c>
      <c r="G48" s="208">
        <f t="shared" si="34"/>
        <v>312212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3.8115741969737194</v>
      </c>
      <c r="O48" s="174">
        <f t="shared" si="35"/>
        <v>24.610593120739637</v>
      </c>
      <c r="P48" s="174">
        <f t="shared" si="35"/>
        <v>-121.30589335827877</v>
      </c>
      <c r="Q48" s="174">
        <f t="shared" si="35"/>
        <v>4.0192349576441186</v>
      </c>
      <c r="R48" s="174">
        <f t="shared" si="35"/>
        <v>1.3483334341017645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1296840</v>
      </c>
      <c r="D49" s="208">
        <f t="shared" si="36"/>
        <v>1401465</v>
      </c>
      <c r="E49" s="208">
        <f t="shared" si="36"/>
        <v>1211157</v>
      </c>
      <c r="F49" s="208">
        <f t="shared" si="36"/>
        <v>1300969</v>
      </c>
      <c r="G49" s="208">
        <f t="shared" si="36"/>
        <v>1119066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-0.18974987579687333</v>
      </c>
      <c r="O49" s="136">
        <f t="shared" si="37"/>
        <v>-0.13250982951560783</v>
      </c>
      <c r="P49" s="136">
        <f t="shared" si="37"/>
        <v>-0.18036490946667078</v>
      </c>
      <c r="Q49" s="136">
        <f t="shared" si="37"/>
        <v>0.13340710614729084</v>
      </c>
      <c r="R49" s="136">
        <f t="shared" si="37"/>
        <v>0.73814907819046027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0.45640354176243075</v>
      </c>
      <c r="O50" s="136">
        <f t="shared" si="38"/>
        <v>-1.498877763805097</v>
      </c>
      <c r="P50" s="136">
        <f t="shared" si="38"/>
        <v>-1.4918604830500632</v>
      </c>
      <c r="Q50" s="136">
        <f t="shared" si="38"/>
        <v>0.44910816653642344</v>
      </c>
      <c r="R50" s="136">
        <f t="shared" si="38"/>
        <v>1.0881580464556135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457679</v>
      </c>
      <c r="D51" s="202">
        <f>SUMIF(BS.data!$D$5:$D$116,FSA!$A51,BS.data!F$5:F$116)</f>
        <v>457679</v>
      </c>
      <c r="E51" s="202">
        <f>SUMIF(BS.data!$D$5:$D$116,FSA!$A51,BS.data!G$5:G$116)</f>
        <v>602280</v>
      </c>
      <c r="F51" s="202">
        <f>SUMIF(BS.data!$D$5:$D$116,FSA!$A51,BS.data!H$5:H$116)</f>
        <v>602280</v>
      </c>
      <c r="G51" s="202">
        <f>SUMIF(BS.data!$D$5:$D$116,FSA!$A51,BS.data!I$5:I$116)</f>
        <v>602280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0.40529221397296783</v>
      </c>
      <c r="O51" s="136">
        <f t="shared" si="39"/>
        <v>-1.5034494834529855</v>
      </c>
      <c r="P51" s="136">
        <f t="shared" si="39"/>
        <v>-1.4900251395786421</v>
      </c>
      <c r="Q51" s="136">
        <f t="shared" si="39"/>
        <v>0.4354611466348759</v>
      </c>
      <c r="R51" s="136">
        <f t="shared" si="39"/>
        <v>1.0692029774640308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194149</v>
      </c>
      <c r="D52" s="202">
        <f>SUMIF(BS.data!$D$5:$D$116,FSA!$A52,BS.data!F$5:F$116)</f>
        <v>214627</v>
      </c>
      <c r="E52" s="202">
        <f>SUMIF(BS.data!$D$5:$D$116,FSA!$A52,BS.data!G$5:G$116)</f>
        <v>122521</v>
      </c>
      <c r="F52" s="202">
        <f>SUMIF(BS.data!$D$5:$D$116,FSA!$A52,BS.data!H$5:H$116)</f>
        <v>59467</v>
      </c>
      <c r="G52" s="202">
        <f>SUMIF(BS.data!$D$5:$D$116,FSA!$A52,BS.data!I$5:I$116)</f>
        <v>240498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0.25603023591629404</v>
      </c>
      <c r="O52" s="136">
        <f t="shared" si="40"/>
        <v>-1.4131198166218302</v>
      </c>
      <c r="P52" s="136">
        <f t="shared" si="40"/>
        <v>-1.7207000524383849</v>
      </c>
      <c r="Q52" s="136">
        <f t="shared" si="40"/>
        <v>0.19539053008048463</v>
      </c>
      <c r="R52" s="136">
        <f t="shared" si="40"/>
        <v>1.119835240157329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17683</v>
      </c>
      <c r="D53" s="202">
        <f>SUMIF(BS.data!$D$5:$D$116,FSA!$A53,BS.data!F$5:F$116)</f>
        <v>20773</v>
      </c>
      <c r="E53" s="202">
        <f>SUMIF(BS.data!$D$5:$D$116,FSA!$A53,BS.data!G$5:G$116)</f>
        <v>20940</v>
      </c>
      <c r="F53" s="202">
        <f>SUMIF(BS.data!$D$5:$D$116,FSA!$A53,BS.data!H$5:H$116)</f>
        <v>35855</v>
      </c>
      <c r="G53" s="202">
        <f>SUMIF(BS.data!$D$5:$D$116,FSA!$A53,BS.data!I$5:I$116)</f>
        <v>37240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0.24339122416045492</v>
      </c>
      <c r="O53" s="172">
        <f t="shared" si="41"/>
        <v>0.31186456496528936</v>
      </c>
      <c r="P53" s="172">
        <f t="shared" si="41"/>
        <v>0.25803781341627091</v>
      </c>
      <c r="Q53" s="172">
        <f t="shared" si="41"/>
        <v>0.33449402229285996</v>
      </c>
      <c r="R53" s="172">
        <f t="shared" si="41"/>
        <v>0.26187228974275095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669511</v>
      </c>
      <c r="D54" s="212">
        <f t="shared" si="42"/>
        <v>693079</v>
      </c>
      <c r="E54" s="212">
        <f t="shared" si="42"/>
        <v>745741</v>
      </c>
      <c r="F54" s="212">
        <f t="shared" si="42"/>
        <v>697602</v>
      </c>
      <c r="G54" s="212">
        <f t="shared" si="42"/>
        <v>880018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1966351</v>
      </c>
      <c r="D55" s="208">
        <f t="shared" si="43"/>
        <v>2094544</v>
      </c>
      <c r="E55" s="208">
        <f t="shared" si="43"/>
        <v>1956898</v>
      </c>
      <c r="F55" s="208">
        <f t="shared" si="43"/>
        <v>1998571</v>
      </c>
      <c r="G55" s="208">
        <f t="shared" si="43"/>
        <v>1999084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-0.55893629828337399</v>
      </c>
      <c r="O55" s="137">
        <f t="shared" si="44"/>
        <v>0.38416976996850288</v>
      </c>
      <c r="P55" s="137">
        <f t="shared" si="44"/>
        <v>0.28825825588240422</v>
      </c>
      <c r="Q55" s="137">
        <f t="shared" si="44"/>
        <v>0.2319058718294959</v>
      </c>
      <c r="R55" s="137">
        <f t="shared" si="44"/>
        <v>-4.4304775584135779E-2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-1</v>
      </c>
      <c r="E56" s="191">
        <f t="shared" si="45"/>
        <v>0</v>
      </c>
      <c r="F56" s="191">
        <f t="shared" si="45"/>
        <v>-1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-6.6226705601274221</v>
      </c>
      <c r="O56" s="211">
        <f t="shared" si="46"/>
        <v>20.861866332366997</v>
      </c>
      <c r="P56" s="211">
        <f t="shared" si="46"/>
        <v>-100.54536950420955</v>
      </c>
      <c r="Q56" s="211">
        <f t="shared" si="46"/>
        <v>1.854465421782042</v>
      </c>
      <c r="R56" s="211">
        <f t="shared" si="46"/>
        <v>-0.16837972999818618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-6.6226705601274221</v>
      </c>
      <c r="O57" s="211">
        <f t="shared" si="47"/>
        <v>20.861866332366997</v>
      </c>
      <c r="P57" s="211">
        <f t="shared" si="47"/>
        <v>-100.54536950420955</v>
      </c>
      <c r="Q57" s="211">
        <f t="shared" si="47"/>
        <v>1.854465421782042</v>
      </c>
      <c r="R57" s="211">
        <f t="shared" si="47"/>
        <v>-0.16837972999818618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0.10920756572442507</v>
      </c>
      <c r="O58" s="136">
        <f t="shared" si="48"/>
        <v>-0.15632088935626831</v>
      </c>
      <c r="P58" s="136">
        <f t="shared" si="48"/>
        <v>-0.21760650521477815</v>
      </c>
      <c r="Q58" s="136">
        <f t="shared" si="48"/>
        <v>0.28913696547120127</v>
      </c>
      <c r="R58" s="136">
        <f t="shared" si="48"/>
        <v>-5.9108722973146275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-0.26267590202397556</v>
      </c>
      <c r="O59" s="136">
        <f t="shared" si="49"/>
        <v>-1.7682152782994065</v>
      </c>
      <c r="P59" s="136">
        <f t="shared" si="49"/>
        <v>-1.7998985886140133</v>
      </c>
      <c r="Q59" s="136">
        <f t="shared" si="49"/>
        <v>0.97336473438910109</v>
      </c>
      <c r="R59" s="136">
        <f t="shared" si="49"/>
        <v>-8.713637179717356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-0.2332595787437135</v>
      </c>
      <c r="O60" s="136">
        <f t="shared" si="50"/>
        <v>-1.7736085029670248</v>
      </c>
      <c r="P60" s="136">
        <f t="shared" si="50"/>
        <v>-1.7976842849566907</v>
      </c>
      <c r="Q60" s="136">
        <f t="shared" si="50"/>
        <v>0.94378716512752048</v>
      </c>
      <c r="R60" s="136">
        <f t="shared" si="50"/>
        <v>-8.5618507784246844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-0.14735418771077513</v>
      </c>
      <c r="O61" s="136">
        <f t="shared" si="51"/>
        <v>-1.6670472470517539</v>
      </c>
      <c r="P61" s="136">
        <f t="shared" si="51"/>
        <v>-2.0759887610133694</v>
      </c>
      <c r="Q61" s="136">
        <f t="shared" si="51"/>
        <v>0.42347537984151118</v>
      </c>
      <c r="R61" s="136">
        <f t="shared" si="51"/>
        <v>-8.9672984687988926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3.0560690457244291</v>
      </c>
      <c r="O64" s="211">
        <f t="shared" si="52"/>
        <v>0.66999406997430322</v>
      </c>
      <c r="P64" s="211">
        <f t="shared" si="52"/>
        <v>-0.36276320650166238</v>
      </c>
      <c r="Q64" s="211">
        <f t="shared" si="52"/>
        <v>3.571582022858125</v>
      </c>
      <c r="R64" s="211">
        <f t="shared" si="52"/>
        <v>8.6909188279397132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3.4587133500642713</v>
      </c>
      <c r="O65" s="216">
        <f t="shared" si="53"/>
        <v>1.2614152994662977</v>
      </c>
      <c r="P65" s="216">
        <f t="shared" si="53"/>
        <v>-0.11282917304343237</v>
      </c>
      <c r="Q65" s="216">
        <f t="shared" si="53"/>
        <v>3.7482598607888633</v>
      </c>
      <c r="R65" s="216">
        <f t="shared" si="53"/>
        <v>8.8575472419860759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-1.7482851378614661</v>
      </c>
      <c r="O66" s="140">
        <f t="shared" si="54"/>
        <v>-3.113658825854912</v>
      </c>
      <c r="P66" s="140">
        <f t="shared" si="54"/>
        <v>-1.7422910071520694</v>
      </c>
      <c r="Q66" s="140">
        <f t="shared" si="54"/>
        <v>3.0898002948666399</v>
      </c>
      <c r="R66" s="140">
        <f t="shared" si="54"/>
        <v>9.0327291739281979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-45.531429136192926</v>
      </c>
      <c r="P67" s="211">
        <f t="shared" si="55"/>
        <v>-21.682436393481066</v>
      </c>
      <c r="Q67" s="211">
        <f t="shared" si="55"/>
        <v>8.0352052897288129</v>
      </c>
      <c r="R67" s="211">
        <f t="shared" si="55"/>
        <v>12.841617288253747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-67878</v>
      </c>
      <c r="O74" s="218">
        <f t="shared" si="56"/>
        <v>-64753</v>
      </c>
      <c r="P74" s="218">
        <f t="shared" si="56"/>
        <v>-92307</v>
      </c>
      <c r="Q74" s="218">
        <f t="shared" si="56"/>
        <v>54059</v>
      </c>
      <c r="R74" s="218">
        <f t="shared" si="56"/>
        <v>73101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-266149.91727514192</v>
      </c>
      <c r="O75" s="219">
        <f t="shared" si="57"/>
        <v>-152971.96469740634</v>
      </c>
      <c r="P75" s="219">
        <f t="shared" si="57"/>
        <v>-210498.18895599656</v>
      </c>
      <c r="Q75" s="219">
        <f t="shared" si="57"/>
        <v>77763.869249979194</v>
      </c>
      <c r="R75" s="219">
        <f t="shared" si="57"/>
        <v>142421.85933480994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1.7070256757460549</v>
      </c>
      <c r="O76" s="138">
        <f t="shared" si="58"/>
        <v>2.2608653321909804</v>
      </c>
      <c r="P76" s="138">
        <f t="shared" si="58"/>
        <v>3.7463330457290764</v>
      </c>
      <c r="Q76" s="138">
        <f t="shared" si="58"/>
        <v>0.54999583784233741</v>
      </c>
      <c r="R76" s="138">
        <f t="shared" si="58"/>
        <v>0.78237532152043443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104484</v>
      </c>
      <c r="F4" s="264">
        <v>116109</v>
      </c>
      <c r="G4" s="264">
        <v>125918</v>
      </c>
      <c r="H4" s="264">
        <v>66071</v>
      </c>
      <c r="I4" s="264">
        <v>262803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6578</v>
      </c>
      <c r="F6" s="264">
        <v>5984</v>
      </c>
      <c r="G6" s="264">
        <v>4736</v>
      </c>
      <c r="H6" s="264">
        <v>4112</v>
      </c>
      <c r="I6" s="264">
        <v>4356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-309</v>
      </c>
      <c r="F7" s="264">
        <v>-5892</v>
      </c>
      <c r="G7" s="264"/>
      <c r="H7" s="264">
        <v>2849</v>
      </c>
      <c r="I7" s="264">
        <v>24701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>
        <v>100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-136012</v>
      </c>
      <c r="F9" s="264">
        <v>-121785</v>
      </c>
      <c r="G9" s="264">
        <v>-153389</v>
      </c>
      <c r="H9" s="264">
        <v>-7228</v>
      </c>
      <c r="I9" s="264">
        <v>-39467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16337</v>
      </c>
      <c r="F10" s="264">
        <v>10118</v>
      </c>
      <c r="G10" s="264">
        <v>18949</v>
      </c>
      <c r="H10" s="264">
        <v>23274</v>
      </c>
      <c r="I10" s="264">
        <v>26142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-8924</v>
      </c>
      <c r="F12" s="301">
        <v>4534</v>
      </c>
      <c r="G12" s="301">
        <v>-3786</v>
      </c>
      <c r="H12" s="301">
        <v>89078</v>
      </c>
      <c r="I12" s="301">
        <v>278634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-231534</v>
      </c>
      <c r="F13" s="264">
        <v>-415757</v>
      </c>
      <c r="G13" s="264">
        <v>-55004</v>
      </c>
      <c r="H13" s="264">
        <v>169109</v>
      </c>
      <c r="I13" s="264">
        <v>39261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208656</v>
      </c>
      <c r="F14" s="264">
        <v>-60196</v>
      </c>
      <c r="G14" s="264">
        <v>-169410</v>
      </c>
      <c r="H14" s="264">
        <v>-60313</v>
      </c>
      <c r="I14" s="264">
        <v>236731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163761</v>
      </c>
      <c r="F15" s="264">
        <v>44263</v>
      </c>
      <c r="G15" s="264">
        <v>-118142</v>
      </c>
      <c r="H15" s="264">
        <v>-15034</v>
      </c>
      <c r="I15" s="264">
        <v>-169064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-1719</v>
      </c>
      <c r="F16" s="264">
        <v>-342</v>
      </c>
      <c r="G16" s="264">
        <v>2417</v>
      </c>
      <c r="H16" s="264">
        <v>16931</v>
      </c>
      <c r="I16" s="264">
        <v>2349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-14870</v>
      </c>
      <c r="F18" s="264">
        <v>-10118</v>
      </c>
      <c r="G18" s="264">
        <v>-17058</v>
      </c>
      <c r="H18" s="264">
        <v>-22383</v>
      </c>
      <c r="I18" s="264">
        <v>-28690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-17073</v>
      </c>
      <c r="F19" s="264">
        <v>-36038</v>
      </c>
      <c r="G19" s="264">
        <v>-25934</v>
      </c>
      <c r="H19" s="264">
        <v>-19919</v>
      </c>
      <c r="I19" s="264">
        <v>-19485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>
        <v>2849</v>
      </c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98296</v>
      </c>
      <c r="F22" s="301">
        <v>-470805</v>
      </c>
      <c r="G22" s="301">
        <v>-386917</v>
      </c>
      <c r="H22" s="301">
        <v>157469</v>
      </c>
      <c r="I22" s="301">
        <v>339737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-11008</v>
      </c>
      <c r="F24" s="264">
        <v>-1849</v>
      </c>
      <c r="G24" s="264">
        <v>-922</v>
      </c>
      <c r="H24" s="264">
        <v>-5176</v>
      </c>
      <c r="I24" s="264">
        <v>-5918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>
        <v>413</v>
      </c>
      <c r="G25" s="264">
        <v>1398</v>
      </c>
      <c r="H25" s="264">
        <v>391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-108600</v>
      </c>
      <c r="F26" s="264">
        <v>-68227</v>
      </c>
      <c r="G26" s="264">
        <v>-65592</v>
      </c>
      <c r="H26" s="264">
        <v>-138312</v>
      </c>
      <c r="I26" s="264">
        <v>-155442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12657</v>
      </c>
      <c r="F27" s="264">
        <v>42100</v>
      </c>
      <c r="G27" s="264">
        <v>135300</v>
      </c>
      <c r="H27" s="264">
        <v>27282</v>
      </c>
      <c r="I27" s="264">
        <v>110240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-12000</v>
      </c>
      <c r="F28" s="264">
        <v>-639177</v>
      </c>
      <c r="G28" s="264">
        <v>-10336</v>
      </c>
      <c r="H28" s="264">
        <v>-20291</v>
      </c>
      <c r="I28" s="264">
        <v>-3913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480000</v>
      </c>
      <c r="F29" s="264">
        <v>470000</v>
      </c>
      <c r="G29" s="264">
        <v>438137</v>
      </c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3072</v>
      </c>
      <c r="F30" s="264">
        <v>74569</v>
      </c>
      <c r="G30" s="264">
        <v>7394</v>
      </c>
      <c r="H30" s="264">
        <v>4669</v>
      </c>
      <c r="I30" s="264">
        <v>49733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364121</v>
      </c>
      <c r="F31" s="301">
        <v>-122172</v>
      </c>
      <c r="G31" s="301">
        <v>505378</v>
      </c>
      <c r="H31" s="301">
        <v>-131436</v>
      </c>
      <c r="I31" s="301">
        <v>-5300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102000</v>
      </c>
      <c r="F35" s="264">
        <v>265882</v>
      </c>
      <c r="G35" s="264">
        <v>378773</v>
      </c>
      <c r="H35" s="264">
        <v>274174</v>
      </c>
      <c r="I35" s="264">
        <v>136809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-38701</v>
      </c>
      <c r="F36" s="264">
        <v>-167150</v>
      </c>
      <c r="G36" s="264">
        <v>-433526</v>
      </c>
      <c r="H36" s="264">
        <v>-182901</v>
      </c>
      <c r="I36" s="264">
        <v>-175990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-35219</v>
      </c>
      <c r="F38" s="264">
        <v>-46196</v>
      </c>
      <c r="G38" s="264">
        <v>-67220</v>
      </c>
      <c r="H38" s="264">
        <v>-88844</v>
      </c>
      <c r="I38" s="264">
        <v>-33925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28081</v>
      </c>
      <c r="F39" s="301">
        <v>52536</v>
      </c>
      <c r="G39" s="301">
        <v>-121973</v>
      </c>
      <c r="H39" s="301">
        <v>2430</v>
      </c>
      <c r="I39" s="301">
        <v>-73106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490498</v>
      </c>
      <c r="F40" s="301">
        <v>-540441</v>
      </c>
      <c r="G40" s="301">
        <v>-3512</v>
      </c>
      <c r="H40" s="301">
        <v>28462</v>
      </c>
      <c r="I40" s="301">
        <v>261331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97789</v>
      </c>
      <c r="F41" s="301">
        <v>588287</v>
      </c>
      <c r="G41" s="301">
        <v>47845</v>
      </c>
      <c r="H41" s="301">
        <v>44333</v>
      </c>
      <c r="I41" s="301">
        <v>72795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>
        <v>-100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588287</v>
      </c>
      <c r="F43" s="301">
        <v>47845</v>
      </c>
      <c r="G43" s="301">
        <v>44333</v>
      </c>
      <c r="H43" s="301">
        <v>72795</v>
      </c>
      <c r="I43" s="301">
        <v>334026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-0.74496328725201633</v>
      </c>
      <c r="D8" s="136">
        <f>FSA!D8/FSA!D$7</f>
        <v>-0.57670021347971945</v>
      </c>
      <c r="E8" s="136">
        <f>FSA!E8/FSA!E$7</f>
        <v>-0.56148316307226631</v>
      </c>
      <c r="F8" s="136">
        <f>FSA!F8/FSA!F$7</f>
        <v>-0.30483140150572602</v>
      </c>
      <c r="G8" s="136">
        <f>FSA!G8/FSA!G$7</f>
        <v>-0.48672907135588095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0.25503671274798373</v>
      </c>
      <c r="D9" s="142">
        <f>FSA!D9/FSA!D$7</f>
        <v>0.42329978652028055</v>
      </c>
      <c r="E9" s="142">
        <f>FSA!E9/FSA!E$7</f>
        <v>0.43851683692773363</v>
      </c>
      <c r="F9" s="142">
        <f>FSA!F9/FSA!F$7</f>
        <v>0.69516859849427393</v>
      </c>
      <c r="G9" s="142">
        <f>FSA!G9/FSA!G$7</f>
        <v>0.51327092864411905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-0.12240593354514447</v>
      </c>
      <c r="D10" s="136">
        <f>FSA!D10/FSA!D$7</f>
        <v>-0.36742414875992185</v>
      </c>
      <c r="E10" s="136">
        <f>FSA!E10/FSA!E$7</f>
        <v>-0.52820071235664801</v>
      </c>
      <c r="F10" s="136">
        <f>FSA!F10/FSA!F$7</f>
        <v>-0.21414063087722141</v>
      </c>
      <c r="G10" s="136">
        <f>FSA!G10/FSA!G$7</f>
        <v>-0.16610588015977068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0.13263077920283925</v>
      </c>
      <c r="D12" s="142">
        <f>FSA!D12/FSA!D$7</f>
        <v>5.5875637760358712E-2</v>
      </c>
      <c r="E12" s="142">
        <f>FSA!E12/FSA!E$7</f>
        <v>-8.9683875428914372E-2</v>
      </c>
      <c r="F12" s="142">
        <f>FSA!F12/FSA!F$7</f>
        <v>0.48102796761705258</v>
      </c>
      <c r="G12" s="142">
        <f>FSA!G12/FSA!G$7</f>
        <v>0.34716504848434843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-1.113071013399356E-3</v>
      </c>
      <c r="D13" s="136">
        <f>FSA!D13/FSA!D$7</f>
        <v>-1.9213174748398901E-2</v>
      </c>
      <c r="E13" s="136">
        <f>FSA!E13/FSA!E$7</f>
        <v>-1.7600166999360706E-2</v>
      </c>
      <c r="F13" s="136">
        <f>FSA!F13/FSA!F$7</f>
        <v>-7.5864982321318004E-3</v>
      </c>
      <c r="G13" s="136">
        <f>FSA!G13/FSA!G$7</f>
        <v>-2.583896411883173E-3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-4.3399143546313315E-2</v>
      </c>
      <c r="D14" s="136">
        <f>FSA!D14/FSA!D$7</f>
        <v>-8.3397212399957135E-2</v>
      </c>
      <c r="E14" s="136">
        <f>FSA!E14/FSA!E$7</f>
        <v>-0.24722428796952262</v>
      </c>
      <c r="F14" s="136">
        <f>FSA!F14/FSA!F$7</f>
        <v>-0.13468204413015678</v>
      </c>
      <c r="G14" s="136">
        <f>FSA!G14/FSA!G$7</f>
        <v>-3.9945724423092792E-2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0.34723565227555281</v>
      </c>
      <c r="D15" s="136">
        <f>FSA!D15/FSA!D$7</f>
        <v>1.0037585618555427</v>
      </c>
      <c r="E15" s="136">
        <f>FSA!E15/FSA!E$7</f>
        <v>1.997338447688755</v>
      </c>
      <c r="F15" s="136">
        <f>FSA!F15/FSA!F$7</f>
        <v>4.3580410515777719E-2</v>
      </c>
      <c r="G15" s="136">
        <f>FSA!G15/FSA!G$7</f>
        <v>9.6935080175662172E-2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0.43535421691867943</v>
      </c>
      <c r="D16" s="142">
        <f>FSA!D16/FSA!D$7</f>
        <v>0.95702381246754531</v>
      </c>
      <c r="E16" s="142">
        <f>FSA!E16/FSA!E$7</f>
        <v>1.6428301172909572</v>
      </c>
      <c r="F16" s="142">
        <f>FSA!F16/FSA!F$7</f>
        <v>0.3823398357705417</v>
      </c>
      <c r="G16" s="142">
        <f>FSA!G16/FSA!G$7</f>
        <v>0.40157050782503462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-9.3120742968260214E-2</v>
      </c>
      <c r="D17" s="136">
        <f>FSA!D17/FSA!D$7</f>
        <v>-0.21491390750311154</v>
      </c>
      <c r="E17" s="136">
        <f>FSA!E17/FSA!E$7</f>
        <v>-0.3149112163554999</v>
      </c>
      <c r="F17" s="136">
        <f>FSA!F17/FSA!F$7</f>
        <v>-0.11204985909135626</v>
      </c>
      <c r="G17" s="136">
        <f>FSA!G17/FSA!G$7</f>
        <v>-7.1551468588315473E-2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0.3422334739504192</v>
      </c>
      <c r="D18" s="142">
        <f>FSA!D18/FSA!D$7</f>
        <v>0.74210990496443374</v>
      </c>
      <c r="E18" s="142">
        <f>FSA!E18/FSA!E$7</f>
        <v>1.3279189009354573</v>
      </c>
      <c r="F18" s="142">
        <f>FSA!F18/FSA!F$7</f>
        <v>0.27028997667918547</v>
      </c>
      <c r="G18" s="142">
        <f>FSA!G18/FSA!G$7</f>
        <v>0.33001903923671916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1.7474417962150272E-2</v>
      </c>
      <c r="D21" s="136">
        <f>FSA!D21/FSA!D$7</f>
        <v>4.9322881893787661E-2</v>
      </c>
      <c r="E21" s="136">
        <f>FSA!E21/FSA!E$7</f>
        <v>6.1789763461061749E-2</v>
      </c>
      <c r="F21" s="136">
        <f>FSA!F21/FSA!F$7</f>
        <v>2.3795332365008363E-2</v>
      </c>
      <c r="G21" s="136">
        <f>FSA!G21/FSA!G$7</f>
        <v>6.6560927085529877E-3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0.15010519716498955</v>
      </c>
      <c r="D25" s="136">
        <f>FSA!D25/FSA!D$7</f>
        <v>0.10519851965414637</v>
      </c>
      <c r="E25" s="136">
        <f>FSA!E25/FSA!E$7</f>
        <v>-2.7894111967852624E-2</v>
      </c>
      <c r="F25" s="136">
        <f>FSA!F25/FSA!F$7</f>
        <v>0.50482329998206088</v>
      </c>
      <c r="G25" s="136">
        <f>FSA!G25/FSA!G$7</f>
        <v>0.35382114119290137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0.15010519716498955</v>
      </c>
      <c r="D26" s="136">
        <f>FSA!D26/FSA!D$7</f>
        <v>0.10519851965414637</v>
      </c>
      <c r="E26" s="136">
        <f>FSA!E26/FSA!E$7</f>
        <v>-2.7894111967852624E-2</v>
      </c>
      <c r="F26" s="136">
        <f>FSA!F26/FSA!F$7</f>
        <v>0.50482329998206088</v>
      </c>
      <c r="G26" s="136">
        <f>FSA!G26/FSA!G$7</f>
        <v>0.35382114119290137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0.29983797407585211</v>
      </c>
      <c r="D29" s="136">
        <f>FSA!D29/FSA!D$38</f>
        <v>2.284269169933489E-2</v>
      </c>
      <c r="E29" s="136">
        <f>FSA!E29/FSA!E$38</f>
        <v>2.2681815812576844E-2</v>
      </c>
      <c r="F29" s="136">
        <f>FSA!F29/FSA!F$38</f>
        <v>9.4491561466448507E-2</v>
      </c>
      <c r="G29" s="136">
        <f>FSA!G29/FSA!G$38</f>
        <v>0.1756807861192565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7.2087296679333099E-2</v>
      </c>
      <c r="D30" s="136">
        <f>FSA!D30/FSA!D$38</f>
        <v>6.0141997562236725E-2</v>
      </c>
      <c r="E30" s="136">
        <f>FSA!E30/FSA!E$38</f>
        <v>6.8280002330218539E-2</v>
      </c>
      <c r="F30" s="136">
        <f>FSA!F30/FSA!F$38</f>
        <v>6.3207193143097321E-2</v>
      </c>
      <c r="G30" s="136">
        <f>FSA!G30/FSA!G$38</f>
        <v>6.6782519611462435E-2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0.26819409749627737</v>
      </c>
      <c r="D31" s="136">
        <f>FSA!D31/FSA!D$38</f>
        <v>0.2805194259559245</v>
      </c>
      <c r="E31" s="136">
        <f>FSA!E31/FSA!E$38</f>
        <v>0.3868213877269025</v>
      </c>
      <c r="F31" s="136">
        <f>FSA!F31/FSA!F$38</f>
        <v>0.40754089173759239</v>
      </c>
      <c r="G31" s="136">
        <f>FSA!G31/FSA!G$38</f>
        <v>0.29037320055265259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3.7384964645190685E-2</v>
      </c>
      <c r="D32" s="136">
        <f>FSA!D32/FSA!D$38</f>
        <v>0.22872578887136716</v>
      </c>
      <c r="E32" s="136">
        <f>FSA!E32/FSA!E$38</f>
        <v>0.23559122652279271</v>
      </c>
      <c r="F32" s="136">
        <f>FSA!F32/FSA!F$38</f>
        <v>0.16155651290672832</v>
      </c>
      <c r="G32" s="136">
        <f>FSA!G32/FSA!G$38</f>
        <v>6.8824452774918138E-2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3.0004800768122898E-5</v>
      </c>
      <c r="D33" s="136">
        <f>FSA!D33/FSA!D$38</f>
        <v>2.6974858000050606E-4</v>
      </c>
      <c r="E33" s="136">
        <f>FSA!E33/FSA!E$38</f>
        <v>3.8428165392370988E-4</v>
      </c>
      <c r="F33" s="136">
        <f>FSA!F33/FSA!F$38</f>
        <v>1.3459623630896091E-4</v>
      </c>
      <c r="G33" s="136">
        <f>FSA!G33/FSA!G$38</f>
        <v>2.0509372783361998E-4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0.1162202901616801</v>
      </c>
      <c r="D34" s="136">
        <f>FSA!D34/FSA!D$38</f>
        <v>0.17066586840184231</v>
      </c>
      <c r="E34" s="136">
        <f>FSA!E34/FSA!E$38</f>
        <v>0.17713953409937563</v>
      </c>
      <c r="F34" s="136">
        <f>FSA!F34/FSA!F$38</f>
        <v>0.15776179968677603</v>
      </c>
      <c r="G34" s="136">
        <f>FSA!G34/FSA!G$38</f>
        <v>0.29000103047092524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0.19513596751751466</v>
      </c>
      <c r="D35" s="136">
        <f>FSA!D35/FSA!D$38</f>
        <v>0.22755226319058622</v>
      </c>
      <c r="E35" s="136">
        <f>FSA!E35/FSA!E$38</f>
        <v>0.10029955572543893</v>
      </c>
      <c r="F35" s="136">
        <f>FSA!F35/FSA!F$38</f>
        <v>0.10855111404654327</v>
      </c>
      <c r="G35" s="136">
        <f>FSA!G35/FSA!G$38</f>
        <v>9.8937214306938276E-2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1.0112126414802639E-2</v>
      </c>
      <c r="D36" s="136">
        <f>FSA!D36/FSA!D$38</f>
        <v>8.349792771024515E-3</v>
      </c>
      <c r="E36" s="136">
        <f>FSA!E36/FSA!E$38</f>
        <v>7.8067431210006857E-3</v>
      </c>
      <c r="F36" s="136">
        <f>FSA!F36/FSA!F$38</f>
        <v>5.781633868215774E-3</v>
      </c>
      <c r="G36" s="136">
        <f>FSA!G36/FSA!G$38</f>
        <v>8.149224195457324E-3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9.9727820858116958E-4</v>
      </c>
      <c r="D37" s="136">
        <f>FSA!D37/FSA!D$38</f>
        <v>9.3242296768316529E-4</v>
      </c>
      <c r="E37" s="136">
        <f>FSA!E37/FSA!E$38</f>
        <v>9.9545300777046123E-4</v>
      </c>
      <c r="F37" s="136">
        <f>FSA!F37/FSA!F$38</f>
        <v>9.746969082894269E-4</v>
      </c>
      <c r="G37" s="136">
        <f>FSA!G37/FSA!G$38</f>
        <v>1.0464782405559341E-3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4.5825490972873105E-2</v>
      </c>
      <c r="D40" s="136">
        <f>FSA!D40/FSA!D$55</f>
        <v>2.4096414303065489E-2</v>
      </c>
      <c r="E40" s="136">
        <f>FSA!E40/FSA!E$55</f>
        <v>1.825337856137622E-2</v>
      </c>
      <c r="F40" s="136">
        <f>FSA!F40/FSA!F$55</f>
        <v>5.9542543147078587E-3</v>
      </c>
      <c r="G40" s="136">
        <f>FSA!G40/FSA!G$55</f>
        <v>4.7801893267116341E-3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0.17335358743174539</v>
      </c>
      <c r="D41" s="136">
        <f>FSA!D41/FSA!D$55</f>
        <v>0.13029661826154046</v>
      </c>
      <c r="E41" s="136">
        <f>FSA!E41/FSA!E$55</f>
        <v>0.12789782604918601</v>
      </c>
      <c r="F41" s="136">
        <f>FSA!F41/FSA!F$55</f>
        <v>0.13144491739347763</v>
      </c>
      <c r="G41" s="136">
        <f>FSA!G41/FSA!G$55</f>
        <v>0.12021005620574222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0.12952061966556327</v>
      </c>
      <c r="D42" s="136">
        <f>FSA!D42/FSA!D$55</f>
        <v>0.15068673658801152</v>
      </c>
      <c r="E42" s="136">
        <f>FSA!E42/FSA!E$55</f>
        <v>0.19674403060353682</v>
      </c>
      <c r="F42" s="136">
        <f>FSA!F42/FSA!F$55</f>
        <v>0.19441741124033121</v>
      </c>
      <c r="G42" s="136">
        <f>FSA!G42/FSA!G$55</f>
        <v>1.3012959935650529E-2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1.7012155184879598E-5</v>
      </c>
      <c r="G43" s="136">
        <f>FSA!G43/FSA!G$55</f>
        <v>1.2005498518321392E-5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0.1839696981871497</v>
      </c>
      <c r="D44" s="136">
        <f>FSA!D44/FSA!D$55</f>
        <v>0.20100890695062984</v>
      </c>
      <c r="E44" s="136">
        <f>FSA!E44/FSA!E$55</f>
        <v>0.13194658076200191</v>
      </c>
      <c r="F44" s="136">
        <f>FSA!F44/FSA!F$55</f>
        <v>0.13136385947759674</v>
      </c>
      <c r="G44" s="136">
        <f>FSA!G44/FSA!G$55</f>
        <v>0.21304657533150181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1.7317355853558189E-2</v>
      </c>
      <c r="D45" s="136">
        <f>FSA!D45/FSA!D$55</f>
        <v>1.3050573299009235E-2</v>
      </c>
      <c r="E45" s="136">
        <f>FSA!E45/FSA!E$55</f>
        <v>1.1542757977165903E-2</v>
      </c>
      <c r="F45" s="136">
        <f>FSA!F45/FSA!F$55</f>
        <v>1.2313798208820202E-2</v>
      </c>
      <c r="G45" s="136">
        <f>FSA!G45/FSA!G$55</f>
        <v>5.255006793111245E-2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7.2913228614830211E-2</v>
      </c>
      <c r="D46" s="136">
        <f>FSA!D46/FSA!D$55</f>
        <v>0.1270467462130182</v>
      </c>
      <c r="E46" s="136">
        <f>FSA!E46/FSA!E$55</f>
        <v>0.12026789337001724</v>
      </c>
      <c r="F46" s="136">
        <f>FSA!F46/FSA!F$55</f>
        <v>0.14541690037531815</v>
      </c>
      <c r="G46" s="136">
        <f>FSA!G46/FSA!G$55</f>
        <v>0.13366721958657066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3.6616046677322614E-2</v>
      </c>
      <c r="D47" s="136">
        <f>FSA!D47/FSA!D$55</f>
        <v>2.2916682581029569E-2</v>
      </c>
      <c r="E47" s="136">
        <f>FSA!E47/FSA!E$55</f>
        <v>1.2264308103948187E-2</v>
      </c>
      <c r="F47" s="136">
        <f>FSA!F47/FSA!F$55</f>
        <v>3.0021450326258112E-2</v>
      </c>
      <c r="G47" s="136">
        <f>FSA!G47/FSA!G$55</f>
        <v>2.2510309721852608E-2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0.10952927529215283</v>
      </c>
      <c r="D48" s="136">
        <f>FSA!D48/FSA!D$55</f>
        <v>0.14996342879404778</v>
      </c>
      <c r="E48" s="136">
        <f>FSA!E48/FSA!E$55</f>
        <v>0.13253220147396544</v>
      </c>
      <c r="F48" s="136">
        <f>FSA!F48/FSA!F$55</f>
        <v>0.17543835070157629</v>
      </c>
      <c r="G48" s="136">
        <f>FSA!G48/FSA!G$55</f>
        <v>0.15617752930842327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0.65951602740304249</v>
      </c>
      <c r="D49" s="136">
        <f>FSA!D49/FSA!D$55</f>
        <v>0.66910267819630431</v>
      </c>
      <c r="E49" s="136">
        <f>FSA!E49/FSA!E$55</f>
        <v>0.61891677542723234</v>
      </c>
      <c r="F49" s="136">
        <f>FSA!F49/FSA!F$55</f>
        <v>0.65094960349169484</v>
      </c>
      <c r="G49" s="136">
        <f>FSA!G49/FSA!G$55</f>
        <v>0.55978938353766028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0.23275549482264357</v>
      </c>
      <c r="D51" s="136">
        <f>FSA!D51/FSA!D$55</f>
        <v>0.21851009097922985</v>
      </c>
      <c r="E51" s="136">
        <f>FSA!E51/FSA!E$55</f>
        <v>0.30777281186857974</v>
      </c>
      <c r="F51" s="136">
        <f>FSA!F51/FSA!F$55</f>
        <v>0.30135531837497892</v>
      </c>
      <c r="G51" s="136">
        <f>FSA!G51/FSA!G$55</f>
        <v>0.30127798531727529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9.8735678421604287E-2</v>
      </c>
      <c r="D52" s="136">
        <f>FSA!D52/FSA!D$55</f>
        <v>0.10246955900663821</v>
      </c>
      <c r="E52" s="136">
        <f>FSA!E52/FSA!E$55</f>
        <v>6.2609803883493159E-2</v>
      </c>
      <c r="F52" s="136">
        <f>FSA!F52/FSA!F$55</f>
        <v>2.9754759775859851E-2</v>
      </c>
      <c r="G52" s="136">
        <f>FSA!G52/FSA!G$55</f>
        <v>0.12030409927746909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8.9927993527096645E-3</v>
      </c>
      <c r="D53" s="136">
        <f>FSA!D53/FSA!D$55</f>
        <v>9.9176718178276505E-3</v>
      </c>
      <c r="E53" s="136">
        <f>FSA!E53/FSA!E$55</f>
        <v>1.0700608820694794E-2</v>
      </c>
      <c r="F53" s="136">
        <f>FSA!F53/FSA!F$55</f>
        <v>1.7940318357466411E-2</v>
      </c>
      <c r="G53" s="136">
        <f>FSA!G53/FSA!G$55</f>
        <v>1.862853186759536E-2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0.34048397259695751</v>
      </c>
      <c r="D54" s="136">
        <f>FSA!D54/FSA!D$55</f>
        <v>0.33089732180369569</v>
      </c>
      <c r="E54" s="136">
        <f>FSA!E54/FSA!E$55</f>
        <v>0.38108322457276772</v>
      </c>
      <c r="F54" s="136">
        <f>FSA!F54/FSA!F$55</f>
        <v>0.34905039650830516</v>
      </c>
      <c r="G54" s="136">
        <f>FSA!G54/FSA!G$55</f>
        <v>0.44021061646233978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1545152</v>
      </c>
      <c r="F4" s="299">
        <v>1527898</v>
      </c>
      <c r="G4" s="299">
        <v>1615517</v>
      </c>
      <c r="H4" s="299">
        <v>1638901</v>
      </c>
      <c r="I4" s="299">
        <v>1508236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588287</v>
      </c>
      <c r="F5" s="301">
        <v>47845</v>
      </c>
      <c r="G5" s="301">
        <v>44333</v>
      </c>
      <c r="H5" s="301">
        <v>72795</v>
      </c>
      <c r="I5" s="301">
        <v>334026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222917</v>
      </c>
      <c r="F6" s="264">
        <v>36345</v>
      </c>
      <c r="G6" s="264">
        <v>35833</v>
      </c>
      <c r="H6" s="264">
        <v>20913</v>
      </c>
      <c r="I6" s="264">
        <v>104287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365369</v>
      </c>
      <c r="F7" s="264">
        <v>11500</v>
      </c>
      <c r="G7" s="264">
        <v>8500</v>
      </c>
      <c r="H7" s="264">
        <v>51882</v>
      </c>
      <c r="I7" s="264">
        <v>229739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1300</v>
      </c>
      <c r="F8" s="301"/>
      <c r="G8" s="301">
        <v>53</v>
      </c>
      <c r="H8" s="301">
        <v>116053</v>
      </c>
      <c r="I8" s="301">
        <v>17175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1300</v>
      </c>
      <c r="F11" s="264"/>
      <c r="G11" s="264">
        <v>53</v>
      </c>
      <c r="H11" s="264">
        <v>116053</v>
      </c>
      <c r="I11" s="264">
        <v>17175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423983</v>
      </c>
      <c r="F12" s="301">
        <v>883607</v>
      </c>
      <c r="G12" s="301">
        <v>806353</v>
      </c>
      <c r="H12" s="301">
        <v>625406</v>
      </c>
      <c r="I12" s="301">
        <v>573030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141749</v>
      </c>
      <c r="F13" s="264">
        <v>125970</v>
      </c>
      <c r="G13" s="264">
        <v>133617</v>
      </c>
      <c r="H13" s="264">
        <v>126324</v>
      </c>
      <c r="I13" s="264">
        <v>133504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73512</v>
      </c>
      <c r="F14" s="264">
        <v>479076</v>
      </c>
      <c r="G14" s="264">
        <v>461028</v>
      </c>
      <c r="H14" s="264">
        <v>322882</v>
      </c>
      <c r="I14" s="264">
        <v>137586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102600</v>
      </c>
      <c r="F17" s="264">
        <v>152427</v>
      </c>
      <c r="G17" s="264">
        <v>74666</v>
      </c>
      <c r="H17" s="264">
        <v>65729</v>
      </c>
      <c r="I17" s="264">
        <v>179809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112014</v>
      </c>
      <c r="F18" s="264">
        <v>126134</v>
      </c>
      <c r="G18" s="264">
        <v>137041</v>
      </c>
      <c r="H18" s="264">
        <v>110536</v>
      </c>
      <c r="I18" s="264">
        <v>145110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-5892</v>
      </c>
      <c r="F19" s="264"/>
      <c r="G19" s="264"/>
      <c r="H19" s="264">
        <v>-65</v>
      </c>
      <c r="I19" s="264">
        <v>-22978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527364</v>
      </c>
      <c r="F21" s="301">
        <v>587560</v>
      </c>
      <c r="G21" s="301">
        <v>756970</v>
      </c>
      <c r="H21" s="301">
        <v>814499</v>
      </c>
      <c r="I21" s="301">
        <v>580481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527364</v>
      </c>
      <c r="F22" s="264">
        <v>587560</v>
      </c>
      <c r="G22" s="264">
        <v>756970</v>
      </c>
      <c r="H22" s="264">
        <v>817284</v>
      </c>
      <c r="I22" s="264">
        <v>580552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>
        <v>-2784</v>
      </c>
      <c r="I23" s="264">
        <v>-71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4218</v>
      </c>
      <c r="F24" s="301">
        <v>8886</v>
      </c>
      <c r="G24" s="301">
        <v>7807</v>
      </c>
      <c r="H24" s="301">
        <v>10148</v>
      </c>
      <c r="I24" s="301">
        <v>3524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59</v>
      </c>
      <c r="F25" s="264">
        <v>565</v>
      </c>
      <c r="G25" s="264">
        <v>752</v>
      </c>
      <c r="H25" s="264">
        <v>269</v>
      </c>
      <c r="I25" s="264">
        <v>410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4159</v>
      </c>
      <c r="F26" s="264">
        <v>8194</v>
      </c>
      <c r="G26" s="264">
        <v>6884</v>
      </c>
      <c r="H26" s="264">
        <v>8760</v>
      </c>
      <c r="I26" s="264">
        <v>3100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>
        <v>127</v>
      </c>
      <c r="G27" s="264">
        <v>171</v>
      </c>
      <c r="H27" s="264">
        <v>1119</v>
      </c>
      <c r="I27" s="264">
        <v>14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421200</v>
      </c>
      <c r="F30" s="301">
        <v>566646</v>
      </c>
      <c r="G30" s="301">
        <v>341382</v>
      </c>
      <c r="H30" s="301">
        <v>359669</v>
      </c>
      <c r="I30" s="301">
        <v>490848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240</v>
      </c>
      <c r="F31" s="301">
        <v>55340</v>
      </c>
      <c r="G31" s="301">
        <v>115240</v>
      </c>
      <c r="H31" s="301">
        <v>117085</v>
      </c>
      <c r="I31" s="301">
        <v>262653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>
        <v>55100</v>
      </c>
      <c r="G33" s="264">
        <v>47300</v>
      </c>
      <c r="H33" s="264">
        <v>47300</v>
      </c>
      <c r="I33" s="264">
        <v>17300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240</v>
      </c>
      <c r="F37" s="264">
        <v>240</v>
      </c>
      <c r="G37" s="264">
        <v>67940</v>
      </c>
      <c r="H37" s="264">
        <v>69785</v>
      </c>
      <c r="I37" s="264">
        <v>249853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>
        <v>-4500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13900</v>
      </c>
      <c r="F39" s="301">
        <v>11815</v>
      </c>
      <c r="G39" s="301">
        <v>8414</v>
      </c>
      <c r="H39" s="301">
        <v>10313</v>
      </c>
      <c r="I39" s="301">
        <v>11568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11939</v>
      </c>
      <c r="F40" s="264">
        <v>9862</v>
      </c>
      <c r="G40" s="264">
        <v>6466</v>
      </c>
      <c r="H40" s="264">
        <v>8365</v>
      </c>
      <c r="I40" s="264">
        <v>9476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1985</v>
      </c>
      <c r="F41" s="264">
        <v>1985</v>
      </c>
      <c r="G41" s="264">
        <v>1985</v>
      </c>
      <c r="H41" s="264">
        <v>1985</v>
      </c>
      <c r="I41" s="264">
        <v>2160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-24</v>
      </c>
      <c r="F42" s="264">
        <v>-31</v>
      </c>
      <c r="G42" s="264">
        <v>-37</v>
      </c>
      <c r="H42" s="264">
        <v>-37</v>
      </c>
      <c r="I42" s="264">
        <v>-68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1961</v>
      </c>
      <c r="F46" s="264">
        <v>1953</v>
      </c>
      <c r="G46" s="264">
        <v>1948</v>
      </c>
      <c r="H46" s="264">
        <v>1948</v>
      </c>
      <c r="I46" s="264">
        <v>2092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129136</v>
      </c>
      <c r="F49" s="301">
        <v>126349</v>
      </c>
      <c r="G49" s="301">
        <v>123562</v>
      </c>
      <c r="H49" s="301">
        <v>120775</v>
      </c>
      <c r="I49" s="301">
        <v>117988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133781</v>
      </c>
      <c r="F50" s="264">
        <v>133781</v>
      </c>
      <c r="G50" s="264">
        <v>133781</v>
      </c>
      <c r="H50" s="264">
        <v>133781</v>
      </c>
      <c r="I50" s="264">
        <v>133781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-4645</v>
      </c>
      <c r="F51" s="264">
        <v>-7432</v>
      </c>
      <c r="G51" s="264">
        <v>-10219</v>
      </c>
      <c r="H51" s="264">
        <v>-13007</v>
      </c>
      <c r="I51" s="264">
        <v>-15794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7945</v>
      </c>
      <c r="F52" s="301">
        <v>7627</v>
      </c>
      <c r="G52" s="301">
        <v>8811</v>
      </c>
      <c r="H52" s="301">
        <v>3190</v>
      </c>
      <c r="I52" s="301">
        <v>6815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7945</v>
      </c>
      <c r="F54" s="264">
        <v>7627</v>
      </c>
      <c r="G54" s="264">
        <v>8811</v>
      </c>
      <c r="H54" s="264">
        <v>3190</v>
      </c>
      <c r="I54" s="264">
        <v>6815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254570</v>
      </c>
      <c r="F55" s="301">
        <v>350269</v>
      </c>
      <c r="G55" s="301">
        <v>72714</v>
      </c>
      <c r="H55" s="301">
        <v>96172</v>
      </c>
      <c r="I55" s="301">
        <v>79796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251345</v>
      </c>
      <c r="F57" s="264">
        <v>290846</v>
      </c>
      <c r="G57" s="264">
        <v>61489</v>
      </c>
      <c r="H57" s="264">
        <v>80980</v>
      </c>
      <c r="I57" s="264">
        <v>60496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3225</v>
      </c>
      <c r="F58" s="264">
        <v>59423</v>
      </c>
      <c r="G58" s="264">
        <v>3225</v>
      </c>
      <c r="H58" s="264">
        <v>3225</v>
      </c>
      <c r="I58" s="264">
        <v>7138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>
        <v>8000</v>
      </c>
      <c r="H60" s="264">
        <v>11968</v>
      </c>
      <c r="I60" s="264">
        <v>12161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15409</v>
      </c>
      <c r="F61" s="301">
        <v>15245</v>
      </c>
      <c r="G61" s="301">
        <v>12642</v>
      </c>
      <c r="H61" s="301">
        <v>12134</v>
      </c>
      <c r="I61" s="301">
        <v>12029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15409</v>
      </c>
      <c r="F62" s="264">
        <v>15245</v>
      </c>
      <c r="G62" s="264">
        <v>12642</v>
      </c>
      <c r="H62" s="264">
        <v>11109</v>
      </c>
      <c r="I62" s="264">
        <v>10003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>
        <v>1025</v>
      </c>
      <c r="I63" s="264">
        <v>2026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1966352</v>
      </c>
      <c r="F67" s="301">
        <v>2094544</v>
      </c>
      <c r="G67" s="301">
        <v>1956899</v>
      </c>
      <c r="H67" s="301">
        <v>1998571</v>
      </c>
      <c r="I67" s="301">
        <v>1999085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1296841</v>
      </c>
      <c r="F68" s="301">
        <v>1401464</v>
      </c>
      <c r="G68" s="301">
        <v>1211158</v>
      </c>
      <c r="H68" s="301">
        <v>1300969</v>
      </c>
      <c r="I68" s="301">
        <v>1119067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1074970</v>
      </c>
      <c r="F69" s="301">
        <v>1202645</v>
      </c>
      <c r="G69" s="301">
        <v>987879</v>
      </c>
      <c r="H69" s="301">
        <v>1040397</v>
      </c>
      <c r="I69" s="301">
        <v>867950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90109</v>
      </c>
      <c r="F70" s="264">
        <v>50471</v>
      </c>
      <c r="G70" s="264">
        <v>35720</v>
      </c>
      <c r="H70" s="264">
        <v>11900</v>
      </c>
      <c r="I70" s="264">
        <v>9556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254683</v>
      </c>
      <c r="F71" s="264">
        <v>315620</v>
      </c>
      <c r="G71" s="264">
        <v>385008</v>
      </c>
      <c r="H71" s="264">
        <v>388557</v>
      </c>
      <c r="I71" s="264">
        <v>26014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33731</v>
      </c>
      <c r="F72" s="264">
        <v>27014</v>
      </c>
      <c r="G72" s="264">
        <v>21671</v>
      </c>
      <c r="H72" s="264">
        <v>23428</v>
      </c>
      <c r="I72" s="264">
        <v>103559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6008</v>
      </c>
      <c r="F73" s="264">
        <v>5018</v>
      </c>
      <c r="G73" s="264">
        <v>6847</v>
      </c>
      <c r="H73" s="264">
        <v>3877</v>
      </c>
      <c r="I73" s="264">
        <v>6561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334866</v>
      </c>
      <c r="F74" s="264">
        <v>267894</v>
      </c>
      <c r="G74" s="264">
        <v>243436</v>
      </c>
      <c r="H74" s="264">
        <v>258825</v>
      </c>
      <c r="I74" s="264">
        <v>233749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/>
      <c r="H77" s="264">
        <v>34</v>
      </c>
      <c r="I77" s="264">
        <v>24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209452</v>
      </c>
      <c r="F78" s="264">
        <v>268014</v>
      </c>
      <c r="G78" s="264">
        <v>56243</v>
      </c>
      <c r="H78" s="264">
        <v>54858</v>
      </c>
      <c r="I78" s="264">
        <v>214327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143373</v>
      </c>
      <c r="F79" s="264">
        <v>266105</v>
      </c>
      <c r="G79" s="264">
        <v>235352</v>
      </c>
      <c r="H79" s="264">
        <v>290626</v>
      </c>
      <c r="I79" s="264">
        <v>267212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2748</v>
      </c>
      <c r="F81" s="264">
        <v>2509</v>
      </c>
      <c r="G81" s="264">
        <v>3601</v>
      </c>
      <c r="H81" s="264">
        <v>8292</v>
      </c>
      <c r="I81" s="264">
        <v>6948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221870</v>
      </c>
      <c r="F84" s="301">
        <v>198820</v>
      </c>
      <c r="G84" s="301">
        <v>223279</v>
      </c>
      <c r="H84" s="301">
        <v>260571</v>
      </c>
      <c r="I84" s="301">
        <v>251116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149549</v>
      </c>
      <c r="F90" s="264">
        <v>150253</v>
      </c>
      <c r="G90" s="264">
        <v>198117</v>
      </c>
      <c r="H90" s="264">
        <v>180110</v>
      </c>
      <c r="I90" s="264">
        <v>175321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/>
      <c r="F91" s="264">
        <v>246</v>
      </c>
      <c r="G91" s="264">
        <v>245</v>
      </c>
      <c r="H91" s="264">
        <v>19280</v>
      </c>
      <c r="I91" s="264">
        <v>29302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72000</v>
      </c>
      <c r="F92" s="264">
        <v>48000</v>
      </c>
      <c r="G92" s="264">
        <v>24000</v>
      </c>
      <c r="H92" s="264">
        <v>60000</v>
      </c>
      <c r="I92" s="264">
        <v>45000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321</v>
      </c>
      <c r="F95" s="264">
        <v>321</v>
      </c>
      <c r="G95" s="264">
        <v>917</v>
      </c>
      <c r="H95" s="264">
        <v>1182</v>
      </c>
      <c r="I95" s="264">
        <v>1493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669512</v>
      </c>
      <c r="F98" s="301">
        <v>693079</v>
      </c>
      <c r="G98" s="301">
        <v>745741</v>
      </c>
      <c r="H98" s="301">
        <v>697602</v>
      </c>
      <c r="I98" s="301">
        <v>880018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669335</v>
      </c>
      <c r="F99" s="301">
        <v>692902</v>
      </c>
      <c r="G99" s="301">
        <v>745564</v>
      </c>
      <c r="H99" s="301">
        <v>697425</v>
      </c>
      <c r="I99" s="301">
        <v>879841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455399</v>
      </c>
      <c r="F100" s="264">
        <v>455399</v>
      </c>
      <c r="G100" s="264">
        <v>600000</v>
      </c>
      <c r="H100" s="264">
        <v>600000</v>
      </c>
      <c r="I100" s="264">
        <v>600000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455399</v>
      </c>
      <c r="F101" s="264">
        <v>455399</v>
      </c>
      <c r="G101" s="264">
        <v>600000</v>
      </c>
      <c r="H101" s="264">
        <v>600000</v>
      </c>
      <c r="I101" s="264">
        <v>600000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2</v>
      </c>
      <c r="F103" s="264">
        <v>2</v>
      </c>
      <c r="G103" s="264">
        <v>2</v>
      </c>
      <c r="H103" s="264">
        <v>2</v>
      </c>
      <c r="I103" s="264">
        <v>2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2101</v>
      </c>
      <c r="F109" s="264">
        <v>2101</v>
      </c>
      <c r="G109" s="264">
        <v>2101</v>
      </c>
      <c r="H109" s="264">
        <v>2101</v>
      </c>
      <c r="I109" s="264">
        <v>2101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194149</v>
      </c>
      <c r="F112" s="264">
        <v>214627</v>
      </c>
      <c r="G112" s="264">
        <v>122521</v>
      </c>
      <c r="H112" s="264">
        <v>59467</v>
      </c>
      <c r="I112" s="264">
        <v>240498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68034</v>
      </c>
      <c r="F113" s="264">
        <v>125576</v>
      </c>
      <c r="G113" s="264">
        <v>20656</v>
      </c>
      <c r="H113" s="264">
        <v>24651</v>
      </c>
      <c r="I113" s="264">
        <v>25119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126116</v>
      </c>
      <c r="F114" s="264">
        <v>89051</v>
      </c>
      <c r="G114" s="264">
        <v>101865</v>
      </c>
      <c r="H114" s="264">
        <v>34816</v>
      </c>
      <c r="I114" s="264">
        <v>215379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17683</v>
      </c>
      <c r="F115" s="264">
        <v>20773</v>
      </c>
      <c r="G115" s="264">
        <v>20940</v>
      </c>
      <c r="H115" s="264">
        <v>35855</v>
      </c>
      <c r="I115" s="264">
        <v>37240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177</v>
      </c>
      <c r="F116" s="301">
        <v>177</v>
      </c>
      <c r="G116" s="301">
        <v>177</v>
      </c>
      <c r="H116" s="301">
        <v>177</v>
      </c>
      <c r="I116" s="301">
        <v>177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177</v>
      </c>
      <c r="F117" s="264">
        <v>177</v>
      </c>
      <c r="G117" s="264">
        <v>177</v>
      </c>
      <c r="H117" s="264">
        <v>177</v>
      </c>
      <c r="I117" s="264">
        <v>177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1966352</v>
      </c>
      <c r="F119" s="301">
        <v>2094544</v>
      </c>
      <c r="G119" s="301">
        <v>1956899</v>
      </c>
      <c r="H119" s="301">
        <v>1998571</v>
      </c>
      <c r="I119" s="301">
        <v>1999085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376436</v>
      </c>
      <c r="F3" s="264">
        <v>122249</v>
      </c>
      <c r="G3" s="264">
        <v>80544</v>
      </c>
      <c r="H3" s="264">
        <v>172807</v>
      </c>
      <c r="I3" s="264">
        <v>655760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>
        <v>926</v>
      </c>
      <c r="G4" s="264">
        <v>3897</v>
      </c>
      <c r="H4" s="264"/>
      <c r="I4" s="264">
        <v>1323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376436</v>
      </c>
      <c r="F5" s="301">
        <v>121323</v>
      </c>
      <c r="G5" s="301">
        <v>76647</v>
      </c>
      <c r="H5" s="301">
        <v>172807</v>
      </c>
      <c r="I5" s="301">
        <v>654438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280431</v>
      </c>
      <c r="F6" s="264">
        <v>69967</v>
      </c>
      <c r="G6" s="264">
        <v>43036</v>
      </c>
      <c r="H6" s="264">
        <v>52677</v>
      </c>
      <c r="I6" s="264">
        <v>318534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96005</v>
      </c>
      <c r="F7" s="301">
        <v>51356</v>
      </c>
      <c r="G7" s="301">
        <v>33611</v>
      </c>
      <c r="H7" s="301">
        <v>120130</v>
      </c>
      <c r="I7" s="301">
        <v>335904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136012</v>
      </c>
      <c r="F8" s="264">
        <v>121785</v>
      </c>
      <c r="G8" s="264">
        <v>153140</v>
      </c>
      <c r="H8" s="264">
        <v>7530</v>
      </c>
      <c r="I8" s="264">
        <v>64205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21637</v>
      </c>
      <c r="F9" s="264">
        <v>10124</v>
      </c>
      <c r="G9" s="264">
        <v>19000</v>
      </c>
      <c r="H9" s="264">
        <v>23274</v>
      </c>
      <c r="I9" s="264">
        <v>26909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16337</v>
      </c>
      <c r="F10" s="264">
        <v>10118</v>
      </c>
      <c r="G10" s="264">
        <v>18949</v>
      </c>
      <c r="H10" s="264">
        <v>23274</v>
      </c>
      <c r="I10" s="264">
        <v>26142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175</v>
      </c>
      <c r="F11" s="264">
        <v>-1162</v>
      </c>
      <c r="G11" s="264">
        <v>-1773</v>
      </c>
      <c r="H11" s="264">
        <v>-809</v>
      </c>
      <c r="I11" s="264">
        <v>-1095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1988</v>
      </c>
      <c r="F12" s="264">
        <v>1716</v>
      </c>
      <c r="G12" s="264">
        <v>660</v>
      </c>
      <c r="H12" s="264"/>
      <c r="I12" s="264">
        <v>418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44090</v>
      </c>
      <c r="F13" s="264">
        <v>42861</v>
      </c>
      <c r="G13" s="264">
        <v>39825</v>
      </c>
      <c r="H13" s="264">
        <v>37005</v>
      </c>
      <c r="I13" s="264">
        <v>108288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164477</v>
      </c>
      <c r="F14" s="301">
        <v>117278</v>
      </c>
      <c r="G14" s="301">
        <v>125493</v>
      </c>
      <c r="H14" s="301">
        <v>66573</v>
      </c>
      <c r="I14" s="301">
        <v>263398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3483</v>
      </c>
      <c r="F15" s="264">
        <v>980</v>
      </c>
      <c r="G15" s="264">
        <v>5302</v>
      </c>
      <c r="H15" s="264">
        <v>733</v>
      </c>
      <c r="I15" s="264">
        <v>1438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4077</v>
      </c>
      <c r="F16" s="264">
        <v>2148</v>
      </c>
      <c r="G16" s="264">
        <v>4878</v>
      </c>
      <c r="H16" s="264">
        <v>1234</v>
      </c>
      <c r="I16" s="264">
        <v>2033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-594</v>
      </c>
      <c r="F17" s="301">
        <v>-1169</v>
      </c>
      <c r="G17" s="301">
        <v>424</v>
      </c>
      <c r="H17" s="301">
        <v>-502</v>
      </c>
      <c r="I17" s="301">
        <v>-596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163883</v>
      </c>
      <c r="F18" s="301">
        <v>116109</v>
      </c>
      <c r="G18" s="301">
        <v>125918</v>
      </c>
      <c r="H18" s="301">
        <v>66071</v>
      </c>
      <c r="I18" s="301">
        <v>262803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35126</v>
      </c>
      <c r="F19" s="264">
        <v>26074</v>
      </c>
      <c r="G19" s="264">
        <v>23542</v>
      </c>
      <c r="H19" s="264">
        <v>20123</v>
      </c>
      <c r="I19" s="264">
        <v>47516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-72</v>
      </c>
      <c r="F20" s="264">
        <v>0</v>
      </c>
      <c r="G20" s="264">
        <v>595</v>
      </c>
      <c r="H20" s="264">
        <v>-760</v>
      </c>
      <c r="I20" s="264">
        <v>-690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128829</v>
      </c>
      <c r="F21" s="301">
        <v>90034</v>
      </c>
      <c r="G21" s="301">
        <v>101781</v>
      </c>
      <c r="H21" s="301">
        <v>46708</v>
      </c>
      <c r="I21" s="301">
        <v>215976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126116</v>
      </c>
      <c r="F22" s="264">
        <v>89051</v>
      </c>
      <c r="G22" s="264">
        <v>101865</v>
      </c>
      <c r="H22" s="264">
        <v>34816</v>
      </c>
      <c r="I22" s="264">
        <v>215379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2713</v>
      </c>
      <c r="F23" s="264">
        <v>983</v>
      </c>
      <c r="G23" s="264">
        <v>-84</v>
      </c>
      <c r="H23" s="264">
        <v>11892</v>
      </c>
      <c r="I23" s="264">
        <v>597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2769</v>
      </c>
      <c r="F24" s="264">
        <v>1955</v>
      </c>
      <c r="G24" s="264">
        <v>1698</v>
      </c>
      <c r="H24" s="264">
        <v>580</v>
      </c>
      <c r="I24" s="264">
        <v>3590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2769</v>
      </c>
      <c r="F25" s="264">
        <v>1955</v>
      </c>
      <c r="G25" s="264">
        <v>1698</v>
      </c>
      <c r="H25" s="264">
        <v>580</v>
      </c>
      <c r="I25" s="264">
        <v>3590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