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D3" i="10"/>
  <c r="E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G27" i="2" s="1"/>
  <c r="F12" i="8"/>
  <c r="E12" i="8"/>
  <c r="D12" i="8"/>
  <c r="Q11" i="8"/>
  <c r="P11" i="8"/>
  <c r="O11" i="8"/>
  <c r="J11" i="8"/>
  <c r="I11" i="8"/>
  <c r="H11" i="8"/>
  <c r="G11" i="8"/>
  <c r="F11" i="8"/>
  <c r="E11" i="8"/>
  <c r="E28" i="2" s="1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E5" i="8"/>
  <c r="D5" i="8"/>
  <c r="D4" i="8" s="1"/>
  <c r="C5" i="8"/>
  <c r="C4" i="8" s="1"/>
  <c r="H4" i="8"/>
  <c r="F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M74" i="6"/>
  <c r="L74" i="6"/>
  <c r="L69" i="6" s="1"/>
  <c r="L68" i="6" s="1"/>
  <c r="K74" i="6"/>
  <c r="J74" i="6"/>
  <c r="J69" i="6" s="1"/>
  <c r="J68" i="6" s="1"/>
  <c r="J78" i="6" s="1"/>
  <c r="I74" i="6"/>
  <c r="I69" i="6" s="1"/>
  <c r="I68" i="6" s="1"/>
  <c r="I78" i="6" s="1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N68" i="6" s="1"/>
  <c r="N78" i="6" s="1"/>
  <c r="M69" i="6"/>
  <c r="K69" i="6"/>
  <c r="H69" i="6"/>
  <c r="G69" i="6"/>
  <c r="G68" i="6" s="1"/>
  <c r="G78" i="6" s="1"/>
  <c r="M68" i="6"/>
  <c r="K68" i="6"/>
  <c r="K78" i="6" s="1"/>
  <c r="H68" i="6"/>
  <c r="N62" i="6"/>
  <c r="N50" i="6" s="1"/>
  <c r="M62" i="6"/>
  <c r="L62" i="6"/>
  <c r="L50" i="6" s="1"/>
  <c r="K62" i="6"/>
  <c r="K50" i="6" s="1"/>
  <c r="J62" i="6"/>
  <c r="I62" i="6"/>
  <c r="I50" i="6" s="1"/>
  <c r="H62" i="6"/>
  <c r="G62" i="6"/>
  <c r="F62" i="6"/>
  <c r="F50" i="6" s="1"/>
  <c r="E62" i="6"/>
  <c r="D62" i="6"/>
  <c r="C62" i="6"/>
  <c r="C50" i="6" s="1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M50" i="6" s="1"/>
  <c r="L51" i="6"/>
  <c r="K51" i="6"/>
  <c r="J51" i="6"/>
  <c r="I51" i="6"/>
  <c r="H51" i="6"/>
  <c r="H50" i="6" s="1"/>
  <c r="G51" i="6"/>
  <c r="F51" i="6"/>
  <c r="E51" i="6"/>
  <c r="D51" i="6"/>
  <c r="C51" i="6"/>
  <c r="J50" i="6"/>
  <c r="G50" i="6"/>
  <c r="E50" i="6"/>
  <c r="D50" i="6"/>
  <c r="M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K35" i="6"/>
  <c r="J35" i="6"/>
  <c r="I35" i="6"/>
  <c r="I31" i="6" s="1"/>
  <c r="H35" i="6"/>
  <c r="G35" i="6"/>
  <c r="N32" i="6"/>
  <c r="N31" i="6" s="1"/>
  <c r="M32" i="6"/>
  <c r="L32" i="6"/>
  <c r="K32" i="6"/>
  <c r="J32" i="6"/>
  <c r="J31" i="6" s="1"/>
  <c r="J24" i="6" s="1"/>
  <c r="J48" i="6" s="1"/>
  <c r="J79" i="6" s="1"/>
  <c r="I32" i="6"/>
  <c r="H32" i="6"/>
  <c r="H31" i="6" s="1"/>
  <c r="H24" i="6" s="1"/>
  <c r="H48" i="6" s="1"/>
  <c r="G32" i="6"/>
  <c r="M31" i="6"/>
  <c r="L31" i="6"/>
  <c r="L24" i="6" s="1"/>
  <c r="K31" i="6"/>
  <c r="K24" i="6" s="1"/>
  <c r="G31" i="6"/>
  <c r="F31" i="6"/>
  <c r="F24" i="6" s="1"/>
  <c r="F48" i="6" s="1"/>
  <c r="E31" i="6"/>
  <c r="E24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M24" i="6" s="1"/>
  <c r="L25" i="6"/>
  <c r="K25" i="6"/>
  <c r="J25" i="6"/>
  <c r="I25" i="6"/>
  <c r="I24" i="6" s="1"/>
  <c r="H25" i="6"/>
  <c r="G25" i="6"/>
  <c r="G24" i="6" s="1"/>
  <c r="G48" i="6" s="1"/>
  <c r="G79" i="6" s="1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K2" i="6"/>
  <c r="L2" i="6" s="1"/>
  <c r="M2" i="6" s="1"/>
  <c r="N2" i="6" s="1"/>
  <c r="D2" i="6"/>
  <c r="E2" i="6" s="1"/>
  <c r="F2" i="6" s="1"/>
  <c r="G2" i="6" s="1"/>
  <c r="H2" i="6" s="1"/>
  <c r="I2" i="6" s="1"/>
  <c r="J2" i="6" s="1"/>
  <c r="H18" i="4"/>
  <c r="H19" i="4" s="1"/>
  <c r="G18" i="4"/>
  <c r="G19" i="4" s="1"/>
  <c r="G12" i="4"/>
  <c r="G9" i="4"/>
  <c r="H9" i="4" s="1"/>
  <c r="I9" i="4" s="1"/>
  <c r="I18" i="4" s="1"/>
  <c r="I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X60" i="2" s="1"/>
  <c r="H66" i="2"/>
  <c r="G66" i="2"/>
  <c r="F66" i="2"/>
  <c r="E66" i="2"/>
  <c r="D66" i="2"/>
  <c r="C66" i="2"/>
  <c r="M65" i="2"/>
  <c r="J65" i="2"/>
  <c r="I65" i="2"/>
  <c r="H65" i="2"/>
  <c r="G65" i="2"/>
  <c r="F65" i="2"/>
  <c r="E65" i="2"/>
  <c r="D65" i="2"/>
  <c r="C65" i="2"/>
  <c r="I63" i="2"/>
  <c r="D63" i="2"/>
  <c r="J61" i="2"/>
  <c r="I61" i="2"/>
  <c r="H61" i="2"/>
  <c r="G61" i="2"/>
  <c r="F61" i="2"/>
  <c r="F63" i="2" s="1"/>
  <c r="E61" i="2"/>
  <c r="D61" i="2"/>
  <c r="C61" i="2"/>
  <c r="C63" i="2" s="1"/>
  <c r="M60" i="2"/>
  <c r="L60" i="2"/>
  <c r="K60" i="2"/>
  <c r="J60" i="2"/>
  <c r="I60" i="2"/>
  <c r="H60" i="2"/>
  <c r="G60" i="2"/>
  <c r="F60" i="2"/>
  <c r="E60" i="2"/>
  <c r="D60" i="2"/>
  <c r="C60" i="2"/>
  <c r="S59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R50" i="2" s="1"/>
  <c r="Z55" i="2"/>
  <c r="X55" i="2"/>
  <c r="W55" i="2"/>
  <c r="J55" i="2"/>
  <c r="I55" i="2"/>
  <c r="H55" i="2"/>
  <c r="W50" i="2" s="1"/>
  <c r="G55" i="2"/>
  <c r="F55" i="2"/>
  <c r="E55" i="2"/>
  <c r="T50" i="2" s="1"/>
  <c r="D55" i="2"/>
  <c r="S50" i="2" s="1"/>
  <c r="C55" i="2"/>
  <c r="AB54" i="2"/>
  <c r="AA54" i="2"/>
  <c r="Z54" i="2"/>
  <c r="U54" i="2"/>
  <c r="R54" i="2"/>
  <c r="J54" i="2"/>
  <c r="I54" i="2"/>
  <c r="H54" i="2"/>
  <c r="H64" i="2" s="1"/>
  <c r="G54" i="2"/>
  <c r="F54" i="2"/>
  <c r="E54" i="2"/>
  <c r="D54" i="2"/>
  <c r="C54" i="2"/>
  <c r="AB53" i="2"/>
  <c r="J53" i="2"/>
  <c r="I53" i="2"/>
  <c r="I64" i="2" s="1"/>
  <c r="H53" i="2"/>
  <c r="G53" i="2"/>
  <c r="F53" i="2"/>
  <c r="U49" i="2" s="1"/>
  <c r="E53" i="2"/>
  <c r="D53" i="2"/>
  <c r="C53" i="2"/>
  <c r="Z52" i="2"/>
  <c r="D51" i="2"/>
  <c r="AB50" i="2"/>
  <c r="Z50" i="2"/>
  <c r="J50" i="2"/>
  <c r="I50" i="2"/>
  <c r="H50" i="2"/>
  <c r="G50" i="2"/>
  <c r="F50" i="2"/>
  <c r="E50" i="2"/>
  <c r="D50" i="2"/>
  <c r="C50" i="2"/>
  <c r="J49" i="2"/>
  <c r="I49" i="2"/>
  <c r="X53" i="2" s="1"/>
  <c r="H49" i="2"/>
  <c r="G49" i="2"/>
  <c r="F49" i="2"/>
  <c r="E49" i="2"/>
  <c r="D49" i="2"/>
  <c r="C49" i="2"/>
  <c r="X48" i="2"/>
  <c r="T48" i="2"/>
  <c r="J48" i="2"/>
  <c r="I48" i="2"/>
  <c r="H48" i="2"/>
  <c r="G48" i="2"/>
  <c r="F48" i="2"/>
  <c r="E48" i="2"/>
  <c r="D48" i="2"/>
  <c r="C48" i="2"/>
  <c r="AB47" i="2"/>
  <c r="AA47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V51" i="2" s="1"/>
  <c r="F45" i="2"/>
  <c r="E45" i="2"/>
  <c r="D45" i="2"/>
  <c r="C45" i="2"/>
  <c r="R51" i="2" s="1"/>
  <c r="U44" i="2"/>
  <c r="J44" i="2"/>
  <c r="I44" i="2"/>
  <c r="H44" i="2"/>
  <c r="G44" i="2"/>
  <c r="V48" i="2" s="1"/>
  <c r="F44" i="2"/>
  <c r="U48" i="2" s="1"/>
  <c r="E44" i="2"/>
  <c r="D44" i="2"/>
  <c r="S48" i="2" s="1"/>
  <c r="C44" i="2"/>
  <c r="AB43" i="2"/>
  <c r="X43" i="2"/>
  <c r="U43" i="2"/>
  <c r="J43" i="2"/>
  <c r="I43" i="2"/>
  <c r="X47" i="2" s="1"/>
  <c r="H43" i="2"/>
  <c r="W52" i="2" s="1"/>
  <c r="G43" i="2"/>
  <c r="F43" i="2"/>
  <c r="E43" i="2"/>
  <c r="T52" i="2" s="1"/>
  <c r="D43" i="2"/>
  <c r="C43" i="2"/>
  <c r="J42" i="2"/>
  <c r="I42" i="2"/>
  <c r="I51" i="2" s="1"/>
  <c r="I82" i="2" s="1"/>
  <c r="H42" i="2"/>
  <c r="G42" i="2"/>
  <c r="G51" i="2" s="1"/>
  <c r="F42" i="2"/>
  <c r="F51" i="2" s="1"/>
  <c r="E42" i="2"/>
  <c r="E51" i="2" s="1"/>
  <c r="D42" i="2"/>
  <c r="C42" i="2"/>
  <c r="Z40" i="2"/>
  <c r="M40" i="2"/>
  <c r="AB18" i="2" s="1"/>
  <c r="AB40" i="2" s="1"/>
  <c r="L40" i="2"/>
  <c r="K40" i="2"/>
  <c r="J40" i="2"/>
  <c r="Y18" i="2" s="1"/>
  <c r="Y40" i="2" s="1"/>
  <c r="I40" i="2"/>
  <c r="X18" i="2" s="1"/>
  <c r="X40" i="2" s="1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D28" i="2"/>
  <c r="C28" i="2"/>
  <c r="Y27" i="2"/>
  <c r="Y54" i="2" s="1"/>
  <c r="X27" i="2"/>
  <c r="W27" i="2"/>
  <c r="W54" i="2" s="1"/>
  <c r="V27" i="2"/>
  <c r="U27" i="2"/>
  <c r="T27" i="2"/>
  <c r="T55" i="2" s="1"/>
  <c r="S27" i="2"/>
  <c r="R27" i="2"/>
  <c r="J27" i="2"/>
  <c r="I27" i="2"/>
  <c r="H27" i="2"/>
  <c r="F27" i="2"/>
  <c r="E27" i="2"/>
  <c r="D27" i="2"/>
  <c r="C27" i="2"/>
  <c r="J26" i="2"/>
  <c r="I26" i="2"/>
  <c r="H26" i="2"/>
  <c r="G26" i="2"/>
  <c r="F26" i="2"/>
  <c r="E26" i="2"/>
  <c r="D26" i="2"/>
  <c r="C26" i="2"/>
  <c r="I25" i="2"/>
  <c r="F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I22" i="2"/>
  <c r="X44" i="2" s="1"/>
  <c r="G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I21" i="2"/>
  <c r="H21" i="2"/>
  <c r="H22" i="2" s="1"/>
  <c r="W44" i="2" s="1"/>
  <c r="G21" i="2"/>
  <c r="F21" i="2"/>
  <c r="U51" i="2" s="1"/>
  <c r="E21" i="2"/>
  <c r="T51" i="2" s="1"/>
  <c r="D21" i="2"/>
  <c r="S51" i="2" s="1"/>
  <c r="C21" i="2"/>
  <c r="M20" i="2"/>
  <c r="M21" i="2" s="1"/>
  <c r="L20" i="2"/>
  <c r="L21" i="2" s="1"/>
  <c r="K20" i="2"/>
  <c r="Z53" i="2" s="1"/>
  <c r="J20" i="2"/>
  <c r="I20" i="2"/>
  <c r="H20" i="2"/>
  <c r="G20" i="2"/>
  <c r="F20" i="2"/>
  <c r="U53" i="2" s="1"/>
  <c r="E20" i="2"/>
  <c r="D20" i="2"/>
  <c r="C20" i="2"/>
  <c r="AA18" i="2"/>
  <c r="AA40" i="2" s="1"/>
  <c r="Z18" i="2"/>
  <c r="W18" i="2"/>
  <c r="W40" i="2" s="1"/>
  <c r="T18" i="2"/>
  <c r="T40" i="2" s="1"/>
  <c r="D18" i="2"/>
  <c r="C14" i="2"/>
  <c r="J54" i="1"/>
  <c r="F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54" i="1" s="1"/>
  <c r="C49" i="1"/>
  <c r="G48" i="1"/>
  <c r="E48" i="1"/>
  <c r="D48" i="1"/>
  <c r="J47" i="1"/>
  <c r="I47" i="1"/>
  <c r="H47" i="1"/>
  <c r="G47" i="1"/>
  <c r="F47" i="1"/>
  <c r="E47" i="1"/>
  <c r="D47" i="1"/>
  <c r="C47" i="1"/>
  <c r="J46" i="1"/>
  <c r="J48" i="1" s="1"/>
  <c r="I46" i="1"/>
  <c r="H46" i="1"/>
  <c r="H48" i="1" s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S41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D49" i="1" s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T35" i="1"/>
  <c r="P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P30" i="1"/>
  <c r="J30" i="1"/>
  <c r="U38" i="1" s="1"/>
  <c r="I30" i="1"/>
  <c r="T38" i="1" s="1"/>
  <c r="T39" i="1" s="1"/>
  <c r="H30" i="1"/>
  <c r="S38" i="1" s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F21" i="3" s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H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F16" i="3" s="1"/>
  <c r="E16" i="1"/>
  <c r="D16" i="1"/>
  <c r="C16" i="1"/>
  <c r="C16" i="3" s="1"/>
  <c r="U14" i="1"/>
  <c r="U42" i="1" s="1"/>
  <c r="T14" i="1"/>
  <c r="S14" i="1"/>
  <c r="R14" i="1"/>
  <c r="R42" i="1" s="1"/>
  <c r="Q14" i="1"/>
  <c r="Q42" i="1" s="1"/>
  <c r="P14" i="1"/>
  <c r="P41" i="1" s="1"/>
  <c r="O14" i="1"/>
  <c r="O41" i="1" s="1"/>
  <c r="N14" i="1"/>
  <c r="N41" i="1" s="1"/>
  <c r="J14" i="1"/>
  <c r="I14" i="1"/>
  <c r="I14" i="3" s="1"/>
  <c r="H14" i="1"/>
  <c r="G14" i="1"/>
  <c r="F14" i="1"/>
  <c r="F14" i="3" s="1"/>
  <c r="E14" i="1"/>
  <c r="D14" i="1"/>
  <c r="C14" i="1"/>
  <c r="C14" i="3" s="1"/>
  <c r="J13" i="1"/>
  <c r="I13" i="1"/>
  <c r="H13" i="1"/>
  <c r="G13" i="1"/>
  <c r="F13" i="1"/>
  <c r="F13" i="3" s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E10" i="3" s="1"/>
  <c r="D10" i="1"/>
  <c r="C10" i="1"/>
  <c r="U9" i="1"/>
  <c r="T9" i="1"/>
  <c r="S9" i="1"/>
  <c r="R9" i="1"/>
  <c r="Q9" i="1"/>
  <c r="P9" i="1"/>
  <c r="O9" i="1"/>
  <c r="N9" i="1"/>
  <c r="J8" i="1"/>
  <c r="I8" i="1"/>
  <c r="H8" i="1"/>
  <c r="G8" i="1"/>
  <c r="F8" i="1"/>
  <c r="E8" i="1"/>
  <c r="E8" i="3" s="1"/>
  <c r="D8" i="1"/>
  <c r="D8" i="3" s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G23" i="3" s="1"/>
  <c r="F7" i="1"/>
  <c r="Q40" i="1" s="1"/>
  <c r="E7" i="1"/>
  <c r="D7" i="1"/>
  <c r="D9" i="1" s="1"/>
  <c r="C7" i="1"/>
  <c r="Q5" i="1"/>
  <c r="P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D9" i="3" l="1"/>
  <c r="O74" i="1"/>
  <c r="O75" i="1" s="1"/>
  <c r="O76" i="1" s="1"/>
  <c r="D12" i="1"/>
  <c r="O31" i="1"/>
  <c r="C55" i="1"/>
  <c r="N46" i="1"/>
  <c r="G82" i="2"/>
  <c r="S39" i="1"/>
  <c r="U55" i="1"/>
  <c r="U53" i="1"/>
  <c r="U45" i="1"/>
  <c r="U39" i="1"/>
  <c r="H24" i="3"/>
  <c r="H7" i="3"/>
  <c r="H11" i="3"/>
  <c r="S40" i="1"/>
  <c r="H23" i="3"/>
  <c r="E49" i="1"/>
  <c r="I24" i="3"/>
  <c r="I7" i="3"/>
  <c r="I23" i="3"/>
  <c r="T40" i="1"/>
  <c r="I11" i="3"/>
  <c r="I10" i="3"/>
  <c r="E13" i="3"/>
  <c r="E16" i="3"/>
  <c r="I18" i="1"/>
  <c r="I18" i="3" s="1"/>
  <c r="I22" i="3"/>
  <c r="I29" i="3"/>
  <c r="Q30" i="1"/>
  <c r="O35" i="1"/>
  <c r="G37" i="3"/>
  <c r="I38" i="1"/>
  <c r="F49" i="1"/>
  <c r="Y43" i="2"/>
  <c r="J21" i="2"/>
  <c r="Y48" i="2" s="1"/>
  <c r="I29" i="2"/>
  <c r="I31" i="2" s="1"/>
  <c r="I38" i="2"/>
  <c r="H51" i="2"/>
  <c r="W47" i="2"/>
  <c r="G13" i="4"/>
  <c r="H12" i="4"/>
  <c r="J22" i="3"/>
  <c r="J49" i="1"/>
  <c r="G25" i="2"/>
  <c r="V44" i="2"/>
  <c r="V55" i="2"/>
  <c r="V54" i="2"/>
  <c r="I69" i="2"/>
  <c r="D82" i="2"/>
  <c r="R67" i="2"/>
  <c r="R59" i="2"/>
  <c r="F64" i="2"/>
  <c r="J24" i="3"/>
  <c r="J7" i="3"/>
  <c r="J11" i="3"/>
  <c r="J23" i="3"/>
  <c r="G32" i="3"/>
  <c r="O38" i="1"/>
  <c r="G8" i="3"/>
  <c r="R37" i="1"/>
  <c r="C9" i="1"/>
  <c r="C21" i="3"/>
  <c r="C27" i="1"/>
  <c r="N38" i="1"/>
  <c r="S30" i="1"/>
  <c r="Q35" i="1"/>
  <c r="J36" i="3"/>
  <c r="I37" i="3"/>
  <c r="H49" i="1"/>
  <c r="C46" i="3"/>
  <c r="U46" i="1"/>
  <c r="C48" i="1"/>
  <c r="AA51" i="2"/>
  <c r="AA48" i="2"/>
  <c r="AA49" i="2"/>
  <c r="H68" i="2"/>
  <c r="W60" i="2"/>
  <c r="D16" i="3"/>
  <c r="J38" i="1"/>
  <c r="J34" i="3" s="1"/>
  <c r="R30" i="1"/>
  <c r="G49" i="1"/>
  <c r="H8" i="3"/>
  <c r="H13" i="3"/>
  <c r="D14" i="3"/>
  <c r="S42" i="1"/>
  <c r="H16" i="3"/>
  <c r="D17" i="3"/>
  <c r="D21" i="3"/>
  <c r="D27" i="1"/>
  <c r="T30" i="1"/>
  <c r="I32" i="3"/>
  <c r="R35" i="1"/>
  <c r="O36" i="1"/>
  <c r="I49" i="1"/>
  <c r="Q41" i="1"/>
  <c r="O53" i="1"/>
  <c r="O45" i="1"/>
  <c r="AB49" i="2"/>
  <c r="AB48" i="2"/>
  <c r="X54" i="2"/>
  <c r="R48" i="2"/>
  <c r="W49" i="2"/>
  <c r="H22" i="3"/>
  <c r="I36" i="3"/>
  <c r="G13" i="3"/>
  <c r="G16" i="3"/>
  <c r="T37" i="1"/>
  <c r="I8" i="3"/>
  <c r="T36" i="1"/>
  <c r="E9" i="1"/>
  <c r="I13" i="3"/>
  <c r="E14" i="3"/>
  <c r="T42" i="1"/>
  <c r="I16" i="3"/>
  <c r="E17" i="3"/>
  <c r="E27" i="1"/>
  <c r="P38" i="1"/>
  <c r="P39" i="1" s="1"/>
  <c r="U30" i="1"/>
  <c r="S35" i="1"/>
  <c r="P36" i="1"/>
  <c r="O37" i="1"/>
  <c r="R41" i="1"/>
  <c r="N42" i="1"/>
  <c r="M25" i="2"/>
  <c r="AB44" i="2"/>
  <c r="U67" i="2"/>
  <c r="U59" i="2"/>
  <c r="U68" i="2"/>
  <c r="F8" i="3"/>
  <c r="Q37" i="1"/>
  <c r="J8" i="3"/>
  <c r="U37" i="1"/>
  <c r="U36" i="1"/>
  <c r="J13" i="3"/>
  <c r="Q38" i="1"/>
  <c r="Q39" i="1" s="1"/>
  <c r="F48" i="1"/>
  <c r="R55" i="1"/>
  <c r="R53" i="1"/>
  <c r="S52" i="2"/>
  <c r="S47" i="2"/>
  <c r="W51" i="2"/>
  <c r="J64" i="2"/>
  <c r="J68" i="2" s="1"/>
  <c r="Z49" i="2"/>
  <c r="G81" i="2"/>
  <c r="G63" i="2"/>
  <c r="G80" i="2"/>
  <c r="F9" i="1"/>
  <c r="P37" i="1"/>
  <c r="C10" i="3"/>
  <c r="G14" i="3"/>
  <c r="G17" i="3"/>
  <c r="C18" i="1"/>
  <c r="C18" i="3" s="1"/>
  <c r="G21" i="3"/>
  <c r="C22" i="3"/>
  <c r="G27" i="1"/>
  <c r="C38" i="1"/>
  <c r="C31" i="3" s="1"/>
  <c r="R38" i="1"/>
  <c r="G30" i="3"/>
  <c r="I33" i="3"/>
  <c r="G34" i="3"/>
  <c r="U35" i="1"/>
  <c r="R36" i="1"/>
  <c r="S37" i="1"/>
  <c r="U40" i="1"/>
  <c r="T41" i="1"/>
  <c r="P42" i="1"/>
  <c r="D22" i="2"/>
  <c r="S43" i="2"/>
  <c r="AB51" i="2"/>
  <c r="S53" i="2"/>
  <c r="H78" i="6"/>
  <c r="J18" i="3"/>
  <c r="F27" i="1"/>
  <c r="R5" i="1"/>
  <c r="G9" i="1"/>
  <c r="S5" i="1"/>
  <c r="H9" i="1"/>
  <c r="H14" i="3"/>
  <c r="D15" i="1"/>
  <c r="D15" i="3" s="1"/>
  <c r="H17" i="3"/>
  <c r="D18" i="1"/>
  <c r="D18" i="3" s="1"/>
  <c r="H21" i="3"/>
  <c r="D22" i="3"/>
  <c r="H27" i="1"/>
  <c r="J33" i="3"/>
  <c r="S36" i="1"/>
  <c r="D38" i="1"/>
  <c r="D35" i="3" s="1"/>
  <c r="C41" i="3"/>
  <c r="U41" i="1"/>
  <c r="L65" i="2"/>
  <c r="K65" i="2"/>
  <c r="Z34" i="2"/>
  <c r="C51" i="2"/>
  <c r="W48" i="2"/>
  <c r="V52" i="2"/>
  <c r="Y53" i="2"/>
  <c r="Q24" i="6"/>
  <c r="K48" i="6"/>
  <c r="K79" i="6" s="1"/>
  <c r="H10" i="3"/>
  <c r="Q36" i="1"/>
  <c r="O42" i="1"/>
  <c r="C23" i="3"/>
  <c r="C24" i="3"/>
  <c r="C7" i="3"/>
  <c r="C11" i="3"/>
  <c r="D23" i="3"/>
  <c r="D24" i="3"/>
  <c r="D7" i="3"/>
  <c r="O40" i="1"/>
  <c r="D11" i="3"/>
  <c r="D10" i="3"/>
  <c r="T5" i="1"/>
  <c r="E23" i="3"/>
  <c r="E11" i="3"/>
  <c r="E24" i="3"/>
  <c r="P40" i="1"/>
  <c r="E7" i="3"/>
  <c r="I9" i="1"/>
  <c r="I17" i="3"/>
  <c r="E18" i="1"/>
  <c r="E18" i="3" s="1"/>
  <c r="I21" i="3"/>
  <c r="E22" i="3"/>
  <c r="I27" i="1"/>
  <c r="I30" i="3"/>
  <c r="I34" i="3"/>
  <c r="C37" i="3"/>
  <c r="E38" i="1"/>
  <c r="E34" i="3" s="1"/>
  <c r="I48" i="1"/>
  <c r="D40" i="2"/>
  <c r="S18" i="2" s="1"/>
  <c r="S40" i="2" s="1"/>
  <c r="C18" i="2"/>
  <c r="C40" i="2" s="1"/>
  <c r="R18" i="2" s="1"/>
  <c r="R40" i="2" s="1"/>
  <c r="X52" i="2"/>
  <c r="Y55" i="2"/>
  <c r="J10" i="3"/>
  <c r="J16" i="3"/>
  <c r="U5" i="1"/>
  <c r="F23" i="3"/>
  <c r="F24" i="3"/>
  <c r="F7" i="3"/>
  <c r="F11" i="3"/>
  <c r="J9" i="1"/>
  <c r="F10" i="3"/>
  <c r="J14" i="3"/>
  <c r="J17" i="3"/>
  <c r="F18" i="1"/>
  <c r="F18" i="3" s="1"/>
  <c r="J21" i="3"/>
  <c r="F22" i="3"/>
  <c r="J27" i="1"/>
  <c r="G31" i="3"/>
  <c r="C32" i="3"/>
  <c r="D37" i="3"/>
  <c r="F38" i="1"/>
  <c r="F29" i="3" s="1"/>
  <c r="V43" i="2"/>
  <c r="V53" i="2"/>
  <c r="H25" i="2"/>
  <c r="E82" i="2"/>
  <c r="X74" i="2"/>
  <c r="G24" i="3"/>
  <c r="G7" i="3"/>
  <c r="G11" i="3"/>
  <c r="R40" i="1"/>
  <c r="G10" i="3"/>
  <c r="G18" i="1"/>
  <c r="G18" i="3" s="1"/>
  <c r="G22" i="3"/>
  <c r="G29" i="3"/>
  <c r="O30" i="1"/>
  <c r="G38" i="1"/>
  <c r="G36" i="3" s="1"/>
  <c r="F55" i="1"/>
  <c r="F47" i="3" s="1"/>
  <c r="Q46" i="1"/>
  <c r="S55" i="2"/>
  <c r="S54" i="2"/>
  <c r="F82" i="2"/>
  <c r="Z48" i="2"/>
  <c r="V50" i="2"/>
  <c r="C64" i="2"/>
  <c r="C68" i="2" s="1"/>
  <c r="R49" i="2"/>
  <c r="S67" i="2"/>
  <c r="H18" i="3"/>
  <c r="H38" i="1"/>
  <c r="H33" i="3" s="1"/>
  <c r="C53" i="3"/>
  <c r="T44" i="2"/>
  <c r="E25" i="2"/>
  <c r="U74" i="2"/>
  <c r="F29" i="2"/>
  <c r="F31" i="2" s="1"/>
  <c r="F38" i="2"/>
  <c r="Z47" i="2"/>
  <c r="Y47" i="2"/>
  <c r="Y52" i="2"/>
  <c r="V49" i="2"/>
  <c r="C29" i="3"/>
  <c r="H79" i="6"/>
  <c r="U83" i="2"/>
  <c r="U84" i="2" s="1"/>
  <c r="R55" i="2"/>
  <c r="R53" i="2"/>
  <c r="D81" i="2"/>
  <c r="X67" i="2"/>
  <c r="I48" i="6"/>
  <c r="I79" i="6" s="1"/>
  <c r="M78" i="6"/>
  <c r="T53" i="2"/>
  <c r="J51" i="2"/>
  <c r="E80" i="2"/>
  <c r="E63" i="2"/>
  <c r="R60" i="2"/>
  <c r="D80" i="2"/>
  <c r="L48" i="6"/>
  <c r="X83" i="2"/>
  <c r="X84" i="2" s="1"/>
  <c r="X85" i="2" s="1"/>
  <c r="U55" i="2"/>
  <c r="T43" i="2"/>
  <c r="AA55" i="2"/>
  <c r="F80" i="2"/>
  <c r="Y60" i="2"/>
  <c r="G35" i="3"/>
  <c r="D54" i="1"/>
  <c r="O34" i="1" s="1"/>
  <c r="W53" i="2"/>
  <c r="K22" i="2"/>
  <c r="D64" i="2"/>
  <c r="D68" i="2" s="1"/>
  <c r="D69" i="2" s="1"/>
  <c r="K63" i="2"/>
  <c r="L59" i="2"/>
  <c r="K57" i="2"/>
  <c r="K64" i="2" s="1"/>
  <c r="H80" i="2"/>
  <c r="H63" i="2"/>
  <c r="L78" i="6"/>
  <c r="E54" i="1"/>
  <c r="P55" i="1" s="1"/>
  <c r="L22" i="2"/>
  <c r="R52" i="2"/>
  <c r="W43" i="2"/>
  <c r="T47" i="2"/>
  <c r="X49" i="2"/>
  <c r="T49" i="2"/>
  <c r="AA53" i="2"/>
  <c r="T54" i="2"/>
  <c r="I80" i="2"/>
  <c r="E81" i="2"/>
  <c r="N24" i="6"/>
  <c r="N48" i="6" s="1"/>
  <c r="J80" i="2"/>
  <c r="J81" i="2"/>
  <c r="J63" i="2"/>
  <c r="X68" i="2"/>
  <c r="C47" i="3"/>
  <c r="G54" i="1"/>
  <c r="G64" i="2"/>
  <c r="G68" i="2" s="1"/>
  <c r="G69" i="2" s="1"/>
  <c r="X50" i="2"/>
  <c r="U85" i="2"/>
  <c r="C48" i="6"/>
  <c r="C40" i="3"/>
  <c r="H54" i="1"/>
  <c r="T34" i="1" s="1"/>
  <c r="AA50" i="2"/>
  <c r="AA52" i="2"/>
  <c r="C22" i="2"/>
  <c r="U47" i="2"/>
  <c r="Z43" i="2"/>
  <c r="Y50" i="2"/>
  <c r="S60" i="2"/>
  <c r="C21" i="10"/>
  <c r="C32" i="10" s="1"/>
  <c r="I54" i="1"/>
  <c r="AB52" i="2"/>
  <c r="AB55" i="2"/>
  <c r="V47" i="2"/>
  <c r="AA43" i="2"/>
  <c r="U52" i="2"/>
  <c r="I68" i="2"/>
  <c r="X59" i="2"/>
  <c r="E64" i="2"/>
  <c r="E48" i="6"/>
  <c r="D21" i="10"/>
  <c r="S49" i="2"/>
  <c r="F81" i="2"/>
  <c r="I81" i="2"/>
  <c r="AA44" i="2" l="1"/>
  <c r="L25" i="2"/>
  <c r="V59" i="2"/>
  <c r="V67" i="2"/>
  <c r="G55" i="1"/>
  <c r="R46" i="1"/>
  <c r="S34" i="1"/>
  <c r="R45" i="1"/>
  <c r="F31" i="3"/>
  <c r="C69" i="2"/>
  <c r="C82" i="2"/>
  <c r="C81" i="2"/>
  <c r="C36" i="3"/>
  <c r="E37" i="3"/>
  <c r="E29" i="3"/>
  <c r="H34" i="3"/>
  <c r="E35" i="3"/>
  <c r="F48" i="3"/>
  <c r="Q45" i="1"/>
  <c r="Q53" i="1"/>
  <c r="Q55" i="1"/>
  <c r="P53" i="1"/>
  <c r="C35" i="3"/>
  <c r="E9" i="3"/>
  <c r="P74" i="1"/>
  <c r="E12" i="1"/>
  <c r="P31" i="1"/>
  <c r="J22" i="2"/>
  <c r="N55" i="1"/>
  <c r="N53" i="1"/>
  <c r="N45" i="1"/>
  <c r="C48" i="3"/>
  <c r="E33" i="3"/>
  <c r="H37" i="3"/>
  <c r="H13" i="4"/>
  <c r="I12" i="4"/>
  <c r="I13" i="4" s="1"/>
  <c r="F49" i="3"/>
  <c r="F42" i="3"/>
  <c r="S55" i="1"/>
  <c r="F46" i="3"/>
  <c r="D30" i="3"/>
  <c r="J38" i="3"/>
  <c r="H32" i="3"/>
  <c r="S45" i="1"/>
  <c r="E49" i="3"/>
  <c r="C55" i="3"/>
  <c r="C58" i="3"/>
  <c r="C50" i="3"/>
  <c r="Y67" i="2"/>
  <c r="Y59" i="2"/>
  <c r="F38" i="3"/>
  <c r="F56" i="1"/>
  <c r="E38" i="3"/>
  <c r="E56" i="1"/>
  <c r="E55" i="1"/>
  <c r="P46" i="1"/>
  <c r="F54" i="3"/>
  <c r="M59" i="2"/>
  <c r="L57" i="2"/>
  <c r="L64" i="2" s="1"/>
  <c r="L63" i="2"/>
  <c r="F41" i="3"/>
  <c r="I27" i="3"/>
  <c r="T27" i="1"/>
  <c r="T55" i="1"/>
  <c r="T53" i="1"/>
  <c r="T45" i="1"/>
  <c r="H30" i="3"/>
  <c r="J32" i="3"/>
  <c r="F40" i="3"/>
  <c r="W67" i="2"/>
  <c r="W59" i="2"/>
  <c r="F53" i="3"/>
  <c r="F36" i="3"/>
  <c r="P34" i="1"/>
  <c r="F45" i="3"/>
  <c r="D27" i="3"/>
  <c r="O27" i="1"/>
  <c r="J29" i="3"/>
  <c r="C54" i="3"/>
  <c r="C43" i="3"/>
  <c r="H35" i="3"/>
  <c r="C80" i="2"/>
  <c r="U75" i="2"/>
  <c r="U45" i="2"/>
  <c r="F39" i="2"/>
  <c r="U19" i="2"/>
  <c r="U23" i="2" s="1"/>
  <c r="J35" i="3"/>
  <c r="D32" i="3"/>
  <c r="D29" i="3"/>
  <c r="F34" i="3"/>
  <c r="D31" i="3"/>
  <c r="C45" i="3"/>
  <c r="H82" i="2"/>
  <c r="H69" i="2"/>
  <c r="H81" i="2"/>
  <c r="I38" i="3"/>
  <c r="Y49" i="2"/>
  <c r="F55" i="3"/>
  <c r="F58" i="3"/>
  <c r="F50" i="3"/>
  <c r="H38" i="3"/>
  <c r="H56" i="1"/>
  <c r="G9" i="3"/>
  <c r="R74" i="1"/>
  <c r="G12" i="1"/>
  <c r="R31" i="1"/>
  <c r="E36" i="3"/>
  <c r="C33" i="3"/>
  <c r="D54" i="3"/>
  <c r="D55" i="1"/>
  <c r="O46" i="1"/>
  <c r="J82" i="2"/>
  <c r="J69" i="2"/>
  <c r="H31" i="3"/>
  <c r="Y51" i="2"/>
  <c r="C30" i="3"/>
  <c r="X75" i="2"/>
  <c r="X45" i="2"/>
  <c r="I39" i="2"/>
  <c r="X19" i="2"/>
  <c r="X23" i="2" s="1"/>
  <c r="Q34" i="1"/>
  <c r="I55" i="1"/>
  <c r="T46" i="1"/>
  <c r="W74" i="2"/>
  <c r="H29" i="2"/>
  <c r="H38" i="2"/>
  <c r="H54" i="3"/>
  <c r="H55" i="1"/>
  <c r="S46" i="1"/>
  <c r="K25" i="2"/>
  <c r="Z44" i="2"/>
  <c r="J27" i="3"/>
  <c r="U27" i="1"/>
  <c r="T59" i="2"/>
  <c r="T67" i="2"/>
  <c r="V60" i="2"/>
  <c r="F37" i="3"/>
  <c r="E32" i="3"/>
  <c r="H27" i="3"/>
  <c r="S27" i="1"/>
  <c r="F27" i="3"/>
  <c r="Q27" i="1"/>
  <c r="F52" i="3"/>
  <c r="F44" i="3"/>
  <c r="C42" i="3"/>
  <c r="C44" i="3"/>
  <c r="R39" i="1"/>
  <c r="F30" i="3"/>
  <c r="E30" i="3"/>
  <c r="C27" i="3"/>
  <c r="N27" i="1"/>
  <c r="H36" i="3"/>
  <c r="I31" i="3"/>
  <c r="I35" i="3"/>
  <c r="U34" i="1"/>
  <c r="T74" i="2"/>
  <c r="E29" i="2"/>
  <c r="E38" i="2"/>
  <c r="C56" i="1"/>
  <c r="C38" i="3"/>
  <c r="F9" i="3"/>
  <c r="Q74" i="1"/>
  <c r="Q75" i="1" s="1"/>
  <c r="Q76" i="1" s="1"/>
  <c r="F12" i="1"/>
  <c r="Q31" i="1"/>
  <c r="AB74" i="2"/>
  <c r="M38" i="2"/>
  <c r="M29" i="2"/>
  <c r="E27" i="3"/>
  <c r="P27" i="1"/>
  <c r="F43" i="3"/>
  <c r="J37" i="3"/>
  <c r="H49" i="3"/>
  <c r="V74" i="2"/>
  <c r="G38" i="2"/>
  <c r="G29" i="2"/>
  <c r="H29" i="3"/>
  <c r="E31" i="3"/>
  <c r="G27" i="3"/>
  <c r="R27" i="1"/>
  <c r="C9" i="3"/>
  <c r="N74" i="1"/>
  <c r="N75" i="1" s="1"/>
  <c r="N76" i="1" s="1"/>
  <c r="C12" i="1"/>
  <c r="N31" i="1"/>
  <c r="F68" i="2"/>
  <c r="F69" i="2" s="1"/>
  <c r="U60" i="2"/>
  <c r="F32" i="3"/>
  <c r="I9" i="3"/>
  <c r="T31" i="1"/>
  <c r="T74" i="1"/>
  <c r="T75" i="1" s="1"/>
  <c r="T76" i="1" s="1"/>
  <c r="I12" i="1"/>
  <c r="D38" i="3"/>
  <c r="D56" i="1"/>
  <c r="J31" i="3"/>
  <c r="D12" i="3"/>
  <c r="D25" i="1"/>
  <c r="O64" i="1"/>
  <c r="C25" i="2"/>
  <c r="R44" i="2"/>
  <c r="E68" i="2"/>
  <c r="E69" i="2" s="1"/>
  <c r="T60" i="2"/>
  <c r="D34" i="3"/>
  <c r="J9" i="3"/>
  <c r="U74" i="1"/>
  <c r="J12" i="1"/>
  <c r="U31" i="1"/>
  <c r="D36" i="3"/>
  <c r="O55" i="1"/>
  <c r="F33" i="3"/>
  <c r="G49" i="3"/>
  <c r="D33" i="3"/>
  <c r="R34" i="1"/>
  <c r="S44" i="2"/>
  <c r="D25" i="2"/>
  <c r="P45" i="1"/>
  <c r="J55" i="1"/>
  <c r="C52" i="3"/>
  <c r="C51" i="3"/>
  <c r="G38" i="3"/>
  <c r="G56" i="1"/>
  <c r="G33" i="3"/>
  <c r="J30" i="3"/>
  <c r="S53" i="1"/>
  <c r="F35" i="3"/>
  <c r="H9" i="3"/>
  <c r="S74" i="1"/>
  <c r="S75" i="1" s="1"/>
  <c r="S76" i="1" s="1"/>
  <c r="H12" i="1"/>
  <c r="S31" i="1"/>
  <c r="F51" i="3"/>
  <c r="C34" i="3"/>
  <c r="O39" i="1"/>
  <c r="C49" i="3"/>
  <c r="E31" i="2" l="1"/>
  <c r="T83" i="2"/>
  <c r="T84" i="2" s="1"/>
  <c r="T85" i="2" s="1"/>
  <c r="I58" i="3"/>
  <c r="I50" i="3"/>
  <c r="I55" i="3"/>
  <c r="I51" i="3"/>
  <c r="I40" i="3"/>
  <c r="I43" i="3"/>
  <c r="I42" i="3"/>
  <c r="I47" i="3"/>
  <c r="I53" i="3"/>
  <c r="I44" i="3"/>
  <c r="I45" i="3"/>
  <c r="I52" i="3"/>
  <c r="I46" i="3"/>
  <c r="I41" i="3"/>
  <c r="G31" i="2"/>
  <c r="V83" i="2"/>
  <c r="V84" i="2" s="1"/>
  <c r="V85" i="2" s="1"/>
  <c r="F12" i="3"/>
  <c r="Q64" i="1"/>
  <c r="F25" i="1"/>
  <c r="F15" i="1"/>
  <c r="F15" i="3" s="1"/>
  <c r="Z74" i="2"/>
  <c r="K38" i="2"/>
  <c r="K29" i="2"/>
  <c r="X62" i="2"/>
  <c r="X70" i="2"/>
  <c r="X25" i="2"/>
  <c r="X46" i="2"/>
  <c r="U62" i="2"/>
  <c r="U46" i="2"/>
  <c r="U25" i="2"/>
  <c r="U70" i="2"/>
  <c r="I48" i="3"/>
  <c r="M57" i="2"/>
  <c r="M64" i="2" s="1"/>
  <c r="M68" i="2" s="1"/>
  <c r="M63" i="2"/>
  <c r="V75" i="2"/>
  <c r="V19" i="2"/>
  <c r="V23" i="2" s="1"/>
  <c r="G39" i="2"/>
  <c r="V45" i="2"/>
  <c r="X61" i="2"/>
  <c r="X69" i="2"/>
  <c r="U61" i="2"/>
  <c r="U69" i="2"/>
  <c r="S74" i="2"/>
  <c r="D38" i="2"/>
  <c r="D29" i="2"/>
  <c r="E12" i="3"/>
  <c r="P64" i="1"/>
  <c r="E25" i="1"/>
  <c r="E15" i="1"/>
  <c r="E15" i="3" s="1"/>
  <c r="D25" i="3"/>
  <c r="O65" i="1"/>
  <c r="O6" i="1"/>
  <c r="D26" i="1"/>
  <c r="O32" i="1"/>
  <c r="O48" i="1"/>
  <c r="O56" i="1"/>
  <c r="I56" i="1"/>
  <c r="G58" i="3"/>
  <c r="G50" i="3"/>
  <c r="G55" i="3"/>
  <c r="G46" i="3"/>
  <c r="G52" i="3"/>
  <c r="G40" i="3"/>
  <c r="G48" i="3"/>
  <c r="G45" i="3"/>
  <c r="G42" i="3"/>
  <c r="G43" i="3"/>
  <c r="G44" i="3"/>
  <c r="G53" i="3"/>
  <c r="G47" i="3"/>
  <c r="G41" i="3"/>
  <c r="G51" i="3"/>
  <c r="H58" i="3"/>
  <c r="H50" i="3"/>
  <c r="H55" i="3"/>
  <c r="H51" i="3"/>
  <c r="H41" i="3"/>
  <c r="H45" i="3"/>
  <c r="H40" i="3"/>
  <c r="H52" i="3"/>
  <c r="H48" i="3"/>
  <c r="H53" i="3"/>
  <c r="H44" i="3"/>
  <c r="H42" i="3"/>
  <c r="H47" i="3"/>
  <c r="H46" i="3"/>
  <c r="H43" i="3"/>
  <c r="G54" i="3"/>
  <c r="J12" i="3"/>
  <c r="J25" i="1"/>
  <c r="J15" i="1"/>
  <c r="J15" i="3" s="1"/>
  <c r="U64" i="1"/>
  <c r="J58" i="3"/>
  <c r="J50" i="3"/>
  <c r="J55" i="3"/>
  <c r="J54" i="3"/>
  <c r="J47" i="3"/>
  <c r="J40" i="3"/>
  <c r="J48" i="3"/>
  <c r="J41" i="3"/>
  <c r="J52" i="3"/>
  <c r="J45" i="3"/>
  <c r="J43" i="3"/>
  <c r="J46" i="3"/>
  <c r="J51" i="3"/>
  <c r="J42" i="3"/>
  <c r="J53" i="3"/>
  <c r="J44" i="3"/>
  <c r="G15" i="1"/>
  <c r="G15" i="3" s="1"/>
  <c r="G25" i="1"/>
  <c r="G12" i="3"/>
  <c r="R64" i="1"/>
  <c r="E55" i="3"/>
  <c r="E58" i="3"/>
  <c r="E50" i="3"/>
  <c r="E47" i="3"/>
  <c r="E46" i="3"/>
  <c r="E53" i="3"/>
  <c r="E51" i="3"/>
  <c r="E52" i="3"/>
  <c r="E41" i="3"/>
  <c r="E45" i="3"/>
  <c r="E44" i="3"/>
  <c r="E48" i="3"/>
  <c r="E40" i="3"/>
  <c r="E42" i="3"/>
  <c r="E43" i="3"/>
  <c r="H12" i="3"/>
  <c r="S64" i="1"/>
  <c r="H15" i="1"/>
  <c r="H15" i="3" s="1"/>
  <c r="H25" i="1"/>
  <c r="U75" i="1"/>
  <c r="U76" i="1" s="1"/>
  <c r="J49" i="3"/>
  <c r="C12" i="3"/>
  <c r="N64" i="1"/>
  <c r="C25" i="1"/>
  <c r="C15" i="1"/>
  <c r="C15" i="3" s="1"/>
  <c r="T75" i="2"/>
  <c r="T45" i="2"/>
  <c r="T19" i="2"/>
  <c r="T23" i="2" s="1"/>
  <c r="E39" i="2"/>
  <c r="T68" i="2"/>
  <c r="W75" i="2"/>
  <c r="W45" i="2"/>
  <c r="W19" i="2"/>
  <c r="W23" i="2" s="1"/>
  <c r="H39" i="2"/>
  <c r="I49" i="3"/>
  <c r="R75" i="1"/>
  <c r="R76" i="1" s="1"/>
  <c r="W68" i="2"/>
  <c r="E54" i="3"/>
  <c r="J25" i="2"/>
  <c r="Y44" i="2"/>
  <c r="M30" i="2"/>
  <c r="AB22" i="2" s="1"/>
  <c r="M31" i="2"/>
  <c r="G9" i="2" s="1"/>
  <c r="M66" i="2" s="1"/>
  <c r="AB83" i="2"/>
  <c r="AB84" i="2" s="1"/>
  <c r="AB85" i="2" s="1"/>
  <c r="I54" i="3"/>
  <c r="P75" i="1"/>
  <c r="P76" i="1" s="1"/>
  <c r="V68" i="2"/>
  <c r="H31" i="2"/>
  <c r="W83" i="2"/>
  <c r="W84" i="2" s="1"/>
  <c r="W85" i="2" s="1"/>
  <c r="I12" i="3"/>
  <c r="T64" i="1"/>
  <c r="I25" i="1"/>
  <c r="I15" i="1"/>
  <c r="I15" i="3" s="1"/>
  <c r="AB75" i="2"/>
  <c r="M39" i="2"/>
  <c r="AB19" i="2"/>
  <c r="AB23" i="2" s="1"/>
  <c r="AB45" i="2"/>
  <c r="J56" i="1"/>
  <c r="L38" i="2"/>
  <c r="AA74" i="2"/>
  <c r="L29" i="2"/>
  <c r="R74" i="2"/>
  <c r="C29" i="2"/>
  <c r="C38" i="2"/>
  <c r="D55" i="3"/>
  <c r="D58" i="3"/>
  <c r="D50" i="3"/>
  <c r="D51" i="3"/>
  <c r="D40" i="3"/>
  <c r="D53" i="3"/>
  <c r="D52" i="3"/>
  <c r="D41" i="3"/>
  <c r="D42" i="3"/>
  <c r="D46" i="3"/>
  <c r="D48" i="3"/>
  <c r="D43" i="3"/>
  <c r="D44" i="3"/>
  <c r="D45" i="3"/>
  <c r="D47" i="3"/>
  <c r="D49" i="3"/>
  <c r="AA45" i="2" l="1"/>
  <c r="AA75" i="2"/>
  <c r="AA19" i="2"/>
  <c r="L39" i="2"/>
  <c r="AA61" i="2" s="1"/>
  <c r="W61" i="2"/>
  <c r="W69" i="2"/>
  <c r="G25" i="3"/>
  <c r="R65" i="1"/>
  <c r="G26" i="1"/>
  <c r="R32" i="1"/>
  <c r="R6" i="1"/>
  <c r="R48" i="1"/>
  <c r="R56" i="1"/>
  <c r="X76" i="2"/>
  <c r="X63" i="2"/>
  <c r="X71" i="2"/>
  <c r="X31" i="2"/>
  <c r="X35" i="2" s="1"/>
  <c r="X64" i="2"/>
  <c r="X72" i="2"/>
  <c r="E25" i="3"/>
  <c r="P65" i="1"/>
  <c r="E26" i="1"/>
  <c r="P32" i="1"/>
  <c r="P6" i="1"/>
  <c r="P48" i="1"/>
  <c r="P56" i="1"/>
  <c r="T61" i="2"/>
  <c r="T69" i="2"/>
  <c r="D31" i="2"/>
  <c r="S83" i="2"/>
  <c r="S84" i="2" s="1"/>
  <c r="S85" i="2" s="1"/>
  <c r="AB59" i="2"/>
  <c r="AB61" i="2"/>
  <c r="Z45" i="2"/>
  <c r="Z75" i="2"/>
  <c r="Z19" i="2"/>
  <c r="K39" i="2"/>
  <c r="Z61" i="2" s="1"/>
  <c r="W70" i="2"/>
  <c r="W62" i="2"/>
  <c r="W25" i="2"/>
  <c r="W46" i="2"/>
  <c r="T70" i="2"/>
  <c r="T46" i="2"/>
  <c r="T62" i="2"/>
  <c r="T25" i="2"/>
  <c r="S75" i="2"/>
  <c r="S19" i="2"/>
  <c r="S23" i="2" s="1"/>
  <c r="S45" i="2"/>
  <c r="D39" i="2"/>
  <c r="S68" i="2"/>
  <c r="J25" i="3"/>
  <c r="U32" i="1"/>
  <c r="U65" i="1"/>
  <c r="U6" i="1"/>
  <c r="J26" i="1"/>
  <c r="U48" i="1"/>
  <c r="U56" i="1"/>
  <c r="F25" i="3"/>
  <c r="F26" i="1"/>
  <c r="Q32" i="1"/>
  <c r="Q65" i="1"/>
  <c r="Q6" i="1"/>
  <c r="Q48" i="1"/>
  <c r="Q56" i="1"/>
  <c r="R75" i="2"/>
  <c r="C39" i="2"/>
  <c r="R45" i="2"/>
  <c r="R19" i="2"/>
  <c r="R23" i="2" s="1"/>
  <c r="R68" i="2"/>
  <c r="T65" i="1"/>
  <c r="I25" i="3"/>
  <c r="T6" i="1"/>
  <c r="I26" i="1"/>
  <c r="T32" i="1"/>
  <c r="T56" i="1"/>
  <c r="T48" i="1"/>
  <c r="J29" i="2"/>
  <c r="J38" i="2"/>
  <c r="Y74" i="2"/>
  <c r="L30" i="2"/>
  <c r="AA22" i="2" s="1"/>
  <c r="AA83" i="2"/>
  <c r="AA84" i="2" s="1"/>
  <c r="AA85" i="2" s="1"/>
  <c r="D26" i="3"/>
  <c r="O57" i="1"/>
  <c r="O47" i="1"/>
  <c r="U71" i="2"/>
  <c r="U72" i="2"/>
  <c r="U63" i="2"/>
  <c r="U76" i="2"/>
  <c r="U31" i="2"/>
  <c r="U35" i="2" s="1"/>
  <c r="U64" i="2"/>
  <c r="C25" i="3"/>
  <c r="N65" i="1"/>
  <c r="N6" i="1"/>
  <c r="C26" i="1"/>
  <c r="N32" i="1"/>
  <c r="N56" i="1"/>
  <c r="N48" i="1"/>
  <c r="O8" i="1"/>
  <c r="O11" i="1" s="1"/>
  <c r="V69" i="2"/>
  <c r="V61" i="2"/>
  <c r="C31" i="2"/>
  <c r="R83" i="2"/>
  <c r="R84" i="2" s="1"/>
  <c r="R85" i="2" s="1"/>
  <c r="AB62" i="2"/>
  <c r="AB46" i="2"/>
  <c r="AB25" i="2"/>
  <c r="V62" i="2"/>
  <c r="V46" i="2"/>
  <c r="V70" i="2"/>
  <c r="V25" i="2"/>
  <c r="AB60" i="2"/>
  <c r="H25" i="3"/>
  <c r="H26" i="1"/>
  <c r="S32" i="1"/>
  <c r="S65" i="1"/>
  <c r="S6" i="1"/>
  <c r="S48" i="1"/>
  <c r="S56" i="1"/>
  <c r="K30" i="2"/>
  <c r="Z22" i="2" s="1"/>
  <c r="K31" i="2"/>
  <c r="E9" i="2" s="1"/>
  <c r="K66" i="2" s="1"/>
  <c r="Z83" i="2"/>
  <c r="Z84" i="2" s="1"/>
  <c r="Z85" i="2" s="1"/>
  <c r="O66" i="1" l="1"/>
  <c r="O58" i="1"/>
  <c r="O33" i="1"/>
  <c r="O13" i="1"/>
  <c r="O49" i="1"/>
  <c r="AB64" i="2"/>
  <c r="AB63" i="2"/>
  <c r="AB31" i="2"/>
  <c r="AB35" i="2" s="1"/>
  <c r="AB76" i="2"/>
  <c r="S8" i="1"/>
  <c r="S11" i="1" s="1"/>
  <c r="N8" i="1"/>
  <c r="N11" i="1" s="1"/>
  <c r="P11" i="1"/>
  <c r="P8" i="1"/>
  <c r="V72" i="2"/>
  <c r="V76" i="2"/>
  <c r="V71" i="2"/>
  <c r="V31" i="2"/>
  <c r="V35" i="2" s="1"/>
  <c r="V63" i="2"/>
  <c r="V64" i="2"/>
  <c r="T64" i="2"/>
  <c r="T71" i="2"/>
  <c r="T72" i="2"/>
  <c r="T76" i="2"/>
  <c r="T31" i="2"/>
  <c r="T35" i="2" s="1"/>
  <c r="T63" i="2"/>
  <c r="R8" i="1"/>
  <c r="R11" i="1" s="1"/>
  <c r="L31" i="2"/>
  <c r="F9" i="2" s="1"/>
  <c r="L66" i="2" s="1"/>
  <c r="R70" i="2"/>
  <c r="R25" i="2"/>
  <c r="R46" i="2"/>
  <c r="R62" i="2"/>
  <c r="E26" i="3"/>
  <c r="P47" i="1"/>
  <c r="P57" i="1"/>
  <c r="W76" i="2"/>
  <c r="W63" i="2"/>
  <c r="W64" i="2"/>
  <c r="W71" i="2"/>
  <c r="W31" i="2"/>
  <c r="W35" i="2" s="1"/>
  <c r="W72" i="2"/>
  <c r="H26" i="3"/>
  <c r="S57" i="1"/>
  <c r="S47" i="1"/>
  <c r="J26" i="3"/>
  <c r="U47" i="1"/>
  <c r="U57" i="1"/>
  <c r="G26" i="3"/>
  <c r="R47" i="1"/>
  <c r="R57" i="1"/>
  <c r="Y45" i="2"/>
  <c r="Y75" i="2"/>
  <c r="Y19" i="2"/>
  <c r="Y23" i="2" s="1"/>
  <c r="J39" i="2"/>
  <c r="Y68" i="2"/>
  <c r="R69" i="2"/>
  <c r="R61" i="2"/>
  <c r="U8" i="1"/>
  <c r="U11" i="1" s="1"/>
  <c r="J31" i="2"/>
  <c r="D9" i="2" s="1"/>
  <c r="Y83" i="2"/>
  <c r="Y84" i="2" s="1"/>
  <c r="Y85" i="2" s="1"/>
  <c r="Z60" i="2"/>
  <c r="Z59" i="2"/>
  <c r="K68" i="2"/>
  <c r="Q8" i="1"/>
  <c r="Q11" i="1" s="1"/>
  <c r="I26" i="3"/>
  <c r="T57" i="1"/>
  <c r="T47" i="1"/>
  <c r="S61" i="2"/>
  <c r="S69" i="2"/>
  <c r="AA23" i="2"/>
  <c r="T11" i="1"/>
  <c r="T8" i="1"/>
  <c r="Z23" i="2"/>
  <c r="C26" i="3"/>
  <c r="N47" i="1"/>
  <c r="N57" i="1"/>
  <c r="F26" i="3"/>
  <c r="Q57" i="1"/>
  <c r="Q47" i="1"/>
  <c r="S70" i="2"/>
  <c r="S46" i="2"/>
  <c r="S62" i="2"/>
  <c r="S25" i="2"/>
  <c r="N33" i="1" l="1"/>
  <c r="N13" i="1"/>
  <c r="N66" i="1"/>
  <c r="N49" i="1"/>
  <c r="N58" i="1"/>
  <c r="S66" i="1"/>
  <c r="S58" i="1"/>
  <c r="S49" i="1"/>
  <c r="S33" i="1"/>
  <c r="S13" i="1"/>
  <c r="R66" i="1"/>
  <c r="R58" i="1"/>
  <c r="R33" i="1"/>
  <c r="R13" i="1"/>
  <c r="R49" i="1"/>
  <c r="U66" i="1"/>
  <c r="U49" i="1"/>
  <c r="U13" i="1"/>
  <c r="U58" i="1"/>
  <c r="U33" i="1"/>
  <c r="Q33" i="1"/>
  <c r="Q49" i="1"/>
  <c r="Q13" i="1"/>
  <c r="Q66" i="1"/>
  <c r="Q58" i="1"/>
  <c r="AA62" i="2"/>
  <c r="AA25" i="2"/>
  <c r="AA46" i="2"/>
  <c r="P66" i="1"/>
  <c r="P58" i="1"/>
  <c r="P33" i="1"/>
  <c r="P13" i="1"/>
  <c r="P49" i="1"/>
  <c r="Y62" i="2"/>
  <c r="Y70" i="2"/>
  <c r="Y46" i="2"/>
  <c r="Y25" i="2"/>
  <c r="O50" i="1"/>
  <c r="O67" i="1"/>
  <c r="O59" i="1"/>
  <c r="O15" i="1"/>
  <c r="Y61" i="2"/>
  <c r="Y69" i="2"/>
  <c r="R63" i="2"/>
  <c r="R71" i="2"/>
  <c r="R72" i="2"/>
  <c r="R64" i="2"/>
  <c r="R31" i="2"/>
  <c r="R35" i="2" s="1"/>
  <c r="Z62" i="2"/>
  <c r="Z25" i="2"/>
  <c r="Z46" i="2"/>
  <c r="AA60" i="2"/>
  <c r="AA59" i="2"/>
  <c r="L68" i="2"/>
  <c r="S71" i="2"/>
  <c r="S72" i="2"/>
  <c r="S76" i="2"/>
  <c r="S31" i="2"/>
  <c r="S35" i="2" s="1"/>
  <c r="S64" i="2"/>
  <c r="S63" i="2"/>
  <c r="T66" i="1"/>
  <c r="T58" i="1"/>
  <c r="T49" i="1"/>
  <c r="T33" i="1"/>
  <c r="T13" i="1"/>
  <c r="P50" i="1" l="1"/>
  <c r="P59" i="1"/>
  <c r="P67" i="1"/>
  <c r="P15" i="1"/>
  <c r="Q59" i="1"/>
  <c r="Q67" i="1"/>
  <c r="Q50" i="1"/>
  <c r="Q15" i="1"/>
  <c r="T59" i="1"/>
  <c r="T67" i="1"/>
  <c r="T50" i="1"/>
  <c r="T15" i="1"/>
  <c r="O60" i="1"/>
  <c r="O51" i="1"/>
  <c r="O18" i="1"/>
  <c r="U67" i="1"/>
  <c r="U50" i="1"/>
  <c r="U15" i="1"/>
  <c r="U59" i="1"/>
  <c r="S59" i="1"/>
  <c r="S67" i="1"/>
  <c r="S50" i="1"/>
  <c r="S15" i="1"/>
  <c r="Z76" i="2"/>
  <c r="Z63" i="2"/>
  <c r="Z64" i="2"/>
  <c r="Z31" i="2"/>
  <c r="Z35" i="2" s="1"/>
  <c r="K42" i="2" s="1"/>
  <c r="AA63" i="2"/>
  <c r="AA64" i="2"/>
  <c r="AA76" i="2"/>
  <c r="AA31" i="2"/>
  <c r="AA35" i="2" s="1"/>
  <c r="Y76" i="2"/>
  <c r="Y64" i="2"/>
  <c r="Y72" i="2"/>
  <c r="Y71" i="2"/>
  <c r="Y63" i="2"/>
  <c r="Y31" i="2"/>
  <c r="Y35" i="2" s="1"/>
  <c r="R67" i="1"/>
  <c r="R50" i="1"/>
  <c r="R15" i="1"/>
  <c r="R59" i="1"/>
  <c r="N50" i="1"/>
  <c r="N59" i="1"/>
  <c r="N15" i="1"/>
  <c r="T51" i="1" l="1"/>
  <c r="T60" i="1"/>
  <c r="T18" i="1"/>
  <c r="S51" i="1"/>
  <c r="S60" i="1"/>
  <c r="S18" i="1"/>
  <c r="N60" i="1"/>
  <c r="N51" i="1"/>
  <c r="N18" i="1"/>
  <c r="Q51" i="1"/>
  <c r="Q60" i="1"/>
  <c r="Q18" i="1"/>
  <c r="U60" i="1"/>
  <c r="U51" i="1"/>
  <c r="U18" i="1"/>
  <c r="R60" i="1"/>
  <c r="R51" i="1"/>
  <c r="R18" i="1"/>
  <c r="K51" i="2"/>
  <c r="L42" i="2"/>
  <c r="Z67" i="2"/>
  <c r="Z68" i="2"/>
  <c r="Z69" i="2"/>
  <c r="Z70" i="2"/>
  <c r="Z72" i="2"/>
  <c r="P60" i="1"/>
  <c r="P51" i="1"/>
  <c r="P18" i="1"/>
  <c r="Z71" i="2"/>
  <c r="O61" i="1"/>
  <c r="O52" i="1"/>
  <c r="O21" i="1"/>
  <c r="O24" i="1" s="1"/>
  <c r="O25" i="1" s="1"/>
  <c r="Q61" i="1" l="1"/>
  <c r="Q52" i="1"/>
  <c r="Q21" i="1"/>
  <c r="Q24" i="1" s="1"/>
  <c r="Q25" i="1" s="1"/>
  <c r="N21" i="1"/>
  <c r="N24" i="1" s="1"/>
  <c r="N25" i="1" s="1"/>
  <c r="N61" i="1"/>
  <c r="N52" i="1"/>
  <c r="S61" i="1"/>
  <c r="S52" i="1"/>
  <c r="S21" i="1"/>
  <c r="S24" i="1" s="1"/>
  <c r="S25" i="1" s="1"/>
  <c r="L51" i="2"/>
  <c r="M42" i="2"/>
  <c r="AA67" i="2"/>
  <c r="AA68" i="2"/>
  <c r="AA69" i="2"/>
  <c r="AA70" i="2"/>
  <c r="AA71" i="2"/>
  <c r="AA72" i="2"/>
  <c r="P61" i="1"/>
  <c r="P52" i="1"/>
  <c r="P21" i="1"/>
  <c r="P24" i="1" s="1"/>
  <c r="P25" i="1" s="1"/>
  <c r="K80" i="2"/>
  <c r="K82" i="2"/>
  <c r="K69" i="2"/>
  <c r="K81" i="2"/>
  <c r="U61" i="1"/>
  <c r="U52" i="1"/>
  <c r="U21" i="1"/>
  <c r="U24" i="1" s="1"/>
  <c r="U25" i="1" s="1"/>
  <c r="R61" i="1"/>
  <c r="R52" i="1"/>
  <c r="R21" i="1"/>
  <c r="R24" i="1" s="1"/>
  <c r="R25" i="1" s="1"/>
  <c r="T61" i="1"/>
  <c r="T52" i="1"/>
  <c r="T21" i="1"/>
  <c r="T24" i="1" s="1"/>
  <c r="T25" i="1" s="1"/>
  <c r="M51" i="2" l="1"/>
  <c r="AB68" i="2"/>
  <c r="AB69" i="2"/>
  <c r="AB67" i="2"/>
  <c r="AB70" i="2"/>
  <c r="AB72" i="2"/>
  <c r="AB71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<sst xmlns="http://schemas.openxmlformats.org/spreadsheetml/2006/main" count="963" uniqueCount="624">
  <si>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</si>
  <si>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SZG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</si>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</sst>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162618</v>
      </c>
      <c r="O6" s="187">
        <f t="shared" si="1"/>
        <v>180538</v>
      </c>
      <c r="P6" s="187">
        <f t="shared" si="1"/>
        <v>222275</v>
      </c>
      <c r="Q6" s="187">
        <f t="shared" si="1"/>
        <v>175872</v>
      </c>
      <c r="R6" s="187">
        <f t="shared" si="1"/>
        <v>198884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244976</v>
      </c>
      <c r="D7" s="123">
        <f>SUMIF(PL.data!$D$3:$D$25, FSA!$A7, PL.data!F$3:F$25)</f>
        <v>259336</v>
      </c>
      <c r="E7" s="123">
        <f>SUMIF(PL.data!$D$3:$D$25, FSA!$A7, PL.data!G$3:G$25)</f>
        <v>380094</v>
      </c>
      <c r="F7" s="123">
        <f>SUMIF(PL.data!$D$3:$D$25, FSA!$A7, PL.data!H$3:H$25)</f>
        <v>317755</v>
      </c>
      <c r="G7" s="123">
        <f>SUMIF(PL.data!$D$3:$D$25, FSA!$A7, PL.data!I$3:I$25)</f>
        <v>365110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-137567</v>
      </c>
      <c r="D8" s="123">
        <f>-SUMIF(PL.data!$D$3:$D$25, FSA!$A8, PL.data!F$3:F$25)</f>
        <v>-143407</v>
      </c>
      <c r="E8" s="123">
        <f>-SUMIF(PL.data!$D$3:$D$25, FSA!$A8, PL.data!G$3:G$25)</f>
        <v>-248947</v>
      </c>
      <c r="F8" s="123">
        <f>-SUMIF(PL.data!$D$3:$D$25, FSA!$A8, PL.data!H$3:H$25)</f>
        <v>-168909</v>
      </c>
      <c r="G8" s="123">
        <f>-SUMIF(PL.data!$D$3:$D$25, FSA!$A8, PL.data!I$3:I$25)</f>
        <v>-172419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1557</v>
      </c>
      <c r="O8" s="190">
        <f>CF.data!F12-FSA!O7-FSA!O6</f>
        <v>5249</v>
      </c>
      <c r="P8" s="190">
        <f>CF.data!G12-FSA!P7-FSA!P6</f>
        <v>5100</v>
      </c>
      <c r="Q8" s="190">
        <f>CF.data!H12-FSA!Q7-FSA!Q6</f>
        <v>-2763</v>
      </c>
      <c r="R8" s="190">
        <f>CF.data!I12-FSA!R7-FSA!R6</f>
        <v>5754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107409</v>
      </c>
      <c r="D9" s="187">
        <f t="shared" si="3"/>
        <v>115929</v>
      </c>
      <c r="E9" s="187">
        <f t="shared" si="3"/>
        <v>131147</v>
      </c>
      <c r="F9" s="187">
        <f t="shared" si="3"/>
        <v>148846</v>
      </c>
      <c r="G9" s="187">
        <f t="shared" si="3"/>
        <v>192691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-1859</v>
      </c>
      <c r="O9" s="190">
        <f>SUMIF(CF.data!$D$4:$D$43, $L9, CF.data!F$4:F$43)</f>
        <v>-5382</v>
      </c>
      <c r="P9" s="190">
        <f>SUMIF(CF.data!$D$4:$D$43, $L9, CF.data!G$4:G$43)</f>
        <v>-11280</v>
      </c>
      <c r="Q9" s="190">
        <f>SUMIF(CF.data!$D$4:$D$43, $L9, CF.data!H$4:H$43)</f>
        <v>-33830</v>
      </c>
      <c r="R9" s="190">
        <f>SUMIF(CF.data!$D$4:$D$43, $L9, CF.data!I$4:I$43)</f>
        <v>-8156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-34398</v>
      </c>
      <c r="D10" s="123">
        <f>-SUMIF(PL.data!$D$3:$D$25, FSA!$A10, PL.data!F$3:F$25)</f>
        <v>-47848</v>
      </c>
      <c r="E10" s="123">
        <f>-SUMIF(PL.data!$D$3:$D$25, FSA!$A10, PL.data!G$3:G$25)</f>
        <v>-48178</v>
      </c>
      <c r="F10" s="123">
        <f>-SUMIF(PL.data!$D$3:$D$25, FSA!$A10, PL.data!H$3:H$25)</f>
        <v>-46528</v>
      </c>
      <c r="G10" s="123">
        <f>-SUMIF(PL.data!$D$3:$D$25, FSA!$A10, PL.data!I$3:I$25)</f>
        <v>-63447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-7989</v>
      </c>
      <c r="O10" s="190">
        <f>SUMIF(CF.data!$D$4:$D$43, $L10, CF.data!F$4:F$43)</f>
        <v>-17703</v>
      </c>
      <c r="P10" s="190">
        <f>SUMIF(CF.data!$D$4:$D$43, $L10, CF.data!G$4:G$43)</f>
        <v>-13000</v>
      </c>
      <c r="Q10" s="190">
        <f>SUMIF(CF.data!$D$4:$D$43, $L10, CF.data!H$4:H$43)</f>
        <v>-12797</v>
      </c>
      <c r="R10" s="190">
        <f>SUMIF(CF.data!$D$4:$D$43, $L10, CF.data!I$4:I$43)</f>
        <v>-29227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154327</v>
      </c>
      <c r="O11" s="187">
        <f t="shared" si="4"/>
        <v>162702</v>
      </c>
      <c r="P11" s="187">
        <f t="shared" si="4"/>
        <v>203095</v>
      </c>
      <c r="Q11" s="187">
        <f t="shared" si="4"/>
        <v>126482</v>
      </c>
      <c r="R11" s="187">
        <f t="shared" si="4"/>
        <v>167255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73011</v>
      </c>
      <c r="D12" s="187">
        <f t="shared" si="5"/>
        <v>68081</v>
      </c>
      <c r="E12" s="187">
        <f t="shared" si="5"/>
        <v>82969</v>
      </c>
      <c r="F12" s="187">
        <f t="shared" si="5"/>
        <v>102318</v>
      </c>
      <c r="G12" s="187">
        <f t="shared" si="5"/>
        <v>129244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83874</v>
      </c>
      <c r="O12" s="190">
        <f>SUMIF(CF.data!$D$4:$D$43, $L12, CF.data!F$4:F$43)</f>
        <v>271970</v>
      </c>
      <c r="P12" s="190">
        <f>SUMIF(CF.data!$D$4:$D$43, $L12, CF.data!G$4:G$43)</f>
        <v>326131</v>
      </c>
      <c r="Q12" s="190">
        <f>SUMIF(CF.data!$D$4:$D$43, $L12, CF.data!H$4:H$43)</f>
        <v>-84618</v>
      </c>
      <c r="R12" s="190">
        <f>SUMIF(CF.data!$D$4:$D$43, $L12, CF.data!I$4:I$43)</f>
        <v>244379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1861</v>
      </c>
      <c r="D13" s="123">
        <f>SUMIF(PL.data!$D$3:$D$25, FSA!$A13, PL.data!F$3:F$25)</f>
        <v>5477</v>
      </c>
      <c r="E13" s="123">
        <f>SUMIF(PL.data!$D$3:$D$25, FSA!$A13, PL.data!G$3:G$25)</f>
        <v>942</v>
      </c>
      <c r="F13" s="123">
        <f>SUMIF(PL.data!$D$3:$D$25, FSA!$A13, PL.data!H$3:H$25)</f>
        <v>-2178</v>
      </c>
      <c r="G13" s="123">
        <f>SUMIF(PL.data!$D$3:$D$25, FSA!$A13, PL.data!I$3:I$25)</f>
        <v>433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238201</v>
      </c>
      <c r="O13" s="187">
        <f t="shared" si="6"/>
        <v>434672</v>
      </c>
      <c r="P13" s="187">
        <f t="shared" si="6"/>
        <v>529226</v>
      </c>
      <c r="Q13" s="187">
        <f t="shared" si="6"/>
        <v>41864</v>
      </c>
      <c r="R13" s="187">
        <f t="shared" si="6"/>
        <v>411634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-2193</v>
      </c>
      <c r="D14" s="123">
        <f>-SUMIF(PL.data!$D$3:$D$25, FSA!$A14, PL.data!F$3:F$25)</f>
        <v>-5565</v>
      </c>
      <c r="E14" s="123">
        <f>-SUMIF(PL.data!$D$3:$D$25, FSA!$A14, PL.data!G$3:G$25)</f>
        <v>-13058</v>
      </c>
      <c r="F14" s="123">
        <f>-SUMIF(PL.data!$D$3:$D$25, FSA!$A14, PL.data!H$3:H$25)</f>
        <v>-33618</v>
      </c>
      <c r="G14" s="123">
        <f>-SUMIF(PL.data!$D$3:$D$25, FSA!$A14, PL.data!I$3:I$25)</f>
        <v>-7325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-260811</v>
      </c>
      <c r="O14" s="190">
        <f>SUMIF(CF.data!$D$4:$D$43, $L14, CF.data!F$4:F$43)</f>
        <v>-294484</v>
      </c>
      <c r="P14" s="190">
        <f>SUMIF(CF.data!$D$4:$D$43, $L14, CF.data!G$4:G$43)</f>
        <v>-855174</v>
      </c>
      <c r="Q14" s="190">
        <f>SUMIF(CF.data!$D$4:$D$43, $L14, CF.data!H$4:H$43)</f>
        <v>-84800</v>
      </c>
      <c r="R14" s="190">
        <f>SUMIF(CF.data!$D$4:$D$43, $L14, CF.data!I$4:I$43)</f>
        <v>-126057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2205</v>
      </c>
      <c r="D15" s="123">
        <f t="shared" si="7"/>
        <v>5273</v>
      </c>
      <c r="E15" s="123">
        <f t="shared" si="7"/>
        <v>13356</v>
      </c>
      <c r="F15" s="123">
        <f t="shared" si="7"/>
        <v>6558</v>
      </c>
      <c r="G15" s="123">
        <f t="shared" si="7"/>
        <v>15165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-22610</v>
      </c>
      <c r="O15" s="187">
        <f t="shared" si="8"/>
        <v>140188</v>
      </c>
      <c r="P15" s="187">
        <f t="shared" si="8"/>
        <v>-325948</v>
      </c>
      <c r="Q15" s="187">
        <f t="shared" si="8"/>
        <v>-42936</v>
      </c>
      <c r="R15" s="187">
        <f t="shared" si="8"/>
        <v>285577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74884</v>
      </c>
      <c r="D16" s="175">
        <f>SUMIF(PL.data!$D$3:$D$25, FSA!$A16, PL.data!F$3:F$25)</f>
        <v>73266</v>
      </c>
      <c r="E16" s="175">
        <f>SUMIF(PL.data!$D$3:$D$25, FSA!$A16, PL.data!G$3:G$25)</f>
        <v>84209</v>
      </c>
      <c r="F16" s="175">
        <f>SUMIF(PL.data!$D$3:$D$25, FSA!$A16, PL.data!H$3:H$25)</f>
        <v>73080</v>
      </c>
      <c r="G16" s="175">
        <f>SUMIF(PL.data!$D$3:$D$25, FSA!$A16, PL.data!I$3:I$25)</f>
        <v>137517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2484</v>
      </c>
      <c r="O16" s="190">
        <f>SUMIF(CF.data!$D$4:$D$43, $L16, CF.data!F$4:F$43)</f>
        <v>6085</v>
      </c>
      <c r="P16" s="190">
        <f>SUMIF(CF.data!$D$4:$D$43, $L16, CF.data!G$4:G$43)</f>
        <v>17794</v>
      </c>
      <c r="Q16" s="190">
        <f>SUMIF(CF.data!$D$4:$D$43, $L16, CF.data!H$4:H$43)</f>
        <v>6823</v>
      </c>
      <c r="R16" s="190">
        <f>SUMIF(CF.data!$D$4:$D$43, $L16, CF.data!I$4:I$43)</f>
        <v>14439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-15104</v>
      </c>
      <c r="D17" s="123">
        <f>-SUMIF(PL.data!$D$3:$D$25, FSA!$A17, PL.data!F$3:F$25)</f>
        <v>-14790</v>
      </c>
      <c r="E17" s="123">
        <f>-SUMIF(PL.data!$D$3:$D$25, FSA!$A17, PL.data!G$3:G$25)</f>
        <v>-17114</v>
      </c>
      <c r="F17" s="123">
        <f>-SUMIF(PL.data!$D$3:$D$25, FSA!$A17, PL.data!H$3:H$25)</f>
        <v>-15051</v>
      </c>
      <c r="G17" s="123">
        <f>-SUMIF(PL.data!$D$3:$D$25, FSA!$A17, PL.data!I$3:I$25)</f>
        <v>-26931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-20000</v>
      </c>
      <c r="O17" s="190">
        <f>SUMIF(CF.data!$D$4:$D$43, $L17, CF.data!F$4:F$43)</f>
        <v>-25000</v>
      </c>
      <c r="P17" s="190">
        <f>SUMIF(CF.data!$D$4:$D$43, $L17, CF.data!G$4:G$43)</f>
        <v>-50000</v>
      </c>
      <c r="Q17" s="190">
        <f>SUMIF(CF.data!$D$4:$D$43, $L17, CF.data!H$4:H$43)</f>
        <v>-54898</v>
      </c>
      <c r="R17" s="190">
        <f>SUMIF(CF.data!$D$4:$D$43, $L17, CF.data!I$4:I$43)</f>
        <v>-82347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59780</v>
      </c>
      <c r="D18" s="187">
        <f t="shared" si="9"/>
        <v>58476</v>
      </c>
      <c r="E18" s="187">
        <f t="shared" si="9"/>
        <v>67095</v>
      </c>
      <c r="F18" s="187">
        <f t="shared" si="9"/>
        <v>58029</v>
      </c>
      <c r="G18" s="187">
        <f t="shared" si="9"/>
        <v>110586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-40126</v>
      </c>
      <c r="O18" s="194">
        <f t="shared" si="10"/>
        <v>121273</v>
      </c>
      <c r="P18" s="194">
        <f t="shared" si="10"/>
        <v>-358154</v>
      </c>
      <c r="Q18" s="194">
        <f t="shared" si="10"/>
        <v>-91011</v>
      </c>
      <c r="R18" s="194">
        <f t="shared" si="10"/>
        <v>217669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10000</v>
      </c>
      <c r="O20" s="190">
        <f>SUMIF(CF.data!$D$4:$D$43, $L20, CF.data!F$4:F$43)</f>
        <v>-83845</v>
      </c>
      <c r="P20" s="190">
        <f>SUMIF(CF.data!$D$4:$D$43, $L20, CF.data!G$4:G$43)</f>
        <v>66816</v>
      </c>
      <c r="Q20" s="190">
        <f>SUMIF(CF.data!$D$4:$D$43, $L20, CF.data!H$4:H$43)</f>
        <v>-290213</v>
      </c>
      <c r="R20" s="190">
        <f>SUMIF(CF.data!$D$4:$D$43, $L20, CF.data!I$4:I$43)</f>
        <v>42888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89607</v>
      </c>
      <c r="D21" s="196">
        <f>SUMIF(CF.data!$D$4:$D$43, FSA!$A21, CF.data!F$4:F$43)</f>
        <v>112457</v>
      </c>
      <c r="E21" s="196">
        <f>SUMIF(CF.data!$D$4:$D$43, FSA!$A21, CF.data!G$4:G$43)</f>
        <v>139306</v>
      </c>
      <c r="F21" s="196">
        <f>SUMIF(CF.data!$D$4:$D$43, FSA!$A21, CF.data!H$4:H$43)</f>
        <v>73554</v>
      </c>
      <c r="G21" s="196">
        <f>SUMIF(CF.data!$D$4:$D$43, FSA!$A21, CF.data!I$4:I$43)</f>
        <v>69640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-30126</v>
      </c>
      <c r="O21" s="198">
        <f t="shared" si="11"/>
        <v>37428</v>
      </c>
      <c r="P21" s="198">
        <f t="shared" si="11"/>
        <v>-291338</v>
      </c>
      <c r="Q21" s="198">
        <f t="shared" si="11"/>
        <v>-381224</v>
      </c>
      <c r="R21" s="198">
        <f t="shared" si="11"/>
        <v>260557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40967</v>
      </c>
      <c r="O22" s="190">
        <f>SUMIF(CF.data!$D$4:$D$43, $L22, CF.data!F$4:F$43)</f>
        <v>101024</v>
      </c>
      <c r="P22" s="190">
        <f>SUMIF(CF.data!$D$4:$D$43, $L22, CF.data!G$4:G$43)</f>
        <v>400542</v>
      </c>
      <c r="Q22" s="190">
        <f>SUMIF(CF.data!$D$4:$D$43, $L22, CF.data!H$4:H$43)</f>
        <v>132673</v>
      </c>
      <c r="R22" s="190">
        <f>SUMIF(CF.data!$D$4:$D$43, $L22, CF.data!I$4:I$43)</f>
        <v>-386706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48980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10841</v>
      </c>
      <c r="O24" s="199">
        <f t="shared" si="12"/>
        <v>138452</v>
      </c>
      <c r="P24" s="199">
        <f t="shared" si="12"/>
        <v>158184</v>
      </c>
      <c r="Q24" s="199">
        <f t="shared" si="12"/>
        <v>-248551</v>
      </c>
      <c r="R24" s="199">
        <f t="shared" si="12"/>
        <v>-126149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162618</v>
      </c>
      <c r="D25" s="196">
        <f t="shared" si="13"/>
        <v>180538</v>
      </c>
      <c r="E25" s="196">
        <f t="shared" si="13"/>
        <v>222275</v>
      </c>
      <c r="F25" s="196">
        <f t="shared" si="13"/>
        <v>175872</v>
      </c>
      <c r="G25" s="196">
        <f t="shared" si="13"/>
        <v>198884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0</v>
      </c>
      <c r="P25" s="200">
        <f>P24-CF.data!G40</f>
        <v>0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162618</v>
      </c>
      <c r="D26" s="196">
        <f t="shared" si="14"/>
        <v>180538</v>
      </c>
      <c r="E26" s="196">
        <f t="shared" si="14"/>
        <v>222275</v>
      </c>
      <c r="F26" s="196">
        <f t="shared" si="14"/>
        <v>175872</v>
      </c>
      <c r="G26" s="196">
        <f t="shared" si="14"/>
        <v>198884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140299</v>
      </c>
      <c r="D29" s="202">
        <f>SUMIF(BS.data!$D$5:$D$116,FSA!$A29,BS.data!F$5:F$116)</f>
        <v>356894</v>
      </c>
      <c r="E29" s="202">
        <f>SUMIF(BS.data!$D$5:$D$116,FSA!$A29,BS.data!G$5:G$116)</f>
        <v>448702</v>
      </c>
      <c r="F29" s="202">
        <f>SUMIF(BS.data!$D$5:$D$116,FSA!$A29,BS.data!H$5:H$116)</f>
        <v>490366</v>
      </c>
      <c r="G29" s="202">
        <f>SUMIF(BS.data!$D$5:$D$116,FSA!$A29,BS.data!I$5:I$116)</f>
        <v>321330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60104</v>
      </c>
      <c r="D30" s="202">
        <f>SUMIF(BS.data!$D$5:$D$116,FSA!$A30,BS.data!F$5:F$116)</f>
        <v>51563</v>
      </c>
      <c r="E30" s="202">
        <f>SUMIF(BS.data!$D$5:$D$116,FSA!$A30,BS.data!G$5:G$116)</f>
        <v>26500</v>
      </c>
      <c r="F30" s="202">
        <f>SUMIF(BS.data!$D$5:$D$116,FSA!$A30,BS.data!H$5:H$116)</f>
        <v>20335</v>
      </c>
      <c r="G30" s="202">
        <f>SUMIF(BS.data!$D$5:$D$116,FSA!$A30,BS.data!I$5:I$116)</f>
        <v>17074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5.8617987068120936E-2</v>
      </c>
      <c r="P30" s="204">
        <f t="shared" si="17"/>
        <v>0.46564302680692227</v>
      </c>
      <c r="Q30" s="204">
        <f t="shared" si="17"/>
        <v>-0.16400942924644957</v>
      </c>
      <c r="R30" s="204">
        <f t="shared" si="17"/>
        <v>0.14902991298327328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17589</v>
      </c>
      <c r="D31" s="202">
        <f>SUMIF(BS.data!$D$5:$D$116,FSA!$A31,BS.data!F$5:F$116)</f>
        <v>16360</v>
      </c>
      <c r="E31" s="202">
        <f>SUMIF(BS.data!$D$5:$D$116,FSA!$A31,BS.data!G$5:G$116)</f>
        <v>17411</v>
      </c>
      <c r="F31" s="202">
        <f>SUMIF(BS.data!$D$5:$D$116,FSA!$A31,BS.data!H$5:H$116)</f>
        <v>53114</v>
      </c>
      <c r="G31" s="202">
        <f>SUMIF(BS.data!$D$5:$D$116,FSA!$A31,BS.data!I$5:I$116)</f>
        <v>84957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0.43844703154594739</v>
      </c>
      <c r="O31" s="205">
        <f t="shared" si="18"/>
        <v>0.44702239565659996</v>
      </c>
      <c r="P31" s="205">
        <f t="shared" si="18"/>
        <v>0.34503833262298272</v>
      </c>
      <c r="Q31" s="205">
        <f t="shared" si="18"/>
        <v>0.46843007977844564</v>
      </c>
      <c r="R31" s="205">
        <f t="shared" si="18"/>
        <v>0.5277614965352907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466234</v>
      </c>
      <c r="D32" s="202">
        <f>SUMIF(BS.data!$D$5:$D$116,FSA!$A32,BS.data!F$5:F$116)</f>
        <v>519669</v>
      </c>
      <c r="E32" s="202">
        <f>SUMIF(BS.data!$D$5:$D$116,FSA!$A32,BS.data!G$5:G$116)</f>
        <v>1151127</v>
      </c>
      <c r="F32" s="202">
        <f>SUMIF(BS.data!$D$5:$D$116,FSA!$A32,BS.data!H$5:H$116)</f>
        <v>1036722</v>
      </c>
      <c r="G32" s="202">
        <f>SUMIF(BS.data!$D$5:$D$116,FSA!$A32,BS.data!I$5:I$116)</f>
        <v>1054119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0.66381196525373909</v>
      </c>
      <c r="O32" s="206">
        <f t="shared" si="19"/>
        <v>0.69615479532344138</v>
      </c>
      <c r="P32" s="206">
        <f t="shared" si="19"/>
        <v>0.58478955205817507</v>
      </c>
      <c r="Q32" s="206">
        <f t="shared" si="19"/>
        <v>0.55348302937797988</v>
      </c>
      <c r="R32" s="206">
        <f t="shared" si="19"/>
        <v>0.54472350798389524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282</v>
      </c>
      <c r="D33" s="202">
        <f>SUMIF(BS.data!$D$5:$D$116,FSA!$A33,BS.data!F$5:F$116)</f>
        <v>241</v>
      </c>
      <c r="E33" s="202">
        <f>SUMIF(BS.data!$D$5:$D$116,FSA!$A33,BS.data!G$5:G$116)</f>
        <v>388</v>
      </c>
      <c r="F33" s="202">
        <f>SUMIF(BS.data!$D$5:$D$116,FSA!$A33,BS.data!H$5:H$116)</f>
        <v>346</v>
      </c>
      <c r="G33" s="202">
        <f>SUMIF(BS.data!$D$5:$D$116,FSA!$A33,BS.data!I$5:I$116)</f>
        <v>408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0.62996783358369801</v>
      </c>
      <c r="O33" s="205">
        <f t="shared" si="20"/>
        <v>0.6273791529135947</v>
      </c>
      <c r="P33" s="205">
        <f t="shared" si="20"/>
        <v>0.53432835035543835</v>
      </c>
      <c r="Q33" s="205">
        <f t="shared" si="20"/>
        <v>0.39804881119101193</v>
      </c>
      <c r="R33" s="205">
        <f t="shared" si="20"/>
        <v>0.45809482073895541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5910</v>
      </c>
      <c r="D34" s="202">
        <f>SUMIF(BS.data!$D$5:$D$116,FSA!$A34,BS.data!F$5:F$116)</f>
        <v>183725</v>
      </c>
      <c r="E34" s="202">
        <f>SUMIF(BS.data!$D$5:$D$116,FSA!$A34,BS.data!G$5:G$116)</f>
        <v>173572</v>
      </c>
      <c r="F34" s="202">
        <f>SUMIF(BS.data!$D$5:$D$116,FSA!$A34,BS.data!H$5:H$116)</f>
        <v>692052</v>
      </c>
      <c r="G34" s="202">
        <f>SUMIF(BS.data!$D$5:$D$116,FSA!$A34,BS.data!I$5:I$116)</f>
        <v>698045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0.11172930188851732</v>
      </c>
      <c r="P34" s="207">
        <f t="shared" si="21"/>
        <v>9.720551751017481E-2</v>
      </c>
      <c r="Q34" s="207">
        <f t="shared" si="21"/>
        <v>8.228435522983947E-2</v>
      </c>
      <c r="R34" s="207">
        <f t="shared" si="21"/>
        <v>0.12269609163621331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1321740</v>
      </c>
      <c r="D35" s="202">
        <f>SUMIF(BS.data!$D$5:$D$116,FSA!$A35,BS.data!F$5:F$116)</f>
        <v>1229655</v>
      </c>
      <c r="E35" s="202">
        <f>SUMIF(BS.data!$D$5:$D$116,FSA!$A35,BS.data!G$5:G$116)</f>
        <v>1316019</v>
      </c>
      <c r="F35" s="202">
        <f>SUMIF(BS.data!$D$5:$D$116,FSA!$A35,BS.data!H$5:H$116)</f>
        <v>1297045</v>
      </c>
      <c r="G35" s="202">
        <f>SUMIF(BS.data!$D$5:$D$116,FSA!$A35,BS.data!I$5:I$116)</f>
        <v>1298247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78.582331415615272</v>
      </c>
      <c r="P35" s="131">
        <f t="shared" si="22"/>
        <v>37.481511152504382</v>
      </c>
      <c r="Q35" s="131">
        <f t="shared" si="22"/>
        <v>26.899301348523235</v>
      </c>
      <c r="R35" s="131">
        <f t="shared" si="22"/>
        <v>18.698864725699103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137475</v>
      </c>
      <c r="D36" s="202">
        <f>SUMIF(BS.data!$D$5:$D$116,FSA!$A36,BS.data!F$5:F$116)</f>
        <v>259832</v>
      </c>
      <c r="E36" s="202">
        <f>SUMIF(BS.data!$D$5:$D$116,FSA!$A36,BS.data!G$5:G$116)</f>
        <v>181754</v>
      </c>
      <c r="F36" s="202">
        <f>SUMIF(BS.data!$D$5:$D$116,FSA!$A36,BS.data!H$5:H$116)</f>
        <v>198048</v>
      </c>
      <c r="G36" s="202">
        <f>SUMIF(BS.data!$D$5:$D$116,FSA!$A36,BS.data!I$5:I$116)</f>
        <v>194342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43.203557009072085</v>
      </c>
      <c r="P36" s="131">
        <f t="shared" si="23"/>
        <v>24.757106934407723</v>
      </c>
      <c r="Q36" s="131">
        <f t="shared" si="23"/>
        <v>76.199684445470638</v>
      </c>
      <c r="R36" s="131">
        <f t="shared" si="23"/>
        <v>146.14373995905322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7886</v>
      </c>
      <c r="D37" s="202">
        <f>SUMIF(BS.data!$D$5:$D$116,FSA!$A37,BS.data!F$5:F$116)</f>
        <v>7635</v>
      </c>
      <c r="E37" s="202">
        <f>SUMIF(BS.data!$D$5:$D$116,FSA!$A37,BS.data!G$5:G$116)</f>
        <v>7398</v>
      </c>
      <c r="F37" s="202">
        <f>SUMIF(BS.data!$D$5:$D$116,FSA!$A37,BS.data!H$5:H$116)</f>
        <v>7210</v>
      </c>
      <c r="G37" s="202">
        <f>SUMIF(BS.data!$D$5:$D$116,FSA!$A37,BS.data!I$5:I$116)</f>
        <v>7023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138.48325046894504</v>
      </c>
      <c r="P37" s="131">
        <f t="shared" si="24"/>
        <v>58.95491811510081</v>
      </c>
      <c r="Q37" s="131">
        <f t="shared" si="24"/>
        <v>42.329316377457687</v>
      </c>
      <c r="R37" s="131">
        <f t="shared" si="24"/>
        <v>34.849001560152885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2157519</v>
      </c>
      <c r="D38" s="208">
        <f t="shared" si="25"/>
        <v>2625574</v>
      </c>
      <c r="E38" s="208">
        <f t="shared" si="25"/>
        <v>3322871</v>
      </c>
      <c r="F38" s="208">
        <f t="shared" si="25"/>
        <v>3795238</v>
      </c>
      <c r="G38" s="208">
        <f t="shared" si="25"/>
        <v>3675545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402401</v>
      </c>
      <c r="O38" s="209">
        <f t="shared" si="26"/>
        <v>459456</v>
      </c>
      <c r="P38" s="209">
        <f t="shared" si="26"/>
        <v>1065280</v>
      </c>
      <c r="Q38" s="209">
        <f t="shared" si="26"/>
        <v>974696</v>
      </c>
      <c r="R38" s="209">
        <f t="shared" si="26"/>
        <v>1009447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1.6616609340777986</v>
      </c>
      <c r="P39" s="133">
        <f t="shared" si="27"/>
        <v>2.0057354233426468</v>
      </c>
      <c r="Q39" s="133">
        <f t="shared" si="27"/>
        <v>3.209982533713081</v>
      </c>
      <c r="R39" s="133">
        <f t="shared" si="27"/>
        <v>2.7171852318479361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52855</v>
      </c>
      <c r="D40" s="202">
        <f>SUMIF(BS.data!$D$5:$D$116,FSA!$A40,BS.data!F$5:F$116)</f>
        <v>55964</v>
      </c>
      <c r="E40" s="202">
        <f>SUMIF(BS.data!$D$5:$D$116,FSA!$A40,BS.data!G$5:G$116)</f>
        <v>24456</v>
      </c>
      <c r="F40" s="202">
        <f>SUMIF(BS.data!$D$5:$D$116,FSA!$A40,BS.data!H$5:H$116)</f>
        <v>14721</v>
      </c>
      <c r="G40" s="202">
        <f>SUMIF(BS.data!$D$5:$D$116,FSA!$A40,BS.data!I$5:I$116)</f>
        <v>18203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1.3054690705172574</v>
      </c>
      <c r="P40" s="210">
        <f t="shared" si="28"/>
        <v>1.7214947937661067</v>
      </c>
      <c r="Q40" s="210">
        <f t="shared" si="28"/>
        <v>1.6732665968057041</v>
      </c>
      <c r="R40" s="210">
        <f t="shared" si="28"/>
        <v>1.8609546624531716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40133</v>
      </c>
      <c r="D41" s="202">
        <f>SUMIF(BS.data!$D$5:$D$116,FSA!$A41,BS.data!F$5:F$116)</f>
        <v>15853</v>
      </c>
      <c r="E41" s="202">
        <f>SUMIF(BS.data!$D$5:$D$116,FSA!$A41,BS.data!G$5:G$116)</f>
        <v>44446</v>
      </c>
      <c r="F41" s="202">
        <f>SUMIF(BS.data!$D$5:$D$116,FSA!$A41,BS.data!H$5:H$116)</f>
        <v>40062</v>
      </c>
      <c r="G41" s="202">
        <f>SUMIF(BS.data!$D$5:$D$116,FSA!$A41,BS.data!I$5:I$116)</f>
        <v>39735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2.91060966219157</v>
      </c>
      <c r="O41" s="137">
        <f t="shared" si="29"/>
        <v>2.6186364566011897</v>
      </c>
      <c r="P41" s="137">
        <f t="shared" si="29"/>
        <v>6.1388167056695329</v>
      </c>
      <c r="Q41" s="137">
        <f t="shared" si="29"/>
        <v>1.1528944720885337</v>
      </c>
      <c r="R41" s="137">
        <f t="shared" si="29"/>
        <v>1.8101234922458358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7645</v>
      </c>
      <c r="D42" s="202">
        <f>SUMIF(BS.data!$D$5:$D$116,FSA!$A42,BS.data!F$5:F$116)</f>
        <v>5599</v>
      </c>
      <c r="E42" s="202">
        <f>SUMIF(BS.data!$D$5:$D$116,FSA!$A42,BS.data!G$5:G$116)</f>
        <v>4186</v>
      </c>
      <c r="F42" s="202">
        <f>SUMIF(BS.data!$D$5:$D$116,FSA!$A42,BS.data!H$5:H$116)</f>
        <v>5615</v>
      </c>
      <c r="G42" s="202">
        <f>SUMIF(BS.data!$D$5:$D$116,FSA!$A42,BS.data!I$5:I$116)</f>
        <v>13447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1.0646389850434328</v>
      </c>
      <c r="O42" s="138">
        <f t="shared" si="30"/>
        <v>1.1355307400438042</v>
      </c>
      <c r="P42" s="138">
        <f t="shared" si="30"/>
        <v>2.249901340194794</v>
      </c>
      <c r="Q42" s="138">
        <f t="shared" si="30"/>
        <v>0.26687227580997941</v>
      </c>
      <c r="R42" s="138">
        <f t="shared" si="30"/>
        <v>0.3452575936019282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41175</v>
      </c>
      <c r="D43" s="202">
        <f>SUMIF(BS.data!$D$5:$D$116,FSA!$A43,BS.data!F$5:F$116)</f>
        <v>50961</v>
      </c>
      <c r="E43" s="202">
        <f>SUMIF(BS.data!$D$5:$D$116,FSA!$A43,BS.data!G$5:G$116)</f>
        <v>57058</v>
      </c>
      <c r="F43" s="202">
        <f>SUMIF(BS.data!$D$5:$D$116,FSA!$A43,BS.data!H$5:H$116)</f>
        <v>75423</v>
      </c>
      <c r="G43" s="202">
        <f>SUMIF(BS.data!$D$5:$D$116,FSA!$A43,BS.data!I$5:I$116)</f>
        <v>75726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1373975</v>
      </c>
      <c r="D44" s="202">
        <f>SUMIF(BS.data!$D$5:$D$116,FSA!$A44,BS.data!F$5:F$116)</f>
        <v>1726798</v>
      </c>
      <c r="E44" s="202">
        <f>SUMIF(BS.data!$D$5:$D$116,FSA!$A44,BS.data!G$5:G$116)</f>
        <v>1955657</v>
      </c>
      <c r="F44" s="202">
        <f>SUMIF(BS.data!$D$5:$D$116,FSA!$A44,BS.data!H$5:H$116)</f>
        <v>2280330</v>
      </c>
      <c r="G44" s="202">
        <f>SUMIF(BS.data!$D$5:$D$116,FSA!$A44,BS.data!I$5:I$116)</f>
        <v>2527623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533</v>
      </c>
      <c r="D45" s="202">
        <f>SUMIF(BS.data!$D$5:$D$116,FSA!$A45,BS.data!F$5:F$116)</f>
        <v>494</v>
      </c>
      <c r="E45" s="202">
        <f>SUMIF(BS.data!$D$5:$D$116,FSA!$A45,BS.data!G$5:G$116)</f>
        <v>5707</v>
      </c>
      <c r="F45" s="202">
        <f>SUMIF(BS.data!$D$5:$D$116,FSA!$A45,BS.data!H$5:H$116)</f>
        <v>17051</v>
      </c>
      <c r="G45" s="202">
        <f>SUMIF(BS.data!$D$5:$D$116,FSA!$A45,BS.data!I$5:I$116)</f>
        <v>1859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0.14452302244054291</v>
      </c>
      <c r="O45" s="136">
        <f t="shared" si="31"/>
        <v>0.30955207734464563</v>
      </c>
      <c r="P45" s="136">
        <f t="shared" si="31"/>
        <v>0.89782346014660275</v>
      </c>
      <c r="Q45" s="136">
        <f t="shared" si="31"/>
        <v>1.1057093826816937</v>
      </c>
      <c r="R45" s="136">
        <f t="shared" si="31"/>
        <v>0.48996796191226216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29100</v>
      </c>
      <c r="D46" s="202">
        <f>SUMIF(BS.data!$D$5:$D$116,FSA!$A46,BS.data!F$5:F$116)</f>
        <v>101318</v>
      </c>
      <c r="E46" s="202">
        <f>SUMIF(BS.data!$D$5:$D$116,FSA!$A46,BS.data!G$5:G$116)</f>
        <v>68557</v>
      </c>
      <c r="F46" s="202">
        <f>SUMIF(BS.data!$D$5:$D$116,FSA!$A46,BS.data!H$5:H$116)</f>
        <v>132819</v>
      </c>
      <c r="G46" s="202">
        <f>SUMIF(BS.data!$D$5:$D$116,FSA!$A46,BS.data!I$5:I$116)</f>
        <v>109500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0.35074310563625855</v>
      </c>
      <c r="O46" s="137">
        <f t="shared" si="32"/>
        <v>0.28852423295556323</v>
      </c>
      <c r="P46" s="137">
        <f t="shared" si="32"/>
        <v>0.24263932928528076</v>
      </c>
      <c r="Q46" s="137">
        <f t="shared" si="32"/>
        <v>0.20544668924739107</v>
      </c>
      <c r="R46" s="137">
        <f t="shared" si="32"/>
        <v>0.22310524166806153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51867</v>
      </c>
      <c r="D47" s="202">
        <f>SUMIF(BS.data!$D$5:$D$116,FSA!$A47,BS.data!F$5:F$116)</f>
        <v>80672</v>
      </c>
      <c r="E47" s="202">
        <f>SUMIF(BS.data!$D$5:$D$116,FSA!$A47,BS.data!G$5:G$116)</f>
        <v>513976</v>
      </c>
      <c r="F47" s="202">
        <f>SUMIF(BS.data!$D$5:$D$116,FSA!$A47,BS.data!H$5:H$116)</f>
        <v>582387</v>
      </c>
      <c r="G47" s="202">
        <f>SUMIF(BS.data!$D$5:$D$116,FSA!$A47,BS.data!I$5:I$116)</f>
        <v>219000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0.49789691178098366</v>
      </c>
      <c r="O47" s="211">
        <f t="shared" si="33"/>
        <v>1.0080426281447674</v>
      </c>
      <c r="P47" s="211">
        <f t="shared" si="33"/>
        <v>2.6207760656843999</v>
      </c>
      <c r="Q47" s="211">
        <f t="shared" si="33"/>
        <v>4.066628002183406</v>
      </c>
      <c r="R47" s="211">
        <f t="shared" si="33"/>
        <v>1.651716578508075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80967</v>
      </c>
      <c r="D48" s="208">
        <f t="shared" si="34"/>
        <v>181990</v>
      </c>
      <c r="E48" s="208">
        <f t="shared" si="34"/>
        <v>582533</v>
      </c>
      <c r="F48" s="208">
        <f t="shared" si="34"/>
        <v>715206</v>
      </c>
      <c r="G48" s="208">
        <f t="shared" si="34"/>
        <v>328500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0.49789691178098366</v>
      </c>
      <c r="O48" s="174">
        <f t="shared" si="35"/>
        <v>1.0080426281447674</v>
      </c>
      <c r="P48" s="174">
        <f t="shared" si="35"/>
        <v>2.6207760656843999</v>
      </c>
      <c r="Q48" s="174">
        <f t="shared" si="35"/>
        <v>4.066628002183406</v>
      </c>
      <c r="R48" s="174">
        <f t="shared" si="35"/>
        <v>1.651716578508075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1597283</v>
      </c>
      <c r="D49" s="208">
        <f t="shared" si="36"/>
        <v>2037659</v>
      </c>
      <c r="E49" s="208">
        <f t="shared" si="36"/>
        <v>2674043</v>
      </c>
      <c r="F49" s="208">
        <f t="shared" si="36"/>
        <v>3148408</v>
      </c>
      <c r="G49" s="208">
        <f t="shared" si="36"/>
        <v>3005093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1.9060481430706337</v>
      </c>
      <c r="O49" s="136">
        <f t="shared" si="37"/>
        <v>0.8940161547337766</v>
      </c>
      <c r="P49" s="136">
        <f t="shared" si="37"/>
        <v>0.34864119285946032</v>
      </c>
      <c r="Q49" s="136">
        <f t="shared" si="37"/>
        <v>0.17684695038911866</v>
      </c>
      <c r="R49" s="136">
        <f t="shared" si="37"/>
        <v>0.50914764079147645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2.941951659317994</v>
      </c>
      <c r="O50" s="136">
        <f t="shared" si="38"/>
        <v>2.388438925215671</v>
      </c>
      <c r="P50" s="136">
        <f t="shared" si="38"/>
        <v>0.90849102110953373</v>
      </c>
      <c r="Q50" s="136">
        <f t="shared" si="38"/>
        <v>5.8534184556617255E-2</v>
      </c>
      <c r="R50" s="136">
        <f t="shared" si="38"/>
        <v>1.2530715372907153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508796</v>
      </c>
      <c r="D51" s="202">
        <f>SUMIF(BS.data!$D$5:$D$116,FSA!$A51,BS.data!F$5:F$116)</f>
        <v>514643</v>
      </c>
      <c r="E51" s="202">
        <f>SUMIF(BS.data!$D$5:$D$116,FSA!$A51,BS.data!G$5:G$116)</f>
        <v>570333</v>
      </c>
      <c r="F51" s="202">
        <f>SUMIF(BS.data!$D$5:$D$116,FSA!$A51,BS.data!H$5:H$116)</f>
        <v>576136</v>
      </c>
      <c r="G51" s="202">
        <f>SUMIF(BS.data!$D$5:$D$116,FSA!$A51,BS.data!I$5:I$116)</f>
        <v>587194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-0.27924957081280027</v>
      </c>
      <c r="O51" s="136">
        <f t="shared" si="39"/>
        <v>0.77030606077256991</v>
      </c>
      <c r="P51" s="136">
        <f t="shared" si="39"/>
        <v>-0.55953568295701706</v>
      </c>
      <c r="Q51" s="136">
        <f t="shared" si="39"/>
        <v>-6.0033053413981428E-2</v>
      </c>
      <c r="R51" s="136">
        <f t="shared" si="39"/>
        <v>0.86933637747336379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51440</v>
      </c>
      <c r="D52" s="202">
        <f>SUMIF(BS.data!$D$5:$D$116,FSA!$A52,BS.data!F$5:F$116)</f>
        <v>73271</v>
      </c>
      <c r="E52" s="202">
        <f>SUMIF(BS.data!$D$5:$D$116,FSA!$A52,BS.data!G$5:G$116)</f>
        <v>78495</v>
      </c>
      <c r="F52" s="202">
        <f>SUMIF(BS.data!$D$5:$D$116,FSA!$A52,BS.data!H$5:H$116)</f>
        <v>70694</v>
      </c>
      <c r="G52" s="202">
        <f>SUMIF(BS.data!$D$5:$D$116,FSA!$A52,BS.data!I$5:I$116)</f>
        <v>83258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-0.49558462089493249</v>
      </c>
      <c r="O52" s="136">
        <f t="shared" si="40"/>
        <v>0.66637177866915764</v>
      </c>
      <c r="P52" s="136">
        <f t="shared" si="40"/>
        <v>-0.61482182125304485</v>
      </c>
      <c r="Q52" s="136">
        <f t="shared" si="40"/>
        <v>-0.12725144923280846</v>
      </c>
      <c r="R52" s="136">
        <f t="shared" si="40"/>
        <v>0.66261491628614921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0.12627358262515928</v>
      </c>
      <c r="O53" s="172">
        <f t="shared" si="41"/>
        <v>0.23638012011887197</v>
      </c>
      <c r="P53" s="172">
        <f t="shared" si="41"/>
        <v>0.47308059943428449</v>
      </c>
      <c r="Q53" s="172">
        <f t="shared" si="41"/>
        <v>0.52510065813238416</v>
      </c>
      <c r="R53" s="172">
        <f t="shared" si="41"/>
        <v>0.32884462917137158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560236</v>
      </c>
      <c r="D54" s="212">
        <f t="shared" si="42"/>
        <v>587914</v>
      </c>
      <c r="E54" s="212">
        <f t="shared" si="42"/>
        <v>648828</v>
      </c>
      <c r="F54" s="212">
        <f t="shared" si="42"/>
        <v>646830</v>
      </c>
      <c r="G54" s="212">
        <f t="shared" si="42"/>
        <v>670452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2157519</v>
      </c>
      <c r="D55" s="208">
        <f t="shared" si="43"/>
        <v>2625573</v>
      </c>
      <c r="E55" s="208">
        <f t="shared" si="43"/>
        <v>3322871</v>
      </c>
      <c r="F55" s="208">
        <f t="shared" si="43"/>
        <v>3795238</v>
      </c>
      <c r="G55" s="208">
        <f t="shared" si="43"/>
        <v>3675545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-0.10590536845186671</v>
      </c>
      <c r="O55" s="137">
        <f t="shared" si="44"/>
        <v>-0.29749929411444531</v>
      </c>
      <c r="P55" s="137">
        <f t="shared" si="44"/>
        <v>0.20626575918425222</v>
      </c>
      <c r="Q55" s="137">
        <f t="shared" si="44"/>
        <v>0.34760292503439855</v>
      </c>
      <c r="R55" s="137">
        <f t="shared" si="44"/>
        <v>1.0694277890139787E-2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-0.36485505909554911</v>
      </c>
      <c r="O56" s="211">
        <f t="shared" si="46"/>
        <v>-0.96879327343827892</v>
      </c>
      <c r="P56" s="211">
        <f t="shared" si="46"/>
        <v>0.60209650208075582</v>
      </c>
      <c r="Q56" s="211">
        <f t="shared" si="46"/>
        <v>1.278429767103348</v>
      </c>
      <c r="R56" s="211">
        <f t="shared" si="46"/>
        <v>3.6051165503509584E-2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-0.36485505909554911</v>
      </c>
      <c r="O57" s="211">
        <f t="shared" si="47"/>
        <v>-0.96879327343827892</v>
      </c>
      <c r="P57" s="211">
        <f t="shared" si="47"/>
        <v>0.60209650208075582</v>
      </c>
      <c r="Q57" s="211">
        <f t="shared" si="47"/>
        <v>1.278429767103348</v>
      </c>
      <c r="R57" s="211">
        <f t="shared" si="47"/>
        <v>3.6051165503509584E-2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-2.6010753050630351</v>
      </c>
      <c r="O58" s="136">
        <f t="shared" si="48"/>
        <v>-0.93023601518547316</v>
      </c>
      <c r="P58" s="136">
        <f t="shared" si="48"/>
        <v>1.5175482511525731</v>
      </c>
      <c r="Q58" s="136">
        <f t="shared" si="48"/>
        <v>0.5625422522682797</v>
      </c>
      <c r="R58" s="136">
        <f t="shared" si="48"/>
        <v>23.327057182705719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-4.0147138137935681</v>
      </c>
      <c r="O59" s="136">
        <f t="shared" si="49"/>
        <v>-2.4852033115308969</v>
      </c>
      <c r="P59" s="136">
        <f t="shared" si="49"/>
        <v>3.9544350710971301</v>
      </c>
      <c r="Q59" s="136">
        <f t="shared" si="49"/>
        <v>0.18619462729051769</v>
      </c>
      <c r="R59" s="136">
        <f t="shared" si="49"/>
        <v>57.410599721059974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0.38107597923548842</v>
      </c>
      <c r="O60" s="136">
        <f t="shared" si="50"/>
        <v>-0.80151397337968255</v>
      </c>
      <c r="P60" s="136">
        <f t="shared" si="50"/>
        <v>-2.4355194237508497</v>
      </c>
      <c r="Q60" s="136">
        <f t="shared" si="50"/>
        <v>-0.19096246219533891</v>
      </c>
      <c r="R60" s="136">
        <f t="shared" si="50"/>
        <v>39.829428172942819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0.67629609654149536</v>
      </c>
      <c r="O61" s="136">
        <f t="shared" si="51"/>
        <v>-0.69336893381512144</v>
      </c>
      <c r="P61" s="136">
        <f t="shared" si="51"/>
        <v>-2.6761662096225836</v>
      </c>
      <c r="Q61" s="136">
        <f t="shared" si="51"/>
        <v>-0.40478117772638322</v>
      </c>
      <c r="R61" s="136">
        <f t="shared" si="51"/>
        <v>30.358298465829847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33.292749658002734</v>
      </c>
      <c r="O64" s="211">
        <f t="shared" si="52"/>
        <v>12.233782569631627</v>
      </c>
      <c r="P64" s="211">
        <f t="shared" si="52"/>
        <v>6.3538826772859549</v>
      </c>
      <c r="Q64" s="211">
        <f t="shared" si="52"/>
        <v>3.0435480992325541</v>
      </c>
      <c r="R64" s="211">
        <f t="shared" si="52"/>
        <v>17.644232081911262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74.153214774281807</v>
      </c>
      <c r="O65" s="216">
        <f t="shared" si="53"/>
        <v>32.441689128481585</v>
      </c>
      <c r="P65" s="216">
        <f t="shared" si="53"/>
        <v>17.022132026344003</v>
      </c>
      <c r="Q65" s="216">
        <f t="shared" si="53"/>
        <v>5.2314831340353383</v>
      </c>
      <c r="R65" s="216">
        <f t="shared" si="53"/>
        <v>27.151399317406142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84.016137708445399</v>
      </c>
      <c r="O66" s="140">
        <f t="shared" si="54"/>
        <v>31.23076923076923</v>
      </c>
      <c r="P66" s="140">
        <f t="shared" si="54"/>
        <v>19.004875886524822</v>
      </c>
      <c r="Q66" s="140">
        <f t="shared" si="54"/>
        <v>4.7387525864617199</v>
      </c>
      <c r="R66" s="140">
        <f t="shared" si="54"/>
        <v>21.506988719960766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81.764028242289115</v>
      </c>
      <c r="P67" s="211">
        <f t="shared" si="55"/>
        <v>47.917198581560285</v>
      </c>
      <c r="Q67" s="211">
        <f t="shared" si="55"/>
        <v>2.2374815252734259</v>
      </c>
      <c r="R67" s="211">
        <f t="shared" si="55"/>
        <v>51.470083374203043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32525</v>
      </c>
      <c r="O74" s="218">
        <f t="shared" si="56"/>
        <v>42663</v>
      </c>
      <c r="P74" s="218">
        <f t="shared" si="56"/>
        <v>46938</v>
      </c>
      <c r="Q74" s="218">
        <f t="shared" si="56"/>
        <v>75766</v>
      </c>
      <c r="R74" s="218">
        <f t="shared" si="56"/>
        <v>55174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74182.278952415523</v>
      </c>
      <c r="O75" s="219">
        <f t="shared" si="57"/>
        <v>95438.171363506975</v>
      </c>
      <c r="P75" s="219">
        <f t="shared" si="57"/>
        <v>136037.05896436825</v>
      </c>
      <c r="Q75" s="219">
        <f t="shared" si="57"/>
        <v>161744.52340002419</v>
      </c>
      <c r="R75" s="219">
        <f t="shared" si="57"/>
        <v>104543.43555225724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0.69718552449049909</v>
      </c>
      <c r="O76" s="138">
        <f t="shared" si="58"/>
        <v>0.63199026990658069</v>
      </c>
      <c r="P76" s="138">
        <f t="shared" si="58"/>
        <v>0.64209627364712873</v>
      </c>
      <c r="Q76" s="138">
        <f t="shared" si="58"/>
        <v>0.49097725165607403</v>
      </c>
      <c r="R76" s="138">
        <f t="shared" si="58"/>
        <v>0.71366592108609128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74884</v>
      </c>
      <c r="F4" s="264">
        <v>73266</v>
      </c>
      <c r="G4" s="264">
        <v>84209</v>
      </c>
      <c r="H4" s="264">
        <v>73080</v>
      </c>
      <c r="I4" s="264">
        <v>137517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89607</v>
      </c>
      <c r="F6" s="264">
        <v>112457</v>
      </c>
      <c r="G6" s="264">
        <v>139306</v>
      </c>
      <c r="H6" s="264">
        <v>73554</v>
      </c>
      <c r="I6" s="264">
        <v>69640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-381</v>
      </c>
      <c r="F7" s="264">
        <v>2534</v>
      </c>
      <c r="G7" s="264">
        <v>6707</v>
      </c>
      <c r="H7" s="264">
        <v>-502</v>
      </c>
      <c r="I7" s="264">
        <v>5358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-2129</v>
      </c>
      <c r="F9" s="264">
        <v>-8034</v>
      </c>
      <c r="G9" s="264">
        <v>-15906</v>
      </c>
      <c r="H9" s="264">
        <v>-6641</v>
      </c>
      <c r="I9" s="264">
        <v>-15202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2193</v>
      </c>
      <c r="F10" s="264">
        <v>5565</v>
      </c>
      <c r="G10" s="264">
        <v>13058</v>
      </c>
      <c r="H10" s="264">
        <v>33618</v>
      </c>
      <c r="I10" s="264">
        <v>7325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164175</v>
      </c>
      <c r="F12" s="301">
        <v>185787</v>
      </c>
      <c r="G12" s="301">
        <v>227375</v>
      </c>
      <c r="H12" s="301">
        <v>173109</v>
      </c>
      <c r="I12" s="301">
        <v>204638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-151986</v>
      </c>
      <c r="F13" s="264">
        <v>-58402</v>
      </c>
      <c r="G13" s="264">
        <v>30767</v>
      </c>
      <c r="H13" s="264">
        <v>126329</v>
      </c>
      <c r="I13" s="264">
        <v>21805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-7612</v>
      </c>
      <c r="F14" s="264">
        <v>1229</v>
      </c>
      <c r="G14" s="264">
        <v>25322</v>
      </c>
      <c r="H14" s="264">
        <v>-24657</v>
      </c>
      <c r="I14" s="264">
        <v>-15084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249285</v>
      </c>
      <c r="F15" s="264">
        <v>334903</v>
      </c>
      <c r="G15" s="264">
        <v>272193</v>
      </c>
      <c r="H15" s="264">
        <v>336459</v>
      </c>
      <c r="I15" s="264">
        <v>244993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-4152</v>
      </c>
      <c r="F16" s="264">
        <v>-3430</v>
      </c>
      <c r="G16" s="264">
        <v>2695</v>
      </c>
      <c r="H16" s="264">
        <v>-518300</v>
      </c>
      <c r="I16" s="264">
        <v>-2665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>
        <v>-222213</v>
      </c>
      <c r="I17" s="264">
        <v>2888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-1859</v>
      </c>
      <c r="F18" s="264">
        <v>-5382</v>
      </c>
      <c r="G18" s="264">
        <v>-11280</v>
      </c>
      <c r="H18" s="264">
        <v>-33830</v>
      </c>
      <c r="I18" s="264">
        <v>-8156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-7989</v>
      </c>
      <c r="F19" s="264">
        <v>-17703</v>
      </c>
      <c r="G19" s="264">
        <v>-13000</v>
      </c>
      <c r="H19" s="264">
        <v>-12797</v>
      </c>
      <c r="I19" s="264">
        <v>-29227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36</v>
      </c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-1697</v>
      </c>
      <c r="F21" s="264">
        <v>-2330</v>
      </c>
      <c r="G21" s="264">
        <v>-4846</v>
      </c>
      <c r="H21" s="264">
        <v>-4449</v>
      </c>
      <c r="I21" s="264">
        <v>-4670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238201</v>
      </c>
      <c r="F22" s="301">
        <v>434672</v>
      </c>
      <c r="G22" s="301">
        <v>529226</v>
      </c>
      <c r="H22" s="301">
        <v>-180349</v>
      </c>
      <c r="I22" s="301">
        <v>414523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-260811</v>
      </c>
      <c r="F24" s="264">
        <v>-294484</v>
      </c>
      <c r="G24" s="264">
        <v>-855174</v>
      </c>
      <c r="H24" s="264">
        <v>-84800</v>
      </c>
      <c r="I24" s="264">
        <v>-126071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>
        <v>14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>
        <v>-108379</v>
      </c>
      <c r="G26" s="264">
        <v>-110016</v>
      </c>
      <c r="H26" s="264">
        <v>-80000</v>
      </c>
      <c r="I26" s="264">
        <v>-90000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10000</v>
      </c>
      <c r="F27" s="264">
        <v>30238</v>
      </c>
      <c r="G27" s="264">
        <v>176391</v>
      </c>
      <c r="H27" s="264">
        <v>12000</v>
      </c>
      <c r="I27" s="264">
        <v>130000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>
        <v>-5704</v>
      </c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>
        <v>441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2484</v>
      </c>
      <c r="F30" s="264">
        <v>6085</v>
      </c>
      <c r="G30" s="264">
        <v>17794</v>
      </c>
      <c r="H30" s="264">
        <v>6823</v>
      </c>
      <c r="I30" s="264">
        <v>14439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-248326</v>
      </c>
      <c r="F31" s="301">
        <v>-372244</v>
      </c>
      <c r="G31" s="301">
        <v>-770564</v>
      </c>
      <c r="H31" s="301">
        <v>-145976</v>
      </c>
      <c r="I31" s="301">
        <v>-71618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>
        <v>48980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131230</v>
      </c>
      <c r="F35" s="264">
        <v>152956</v>
      </c>
      <c r="G35" s="264">
        <v>502324</v>
      </c>
      <c r="H35" s="264">
        <v>435040</v>
      </c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-90263</v>
      </c>
      <c r="F36" s="264">
        <v>-51932</v>
      </c>
      <c r="G36" s="264">
        <v>-101782</v>
      </c>
      <c r="H36" s="264">
        <v>-302367</v>
      </c>
      <c r="I36" s="264">
        <v>-386706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-20000</v>
      </c>
      <c r="F38" s="264">
        <v>-25000</v>
      </c>
      <c r="G38" s="264">
        <v>-50000</v>
      </c>
      <c r="H38" s="264">
        <v>-54898</v>
      </c>
      <c r="I38" s="264">
        <v>-82347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20967</v>
      </c>
      <c r="F39" s="301">
        <v>76024</v>
      </c>
      <c r="G39" s="301">
        <v>399522</v>
      </c>
      <c r="H39" s="301">
        <v>77775</v>
      </c>
      <c r="I39" s="301">
        <v>-469053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10842</v>
      </c>
      <c r="F40" s="301">
        <v>138452</v>
      </c>
      <c r="G40" s="301">
        <v>158184</v>
      </c>
      <c r="H40" s="301">
        <v>-248550</v>
      </c>
      <c r="I40" s="301">
        <v>-126148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129225</v>
      </c>
      <c r="F41" s="301">
        <v>140067</v>
      </c>
      <c r="G41" s="301">
        <v>278518</v>
      </c>
      <c r="H41" s="301">
        <v>436702</v>
      </c>
      <c r="I41" s="301">
        <v>188153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140067</v>
      </c>
      <c r="F43" s="301">
        <v>278518</v>
      </c>
      <c r="G43" s="301">
        <v>436702</v>
      </c>
      <c r="H43" s="301">
        <v>188153</v>
      </c>
      <c r="I43" s="301">
        <v>62004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-0.56155296845405267</v>
      </c>
      <c r="D8" s="136">
        <f>FSA!D8/FSA!D$7</f>
        <v>-0.55297760434340004</v>
      </c>
      <c r="E8" s="136">
        <f>FSA!E8/FSA!E$7</f>
        <v>-0.65496166737701722</v>
      </c>
      <c r="F8" s="136">
        <f>FSA!F8/FSA!F$7</f>
        <v>-0.53156992022155436</v>
      </c>
      <c r="G8" s="136">
        <f>FSA!G8/FSA!G$7</f>
        <v>-0.47223850346470925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0.43844703154594739</v>
      </c>
      <c r="D9" s="142">
        <f>FSA!D9/FSA!D$7</f>
        <v>0.44702239565659996</v>
      </c>
      <c r="E9" s="142">
        <f>FSA!E9/FSA!E$7</f>
        <v>0.34503833262298272</v>
      </c>
      <c r="F9" s="142">
        <f>FSA!F9/FSA!F$7</f>
        <v>0.46843007977844564</v>
      </c>
      <c r="G9" s="142">
        <f>FSA!G9/FSA!G$7</f>
        <v>0.5277614965352907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-0.14041375481679838</v>
      </c>
      <c r="D10" s="136">
        <f>FSA!D10/FSA!D$7</f>
        <v>-0.1845019588487522</v>
      </c>
      <c r="E10" s="136">
        <f>FSA!E10/FSA!E$7</f>
        <v>-0.12675285587249469</v>
      </c>
      <c r="F10" s="136">
        <f>FSA!F10/FSA!F$7</f>
        <v>-0.14642727887838114</v>
      </c>
      <c r="G10" s="136">
        <f>FSA!G10/FSA!G$7</f>
        <v>-0.17377502670428091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0.29803327672914898</v>
      </c>
      <c r="D12" s="142">
        <f>FSA!D12/FSA!D$7</f>
        <v>0.26252043680784776</v>
      </c>
      <c r="E12" s="142">
        <f>FSA!E12/FSA!E$7</f>
        <v>0.21828547675048804</v>
      </c>
      <c r="F12" s="142">
        <f>FSA!F12/FSA!F$7</f>
        <v>0.3220028009000645</v>
      </c>
      <c r="G12" s="142">
        <f>FSA!G12/FSA!G$7</f>
        <v>0.35398646983100984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7.5966625302070403E-3</v>
      </c>
      <c r="D13" s="136">
        <f>FSA!D13/FSA!D$7</f>
        <v>2.1119320109818922E-2</v>
      </c>
      <c r="E13" s="136">
        <f>FSA!E13/FSA!E$7</f>
        <v>2.4783343067767446E-3</v>
      </c>
      <c r="F13" s="136">
        <f>FSA!F13/FSA!F$7</f>
        <v>-6.8543374612515936E-3</v>
      </c>
      <c r="G13" s="136">
        <f>FSA!G13/FSA!G$7</f>
        <v>1.1859439620936156E-3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-8.9518973287179161E-3</v>
      </c>
      <c r="D14" s="136">
        <f>FSA!D14/FSA!D$7</f>
        <v>-2.1458648240120923E-2</v>
      </c>
      <c r="E14" s="136">
        <f>FSA!E14/FSA!E$7</f>
        <v>-3.4354659636826677E-2</v>
      </c>
      <c r="F14" s="136">
        <f>FSA!F14/FSA!F$7</f>
        <v>-0.10579849254929112</v>
      </c>
      <c r="G14" s="136">
        <f>FSA!G14/FSA!G$7</f>
        <v>-2.0062446933800774E-2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9.0008817190255375E-3</v>
      </c>
      <c r="D15" s="136">
        <f>FSA!D15/FSA!D$7</f>
        <v>2.033269580775519E-2</v>
      </c>
      <c r="E15" s="136">
        <f>FSA!E15/FSA!E$7</f>
        <v>3.5138676222197664E-2</v>
      </c>
      <c r="F15" s="136">
        <f>FSA!F15/FSA!F$7</f>
        <v>2.0638542273134962E-2</v>
      </c>
      <c r="G15" s="136">
        <f>FSA!G15/FSA!G$7</f>
        <v>4.1535427679329516E-2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0.30567892364966365</v>
      </c>
      <c r="D16" s="142">
        <f>FSA!D16/FSA!D$7</f>
        <v>0.28251380448530095</v>
      </c>
      <c r="E16" s="142">
        <f>FSA!E16/FSA!E$7</f>
        <v>0.22154782764263578</v>
      </c>
      <c r="F16" s="142">
        <f>FSA!F16/FSA!F$7</f>
        <v>0.22998851316265675</v>
      </c>
      <c r="G16" s="142">
        <f>FSA!G16/FSA!G$7</f>
        <v>0.37664539453863222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-6.1655019267193523E-2</v>
      </c>
      <c r="D17" s="136">
        <f>FSA!D17/FSA!D$7</f>
        <v>-5.7030261899620571E-2</v>
      </c>
      <c r="E17" s="136">
        <f>FSA!E17/FSA!E$7</f>
        <v>-4.5025704167916354E-2</v>
      </c>
      <c r="F17" s="136">
        <f>FSA!F17/FSA!F$7</f>
        <v>-4.7366681877547168E-2</v>
      </c>
      <c r="G17" s="136">
        <f>FSA!G17/FSA!G$7</f>
        <v>-7.3761332201254415E-2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0.24402390438247012</v>
      </c>
      <c r="D18" s="142">
        <f>FSA!D18/FSA!D$7</f>
        <v>0.22548354258568035</v>
      </c>
      <c r="E18" s="142">
        <f>FSA!E18/FSA!E$7</f>
        <v>0.17652212347471941</v>
      </c>
      <c r="F18" s="142">
        <f>FSA!F18/FSA!F$7</f>
        <v>0.18262183128510959</v>
      </c>
      <c r="G18" s="142">
        <f>FSA!G18/FSA!G$7</f>
        <v>0.3028840623373778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0.36577868852459017</v>
      </c>
      <c r="D21" s="136">
        <f>FSA!D21/FSA!D$7</f>
        <v>0.43363435851559368</v>
      </c>
      <c r="E21" s="136">
        <f>FSA!E21/FSA!E$7</f>
        <v>0.36650407530768703</v>
      </c>
      <c r="F21" s="136">
        <f>FSA!F21/FSA!F$7</f>
        <v>0.23148022847791538</v>
      </c>
      <c r="G21" s="136">
        <f>FSA!G21/FSA!G$7</f>
        <v>0.19073703815288542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0.66381196525373909</v>
      </c>
      <c r="D25" s="136">
        <f>FSA!D25/FSA!D$7</f>
        <v>0.69615479532344138</v>
      </c>
      <c r="E25" s="136">
        <f>FSA!E25/FSA!E$7</f>
        <v>0.58478955205817507</v>
      </c>
      <c r="F25" s="136">
        <f>FSA!F25/FSA!F$7</f>
        <v>0.55348302937797988</v>
      </c>
      <c r="G25" s="136">
        <f>FSA!G25/FSA!G$7</f>
        <v>0.54472350798389524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0.66381196525373909</v>
      </c>
      <c r="D26" s="136">
        <f>FSA!D26/FSA!D$7</f>
        <v>0.69615479532344138</v>
      </c>
      <c r="E26" s="136">
        <f>FSA!E26/FSA!E$7</f>
        <v>0.58478955205817507</v>
      </c>
      <c r="F26" s="136">
        <f>FSA!F26/FSA!F$7</f>
        <v>0.55348302937797988</v>
      </c>
      <c r="G26" s="136">
        <f>FSA!G26/FSA!G$7</f>
        <v>0.54472350798389524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6.5027932546596348E-2</v>
      </c>
      <c r="D29" s="136">
        <f>FSA!D29/FSA!D$38</f>
        <v>0.13592989571042371</v>
      </c>
      <c r="E29" s="136">
        <f>FSA!E29/FSA!E$38</f>
        <v>0.13503443257351849</v>
      </c>
      <c r="F29" s="136">
        <f>FSA!F29/FSA!F$38</f>
        <v>0.12920559922724215</v>
      </c>
      <c r="G29" s="136">
        <f>FSA!G29/FSA!G$38</f>
        <v>8.7423769808286936E-2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2.7857923846788833E-2</v>
      </c>
      <c r="D30" s="136">
        <f>FSA!D30/FSA!D$38</f>
        <v>1.9638753278330756E-2</v>
      </c>
      <c r="E30" s="136">
        <f>FSA!E30/FSA!E$38</f>
        <v>7.9750312305232433E-3</v>
      </c>
      <c r="F30" s="136">
        <f>FSA!F30/FSA!F$38</f>
        <v>5.3580302473784256E-3</v>
      </c>
      <c r="G30" s="136">
        <f>FSA!G30/FSA!G$38</f>
        <v>4.6452975000986245E-3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8.1524195151931461E-3</v>
      </c>
      <c r="D31" s="136">
        <f>FSA!D31/FSA!D$38</f>
        <v>6.2310184363495369E-3</v>
      </c>
      <c r="E31" s="136">
        <f>FSA!E31/FSA!E$38</f>
        <v>5.2397459907411389E-3</v>
      </c>
      <c r="F31" s="136">
        <f>FSA!F31/FSA!F$38</f>
        <v>1.3994906248303796E-2</v>
      </c>
      <c r="G31" s="136">
        <f>FSA!G31/FSA!G$38</f>
        <v>2.3114123211659766E-2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0.21609728581764517</v>
      </c>
      <c r="D32" s="136">
        <f>FSA!D32/FSA!D$38</f>
        <v>0.19792586306841856</v>
      </c>
      <c r="E32" s="136">
        <f>FSA!E32/FSA!E$38</f>
        <v>0.3464254254829634</v>
      </c>
      <c r="F32" s="136">
        <f>FSA!F32/FSA!F$38</f>
        <v>0.27316389644075023</v>
      </c>
      <c r="G32" s="136">
        <f>FSA!G32/FSA!G$38</f>
        <v>0.2867925708976492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1.3070568555827318E-4</v>
      </c>
      <c r="D33" s="136">
        <f>FSA!D33/FSA!D$38</f>
        <v>9.1789452515907E-5</v>
      </c>
      <c r="E33" s="136">
        <f>FSA!E33/FSA!E$38</f>
        <v>1.1676649499784976E-4</v>
      </c>
      <c r="F33" s="136">
        <f>FSA!F33/FSA!F$38</f>
        <v>9.1166878071941736E-5</v>
      </c>
      <c r="G33" s="136">
        <f>FSA!G33/FSA!G$38</f>
        <v>1.1100394635353397E-4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2.7392574526574273E-3</v>
      </c>
      <c r="D34" s="136">
        <f>FSA!D34/FSA!D$38</f>
        <v>6.9975174952219971E-2</v>
      </c>
      <c r="E34" s="136">
        <f>FSA!E34/FSA!E$38</f>
        <v>5.2235551726203033E-2</v>
      </c>
      <c r="F34" s="136">
        <f>FSA!F34/FSA!F$38</f>
        <v>0.18234745752440296</v>
      </c>
      <c r="G34" s="136">
        <f>FSA!G34/FSA!G$38</f>
        <v>0.18991605326557015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0.61262032918365961</v>
      </c>
      <c r="D35" s="136">
        <f>FSA!D35/FSA!D$38</f>
        <v>0.46833759018028059</v>
      </c>
      <c r="E35" s="136">
        <f>FSA!E35/FSA!E$38</f>
        <v>0.39604877830045165</v>
      </c>
      <c r="F35" s="136">
        <f>FSA!F35/FSA!F$38</f>
        <v>0.34175590569023601</v>
      </c>
      <c r="G35" s="136">
        <f>FSA!G35/FSA!G$38</f>
        <v>0.35321210868048142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6.371902170965818E-2</v>
      </c>
      <c r="D36" s="136">
        <f>FSA!D36/FSA!D$38</f>
        <v>9.8961979361465335E-2</v>
      </c>
      <c r="E36" s="136">
        <f>FSA!E36/FSA!E$38</f>
        <v>5.4697880236698929E-2</v>
      </c>
      <c r="F36" s="136">
        <f>FSA!F36/FSA!F$38</f>
        <v>5.2183288636970859E-2</v>
      </c>
      <c r="G36" s="136">
        <f>FSA!G36/FSA!G$38</f>
        <v>5.2874335642741417E-2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3.6551242422430577E-3</v>
      </c>
      <c r="D37" s="136">
        <f>FSA!D37/FSA!D$38</f>
        <v>2.9079355599956427E-3</v>
      </c>
      <c r="E37" s="136">
        <f>FSA!E37/FSA!E$38</f>
        <v>2.2263879639023002E-3</v>
      </c>
      <c r="F37" s="136">
        <f>FSA!F37/FSA!F$38</f>
        <v>1.8997491066436412E-3</v>
      </c>
      <c r="G37" s="136">
        <f>FSA!G37/FSA!G$38</f>
        <v>1.9107370471589927E-3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2.4498046135399038E-2</v>
      </c>
      <c r="D40" s="136">
        <f>FSA!D40/FSA!D$55</f>
        <v>2.1314966294976374E-2</v>
      </c>
      <c r="E40" s="136">
        <f>FSA!E40/FSA!E$55</f>
        <v>7.3599005197613754E-3</v>
      </c>
      <c r="F40" s="136">
        <f>FSA!F40/FSA!F$55</f>
        <v>3.8788081274481337E-3</v>
      </c>
      <c r="G40" s="136">
        <f>FSA!G40/FSA!G$55</f>
        <v>4.9524628320425949E-3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1.8601458434433255E-2</v>
      </c>
      <c r="D41" s="136">
        <f>FSA!D41/FSA!D$55</f>
        <v>6.0379201035354949E-3</v>
      </c>
      <c r="E41" s="136">
        <f>FSA!E41/FSA!E$55</f>
        <v>1.337578256874853E-2</v>
      </c>
      <c r="F41" s="136">
        <f>FSA!F41/FSA!F$55</f>
        <v>1.055585973791367E-2</v>
      </c>
      <c r="G41" s="136">
        <f>FSA!G41/FSA!G$55</f>
        <v>1.0810641687151156E-2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3.5434218655780087E-3</v>
      </c>
      <c r="D42" s="136">
        <f>FSA!D42/FSA!D$55</f>
        <v>2.1324868895284954E-3</v>
      </c>
      <c r="E42" s="136">
        <f>FSA!E42/FSA!E$55</f>
        <v>1.2597539898479358E-3</v>
      </c>
      <c r="F42" s="136">
        <f>FSA!F42/FSA!F$55</f>
        <v>1.4794856080172047E-3</v>
      </c>
      <c r="G42" s="136">
        <f>FSA!G42/FSA!G$55</f>
        <v>3.6585050652352237E-3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1.9084420577524464E-2</v>
      </c>
      <c r="D43" s="136">
        <f>FSA!D43/FSA!D$55</f>
        <v>1.9409477474059949E-2</v>
      </c>
      <c r="E43" s="136">
        <f>FSA!E43/FSA!E$55</f>
        <v>1.7171295545328123E-2</v>
      </c>
      <c r="F43" s="136">
        <f>FSA!F43/FSA!F$55</f>
        <v>1.9873061979248732E-2</v>
      </c>
      <c r="G43" s="136">
        <f>FSA!G43/FSA!G$55</f>
        <v>2.0602658925411063E-2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0.63683100820896599</v>
      </c>
      <c r="D44" s="136">
        <f>FSA!D44/FSA!D$55</f>
        <v>0.65768424644829915</v>
      </c>
      <c r="E44" s="136">
        <f>FSA!E44/FSA!E$55</f>
        <v>0.58854436419590173</v>
      </c>
      <c r="F44" s="136">
        <f>FSA!F44/FSA!F$55</f>
        <v>0.60083978923060954</v>
      </c>
      <c r="G44" s="136">
        <f>FSA!G44/FSA!G$55</f>
        <v>0.68768658797538873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2.4704301561191352E-4</v>
      </c>
      <c r="D45" s="136">
        <f>FSA!D45/FSA!D$55</f>
        <v>1.8814940586302494E-4</v>
      </c>
      <c r="E45" s="136">
        <f>FSA!E45/FSA!E$55</f>
        <v>1.7174906880224963E-3</v>
      </c>
      <c r="F45" s="136">
        <f>FSA!F45/FSA!F$55</f>
        <v>4.4927353699557183E-3</v>
      </c>
      <c r="G45" s="136">
        <f>FSA!G45/FSA!G$55</f>
        <v>5.0577533399808741E-4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1.3487714360800531E-2</v>
      </c>
      <c r="D46" s="136">
        <f>FSA!D46/FSA!D$55</f>
        <v>3.8588909925566725E-2</v>
      </c>
      <c r="E46" s="136">
        <f>FSA!E46/FSA!E$55</f>
        <v>2.0631857210225736E-2</v>
      </c>
      <c r="F46" s="136">
        <f>FSA!F46/FSA!F$55</f>
        <v>3.4996224215714536E-2</v>
      </c>
      <c r="G46" s="136">
        <f>FSA!G46/FSA!G$55</f>
        <v>2.9791500308117572E-2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2.4040112740606225E-2</v>
      </c>
      <c r="D47" s="136">
        <f>FSA!D47/FSA!D$55</f>
        <v>3.0725483542068721E-2</v>
      </c>
      <c r="E47" s="136">
        <f>FSA!E47/FSA!E$55</f>
        <v>0.15467828874488357</v>
      </c>
      <c r="F47" s="136">
        <f>FSA!F47/FSA!F$55</f>
        <v>0.15345203647307495</v>
      </c>
      <c r="G47" s="136">
        <f>FSA!G47/FSA!G$55</f>
        <v>5.9583000616235143E-2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3.7527827101406758E-2</v>
      </c>
      <c r="D48" s="136">
        <f>FSA!D48/FSA!D$55</f>
        <v>6.9314393467635446E-2</v>
      </c>
      <c r="E48" s="136">
        <f>FSA!E48/FSA!E$55</f>
        <v>0.1753101459551093</v>
      </c>
      <c r="F48" s="136">
        <f>FSA!F48/FSA!F$55</f>
        <v>0.18844826068878948</v>
      </c>
      <c r="G48" s="136">
        <f>FSA!G48/FSA!G$55</f>
        <v>8.9374500924352715E-2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0.74033322533891943</v>
      </c>
      <c r="D49" s="136">
        <f>FSA!D49/FSA!D$55</f>
        <v>0.77608164008389791</v>
      </c>
      <c r="E49" s="136">
        <f>FSA!E49/FSA!E$55</f>
        <v>0.8047387334627194</v>
      </c>
      <c r="F49" s="136">
        <f>FSA!F49/FSA!F$55</f>
        <v>0.82956800074198245</v>
      </c>
      <c r="G49" s="136">
        <f>FSA!G49/FSA!G$55</f>
        <v>0.81759113274357953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0.23582457443016724</v>
      </c>
      <c r="D51" s="136">
        <f>FSA!D51/FSA!D$55</f>
        <v>0.19601168963879503</v>
      </c>
      <c r="E51" s="136">
        <f>FSA!E51/FSA!E$55</f>
        <v>0.17163862214332123</v>
      </c>
      <c r="F51" s="136">
        <f>FSA!F51/FSA!F$55</f>
        <v>0.15180497244178098</v>
      </c>
      <c r="G51" s="136">
        <f>FSA!G51/FSA!G$55</f>
        <v>0.15975698841940447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2.3842200230913376E-2</v>
      </c>
      <c r="D52" s="136">
        <f>FSA!D52/FSA!D$55</f>
        <v>2.7906670277307088E-2</v>
      </c>
      <c r="E52" s="136">
        <f>FSA!E52/FSA!E$55</f>
        <v>2.3622644393959322E-2</v>
      </c>
      <c r="F52" s="136">
        <f>FSA!F52/FSA!F$55</f>
        <v>1.8627026816236559E-2</v>
      </c>
      <c r="G52" s="136">
        <f>FSA!G52/FSA!G$55</f>
        <v>2.2651878837016009E-2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0.25966677466108062</v>
      </c>
      <c r="D54" s="136">
        <f>FSA!D54/FSA!D$55</f>
        <v>0.22391835991610212</v>
      </c>
      <c r="E54" s="136">
        <f>FSA!E54/FSA!E$55</f>
        <v>0.19526126653728057</v>
      </c>
      <c r="F54" s="136">
        <f>FSA!F54/FSA!F$55</f>
        <v>0.17043199925801755</v>
      </c>
      <c r="G54" s="136">
        <f>FSA!G54/FSA!G$55</f>
        <v>0.18240886725642047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690166</v>
      </c>
      <c r="F4" s="299">
        <v>951785</v>
      </c>
      <c r="G4" s="299">
        <v>1658340</v>
      </c>
      <c r="H4" s="299">
        <v>1615233</v>
      </c>
      <c r="I4" s="299">
        <v>1495627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140067</v>
      </c>
      <c r="F5" s="301">
        <v>278518</v>
      </c>
      <c r="G5" s="301">
        <v>436702</v>
      </c>
      <c r="H5" s="301">
        <v>188153</v>
      </c>
      <c r="I5" s="301">
        <v>62004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65067</v>
      </c>
      <c r="F6" s="264">
        <v>38518</v>
      </c>
      <c r="G6" s="264">
        <v>48702</v>
      </c>
      <c r="H6" s="264">
        <v>15153</v>
      </c>
      <c r="I6" s="264">
        <v>42004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75000</v>
      </c>
      <c r="F7" s="264">
        <v>240000</v>
      </c>
      <c r="G7" s="264">
        <v>388000</v>
      </c>
      <c r="H7" s="264">
        <v>173000</v>
      </c>
      <c r="I7" s="264">
        <v>20000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232</v>
      </c>
      <c r="F8" s="301">
        <v>78376</v>
      </c>
      <c r="G8" s="301">
        <v>12000</v>
      </c>
      <c r="H8" s="301">
        <v>302213</v>
      </c>
      <c r="I8" s="301">
        <v>259326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>
        <v>222213</v>
      </c>
      <c r="I9" s="264">
        <v>219326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232</v>
      </c>
      <c r="F11" s="264">
        <v>78376</v>
      </c>
      <c r="G11" s="264">
        <v>12000</v>
      </c>
      <c r="H11" s="264">
        <v>80000</v>
      </c>
      <c r="I11" s="264">
        <v>40000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526922</v>
      </c>
      <c r="F12" s="301">
        <v>574917</v>
      </c>
      <c r="G12" s="301">
        <v>1191839</v>
      </c>
      <c r="H12" s="301">
        <v>1071407</v>
      </c>
      <c r="I12" s="301">
        <v>1086279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60104</v>
      </c>
      <c r="F13" s="264">
        <v>51563</v>
      </c>
      <c r="G13" s="264">
        <v>26500</v>
      </c>
      <c r="H13" s="264">
        <v>20335</v>
      </c>
      <c r="I13" s="264">
        <v>17074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466234</v>
      </c>
      <c r="F14" s="264">
        <v>519669</v>
      </c>
      <c r="G14" s="264">
        <v>1151127</v>
      </c>
      <c r="H14" s="264">
        <v>1036722</v>
      </c>
      <c r="I14" s="264">
        <v>1054119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1104</v>
      </c>
      <c r="F18" s="264">
        <v>4025</v>
      </c>
      <c r="G18" s="264">
        <v>15372</v>
      </c>
      <c r="H18" s="264">
        <v>15009</v>
      </c>
      <c r="I18" s="264">
        <v>15813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-519</v>
      </c>
      <c r="F19" s="264">
        <v>-340</v>
      </c>
      <c r="G19" s="264">
        <v>-1160</v>
      </c>
      <c r="H19" s="264">
        <v>-659</v>
      </c>
      <c r="I19" s="264">
        <v>-727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17589</v>
      </c>
      <c r="F21" s="301">
        <v>16360</v>
      </c>
      <c r="G21" s="301">
        <v>17411</v>
      </c>
      <c r="H21" s="301">
        <v>53114</v>
      </c>
      <c r="I21" s="301">
        <v>84957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17589</v>
      </c>
      <c r="F22" s="264">
        <v>16360</v>
      </c>
      <c r="G22" s="264">
        <v>17411</v>
      </c>
      <c r="H22" s="264">
        <v>53114</v>
      </c>
      <c r="I22" s="264">
        <v>84957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5355</v>
      </c>
      <c r="F24" s="301">
        <v>3614</v>
      </c>
      <c r="G24" s="301">
        <v>388</v>
      </c>
      <c r="H24" s="301">
        <v>346</v>
      </c>
      <c r="I24" s="301">
        <v>3061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282</v>
      </c>
      <c r="F25" s="264">
        <v>241</v>
      </c>
      <c r="G25" s="264">
        <v>388</v>
      </c>
      <c r="H25" s="264">
        <v>346</v>
      </c>
      <c r="I25" s="264">
        <v>408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3348</v>
      </c>
      <c r="F26" s="264"/>
      <c r="G26" s="264"/>
      <c r="H26" s="264"/>
      <c r="I26" s="264">
        <v>2653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1725</v>
      </c>
      <c r="F27" s="264">
        <v>3373</v>
      </c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1467352</v>
      </c>
      <c r="F30" s="301">
        <v>1673789</v>
      </c>
      <c r="G30" s="301">
        <v>1664531</v>
      </c>
      <c r="H30" s="301">
        <v>2180004</v>
      </c>
      <c r="I30" s="301">
        <v>2179917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252</v>
      </c>
      <c r="F31" s="301">
        <v>14464</v>
      </c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252</v>
      </c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/>
      <c r="F37" s="264">
        <v>14464</v>
      </c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68807</v>
      </c>
      <c r="F39" s="301">
        <v>168573</v>
      </c>
      <c r="G39" s="301">
        <v>162187</v>
      </c>
      <c r="H39" s="301">
        <v>162593</v>
      </c>
      <c r="I39" s="301">
        <v>169615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60922</v>
      </c>
      <c r="F40" s="264">
        <v>160938</v>
      </c>
      <c r="G40" s="264">
        <v>154789</v>
      </c>
      <c r="H40" s="264">
        <v>155383</v>
      </c>
      <c r="I40" s="264">
        <v>162593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9260</v>
      </c>
      <c r="F41" s="264">
        <v>9260</v>
      </c>
      <c r="G41" s="264">
        <v>9260</v>
      </c>
      <c r="H41" s="264">
        <v>9260</v>
      </c>
      <c r="I41" s="264">
        <v>9260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-1374</v>
      </c>
      <c r="F42" s="264">
        <v>-1624</v>
      </c>
      <c r="G42" s="264">
        <v>-1861</v>
      </c>
      <c r="H42" s="264">
        <v>-2050</v>
      </c>
      <c r="I42" s="264">
        <v>-2237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7886</v>
      </c>
      <c r="F46" s="264">
        <v>7635</v>
      </c>
      <c r="G46" s="264">
        <v>7398</v>
      </c>
      <c r="H46" s="264">
        <v>7210</v>
      </c>
      <c r="I46" s="264">
        <v>7023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1163009</v>
      </c>
      <c r="F49" s="301">
        <v>1226664</v>
      </c>
      <c r="G49" s="301">
        <v>1316019</v>
      </c>
      <c r="H49" s="301">
        <v>1297045</v>
      </c>
      <c r="I49" s="301">
        <v>1298247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1495485</v>
      </c>
      <c r="F50" s="264">
        <v>1659715</v>
      </c>
      <c r="G50" s="264">
        <v>1865218</v>
      </c>
      <c r="H50" s="264">
        <v>1906810</v>
      </c>
      <c r="I50" s="264">
        <v>1964996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-332476</v>
      </c>
      <c r="F51" s="264">
        <v>-433051</v>
      </c>
      <c r="G51" s="264">
        <v>-549199</v>
      </c>
      <c r="H51" s="264">
        <v>-609765</v>
      </c>
      <c r="I51" s="264">
        <v>-666750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76553</v>
      </c>
      <c r="F52" s="301">
        <v>98894</v>
      </c>
      <c r="G52" s="301">
        <v>26965</v>
      </c>
      <c r="H52" s="301">
        <v>42665</v>
      </c>
      <c r="I52" s="301">
        <v>31749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76553</v>
      </c>
      <c r="F54" s="264">
        <v>98894</v>
      </c>
      <c r="G54" s="264">
        <v>26965</v>
      </c>
      <c r="H54" s="264">
        <v>42665</v>
      </c>
      <c r="I54" s="264">
        <v>31749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158731</v>
      </c>
      <c r="F55" s="301">
        <v>2991</v>
      </c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158731</v>
      </c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>
        <v>5704</v>
      </c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>
        <v>-2713</v>
      </c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/>
      <c r="F61" s="301">
        <v>162203</v>
      </c>
      <c r="G61" s="301">
        <v>159360</v>
      </c>
      <c r="H61" s="301">
        <v>677702</v>
      </c>
      <c r="I61" s="301">
        <v>680306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/>
      <c r="F62" s="264">
        <v>162203</v>
      </c>
      <c r="G62" s="264">
        <v>159360</v>
      </c>
      <c r="H62" s="264">
        <v>677702</v>
      </c>
      <c r="I62" s="264">
        <v>680306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2157518</v>
      </c>
      <c r="F67" s="301">
        <v>2625574</v>
      </c>
      <c r="G67" s="301">
        <v>3322871</v>
      </c>
      <c r="H67" s="301">
        <v>3795238</v>
      </c>
      <c r="I67" s="301">
        <v>3675544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1597283</v>
      </c>
      <c r="F68" s="301">
        <v>2037660</v>
      </c>
      <c r="G68" s="301">
        <v>2674043</v>
      </c>
      <c r="H68" s="301">
        <v>3148408</v>
      </c>
      <c r="I68" s="301">
        <v>3005092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227968</v>
      </c>
      <c r="F69" s="301">
        <v>287338</v>
      </c>
      <c r="G69" s="301">
        <v>266147</v>
      </c>
      <c r="H69" s="301">
        <v>333465</v>
      </c>
      <c r="I69" s="301">
        <v>302979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52855</v>
      </c>
      <c r="F70" s="264">
        <v>55964</v>
      </c>
      <c r="G70" s="264">
        <v>24456</v>
      </c>
      <c r="H70" s="264">
        <v>14721</v>
      </c>
      <c r="I70" s="264">
        <v>18203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7645</v>
      </c>
      <c r="F71" s="264">
        <v>5599</v>
      </c>
      <c r="G71" s="264">
        <v>4186</v>
      </c>
      <c r="H71" s="264">
        <v>5615</v>
      </c>
      <c r="I71" s="264">
        <v>13447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533</v>
      </c>
      <c r="F72" s="264">
        <v>494</v>
      </c>
      <c r="G72" s="264">
        <v>5707</v>
      </c>
      <c r="H72" s="264">
        <v>17051</v>
      </c>
      <c r="I72" s="264">
        <v>1859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8366</v>
      </c>
      <c r="F73" s="264">
        <v>5349</v>
      </c>
      <c r="G73" s="264">
        <v>8147</v>
      </c>
      <c r="H73" s="264">
        <v>5172</v>
      </c>
      <c r="I73" s="264">
        <v>8209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31767</v>
      </c>
      <c r="F74" s="264">
        <v>10504</v>
      </c>
      <c r="G74" s="264">
        <v>36299</v>
      </c>
      <c r="H74" s="264">
        <v>34890</v>
      </c>
      <c r="I74" s="264">
        <v>31526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41175</v>
      </c>
      <c r="F77" s="264">
        <v>50961</v>
      </c>
      <c r="G77" s="264">
        <v>57058</v>
      </c>
      <c r="H77" s="264">
        <v>75423</v>
      </c>
      <c r="I77" s="264">
        <v>75726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50716</v>
      </c>
      <c r="F78" s="264">
        <v>47870</v>
      </c>
      <c r="G78" s="264">
        <v>48807</v>
      </c>
      <c r="H78" s="264">
        <v>37500</v>
      </c>
      <c r="I78" s="264">
        <v>28998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29100</v>
      </c>
      <c r="F79" s="264">
        <v>101318</v>
      </c>
      <c r="G79" s="264">
        <v>68557</v>
      </c>
      <c r="H79" s="264">
        <v>132819</v>
      </c>
      <c r="I79" s="264">
        <v>109500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>
        <v>9278</v>
      </c>
      <c r="G80" s="264">
        <v>3337</v>
      </c>
      <c r="H80" s="264"/>
      <c r="I80" s="264">
        <v>5290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5811</v>
      </c>
      <c r="F81" s="264"/>
      <c r="G81" s="264">
        <v>9593</v>
      </c>
      <c r="H81" s="264">
        <v>10275</v>
      </c>
      <c r="I81" s="264">
        <v>10221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1369315</v>
      </c>
      <c r="F84" s="301">
        <v>1750322</v>
      </c>
      <c r="G84" s="301">
        <v>2407896</v>
      </c>
      <c r="H84" s="301">
        <v>2814943</v>
      </c>
      <c r="I84" s="301">
        <v>2702113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1245969</v>
      </c>
      <c r="F90" s="264">
        <v>1601091</v>
      </c>
      <c r="G90" s="264">
        <v>1853848</v>
      </c>
      <c r="H90" s="264">
        <v>2188701</v>
      </c>
      <c r="I90" s="264">
        <v>2429667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71479</v>
      </c>
      <c r="F91" s="264">
        <v>68559</v>
      </c>
      <c r="G91" s="264">
        <v>40072</v>
      </c>
      <c r="H91" s="264">
        <v>43854</v>
      </c>
      <c r="I91" s="264">
        <v>53447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51867</v>
      </c>
      <c r="F92" s="264">
        <v>80672</v>
      </c>
      <c r="G92" s="264">
        <v>513976</v>
      </c>
      <c r="H92" s="264">
        <v>582387</v>
      </c>
      <c r="I92" s="264">
        <v>219000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560235</v>
      </c>
      <c r="F98" s="301">
        <v>587914</v>
      </c>
      <c r="G98" s="301">
        <v>648828</v>
      </c>
      <c r="H98" s="301">
        <v>646830</v>
      </c>
      <c r="I98" s="301">
        <v>670452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560235</v>
      </c>
      <c r="F99" s="301">
        <v>587914</v>
      </c>
      <c r="G99" s="301">
        <v>648828</v>
      </c>
      <c r="H99" s="301">
        <v>646830</v>
      </c>
      <c r="I99" s="301">
        <v>670452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500000</v>
      </c>
      <c r="F100" s="264">
        <v>500000</v>
      </c>
      <c r="G100" s="264">
        <v>548980</v>
      </c>
      <c r="H100" s="264">
        <v>548980</v>
      </c>
      <c r="I100" s="264">
        <v>548980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500000</v>
      </c>
      <c r="F101" s="264">
        <v>500000</v>
      </c>
      <c r="G101" s="264">
        <v>548980</v>
      </c>
      <c r="H101" s="264">
        <v>548980</v>
      </c>
      <c r="I101" s="264">
        <v>548980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8796</v>
      </c>
      <c r="F109" s="264">
        <v>14643</v>
      </c>
      <c r="G109" s="264">
        <v>21353</v>
      </c>
      <c r="H109" s="264">
        <v>27156</v>
      </c>
      <c r="I109" s="264">
        <v>38214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51440</v>
      </c>
      <c r="F112" s="264">
        <v>73271</v>
      </c>
      <c r="G112" s="264">
        <v>78495</v>
      </c>
      <c r="H112" s="264">
        <v>70694</v>
      </c>
      <c r="I112" s="264">
        <v>83258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23576</v>
      </c>
      <c r="F113" s="264">
        <v>26440</v>
      </c>
      <c r="G113" s="264">
        <v>23973</v>
      </c>
      <c r="H113" s="264">
        <v>23597</v>
      </c>
      <c r="I113" s="264">
        <v>15797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27864</v>
      </c>
      <c r="F114" s="264">
        <v>46831</v>
      </c>
      <c r="G114" s="264">
        <v>54522</v>
      </c>
      <c r="H114" s="264">
        <v>47097</v>
      </c>
      <c r="I114" s="264">
        <v>67461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2157518</v>
      </c>
      <c r="F119" s="301">
        <v>2625574</v>
      </c>
      <c r="G119" s="301">
        <v>3322871</v>
      </c>
      <c r="H119" s="301">
        <v>3795238</v>
      </c>
      <c r="I119" s="301">
        <v>3675544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244976</v>
      </c>
      <c r="F3" s="264">
        <v>259336</v>
      </c>
      <c r="G3" s="264">
        <v>380094</v>
      </c>
      <c r="H3" s="264">
        <v>317755</v>
      </c>
      <c r="I3" s="264">
        <v>365110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244976</v>
      </c>
      <c r="F5" s="301">
        <v>259336</v>
      </c>
      <c r="G5" s="301">
        <v>380094</v>
      </c>
      <c r="H5" s="301">
        <v>317755</v>
      </c>
      <c r="I5" s="301">
        <v>365110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137567</v>
      </c>
      <c r="F6" s="264">
        <v>143407</v>
      </c>
      <c r="G6" s="264">
        <v>248947</v>
      </c>
      <c r="H6" s="264">
        <v>168909</v>
      </c>
      <c r="I6" s="264">
        <v>172419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107409</v>
      </c>
      <c r="F7" s="301">
        <v>115929</v>
      </c>
      <c r="G7" s="301">
        <v>131147</v>
      </c>
      <c r="H7" s="301">
        <v>148846</v>
      </c>
      <c r="I7" s="301">
        <v>192691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2205</v>
      </c>
      <c r="F8" s="264">
        <v>8034</v>
      </c>
      <c r="G8" s="264">
        <v>15906</v>
      </c>
      <c r="H8" s="264">
        <v>6641</v>
      </c>
      <c r="I8" s="264">
        <v>15197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2193</v>
      </c>
      <c r="F9" s="264">
        <v>8327</v>
      </c>
      <c r="G9" s="264">
        <v>15608</v>
      </c>
      <c r="H9" s="264">
        <v>33701</v>
      </c>
      <c r="I9" s="264">
        <v>7357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2193</v>
      </c>
      <c r="F10" s="264">
        <v>5565</v>
      </c>
      <c r="G10" s="264">
        <v>13058</v>
      </c>
      <c r="H10" s="264">
        <v>33618</v>
      </c>
      <c r="I10" s="264">
        <v>7325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5940</v>
      </c>
      <c r="F12" s="264">
        <v>19650</v>
      </c>
      <c r="G12" s="264">
        <v>14533</v>
      </c>
      <c r="H12" s="264">
        <v>17261</v>
      </c>
      <c r="I12" s="264">
        <v>16525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28458</v>
      </c>
      <c r="F13" s="264">
        <v>28198</v>
      </c>
      <c r="G13" s="264">
        <v>33645</v>
      </c>
      <c r="H13" s="264">
        <v>29267</v>
      </c>
      <c r="I13" s="264">
        <v>46922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73024</v>
      </c>
      <c r="F14" s="301">
        <v>67788</v>
      </c>
      <c r="G14" s="301">
        <v>83267</v>
      </c>
      <c r="H14" s="301">
        <v>75258</v>
      </c>
      <c r="I14" s="301">
        <v>137084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1885</v>
      </c>
      <c r="F15" s="264">
        <v>5477</v>
      </c>
      <c r="G15" s="264">
        <v>1150</v>
      </c>
      <c r="H15" s="264">
        <v>33</v>
      </c>
      <c r="I15" s="264">
        <v>4280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24</v>
      </c>
      <c r="F16" s="264">
        <v>0</v>
      </c>
      <c r="G16" s="264">
        <v>208</v>
      </c>
      <c r="H16" s="264">
        <v>2211</v>
      </c>
      <c r="I16" s="264">
        <v>3847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1861</v>
      </c>
      <c r="F17" s="301">
        <v>5477</v>
      </c>
      <c r="G17" s="301">
        <v>942</v>
      </c>
      <c r="H17" s="301">
        <v>-2178</v>
      </c>
      <c r="I17" s="301">
        <v>433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74884</v>
      </c>
      <c r="F18" s="301">
        <v>73266</v>
      </c>
      <c r="G18" s="301">
        <v>84209</v>
      </c>
      <c r="H18" s="301">
        <v>73080</v>
      </c>
      <c r="I18" s="301">
        <v>137517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15104</v>
      </c>
      <c r="F19" s="264">
        <v>14790</v>
      </c>
      <c r="G19" s="264">
        <v>17114</v>
      </c>
      <c r="H19" s="264">
        <v>15051</v>
      </c>
      <c r="I19" s="264">
        <v>26931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59780</v>
      </c>
      <c r="F21" s="301">
        <v>58475</v>
      </c>
      <c r="G21" s="301">
        <v>67095</v>
      </c>
      <c r="H21" s="301">
        <v>58030</v>
      </c>
      <c r="I21" s="301">
        <v>110586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59780</v>
      </c>
      <c r="F22" s="264">
        <v>58475</v>
      </c>
      <c r="G22" s="264">
        <v>67095</v>
      </c>
      <c r="H22" s="264">
        <v>58030</v>
      </c>
      <c r="I22" s="264">
        <v>110586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1077</v>
      </c>
      <c r="F24" s="264">
        <v>1053</v>
      </c>
      <c r="G24" s="264">
        <v>1224</v>
      </c>
      <c r="H24" s="264">
        <v>964</v>
      </c>
      <c r="I24" s="264">
        <v>1840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1077</v>
      </c>
      <c r="F25" s="264">
        <v>1053</v>
      </c>
      <c r="G25" s="264">
        <v>1224</v>
      </c>
      <c r="H25" s="264">
        <v>964</v>
      </c>
      <c r="I25" s="264">
        <v>1840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