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C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H5" i="8"/>
  <c r="H4" i="8" s="1"/>
  <c r="G5" i="8"/>
  <c r="G4" i="8" s="1"/>
  <c r="F5" i="8"/>
  <c r="F4" i="8" s="1"/>
  <c r="E5" i="8"/>
  <c r="E4" i="8" s="1"/>
  <c r="D5" i="8"/>
  <c r="D4" i="8" s="1"/>
  <c r="C5" i="8"/>
  <c r="C4" i="8" s="1"/>
  <c r="J4" i="8"/>
  <c r="I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N74" i="6"/>
  <c r="N69" i="6" s="1"/>
  <c r="N68" i="6" s="1"/>
  <c r="N78" i="6" s="1"/>
  <c r="M74" i="6"/>
  <c r="M69" i="6" s="1"/>
  <c r="M68" i="6" s="1"/>
  <c r="M78" i="6" s="1"/>
  <c r="L74" i="6"/>
  <c r="K74" i="6"/>
  <c r="J74" i="6"/>
  <c r="I74" i="6"/>
  <c r="H74" i="6"/>
  <c r="G74" i="6"/>
  <c r="F74" i="6"/>
  <c r="F69" i="6" s="1"/>
  <c r="F6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L69" i="6"/>
  <c r="K69" i="6"/>
  <c r="J69" i="6"/>
  <c r="I69" i="6"/>
  <c r="H69" i="6"/>
  <c r="G69" i="6"/>
  <c r="L68" i="6"/>
  <c r="L78" i="6" s="1"/>
  <c r="K68" i="6"/>
  <c r="J68" i="6"/>
  <c r="J78" i="6" s="1"/>
  <c r="I68" i="6"/>
  <c r="I78" i="6" s="1"/>
  <c r="H68" i="6"/>
  <c r="H78" i="6" s="1"/>
  <c r="G68" i="6"/>
  <c r="G78" i="6" s="1"/>
  <c r="N62" i="6"/>
  <c r="M62" i="6"/>
  <c r="L62" i="6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W32" i="6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32" i="6"/>
  <c r="M32" i="6"/>
  <c r="M31" i="6" s="1"/>
  <c r="M24" i="6" s="1"/>
  <c r="M48" i="6" s="1"/>
  <c r="L32" i="6"/>
  <c r="L31" i="6" s="1"/>
  <c r="K32" i="6"/>
  <c r="K31" i="6" s="1"/>
  <c r="J32" i="6"/>
  <c r="J31" i="6" s="1"/>
  <c r="I32" i="6"/>
  <c r="I31" i="6" s="1"/>
  <c r="H32" i="6"/>
  <c r="H31" i="6" s="1"/>
  <c r="G32" i="6"/>
  <c r="G31" i="6" s="1"/>
  <c r="W31" i="6"/>
  <c r="N31" i="6"/>
  <c r="F31" i="6"/>
  <c r="F24" i="6" s="1"/>
  <c r="E31" i="6"/>
  <c r="E24" i="6" s="1"/>
  <c r="D31" i="6"/>
  <c r="C31" i="6"/>
  <c r="W30" i="6"/>
  <c r="W29" i="6"/>
  <c r="N25" i="6"/>
  <c r="N24" i="6" s="1"/>
  <c r="M25" i="6"/>
  <c r="L25" i="6"/>
  <c r="L24" i="6" s="1"/>
  <c r="L48" i="6" s="1"/>
  <c r="K25" i="6"/>
  <c r="K24" i="6" s="1"/>
  <c r="J25" i="6"/>
  <c r="J24" i="6" s="1"/>
  <c r="I25" i="6"/>
  <c r="I24" i="6" s="1"/>
  <c r="H25" i="6"/>
  <c r="G25" i="6"/>
  <c r="D24" i="6"/>
  <c r="C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H18" i="4"/>
  <c r="H19" i="4" s="1"/>
  <c r="G12" i="4"/>
  <c r="G13" i="4" s="1"/>
  <c r="I9" i="4"/>
  <c r="I18" i="4" s="1"/>
  <c r="I19" i="4" s="1"/>
  <c r="H9" i="4"/>
  <c r="G9" i="4"/>
  <c r="G18" i="4" s="1"/>
  <c r="G1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J63" i="2"/>
  <c r="I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L59" i="2"/>
  <c r="L63" i="2" s="1"/>
  <c r="K59" i="2"/>
  <c r="J58" i="2"/>
  <c r="I58" i="2"/>
  <c r="H58" i="2"/>
  <c r="G58" i="2"/>
  <c r="F58" i="2"/>
  <c r="E58" i="2"/>
  <c r="D58" i="2"/>
  <c r="C58" i="2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H53" i="2"/>
  <c r="H64" i="2" s="1"/>
  <c r="G53" i="2"/>
  <c r="G64" i="2" s="1"/>
  <c r="F53" i="2"/>
  <c r="F64" i="2" s="1"/>
  <c r="F68" i="2" s="1"/>
  <c r="E53" i="2"/>
  <c r="D53" i="2"/>
  <c r="D64" i="2" s="1"/>
  <c r="D68" i="2" s="1"/>
  <c r="C53" i="2"/>
  <c r="C64" i="2" s="1"/>
  <c r="W51" i="2"/>
  <c r="S51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T51" i="2" s="1"/>
  <c r="D45" i="2"/>
  <c r="C45" i="2"/>
  <c r="J44" i="2"/>
  <c r="I44" i="2"/>
  <c r="X48" i="2" s="1"/>
  <c r="H44" i="2"/>
  <c r="W48" i="2" s="1"/>
  <c r="G44" i="2"/>
  <c r="G51" i="2" s="1"/>
  <c r="F44" i="2"/>
  <c r="E44" i="2"/>
  <c r="D44" i="2"/>
  <c r="S48" i="2" s="1"/>
  <c r="C44" i="2"/>
  <c r="R48" i="2" s="1"/>
  <c r="J43" i="2"/>
  <c r="I43" i="2"/>
  <c r="X47" i="2" s="1"/>
  <c r="H43" i="2"/>
  <c r="W52" i="2" s="1"/>
  <c r="G43" i="2"/>
  <c r="V52" i="2" s="1"/>
  <c r="F43" i="2"/>
  <c r="E43" i="2"/>
  <c r="D43" i="2"/>
  <c r="C43" i="2"/>
  <c r="R52" i="2" s="1"/>
  <c r="J42" i="2"/>
  <c r="I42" i="2"/>
  <c r="H42" i="2"/>
  <c r="G42" i="2"/>
  <c r="F42" i="2"/>
  <c r="E42" i="2"/>
  <c r="E51" i="2" s="1"/>
  <c r="D42" i="2"/>
  <c r="C42" i="2"/>
  <c r="C51" i="2" s="1"/>
  <c r="T40" i="2"/>
  <c r="M40" i="2"/>
  <c r="L40" i="2"/>
  <c r="K40" i="2"/>
  <c r="J40" i="2"/>
  <c r="I40" i="2"/>
  <c r="H40" i="2"/>
  <c r="G40" i="2"/>
  <c r="V18" i="2" s="1"/>
  <c r="V40" i="2" s="1"/>
  <c r="F40" i="2"/>
  <c r="E40" i="2"/>
  <c r="D40" i="2"/>
  <c r="S18" i="2" s="1"/>
  <c r="S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U27" i="2"/>
  <c r="T27" i="2"/>
  <c r="S27" i="2"/>
  <c r="R27" i="2"/>
  <c r="R54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C25" i="2"/>
  <c r="R74" i="2" s="1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I22" i="2"/>
  <c r="D22" i="2"/>
  <c r="S44" i="2" s="1"/>
  <c r="C22" i="2"/>
  <c r="R44" i="2" s="1"/>
  <c r="AB21" i="2"/>
  <c r="AA21" i="2"/>
  <c r="Z21" i="2"/>
  <c r="Y21" i="2"/>
  <c r="X21" i="2"/>
  <c r="W21" i="2"/>
  <c r="V21" i="2"/>
  <c r="U21" i="2"/>
  <c r="T21" i="2"/>
  <c r="S21" i="2"/>
  <c r="R21" i="2"/>
  <c r="L21" i="2"/>
  <c r="I21" i="2"/>
  <c r="X49" i="2" s="1"/>
  <c r="H21" i="2"/>
  <c r="W49" i="2" s="1"/>
  <c r="G21" i="2"/>
  <c r="G22" i="2" s="1"/>
  <c r="F21" i="2"/>
  <c r="E21" i="2"/>
  <c r="D21" i="2"/>
  <c r="C21" i="2"/>
  <c r="M20" i="2"/>
  <c r="M21" i="2" s="1"/>
  <c r="L20" i="2"/>
  <c r="L22" i="2" s="1"/>
  <c r="K20" i="2"/>
  <c r="K21" i="2" s="1"/>
  <c r="Z51" i="2" s="1"/>
  <c r="J20" i="2"/>
  <c r="J21" i="2" s="1"/>
  <c r="I20" i="2"/>
  <c r="H20" i="2"/>
  <c r="H22" i="2" s="1"/>
  <c r="G20" i="2"/>
  <c r="F20" i="2"/>
  <c r="E20" i="2"/>
  <c r="D20" i="2"/>
  <c r="C20" i="2"/>
  <c r="AB18" i="2"/>
  <c r="AB40" i="2" s="1"/>
  <c r="AA18" i="2"/>
  <c r="AA40" i="2" s="1"/>
  <c r="Z18" i="2"/>
  <c r="Z40" i="2" s="1"/>
  <c r="Y18" i="2"/>
  <c r="Y40" i="2" s="1"/>
  <c r="X18" i="2"/>
  <c r="X40" i="2" s="1"/>
  <c r="W18" i="2"/>
  <c r="W40" i="2" s="1"/>
  <c r="U18" i="2"/>
  <c r="U40" i="2" s="1"/>
  <c r="T18" i="2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F48" i="1"/>
  <c r="J47" i="1"/>
  <c r="I47" i="1"/>
  <c r="H47" i="1"/>
  <c r="G47" i="1"/>
  <c r="F47" i="1"/>
  <c r="E47" i="1"/>
  <c r="D47" i="1"/>
  <c r="C47" i="1"/>
  <c r="J46" i="1"/>
  <c r="J48" i="1" s="1"/>
  <c r="I46" i="1"/>
  <c r="I48" i="1" s="1"/>
  <c r="H46" i="1"/>
  <c r="H48" i="1" s="1"/>
  <c r="G46" i="1"/>
  <c r="G48" i="1" s="1"/>
  <c r="F46" i="1"/>
  <c r="E46" i="1"/>
  <c r="E48" i="1" s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G49" i="1" s="1"/>
  <c r="F40" i="1"/>
  <c r="F49" i="1" s="1"/>
  <c r="E40" i="1"/>
  <c r="E49" i="1" s="1"/>
  <c r="D40" i="1"/>
  <c r="D49" i="1" s="1"/>
  <c r="C40" i="1"/>
  <c r="C49" i="1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T38" i="1" s="1"/>
  <c r="H30" i="1"/>
  <c r="S38" i="1" s="1"/>
  <c r="G30" i="1"/>
  <c r="F30" i="1"/>
  <c r="E30" i="1"/>
  <c r="P38" i="1" s="1"/>
  <c r="D30" i="1"/>
  <c r="C30" i="1"/>
  <c r="J29" i="1"/>
  <c r="J38" i="1" s="1"/>
  <c r="I29" i="1"/>
  <c r="I38" i="1" s="1"/>
  <c r="H29" i="1"/>
  <c r="H38" i="1" s="1"/>
  <c r="G29" i="1"/>
  <c r="G38" i="1" s="1"/>
  <c r="F29" i="1"/>
  <c r="E29" i="1"/>
  <c r="E38" i="1" s="1"/>
  <c r="D29" i="1"/>
  <c r="D38" i="1" s="1"/>
  <c r="C29" i="1"/>
  <c r="D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D21" i="3" s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G18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D17" i="1"/>
  <c r="D17" i="3" s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D16" i="1"/>
  <c r="C16" i="1"/>
  <c r="U14" i="1"/>
  <c r="T14" i="1"/>
  <c r="S14" i="1"/>
  <c r="R14" i="1"/>
  <c r="R41" i="1" s="1"/>
  <c r="Q14" i="1"/>
  <c r="Q41" i="1" s="1"/>
  <c r="P14" i="1"/>
  <c r="P41" i="1" s="1"/>
  <c r="O14" i="1"/>
  <c r="O42" i="1" s="1"/>
  <c r="N14" i="1"/>
  <c r="J14" i="1"/>
  <c r="I14" i="1"/>
  <c r="H14" i="1"/>
  <c r="G14" i="1"/>
  <c r="F14" i="1"/>
  <c r="E14" i="1"/>
  <c r="E14" i="3" s="1"/>
  <c r="D14" i="1"/>
  <c r="D14" i="3" s="1"/>
  <c r="C14" i="1"/>
  <c r="J13" i="1"/>
  <c r="J13" i="3" s="1"/>
  <c r="I13" i="1"/>
  <c r="H13" i="1"/>
  <c r="H13" i="3" s="1"/>
  <c r="G13" i="1"/>
  <c r="F13" i="1"/>
  <c r="E13" i="1"/>
  <c r="D13" i="1"/>
  <c r="D13" i="3" s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G10" i="3" s="1"/>
  <c r="F10" i="1"/>
  <c r="F10" i="3" s="1"/>
  <c r="E10" i="1"/>
  <c r="D10" i="1"/>
  <c r="C10" i="1"/>
  <c r="U9" i="1"/>
  <c r="T9" i="1"/>
  <c r="S9" i="1"/>
  <c r="R9" i="1"/>
  <c r="Q9" i="1"/>
  <c r="P9" i="1"/>
  <c r="O9" i="1"/>
  <c r="N9" i="1"/>
  <c r="J9" i="1"/>
  <c r="J8" i="1"/>
  <c r="I8" i="1"/>
  <c r="H8" i="1"/>
  <c r="G8" i="1"/>
  <c r="F8" i="1"/>
  <c r="Q37" i="1" s="1"/>
  <c r="E8" i="1"/>
  <c r="D8" i="1"/>
  <c r="D9" i="1" s="1"/>
  <c r="C8" i="1"/>
  <c r="U7" i="1"/>
  <c r="T7" i="1"/>
  <c r="S7" i="1"/>
  <c r="R7" i="1"/>
  <c r="Q7" i="1"/>
  <c r="P7" i="1"/>
  <c r="O7" i="1"/>
  <c r="N7" i="1"/>
  <c r="J7" i="1"/>
  <c r="U35" i="1" s="1"/>
  <c r="I7" i="1"/>
  <c r="H7" i="1"/>
  <c r="G7" i="1"/>
  <c r="G9" i="1" s="1"/>
  <c r="F7" i="1"/>
  <c r="F9" i="1" s="1"/>
  <c r="E7" i="1"/>
  <c r="E9" i="1" s="1"/>
  <c r="D7" i="1"/>
  <c r="O35" i="1" s="1"/>
  <c r="C7" i="1"/>
  <c r="C9" i="1" s="1"/>
  <c r="U5" i="1"/>
  <c r="T5" i="1"/>
  <c r="Q5" i="1"/>
  <c r="P5" i="1"/>
  <c r="O5" i="1"/>
  <c r="J5" i="1"/>
  <c r="J5" i="3" s="1"/>
  <c r="I5" i="1"/>
  <c r="H5" i="1"/>
  <c r="G5" i="1"/>
  <c r="F5" i="1"/>
  <c r="F5" i="3" s="1"/>
  <c r="E5" i="1"/>
  <c r="D5" i="1"/>
  <c r="D5" i="3" s="1"/>
  <c r="C5" i="1"/>
  <c r="N5" i="1" s="1"/>
  <c r="C9" i="3" l="1"/>
  <c r="N74" i="1"/>
  <c r="N75" i="1" s="1"/>
  <c r="N31" i="1"/>
  <c r="C12" i="1"/>
  <c r="C15" i="1" s="1"/>
  <c r="C15" i="3" s="1"/>
  <c r="F9" i="3"/>
  <c r="Q74" i="1"/>
  <c r="Q75" i="1" s="1"/>
  <c r="Q31" i="1"/>
  <c r="F12" i="1"/>
  <c r="E9" i="3"/>
  <c r="P74" i="1"/>
  <c r="P31" i="1"/>
  <c r="E12" i="1"/>
  <c r="G9" i="3"/>
  <c r="R74" i="1"/>
  <c r="R75" i="1" s="1"/>
  <c r="R31" i="1"/>
  <c r="G12" i="1"/>
  <c r="D9" i="3"/>
  <c r="D12" i="1"/>
  <c r="O74" i="1"/>
  <c r="O31" i="1"/>
  <c r="G5" i="3"/>
  <c r="G27" i="1"/>
  <c r="N38" i="1"/>
  <c r="V44" i="2"/>
  <c r="G25" i="2"/>
  <c r="C13" i="3"/>
  <c r="J16" i="3"/>
  <c r="J18" i="1"/>
  <c r="J18" i="3" s="1"/>
  <c r="J15" i="1"/>
  <c r="J15" i="3" s="1"/>
  <c r="F17" i="3"/>
  <c r="F18" i="1"/>
  <c r="F18" i="3" s="1"/>
  <c r="F21" i="3"/>
  <c r="F27" i="1"/>
  <c r="D30" i="3"/>
  <c r="J9" i="3"/>
  <c r="U31" i="1"/>
  <c r="J12" i="1"/>
  <c r="U74" i="1"/>
  <c r="E17" i="3"/>
  <c r="D27" i="3"/>
  <c r="O27" i="1"/>
  <c r="U42" i="1"/>
  <c r="U41" i="1"/>
  <c r="I5" i="3"/>
  <c r="I27" i="1"/>
  <c r="G8" i="3"/>
  <c r="R37" i="1"/>
  <c r="R36" i="1"/>
  <c r="G14" i="3"/>
  <c r="G18" i="3"/>
  <c r="W44" i="2"/>
  <c r="H25" i="2"/>
  <c r="E8" i="3"/>
  <c r="P36" i="1"/>
  <c r="P37" i="1"/>
  <c r="I16" i="3"/>
  <c r="I18" i="1"/>
  <c r="I18" i="3" s="1"/>
  <c r="H5" i="3"/>
  <c r="H27" i="1"/>
  <c r="S5" i="1"/>
  <c r="F14" i="3"/>
  <c r="Q38" i="1"/>
  <c r="Q39" i="1" s="1"/>
  <c r="H8" i="3"/>
  <c r="S37" i="1"/>
  <c r="S36" i="1"/>
  <c r="C10" i="3"/>
  <c r="I8" i="3"/>
  <c r="T37" i="1"/>
  <c r="T36" i="1"/>
  <c r="C23" i="3"/>
  <c r="C24" i="3"/>
  <c r="C7" i="3"/>
  <c r="C11" i="3"/>
  <c r="N76" i="1"/>
  <c r="I24" i="3"/>
  <c r="I7" i="3"/>
  <c r="I11" i="3"/>
  <c r="I23" i="3"/>
  <c r="T40" i="1"/>
  <c r="T30" i="1"/>
  <c r="T35" i="1"/>
  <c r="T42" i="1"/>
  <c r="T41" i="1"/>
  <c r="J8" i="3"/>
  <c r="U37" i="1"/>
  <c r="U36" i="1"/>
  <c r="I9" i="1"/>
  <c r="E10" i="3"/>
  <c r="D38" i="3"/>
  <c r="G80" i="2"/>
  <c r="G82" i="2"/>
  <c r="N42" i="1"/>
  <c r="N41" i="1"/>
  <c r="C16" i="3"/>
  <c r="C18" i="1"/>
  <c r="C18" i="3" s="1"/>
  <c r="E38" i="3"/>
  <c r="T39" i="1"/>
  <c r="AA44" i="2"/>
  <c r="L25" i="2"/>
  <c r="I13" i="3"/>
  <c r="AB51" i="2"/>
  <c r="AB49" i="2"/>
  <c r="AB48" i="2"/>
  <c r="R5" i="1"/>
  <c r="C38" i="1"/>
  <c r="C5" i="3"/>
  <c r="C27" i="1"/>
  <c r="I10" i="3"/>
  <c r="H38" i="3"/>
  <c r="C82" i="2"/>
  <c r="E23" i="3"/>
  <c r="E24" i="3"/>
  <c r="E7" i="3"/>
  <c r="E11" i="3"/>
  <c r="P35" i="1"/>
  <c r="P40" i="1"/>
  <c r="P30" i="1"/>
  <c r="H10" i="3"/>
  <c r="G38" i="3"/>
  <c r="F23" i="3"/>
  <c r="F24" i="3"/>
  <c r="F7" i="3"/>
  <c r="F11" i="3"/>
  <c r="Q35" i="1"/>
  <c r="Q40" i="1"/>
  <c r="Q30" i="1"/>
  <c r="Q76" i="1"/>
  <c r="E5" i="3"/>
  <c r="E27" i="1"/>
  <c r="G24" i="3"/>
  <c r="G7" i="3"/>
  <c r="G11" i="3"/>
  <c r="G23" i="3"/>
  <c r="R35" i="1"/>
  <c r="R40" i="1"/>
  <c r="R30" i="1"/>
  <c r="R76" i="1"/>
  <c r="C8" i="3"/>
  <c r="I38" i="3"/>
  <c r="H24" i="3"/>
  <c r="H7" i="3"/>
  <c r="H11" i="3"/>
  <c r="H23" i="3"/>
  <c r="S35" i="1"/>
  <c r="H9" i="1"/>
  <c r="S40" i="1"/>
  <c r="S30" i="1"/>
  <c r="D8" i="3"/>
  <c r="O36" i="1"/>
  <c r="O37" i="1"/>
  <c r="S41" i="1"/>
  <c r="S42" i="1"/>
  <c r="H16" i="3"/>
  <c r="H18" i="1"/>
  <c r="H18" i="3" s="1"/>
  <c r="J38" i="3"/>
  <c r="J14" i="3"/>
  <c r="J17" i="3"/>
  <c r="J21" i="3"/>
  <c r="F22" i="3"/>
  <c r="J27" i="1"/>
  <c r="J30" i="3"/>
  <c r="G31" i="3"/>
  <c r="C32" i="3"/>
  <c r="G34" i="3"/>
  <c r="D35" i="3"/>
  <c r="Q36" i="1"/>
  <c r="J37" i="3"/>
  <c r="P42" i="1"/>
  <c r="T53" i="2"/>
  <c r="T50" i="2"/>
  <c r="T54" i="2"/>
  <c r="T55" i="2"/>
  <c r="T43" i="2"/>
  <c r="R60" i="2"/>
  <c r="C68" i="2"/>
  <c r="C69" i="2" s="1"/>
  <c r="Y50" i="2"/>
  <c r="G81" i="2"/>
  <c r="U60" i="2"/>
  <c r="G22" i="3"/>
  <c r="G29" i="3"/>
  <c r="O30" i="1"/>
  <c r="H31" i="3"/>
  <c r="D32" i="3"/>
  <c r="H34" i="3"/>
  <c r="E35" i="3"/>
  <c r="Q42" i="1"/>
  <c r="U53" i="2"/>
  <c r="U55" i="2"/>
  <c r="U54" i="2"/>
  <c r="C29" i="2"/>
  <c r="C31" i="2" s="1"/>
  <c r="U43" i="2"/>
  <c r="V50" i="2"/>
  <c r="C48" i="6"/>
  <c r="D16" i="3"/>
  <c r="H22" i="3"/>
  <c r="H29" i="3"/>
  <c r="I31" i="3"/>
  <c r="E32" i="3"/>
  <c r="I34" i="3"/>
  <c r="R42" i="1"/>
  <c r="C54" i="1"/>
  <c r="V53" i="2"/>
  <c r="J22" i="2"/>
  <c r="I25" i="2"/>
  <c r="V55" i="2"/>
  <c r="V54" i="2"/>
  <c r="V43" i="2"/>
  <c r="Z48" i="2"/>
  <c r="Y48" i="2"/>
  <c r="U51" i="2"/>
  <c r="R47" i="2"/>
  <c r="U49" i="2"/>
  <c r="U50" i="2"/>
  <c r="T49" i="2"/>
  <c r="W50" i="2"/>
  <c r="I80" i="2"/>
  <c r="D48" i="6"/>
  <c r="E13" i="3"/>
  <c r="E16" i="3"/>
  <c r="I22" i="3"/>
  <c r="I29" i="3"/>
  <c r="J31" i="3"/>
  <c r="J34" i="3"/>
  <c r="G35" i="3"/>
  <c r="D36" i="3"/>
  <c r="O40" i="1"/>
  <c r="D54" i="1"/>
  <c r="W53" i="2"/>
  <c r="K22" i="2"/>
  <c r="W55" i="2"/>
  <c r="W54" i="2"/>
  <c r="W43" i="2"/>
  <c r="V51" i="2"/>
  <c r="W47" i="2"/>
  <c r="V49" i="2"/>
  <c r="AA50" i="2"/>
  <c r="X50" i="2"/>
  <c r="X67" i="2"/>
  <c r="G24" i="6"/>
  <c r="G48" i="6" s="1"/>
  <c r="G79" i="6" s="1"/>
  <c r="E48" i="6"/>
  <c r="J24" i="3"/>
  <c r="J7" i="3"/>
  <c r="J11" i="3"/>
  <c r="J23" i="3"/>
  <c r="F8" i="3"/>
  <c r="J10" i="3"/>
  <c r="F13" i="3"/>
  <c r="F16" i="3"/>
  <c r="J22" i="3"/>
  <c r="J29" i="3"/>
  <c r="G32" i="3"/>
  <c r="H35" i="3"/>
  <c r="E36" i="3"/>
  <c r="E54" i="1"/>
  <c r="X53" i="2"/>
  <c r="X55" i="2"/>
  <c r="X54" i="2"/>
  <c r="S52" i="2"/>
  <c r="S47" i="2"/>
  <c r="X43" i="2"/>
  <c r="V60" i="2"/>
  <c r="G68" i="2"/>
  <c r="G69" i="2" s="1"/>
  <c r="Y67" i="2"/>
  <c r="H24" i="6"/>
  <c r="H48" i="6" s="1"/>
  <c r="H79" i="6" s="1"/>
  <c r="F48" i="6"/>
  <c r="G13" i="3"/>
  <c r="C14" i="3"/>
  <c r="G16" i="3"/>
  <c r="C17" i="3"/>
  <c r="C21" i="3"/>
  <c r="C30" i="3"/>
  <c r="H32" i="3"/>
  <c r="D33" i="3"/>
  <c r="I35" i="3"/>
  <c r="C37" i="3"/>
  <c r="O38" i="1"/>
  <c r="O39" i="1" s="1"/>
  <c r="F54" i="1"/>
  <c r="M22" i="2"/>
  <c r="Y55" i="2"/>
  <c r="Y54" i="2"/>
  <c r="D51" i="2"/>
  <c r="T47" i="2"/>
  <c r="Y43" i="2"/>
  <c r="X51" i="2"/>
  <c r="Y47" i="2"/>
  <c r="H68" i="2"/>
  <c r="W60" i="2"/>
  <c r="I48" i="6"/>
  <c r="I79" i="6" s="1"/>
  <c r="I32" i="3"/>
  <c r="E33" i="3"/>
  <c r="J35" i="3"/>
  <c r="G36" i="3"/>
  <c r="D37" i="3"/>
  <c r="G54" i="1"/>
  <c r="Z53" i="2"/>
  <c r="Z50" i="2"/>
  <c r="Z52" i="2"/>
  <c r="Z55" i="2"/>
  <c r="AA51" i="2"/>
  <c r="AA48" i="2"/>
  <c r="AA49" i="2"/>
  <c r="E82" i="2"/>
  <c r="U52" i="2"/>
  <c r="U47" i="2"/>
  <c r="Z43" i="2"/>
  <c r="X44" i="2"/>
  <c r="Y51" i="2"/>
  <c r="Z47" i="2"/>
  <c r="I68" i="2"/>
  <c r="X60" i="2"/>
  <c r="S60" i="2"/>
  <c r="J48" i="6"/>
  <c r="J79" i="6" s="1"/>
  <c r="E21" i="3"/>
  <c r="E30" i="3"/>
  <c r="U30" i="1"/>
  <c r="J32" i="3"/>
  <c r="R34" i="1"/>
  <c r="H36" i="3"/>
  <c r="E37" i="3"/>
  <c r="O41" i="1"/>
  <c r="H49" i="1"/>
  <c r="H54" i="1"/>
  <c r="T34" i="1" s="1"/>
  <c r="AA53" i="2"/>
  <c r="AA47" i="2"/>
  <c r="AA52" i="2"/>
  <c r="AA43" i="2"/>
  <c r="AA55" i="2"/>
  <c r="R83" i="2"/>
  <c r="R84" i="2" s="1"/>
  <c r="F51" i="2"/>
  <c r="Z49" i="2"/>
  <c r="Q24" i="6"/>
  <c r="K48" i="6"/>
  <c r="G33" i="3"/>
  <c r="C34" i="3"/>
  <c r="I36" i="3"/>
  <c r="R38" i="1"/>
  <c r="R39" i="1" s="1"/>
  <c r="I49" i="1"/>
  <c r="I54" i="1"/>
  <c r="T55" i="1" s="1"/>
  <c r="AB47" i="2"/>
  <c r="AB50" i="2"/>
  <c r="AB52" i="2"/>
  <c r="AB43" i="2"/>
  <c r="AB55" i="2"/>
  <c r="AB53" i="2"/>
  <c r="Y53" i="2"/>
  <c r="C80" i="2"/>
  <c r="F78" i="6"/>
  <c r="G17" i="3"/>
  <c r="G21" i="3"/>
  <c r="C22" i="3"/>
  <c r="C29" i="3"/>
  <c r="G30" i="3"/>
  <c r="D31" i="3"/>
  <c r="H33" i="3"/>
  <c r="D34" i="3"/>
  <c r="J36" i="3"/>
  <c r="G37" i="3"/>
  <c r="U40" i="1"/>
  <c r="Q45" i="1"/>
  <c r="J49" i="1"/>
  <c r="Q53" i="1"/>
  <c r="J54" i="1"/>
  <c r="U45" i="1" s="1"/>
  <c r="Q55" i="1"/>
  <c r="M65" i="2"/>
  <c r="L65" i="2"/>
  <c r="K65" i="2"/>
  <c r="E22" i="2"/>
  <c r="D25" i="2"/>
  <c r="Z34" i="2"/>
  <c r="C38" i="2"/>
  <c r="H51" i="2"/>
  <c r="H80" i="2" s="1"/>
  <c r="T48" i="2"/>
  <c r="D80" i="2"/>
  <c r="K78" i="6"/>
  <c r="D23" i="3"/>
  <c r="D24" i="3"/>
  <c r="D7" i="3"/>
  <c r="D11" i="3"/>
  <c r="D10" i="3"/>
  <c r="H14" i="3"/>
  <c r="D15" i="1"/>
  <c r="D15" i="3" s="1"/>
  <c r="H17" i="3"/>
  <c r="D18" i="1"/>
  <c r="D18" i="3" s="1"/>
  <c r="H21" i="3"/>
  <c r="D22" i="3"/>
  <c r="D29" i="3"/>
  <c r="H30" i="3"/>
  <c r="E31" i="3"/>
  <c r="I33" i="3"/>
  <c r="E34" i="3"/>
  <c r="H37" i="3"/>
  <c r="C48" i="1"/>
  <c r="O34" i="1" s="1"/>
  <c r="R50" i="2"/>
  <c r="R85" i="2"/>
  <c r="R53" i="2"/>
  <c r="F22" i="2"/>
  <c r="R55" i="2"/>
  <c r="I51" i="2"/>
  <c r="Y52" i="2"/>
  <c r="U48" i="2"/>
  <c r="T52" i="2"/>
  <c r="S50" i="2"/>
  <c r="E80" i="2"/>
  <c r="N48" i="6"/>
  <c r="I14" i="3"/>
  <c r="I17" i="3"/>
  <c r="E18" i="1"/>
  <c r="E18" i="3" s="1"/>
  <c r="I21" i="3"/>
  <c r="E22" i="3"/>
  <c r="E29" i="3"/>
  <c r="I30" i="3"/>
  <c r="F31" i="3"/>
  <c r="J33" i="3"/>
  <c r="C35" i="3"/>
  <c r="I37" i="3"/>
  <c r="F38" i="1"/>
  <c r="F30" i="3" s="1"/>
  <c r="U38" i="1"/>
  <c r="U39" i="1" s="1"/>
  <c r="D48" i="1"/>
  <c r="S53" i="2"/>
  <c r="S54" i="2"/>
  <c r="S55" i="2"/>
  <c r="J51" i="2"/>
  <c r="J81" i="2" s="1"/>
  <c r="S43" i="2"/>
  <c r="V48" i="2"/>
  <c r="R51" i="2"/>
  <c r="X52" i="2"/>
  <c r="F80" i="2"/>
  <c r="C63" i="2"/>
  <c r="E64" i="2"/>
  <c r="D63" i="2"/>
  <c r="C81" i="2"/>
  <c r="E63" i="2"/>
  <c r="D81" i="2"/>
  <c r="R49" i="2"/>
  <c r="X59" i="2"/>
  <c r="F63" i="2"/>
  <c r="E81" i="2"/>
  <c r="S49" i="2"/>
  <c r="Y59" i="2"/>
  <c r="G63" i="2"/>
  <c r="F81" i="2"/>
  <c r="V47" i="2"/>
  <c r="H63" i="2"/>
  <c r="J64" i="2"/>
  <c r="H81" i="2"/>
  <c r="H12" i="4"/>
  <c r="L57" i="2"/>
  <c r="L64" i="2" s="1"/>
  <c r="M59" i="2"/>
  <c r="M57" i="2" s="1"/>
  <c r="M64" i="2" s="1"/>
  <c r="K63" i="2"/>
  <c r="Y49" i="2"/>
  <c r="M63" i="2"/>
  <c r="J68" i="2" l="1"/>
  <c r="Y60" i="2"/>
  <c r="S74" i="2"/>
  <c r="D38" i="2"/>
  <c r="S68" i="2" s="1"/>
  <c r="D29" i="2"/>
  <c r="W67" i="2"/>
  <c r="W59" i="2"/>
  <c r="S59" i="2"/>
  <c r="S67" i="2"/>
  <c r="F33" i="3"/>
  <c r="D82" i="2"/>
  <c r="D69" i="2"/>
  <c r="S45" i="1"/>
  <c r="S39" i="1"/>
  <c r="G27" i="3"/>
  <c r="R27" i="1"/>
  <c r="E12" i="3"/>
  <c r="E15" i="1"/>
  <c r="E15" i="3" s="1"/>
  <c r="E25" i="1"/>
  <c r="P64" i="1"/>
  <c r="X74" i="2"/>
  <c r="I29" i="2"/>
  <c r="I38" i="2"/>
  <c r="C38" i="3"/>
  <c r="H27" i="3"/>
  <c r="S27" i="1"/>
  <c r="P39" i="1"/>
  <c r="T53" i="1"/>
  <c r="V67" i="2"/>
  <c r="V59" i="2"/>
  <c r="T60" i="2"/>
  <c r="E68" i="2"/>
  <c r="E69" i="2" s="1"/>
  <c r="F34" i="3"/>
  <c r="F37" i="3"/>
  <c r="F82" i="2"/>
  <c r="F69" i="2"/>
  <c r="Y44" i="2"/>
  <c r="J25" i="2"/>
  <c r="S53" i="1"/>
  <c r="C27" i="3"/>
  <c r="N27" i="1"/>
  <c r="C31" i="3"/>
  <c r="P75" i="1"/>
  <c r="P76" i="1" s="1"/>
  <c r="H49" i="3"/>
  <c r="R69" i="2"/>
  <c r="R59" i="2"/>
  <c r="R67" i="2"/>
  <c r="R68" i="2"/>
  <c r="N55" i="1"/>
  <c r="N53" i="1"/>
  <c r="N48" i="1"/>
  <c r="N45" i="1"/>
  <c r="I55" i="1"/>
  <c r="T46" i="1"/>
  <c r="G54" i="3"/>
  <c r="G55" i="1"/>
  <c r="R46" i="1"/>
  <c r="AB44" i="2"/>
  <c r="M25" i="2"/>
  <c r="C33" i="3"/>
  <c r="Z44" i="2"/>
  <c r="K25" i="2"/>
  <c r="C36" i="3"/>
  <c r="S55" i="1"/>
  <c r="J54" i="3"/>
  <c r="J55" i="1"/>
  <c r="U46" i="1"/>
  <c r="F36" i="3"/>
  <c r="E54" i="3"/>
  <c r="E55" i="1"/>
  <c r="P46" i="1"/>
  <c r="F35" i="3"/>
  <c r="F29" i="3"/>
  <c r="R45" i="1"/>
  <c r="I9" i="3"/>
  <c r="T74" i="1"/>
  <c r="T31" i="1"/>
  <c r="I12" i="1"/>
  <c r="U53" i="1"/>
  <c r="F12" i="3"/>
  <c r="Q64" i="1"/>
  <c r="F15" i="1"/>
  <c r="F15" i="3" s="1"/>
  <c r="F25" i="1"/>
  <c r="F55" i="1"/>
  <c r="F56" i="1" s="1"/>
  <c r="Q46" i="1"/>
  <c r="C54" i="3"/>
  <c r="C55" i="1"/>
  <c r="C48" i="3" s="1"/>
  <c r="N46" i="1"/>
  <c r="J27" i="3"/>
  <c r="U27" i="1"/>
  <c r="U55" i="1"/>
  <c r="U34" i="1"/>
  <c r="O75" i="1"/>
  <c r="O76" i="1" s="1"/>
  <c r="H13" i="4"/>
  <c r="I12" i="4"/>
  <c r="I13" i="4" s="1"/>
  <c r="D48" i="3"/>
  <c r="O56" i="1"/>
  <c r="O55" i="1"/>
  <c r="O53" i="1"/>
  <c r="O45" i="1"/>
  <c r="U67" i="2"/>
  <c r="U59" i="2"/>
  <c r="I81" i="2"/>
  <c r="I82" i="2"/>
  <c r="I69" i="2"/>
  <c r="H82" i="2"/>
  <c r="H69" i="2"/>
  <c r="I49" i="3"/>
  <c r="K79" i="6"/>
  <c r="P34" i="1"/>
  <c r="D54" i="3"/>
  <c r="D55" i="1"/>
  <c r="O46" i="1"/>
  <c r="F32" i="3"/>
  <c r="R53" i="1"/>
  <c r="P45" i="1"/>
  <c r="D12" i="3"/>
  <c r="O64" i="1"/>
  <c r="D25" i="1"/>
  <c r="R75" i="2"/>
  <c r="R19" i="2"/>
  <c r="R23" i="2" s="1"/>
  <c r="C39" i="2"/>
  <c r="R61" i="2" s="1"/>
  <c r="R45" i="2"/>
  <c r="R55" i="1"/>
  <c r="I27" i="3"/>
  <c r="T27" i="1"/>
  <c r="U44" i="2"/>
  <c r="F25" i="2"/>
  <c r="J49" i="3"/>
  <c r="H9" i="3"/>
  <c r="S74" i="1"/>
  <c r="S75" i="1" s="1"/>
  <c r="S76" i="1" s="1"/>
  <c r="S31" i="1"/>
  <c r="H12" i="1"/>
  <c r="P53" i="1"/>
  <c r="V74" i="2"/>
  <c r="G29" i="2"/>
  <c r="G38" i="2"/>
  <c r="V68" i="2" s="1"/>
  <c r="G12" i="3"/>
  <c r="G25" i="1"/>
  <c r="R64" i="1"/>
  <c r="G15" i="1"/>
  <c r="G15" i="3" s="1"/>
  <c r="C12" i="3"/>
  <c r="N64" i="1"/>
  <c r="C25" i="1"/>
  <c r="N56" i="1" s="1"/>
  <c r="J80" i="2"/>
  <c r="J82" i="2"/>
  <c r="J69" i="2"/>
  <c r="P55" i="1"/>
  <c r="AA74" i="2"/>
  <c r="L29" i="2"/>
  <c r="L38" i="2"/>
  <c r="T44" i="2"/>
  <c r="E25" i="2"/>
  <c r="H54" i="3"/>
  <c r="H55" i="1"/>
  <c r="S46" i="1"/>
  <c r="S34" i="1"/>
  <c r="E27" i="3"/>
  <c r="P27" i="1"/>
  <c r="Q34" i="1"/>
  <c r="W74" i="2"/>
  <c r="H29" i="2"/>
  <c r="H38" i="2"/>
  <c r="U75" i="1"/>
  <c r="U76" i="1" s="1"/>
  <c r="T59" i="2"/>
  <c r="T67" i="2"/>
  <c r="F38" i="3"/>
  <c r="T45" i="1"/>
  <c r="J12" i="3"/>
  <c r="U64" i="1"/>
  <c r="J25" i="1"/>
  <c r="F27" i="3"/>
  <c r="Q27" i="1"/>
  <c r="H12" i="3" l="1"/>
  <c r="H25" i="1"/>
  <c r="S64" i="1"/>
  <c r="H15" i="1"/>
  <c r="H15" i="3" s="1"/>
  <c r="R70" i="2"/>
  <c r="R46" i="2"/>
  <c r="R62" i="2"/>
  <c r="R25" i="2"/>
  <c r="D25" i="3"/>
  <c r="D26" i="1"/>
  <c r="O32" i="1"/>
  <c r="O65" i="1"/>
  <c r="O6" i="1"/>
  <c r="O48" i="1"/>
  <c r="I31" i="2"/>
  <c r="X83" i="2"/>
  <c r="X84" i="2" s="1"/>
  <c r="X85" i="2" s="1"/>
  <c r="T74" i="2"/>
  <c r="E38" i="2"/>
  <c r="E29" i="2"/>
  <c r="X75" i="2"/>
  <c r="X45" i="2"/>
  <c r="X19" i="2"/>
  <c r="X23" i="2" s="1"/>
  <c r="I39" i="2"/>
  <c r="X68" i="2"/>
  <c r="W75" i="2"/>
  <c r="W19" i="2"/>
  <c r="W23" i="2" s="1"/>
  <c r="H39" i="2"/>
  <c r="W45" i="2"/>
  <c r="U74" i="2"/>
  <c r="F29" i="2"/>
  <c r="F38" i="2"/>
  <c r="I12" i="3"/>
  <c r="I25" i="1"/>
  <c r="T64" i="1"/>
  <c r="I15" i="1"/>
  <c r="I15" i="3" s="1"/>
  <c r="J58" i="3"/>
  <c r="J50" i="3"/>
  <c r="J55" i="3"/>
  <c r="J52" i="3"/>
  <c r="J46" i="3"/>
  <c r="J45" i="3"/>
  <c r="J48" i="3"/>
  <c r="J51" i="3"/>
  <c r="J56" i="1"/>
  <c r="J53" i="3"/>
  <c r="J44" i="3"/>
  <c r="J43" i="3"/>
  <c r="J42" i="3"/>
  <c r="J40" i="3"/>
  <c r="J47" i="3"/>
  <c r="J41" i="3"/>
  <c r="G58" i="3"/>
  <c r="G50" i="3"/>
  <c r="G55" i="3"/>
  <c r="G49" i="3"/>
  <c r="G42" i="3"/>
  <c r="G56" i="1"/>
  <c r="G48" i="3"/>
  <c r="G45" i="3"/>
  <c r="G40" i="3"/>
  <c r="G44" i="3"/>
  <c r="G46" i="3"/>
  <c r="G53" i="3"/>
  <c r="G43" i="3"/>
  <c r="G47" i="3"/>
  <c r="G51" i="3"/>
  <c r="G52" i="3"/>
  <c r="G41" i="3"/>
  <c r="AA45" i="2"/>
  <c r="AA75" i="2"/>
  <c r="AA19" i="2"/>
  <c r="AA23" i="2" s="1"/>
  <c r="L39" i="2"/>
  <c r="AA61" i="2" s="1"/>
  <c r="G25" i="3"/>
  <c r="R65" i="1"/>
  <c r="G26" i="1"/>
  <c r="R32" i="1"/>
  <c r="R6" i="1"/>
  <c r="R48" i="1"/>
  <c r="R56" i="1"/>
  <c r="Y74" i="2"/>
  <c r="J29" i="2"/>
  <c r="J38" i="2"/>
  <c r="W68" i="2"/>
  <c r="L30" i="2"/>
  <c r="AA22" i="2" s="1"/>
  <c r="AA83" i="2"/>
  <c r="AA84" i="2" s="1"/>
  <c r="AA85" i="2" s="1"/>
  <c r="C55" i="3"/>
  <c r="C58" i="3"/>
  <c r="C50" i="3"/>
  <c r="C44" i="3"/>
  <c r="C43" i="3"/>
  <c r="C46" i="3"/>
  <c r="C40" i="3"/>
  <c r="C51" i="3"/>
  <c r="C41" i="3"/>
  <c r="C47" i="3"/>
  <c r="C45" i="3"/>
  <c r="C52" i="3"/>
  <c r="C53" i="3"/>
  <c r="C49" i="3"/>
  <c r="C42" i="3"/>
  <c r="T75" i="1"/>
  <c r="T76" i="1" s="1"/>
  <c r="E25" i="3"/>
  <c r="E26" i="1"/>
  <c r="P32" i="1"/>
  <c r="P65" i="1"/>
  <c r="P6" i="1"/>
  <c r="P48" i="1"/>
  <c r="P56" i="1"/>
  <c r="H31" i="2"/>
  <c r="W83" i="2"/>
  <c r="W84" i="2" s="1"/>
  <c r="W85" i="2" s="1"/>
  <c r="V75" i="2"/>
  <c r="V45" i="2"/>
  <c r="V19" i="2"/>
  <c r="V23" i="2" s="1"/>
  <c r="G39" i="2"/>
  <c r="I58" i="3"/>
  <c r="I50" i="3"/>
  <c r="I55" i="3"/>
  <c r="I56" i="1"/>
  <c r="I41" i="3"/>
  <c r="I42" i="3"/>
  <c r="I44" i="3"/>
  <c r="I45" i="3"/>
  <c r="I46" i="3"/>
  <c r="I48" i="3"/>
  <c r="I40" i="3"/>
  <c r="I43" i="3"/>
  <c r="I53" i="3"/>
  <c r="I51" i="3"/>
  <c r="I47" i="3"/>
  <c r="I52" i="3"/>
  <c r="G31" i="2"/>
  <c r="V83" i="2"/>
  <c r="V84" i="2" s="1"/>
  <c r="V85" i="2" s="1"/>
  <c r="Z74" i="2"/>
  <c r="K29" i="2"/>
  <c r="K38" i="2"/>
  <c r="I54" i="3"/>
  <c r="D31" i="2"/>
  <c r="S83" i="2"/>
  <c r="S84" i="2" s="1"/>
  <c r="S85" i="2" s="1"/>
  <c r="F55" i="3"/>
  <c r="F58" i="3"/>
  <c r="F50" i="3"/>
  <c r="F44" i="3"/>
  <c r="F49" i="3"/>
  <c r="F53" i="3"/>
  <c r="F47" i="3"/>
  <c r="F46" i="3"/>
  <c r="F40" i="3"/>
  <c r="F51" i="3"/>
  <c r="F52" i="3"/>
  <c r="F41" i="3"/>
  <c r="F45" i="3"/>
  <c r="F43" i="3"/>
  <c r="F48" i="3"/>
  <c r="F42" i="3"/>
  <c r="S75" i="2"/>
  <c r="D39" i="2"/>
  <c r="S45" i="2"/>
  <c r="S19" i="2"/>
  <c r="S23" i="2" s="1"/>
  <c r="J25" i="3"/>
  <c r="J26" i="1"/>
  <c r="U32" i="1"/>
  <c r="U65" i="1"/>
  <c r="U6" i="1"/>
  <c r="U56" i="1"/>
  <c r="U48" i="1"/>
  <c r="D55" i="3"/>
  <c r="D58" i="3"/>
  <c r="D50" i="3"/>
  <c r="D44" i="3"/>
  <c r="D52" i="3"/>
  <c r="D41" i="3"/>
  <c r="D46" i="3"/>
  <c r="D51" i="3"/>
  <c r="D49" i="3"/>
  <c r="D45" i="3"/>
  <c r="D43" i="3"/>
  <c r="D47" i="3"/>
  <c r="D53" i="3"/>
  <c r="D56" i="1"/>
  <c r="D42" i="3"/>
  <c r="D40" i="3"/>
  <c r="F54" i="3"/>
  <c r="F25" i="3"/>
  <c r="Q32" i="1"/>
  <c r="Q65" i="1"/>
  <c r="Q6" i="1"/>
  <c r="F26" i="1"/>
  <c r="Q56" i="1"/>
  <c r="Q48" i="1"/>
  <c r="H58" i="3"/>
  <c r="H50" i="3"/>
  <c r="H55" i="3"/>
  <c r="H56" i="1"/>
  <c r="H45" i="3"/>
  <c r="H40" i="3"/>
  <c r="H53" i="3"/>
  <c r="H43" i="3"/>
  <c r="H42" i="3"/>
  <c r="H48" i="3"/>
  <c r="H47" i="3"/>
  <c r="H44" i="3"/>
  <c r="H46" i="3"/>
  <c r="H52" i="3"/>
  <c r="H41" i="3"/>
  <c r="H51" i="3"/>
  <c r="C25" i="3"/>
  <c r="C26" i="1"/>
  <c r="N65" i="1"/>
  <c r="N6" i="1"/>
  <c r="N32" i="1"/>
  <c r="E55" i="3"/>
  <c r="E58" i="3"/>
  <c r="E50" i="3"/>
  <c r="E48" i="3"/>
  <c r="E42" i="3"/>
  <c r="E43" i="3"/>
  <c r="E44" i="3"/>
  <c r="E41" i="3"/>
  <c r="E46" i="3"/>
  <c r="E47" i="3"/>
  <c r="E51" i="3"/>
  <c r="E40" i="3"/>
  <c r="E52" i="3"/>
  <c r="E45" i="3"/>
  <c r="E56" i="1"/>
  <c r="E53" i="3"/>
  <c r="E49" i="3"/>
  <c r="AB74" i="2"/>
  <c r="M29" i="2"/>
  <c r="M38" i="2"/>
  <c r="C56" i="1"/>
  <c r="M30" i="2" l="1"/>
  <c r="AB22" i="2" s="1"/>
  <c r="M31" i="2"/>
  <c r="G9" i="2" s="1"/>
  <c r="M66" i="2" s="1"/>
  <c r="AB83" i="2"/>
  <c r="AB84" i="2" s="1"/>
  <c r="AB85" i="2" s="1"/>
  <c r="N8" i="1"/>
  <c r="N11" i="1"/>
  <c r="Z45" i="2"/>
  <c r="Z75" i="2"/>
  <c r="Z19" i="2"/>
  <c r="K39" i="2"/>
  <c r="Z61" i="2" s="1"/>
  <c r="Y45" i="2"/>
  <c r="Y75" i="2"/>
  <c r="Y19" i="2"/>
  <c r="Y23" i="2" s="1"/>
  <c r="J39" i="2"/>
  <c r="Y68" i="2"/>
  <c r="X62" i="2"/>
  <c r="X70" i="2"/>
  <c r="X46" i="2"/>
  <c r="X25" i="2"/>
  <c r="D26" i="3"/>
  <c r="O57" i="1"/>
  <c r="O47" i="1"/>
  <c r="V62" i="2"/>
  <c r="V70" i="2"/>
  <c r="V46" i="2"/>
  <c r="V25" i="2"/>
  <c r="F31" i="2"/>
  <c r="U83" i="2"/>
  <c r="U84" i="2" s="1"/>
  <c r="U85" i="2" s="1"/>
  <c r="J26" i="3"/>
  <c r="U47" i="1"/>
  <c r="U57" i="1"/>
  <c r="P8" i="1"/>
  <c r="P11" i="1" s="1"/>
  <c r="AA62" i="2"/>
  <c r="AA46" i="2"/>
  <c r="AA25" i="2"/>
  <c r="X61" i="2"/>
  <c r="X69" i="2"/>
  <c r="J31" i="2"/>
  <c r="D9" i="2" s="1"/>
  <c r="Y83" i="2"/>
  <c r="Y84" i="2" s="1"/>
  <c r="Y85" i="2" s="1"/>
  <c r="I25" i="3"/>
  <c r="I26" i="1"/>
  <c r="T32" i="1"/>
  <c r="T65" i="1"/>
  <c r="T6" i="1"/>
  <c r="T56" i="1"/>
  <c r="T48" i="1"/>
  <c r="T75" i="2"/>
  <c r="E39" i="2"/>
  <c r="T45" i="2"/>
  <c r="T19" i="2"/>
  <c r="T23" i="2" s="1"/>
  <c r="T68" i="2"/>
  <c r="R8" i="1"/>
  <c r="R11" i="1" s="1"/>
  <c r="F26" i="3"/>
  <c r="Q47" i="1"/>
  <c r="Q57" i="1"/>
  <c r="U8" i="1"/>
  <c r="U11" i="1" s="1"/>
  <c r="E26" i="3"/>
  <c r="P57" i="1"/>
  <c r="P47" i="1"/>
  <c r="R63" i="2"/>
  <c r="R64" i="2"/>
  <c r="R71" i="2"/>
  <c r="R72" i="2"/>
  <c r="R31" i="2"/>
  <c r="R35" i="2" s="1"/>
  <c r="Q8" i="1"/>
  <c r="Q11" i="1" s="1"/>
  <c r="V61" i="2"/>
  <c r="V69" i="2"/>
  <c r="U75" i="2"/>
  <c r="F39" i="2"/>
  <c r="U45" i="2"/>
  <c r="U19" i="2"/>
  <c r="U23" i="2" s="1"/>
  <c r="U68" i="2"/>
  <c r="E31" i="2"/>
  <c r="T83" i="2"/>
  <c r="T84" i="2" s="1"/>
  <c r="T85" i="2" s="1"/>
  <c r="AB75" i="2"/>
  <c r="AB19" i="2"/>
  <c r="AB23" i="2" s="1"/>
  <c r="M39" i="2"/>
  <c r="AB61" i="2" s="1"/>
  <c r="AB45" i="2"/>
  <c r="S70" i="2"/>
  <c r="S46" i="2"/>
  <c r="S62" i="2"/>
  <c r="S25" i="2"/>
  <c r="K30" i="2"/>
  <c r="Z22" i="2" s="1"/>
  <c r="Z83" i="2"/>
  <c r="Z84" i="2" s="1"/>
  <c r="Z85" i="2" s="1"/>
  <c r="G26" i="3"/>
  <c r="R57" i="1"/>
  <c r="R47" i="1"/>
  <c r="W61" i="2"/>
  <c r="W69" i="2"/>
  <c r="C26" i="3"/>
  <c r="N47" i="1"/>
  <c r="N57" i="1"/>
  <c r="W62" i="2"/>
  <c r="W70" i="2"/>
  <c r="W46" i="2"/>
  <c r="W25" i="2"/>
  <c r="H25" i="3"/>
  <c r="S65" i="1"/>
  <c r="H26" i="1"/>
  <c r="S32" i="1"/>
  <c r="S6" i="1"/>
  <c r="S56" i="1"/>
  <c r="S48" i="1"/>
  <c r="S69" i="2"/>
  <c r="S61" i="2"/>
  <c r="L31" i="2"/>
  <c r="F9" i="2" s="1"/>
  <c r="L66" i="2" s="1"/>
  <c r="O8" i="1"/>
  <c r="O11" i="1" s="1"/>
  <c r="O49" i="1" l="1"/>
  <c r="O13" i="1"/>
  <c r="O66" i="1"/>
  <c r="O58" i="1"/>
  <c r="O33" i="1"/>
  <c r="U66" i="1"/>
  <c r="U58" i="1"/>
  <c r="U33" i="1"/>
  <c r="U49" i="1"/>
  <c r="U13" i="1"/>
  <c r="R66" i="1"/>
  <c r="R58" i="1"/>
  <c r="R33" i="1"/>
  <c r="R49" i="1"/>
  <c r="R13" i="1"/>
  <c r="P13" i="1"/>
  <c r="P66" i="1"/>
  <c r="P58" i="1"/>
  <c r="P33" i="1"/>
  <c r="P49" i="1"/>
  <c r="Q66" i="1"/>
  <c r="Q58" i="1"/>
  <c r="Q33" i="1"/>
  <c r="Q49" i="1"/>
  <c r="Q13" i="1"/>
  <c r="X76" i="2"/>
  <c r="X63" i="2"/>
  <c r="X64" i="2"/>
  <c r="X71" i="2"/>
  <c r="X72" i="2"/>
  <c r="X31" i="2"/>
  <c r="X35" i="2" s="1"/>
  <c r="AA63" i="2"/>
  <c r="AA64" i="2"/>
  <c r="AA76" i="2"/>
  <c r="AA31" i="2"/>
  <c r="AA35" i="2" s="1"/>
  <c r="Y46" i="2"/>
  <c r="Y62" i="2"/>
  <c r="Y70" i="2"/>
  <c r="Y25" i="2"/>
  <c r="W76" i="2"/>
  <c r="W63" i="2"/>
  <c r="W64" i="2"/>
  <c r="W71" i="2"/>
  <c r="W72" i="2"/>
  <c r="W31" i="2"/>
  <c r="W35" i="2" s="1"/>
  <c r="N49" i="1"/>
  <c r="N13" i="1"/>
  <c r="N66" i="1"/>
  <c r="N58" i="1"/>
  <c r="N33" i="1"/>
  <c r="S8" i="1"/>
  <c r="S11" i="1" s="1"/>
  <c r="T8" i="1"/>
  <c r="T11" i="1" s="1"/>
  <c r="H26" i="3"/>
  <c r="S47" i="1"/>
  <c r="S57" i="1"/>
  <c r="AB62" i="2"/>
  <c r="AB25" i="2"/>
  <c r="AB46" i="2"/>
  <c r="Z23" i="2"/>
  <c r="T70" i="2"/>
  <c r="T46" i="2"/>
  <c r="T62" i="2"/>
  <c r="T25" i="2"/>
  <c r="I26" i="3"/>
  <c r="T47" i="1"/>
  <c r="T57" i="1"/>
  <c r="U62" i="2"/>
  <c r="U70" i="2"/>
  <c r="U46" i="2"/>
  <c r="U25" i="2"/>
  <c r="S64" i="2"/>
  <c r="S71" i="2"/>
  <c r="S72" i="2"/>
  <c r="S76" i="2"/>
  <c r="S63" i="2"/>
  <c r="S31" i="2"/>
  <c r="S35" i="2" s="1"/>
  <c r="AB59" i="2"/>
  <c r="AB60" i="2"/>
  <c r="M68" i="2"/>
  <c r="AA59" i="2"/>
  <c r="L68" i="2"/>
  <c r="AA60" i="2"/>
  <c r="K31" i="2"/>
  <c r="E9" i="2" s="1"/>
  <c r="K66" i="2" s="1"/>
  <c r="U61" i="2"/>
  <c r="U69" i="2"/>
  <c r="T69" i="2"/>
  <c r="T61" i="2"/>
  <c r="V72" i="2"/>
  <c r="V76" i="2"/>
  <c r="V63" i="2"/>
  <c r="V64" i="2"/>
  <c r="V71" i="2"/>
  <c r="V31" i="2"/>
  <c r="V35" i="2" s="1"/>
  <c r="Y69" i="2"/>
  <c r="Y61" i="2"/>
  <c r="T66" i="1" l="1"/>
  <c r="T58" i="1"/>
  <c r="T33" i="1"/>
  <c r="T49" i="1"/>
  <c r="T13" i="1"/>
  <c r="S66" i="1"/>
  <c r="S58" i="1"/>
  <c r="S33" i="1"/>
  <c r="S49" i="1"/>
  <c r="S13" i="1"/>
  <c r="U59" i="1"/>
  <c r="U67" i="1"/>
  <c r="U50" i="1"/>
  <c r="U15" i="1"/>
  <c r="T64" i="2"/>
  <c r="T71" i="2"/>
  <c r="T72" i="2"/>
  <c r="T76" i="2"/>
  <c r="T63" i="2"/>
  <c r="T31" i="2"/>
  <c r="T35" i="2" s="1"/>
  <c r="Z46" i="2"/>
  <c r="Z62" i="2"/>
  <c r="Z25" i="2"/>
  <c r="P67" i="1"/>
  <c r="P50" i="1"/>
  <c r="P59" i="1"/>
  <c r="P15" i="1"/>
  <c r="U71" i="2"/>
  <c r="U72" i="2"/>
  <c r="U76" i="2"/>
  <c r="U63" i="2"/>
  <c r="U64" i="2"/>
  <c r="U31" i="2"/>
  <c r="U35" i="2" s="1"/>
  <c r="R50" i="1"/>
  <c r="R15" i="1"/>
  <c r="R59" i="1"/>
  <c r="R67" i="1"/>
  <c r="K68" i="2"/>
  <c r="Z59" i="2"/>
  <c r="Z60" i="2"/>
  <c r="AB63" i="2"/>
  <c r="AB64" i="2"/>
  <c r="AB76" i="2"/>
  <c r="AB31" i="2"/>
  <c r="AB35" i="2" s="1"/>
  <c r="O59" i="1"/>
  <c r="O67" i="1"/>
  <c r="O50" i="1"/>
  <c r="O15" i="1"/>
  <c r="Y76" i="2"/>
  <c r="Y63" i="2"/>
  <c r="Y64" i="2"/>
  <c r="Y71" i="2"/>
  <c r="Y72" i="2"/>
  <c r="Y31" i="2"/>
  <c r="Y35" i="2" s="1"/>
  <c r="N59" i="1"/>
  <c r="N50" i="1"/>
  <c r="N15" i="1"/>
  <c r="Q50" i="1"/>
  <c r="Q59" i="1"/>
  <c r="Q67" i="1"/>
  <c r="Q15" i="1"/>
  <c r="N51" i="1" l="1"/>
  <c r="N60" i="1"/>
  <c r="N18" i="1"/>
  <c r="R60" i="1"/>
  <c r="R18" i="1"/>
  <c r="R51" i="1"/>
  <c r="Z76" i="2"/>
  <c r="Z63" i="2"/>
  <c r="Z64" i="2"/>
  <c r="Z31" i="2"/>
  <c r="Z35" i="2" s="1"/>
  <c r="K42" i="2" s="1"/>
  <c r="Z72" i="2" s="1"/>
  <c r="S50" i="1"/>
  <c r="S15" i="1"/>
  <c r="S59" i="1"/>
  <c r="S67" i="1"/>
  <c r="Q60" i="1"/>
  <c r="Q51" i="1"/>
  <c r="Q18" i="1"/>
  <c r="P60" i="1"/>
  <c r="P51" i="1"/>
  <c r="P18" i="1"/>
  <c r="O51" i="1"/>
  <c r="O60" i="1"/>
  <c r="O18" i="1"/>
  <c r="T15" i="1"/>
  <c r="T59" i="1"/>
  <c r="T67" i="1"/>
  <c r="T50" i="1"/>
  <c r="U51" i="1"/>
  <c r="U60" i="1"/>
  <c r="U18" i="1"/>
  <c r="Z71" i="2" l="1"/>
  <c r="Q61" i="1"/>
  <c r="Q52" i="1"/>
  <c r="Q21" i="1"/>
  <c r="Q24" i="1" s="1"/>
  <c r="Q25" i="1" s="1"/>
  <c r="N61" i="1"/>
  <c r="N52" i="1"/>
  <c r="N21" i="1"/>
  <c r="N24" i="1" s="1"/>
  <c r="N25" i="1" s="1"/>
  <c r="P61" i="1"/>
  <c r="P52" i="1"/>
  <c r="P21" i="1"/>
  <c r="P24" i="1" s="1"/>
  <c r="P25" i="1" s="1"/>
  <c r="U61" i="1"/>
  <c r="U52" i="1"/>
  <c r="U21" i="1"/>
  <c r="U24" i="1" s="1"/>
  <c r="U25" i="1" s="1"/>
  <c r="T18" i="1"/>
  <c r="T51" i="1"/>
  <c r="T60" i="1"/>
  <c r="S60" i="1"/>
  <c r="S18" i="1"/>
  <c r="S51" i="1"/>
  <c r="K51" i="2"/>
  <c r="L42" i="2"/>
  <c r="Z68" i="2"/>
  <c r="Z69" i="2"/>
  <c r="Z67" i="2"/>
  <c r="Z70" i="2"/>
  <c r="R61" i="1"/>
  <c r="R52" i="1"/>
  <c r="R21" i="1"/>
  <c r="R24" i="1" s="1"/>
  <c r="R25" i="1" s="1"/>
  <c r="O61" i="1"/>
  <c r="O52" i="1"/>
  <c r="O21" i="1"/>
  <c r="O24" i="1" s="1"/>
  <c r="O25" i="1" s="1"/>
  <c r="L51" i="2" l="1"/>
  <c r="M42" i="2"/>
  <c r="AA68" i="2"/>
  <c r="AA69" i="2"/>
  <c r="AA67" i="2"/>
  <c r="AA70" i="2"/>
  <c r="AA71" i="2"/>
  <c r="AA72" i="2"/>
  <c r="S61" i="1"/>
  <c r="S52" i="1"/>
  <c r="S21" i="1"/>
  <c r="S24" i="1" s="1"/>
  <c r="S25" i="1" s="1"/>
  <c r="K80" i="2"/>
  <c r="K82" i="2"/>
  <c r="K69" i="2"/>
  <c r="K81" i="2"/>
  <c r="T61" i="1"/>
  <c r="T52" i="1"/>
  <c r="T21" i="1"/>
  <c r="T24" i="1" s="1"/>
  <c r="T25" i="1" s="1"/>
  <c r="M51" i="2" l="1"/>
  <c r="AB68" i="2"/>
  <c r="AB69" i="2"/>
  <c r="AB67" i="2"/>
  <c r="AB70" i="2"/>
  <c r="AB71" i="2"/>
  <c r="AB72" i="2"/>
  <c r="L82" i="2"/>
  <c r="L69" i="2"/>
  <c r="L81" i="2"/>
  <c r="L80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<sst xmlns="http://schemas.openxmlformats.org/spreadsheetml/2006/main" count="963" uniqueCount="624">
  <si>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</si>
  <si>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TIG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</si>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</sst>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40043</v>
      </c>
      <c r="O6" s="187">
        <f t="shared" si="1"/>
        <v>55485</v>
      </c>
      <c r="P6" s="187">
        <f t="shared" si="1"/>
        <v>57645</v>
      </c>
      <c r="Q6" s="187">
        <f t="shared" si="1"/>
        <v>115536</v>
      </c>
      <c r="R6" s="187">
        <f t="shared" si="1"/>
        <v>98235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259746</v>
      </c>
      <c r="D7" s="123">
        <f>SUMIF(PL.data!$D$3:$D$25, FSA!$A7, PL.data!F$3:F$25)</f>
        <v>303786</v>
      </c>
      <c r="E7" s="123">
        <f>SUMIF(PL.data!$D$3:$D$25, FSA!$A7, PL.data!G$3:G$25)</f>
        <v>471498</v>
      </c>
      <c r="F7" s="123">
        <f>SUMIF(PL.data!$D$3:$D$25, FSA!$A7, PL.data!H$3:H$25)</f>
        <v>906313</v>
      </c>
      <c r="G7" s="123">
        <f>SUMIF(PL.data!$D$3:$D$25, FSA!$A7, PL.data!I$3:I$25)</f>
        <v>943537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-214644</v>
      </c>
      <c r="D8" s="123">
        <f>-SUMIF(PL.data!$D$3:$D$25, FSA!$A8, PL.data!F$3:F$25)</f>
        <v>-246455</v>
      </c>
      <c r="E8" s="123">
        <f>-SUMIF(PL.data!$D$3:$D$25, FSA!$A8, PL.data!G$3:G$25)</f>
        <v>-398667</v>
      </c>
      <c r="F8" s="123">
        <f>-SUMIF(PL.data!$D$3:$D$25, FSA!$A8, PL.data!H$3:H$25)</f>
        <v>-744955</v>
      </c>
      <c r="G8" s="123">
        <f>-SUMIF(PL.data!$D$3:$D$25, FSA!$A8, PL.data!I$3:I$25)</f>
        <v>-812539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1748</v>
      </c>
      <c r="O8" s="190">
        <f>CF.data!F12-FSA!O7-FSA!O6</f>
        <v>-98</v>
      </c>
      <c r="P8" s="190">
        <f>CF.data!G12-FSA!P7-FSA!P6</f>
        <v>-14</v>
      </c>
      <c r="Q8" s="190">
        <f>CF.data!H12-FSA!Q7-FSA!Q6</f>
        <v>-12030</v>
      </c>
      <c r="R8" s="190">
        <f>CF.data!I12-FSA!R7-FSA!R6</f>
        <v>-81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45102</v>
      </c>
      <c r="D9" s="187">
        <f t="shared" si="3"/>
        <v>57331</v>
      </c>
      <c r="E9" s="187">
        <f t="shared" si="3"/>
        <v>72831</v>
      </c>
      <c r="F9" s="187">
        <f t="shared" si="3"/>
        <v>161358</v>
      </c>
      <c r="G9" s="187">
        <f t="shared" si="3"/>
        <v>130998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-862</v>
      </c>
      <c r="O9" s="190">
        <f>SUMIF(CF.data!$D$4:$D$43, $L9, CF.data!F$4:F$43)</f>
        <v>-3974</v>
      </c>
      <c r="P9" s="190">
        <f>SUMIF(CF.data!$D$4:$D$43, $L9, CF.data!G$4:G$43)</f>
        <v>-3549</v>
      </c>
      <c r="Q9" s="190">
        <f>SUMIF(CF.data!$D$4:$D$43, $L9, CF.data!H$4:H$43)</f>
        <v>-10574</v>
      </c>
      <c r="R9" s="190">
        <f>SUMIF(CF.data!$D$4:$D$43, $L9, CF.data!I$4:I$43)</f>
        <v>-51624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-12004</v>
      </c>
      <c r="D10" s="123">
        <f>-SUMIF(PL.data!$D$3:$D$25, FSA!$A10, PL.data!F$3:F$25)</f>
        <v>-12920</v>
      </c>
      <c r="E10" s="123">
        <f>-SUMIF(PL.data!$D$3:$D$25, FSA!$A10, PL.data!G$3:G$25)</f>
        <v>-25952</v>
      </c>
      <c r="F10" s="123">
        <f>-SUMIF(PL.data!$D$3:$D$25, FSA!$A10, PL.data!H$3:H$25)</f>
        <v>-50668</v>
      </c>
      <c r="G10" s="123">
        <f>-SUMIF(PL.data!$D$3:$D$25, FSA!$A10, PL.data!I$3:I$25)</f>
        <v>-42403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-15537</v>
      </c>
      <c r="O10" s="190">
        <f>SUMIF(CF.data!$D$4:$D$43, $L10, CF.data!F$4:F$43)</f>
        <v>-14445</v>
      </c>
      <c r="P10" s="190">
        <f>SUMIF(CF.data!$D$4:$D$43, $L10, CF.data!G$4:G$43)</f>
        <v>-29960</v>
      </c>
      <c r="Q10" s="190">
        <f>SUMIF(CF.data!$D$4:$D$43, $L10, CF.data!H$4:H$43)</f>
        <v>-20027</v>
      </c>
      <c r="R10" s="190">
        <f>SUMIF(CF.data!$D$4:$D$43, $L10, CF.data!I$4:I$43)</f>
        <v>-45937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25392</v>
      </c>
      <c r="O11" s="187">
        <f t="shared" si="4"/>
        <v>36968</v>
      </c>
      <c r="P11" s="187">
        <f t="shared" si="4"/>
        <v>24122</v>
      </c>
      <c r="Q11" s="187">
        <f t="shared" si="4"/>
        <v>72905</v>
      </c>
      <c r="R11" s="187">
        <f t="shared" si="4"/>
        <v>593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33098</v>
      </c>
      <c r="D12" s="187">
        <f t="shared" si="5"/>
        <v>44411</v>
      </c>
      <c r="E12" s="187">
        <f t="shared" si="5"/>
        <v>46879</v>
      </c>
      <c r="F12" s="187">
        <f t="shared" si="5"/>
        <v>110690</v>
      </c>
      <c r="G12" s="187">
        <f t="shared" si="5"/>
        <v>88595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3725</v>
      </c>
      <c r="O12" s="190">
        <f>SUMIF(CF.data!$D$4:$D$43, $L12, CF.data!F$4:F$43)</f>
        <v>-87650</v>
      </c>
      <c r="P12" s="190">
        <f>SUMIF(CF.data!$D$4:$D$43, $L12, CF.data!G$4:G$43)</f>
        <v>109342</v>
      </c>
      <c r="Q12" s="190">
        <f>SUMIF(CF.data!$D$4:$D$43, $L12, CF.data!H$4:H$43)</f>
        <v>681042</v>
      </c>
      <c r="R12" s="190">
        <f>SUMIF(CF.data!$D$4:$D$43, $L12, CF.data!I$4:I$43)</f>
        <v>-367544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7530</v>
      </c>
      <c r="D13" s="123">
        <f>SUMIF(PL.data!$D$3:$D$25, FSA!$A13, PL.data!F$3:F$25)</f>
        <v>3121</v>
      </c>
      <c r="E13" s="123">
        <f>SUMIF(PL.data!$D$3:$D$25, FSA!$A13, PL.data!G$3:G$25)</f>
        <v>2593</v>
      </c>
      <c r="F13" s="123">
        <f>SUMIF(PL.data!$D$3:$D$25, FSA!$A13, PL.data!H$3:H$25)</f>
        <v>-21168</v>
      </c>
      <c r="G13" s="123">
        <f>SUMIF(PL.data!$D$3:$D$25, FSA!$A13, PL.data!I$3:I$25)</f>
        <v>-81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29117</v>
      </c>
      <c r="O13" s="187">
        <f t="shared" si="6"/>
        <v>-50682</v>
      </c>
      <c r="P13" s="187">
        <f t="shared" si="6"/>
        <v>133464</v>
      </c>
      <c r="Q13" s="187">
        <f t="shared" si="6"/>
        <v>753947</v>
      </c>
      <c r="R13" s="187">
        <f t="shared" si="6"/>
        <v>-366951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-1223</v>
      </c>
      <c r="D14" s="123">
        <f>-SUMIF(PL.data!$D$3:$D$25, FSA!$A14, PL.data!F$3:F$25)</f>
        <v>-3967</v>
      </c>
      <c r="E14" s="123">
        <f>-SUMIF(PL.data!$D$3:$D$25, FSA!$A14, PL.data!G$3:G$25)</f>
        <v>-3249</v>
      </c>
      <c r="F14" s="123">
        <f>-SUMIF(PL.data!$D$3:$D$25, FSA!$A14, PL.data!H$3:H$25)</f>
        <v>-7008</v>
      </c>
      <c r="G14" s="123">
        <f>-SUMIF(PL.data!$D$3:$D$25, FSA!$A14, PL.data!I$3:I$25)</f>
        <v>-7975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-67184</v>
      </c>
      <c r="O14" s="190">
        <f>SUMIF(CF.data!$D$4:$D$43, $L14, CF.data!F$4:F$43)</f>
        <v>-54612</v>
      </c>
      <c r="P14" s="190">
        <f>SUMIF(CF.data!$D$4:$D$43, $L14, CF.data!G$4:G$43)</f>
        <v>-31634</v>
      </c>
      <c r="Q14" s="190">
        <f>SUMIF(CF.data!$D$4:$D$43, $L14, CF.data!H$4:H$43)</f>
        <v>-13609</v>
      </c>
      <c r="R14" s="190">
        <f>SUMIF(CF.data!$D$4:$D$43, $L14, CF.data!I$4:I$43)</f>
        <v>-33663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35217</v>
      </c>
      <c r="D15" s="123">
        <f t="shared" si="7"/>
        <v>101838</v>
      </c>
      <c r="E15" s="123">
        <f t="shared" si="7"/>
        <v>59923</v>
      </c>
      <c r="F15" s="123">
        <f t="shared" si="7"/>
        <v>179437</v>
      </c>
      <c r="G15" s="123">
        <f t="shared" si="7"/>
        <v>195361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-38067</v>
      </c>
      <c r="O15" s="187">
        <f t="shared" si="8"/>
        <v>-105294</v>
      </c>
      <c r="P15" s="187">
        <f t="shared" si="8"/>
        <v>101830</v>
      </c>
      <c r="Q15" s="187">
        <f t="shared" si="8"/>
        <v>740338</v>
      </c>
      <c r="R15" s="187">
        <f t="shared" si="8"/>
        <v>-400614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74622</v>
      </c>
      <c r="D16" s="175">
        <f>SUMIF(PL.data!$D$3:$D$25, FSA!$A16, PL.data!F$3:F$25)</f>
        <v>145403</v>
      </c>
      <c r="E16" s="175">
        <f>SUMIF(PL.data!$D$3:$D$25, FSA!$A16, PL.data!G$3:G$25)</f>
        <v>106146</v>
      </c>
      <c r="F16" s="175">
        <f>SUMIF(PL.data!$D$3:$D$25, FSA!$A16, PL.data!H$3:H$25)</f>
        <v>261951</v>
      </c>
      <c r="G16" s="175">
        <f>SUMIF(PL.data!$D$3:$D$25, FSA!$A16, PL.data!I$3:I$25)</f>
        <v>275900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81126</v>
      </c>
      <c r="O16" s="190">
        <f>SUMIF(CF.data!$D$4:$D$43, $L16, CF.data!F$4:F$43)</f>
        <v>79095</v>
      </c>
      <c r="P16" s="190">
        <f>SUMIF(CF.data!$D$4:$D$43, $L16, CF.data!G$4:G$43)</f>
        <v>18916</v>
      </c>
      <c r="Q16" s="190">
        <f>SUMIF(CF.data!$D$4:$D$43, $L16, CF.data!H$4:H$43)</f>
        <v>112917</v>
      </c>
      <c r="R16" s="190">
        <f>SUMIF(CF.data!$D$4:$D$43, $L16, CF.data!I$4:I$43)</f>
        <v>282752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-15028</v>
      </c>
      <c r="D17" s="123">
        <f>-SUMIF(PL.data!$D$3:$D$25, FSA!$A17, PL.data!F$3:F$25)</f>
        <v>-29066</v>
      </c>
      <c r="E17" s="123">
        <f>-SUMIF(PL.data!$D$3:$D$25, FSA!$A17, PL.data!G$3:G$25)</f>
        <v>-18618</v>
      </c>
      <c r="F17" s="123">
        <f>-SUMIF(PL.data!$D$3:$D$25, FSA!$A17, PL.data!H$3:H$25)</f>
        <v>-56420</v>
      </c>
      <c r="G17" s="123">
        <f>-SUMIF(PL.data!$D$3:$D$25, FSA!$A17, PL.data!I$3:I$25)</f>
        <v>-54609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-39444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59594</v>
      </c>
      <c r="D18" s="187">
        <f t="shared" si="9"/>
        <v>116337</v>
      </c>
      <c r="E18" s="187">
        <f t="shared" si="9"/>
        <v>87528</v>
      </c>
      <c r="F18" s="187">
        <f t="shared" si="9"/>
        <v>205531</v>
      </c>
      <c r="G18" s="187">
        <f t="shared" si="9"/>
        <v>221291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43059</v>
      </c>
      <c r="O18" s="194">
        <f t="shared" si="10"/>
        <v>-65643</v>
      </c>
      <c r="P18" s="194">
        <f t="shared" si="10"/>
        <v>120746</v>
      </c>
      <c r="Q18" s="194">
        <f t="shared" si="10"/>
        <v>853255</v>
      </c>
      <c r="R18" s="194">
        <f t="shared" si="10"/>
        <v>-117862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-138419</v>
      </c>
      <c r="O20" s="190">
        <f>SUMIF(CF.data!$D$4:$D$43, $L20, CF.data!F$4:F$43)</f>
        <v>-32623</v>
      </c>
      <c r="P20" s="190">
        <f>SUMIF(CF.data!$D$4:$D$43, $L20, CF.data!G$4:G$43)</f>
        <v>-39063</v>
      </c>
      <c r="Q20" s="190">
        <f>SUMIF(CF.data!$D$4:$D$43, $L20, CF.data!H$4:H$43)</f>
        <v>-893735</v>
      </c>
      <c r="R20" s="190">
        <f>SUMIF(CF.data!$D$4:$D$43, $L20, CF.data!I$4:I$43)</f>
        <v>159229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6945</v>
      </c>
      <c r="D21" s="196">
        <f>SUMIF(CF.data!$D$4:$D$43, FSA!$A21, CF.data!F$4:F$43)</f>
        <v>11074</v>
      </c>
      <c r="E21" s="196">
        <f>SUMIF(CF.data!$D$4:$D$43, FSA!$A21, CF.data!G$4:G$43)</f>
        <v>10766</v>
      </c>
      <c r="F21" s="196">
        <f>SUMIF(CF.data!$D$4:$D$43, FSA!$A21, CF.data!H$4:H$43)</f>
        <v>4846</v>
      </c>
      <c r="G21" s="196">
        <f>SUMIF(CF.data!$D$4:$D$43, FSA!$A21, CF.data!I$4:I$43)</f>
        <v>9640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-95360</v>
      </c>
      <c r="O21" s="198">
        <f t="shared" si="11"/>
        <v>-98266</v>
      </c>
      <c r="P21" s="198">
        <f t="shared" si="11"/>
        <v>81683</v>
      </c>
      <c r="Q21" s="198">
        <f t="shared" si="11"/>
        <v>-40480</v>
      </c>
      <c r="R21" s="198">
        <f t="shared" si="11"/>
        <v>41367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15885</v>
      </c>
      <c r="O22" s="190">
        <f>SUMIF(CF.data!$D$4:$D$43, $L22, CF.data!F$4:F$43)</f>
        <v>-6938</v>
      </c>
      <c r="P22" s="190">
        <f>SUMIF(CF.data!$D$4:$D$43, $L22, CF.data!G$4:G$43)</f>
        <v>-12740</v>
      </c>
      <c r="Q22" s="190">
        <f>SUMIF(CF.data!$D$4:$D$43, $L22, CF.data!H$4:H$43)</f>
        <v>-51226</v>
      </c>
      <c r="R22" s="190">
        <f>SUMIF(CF.data!$D$4:$D$43, $L22, CF.data!I$4:I$43)</f>
        <v>-439860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76000</v>
      </c>
      <c r="O23" s="190">
        <f>SUMIF(CF.data!$D$4:$D$43, $L23, CF.data!F$4:F$43)</f>
        <v>144100</v>
      </c>
      <c r="P23" s="190">
        <f>SUMIF(CF.data!$D$4:$D$43, $L23, CF.data!G$4:G$43)</f>
        <v>0</v>
      </c>
      <c r="Q23" s="190">
        <f>SUMIF(CF.data!$D$4:$D$43, $L23, CF.data!H$4:H$43)</f>
        <v>465000</v>
      </c>
      <c r="R23" s="190">
        <f>SUMIF(CF.data!$D$4:$D$43, $L23, CF.data!I$4:I$43)</f>
        <v>300000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-3475</v>
      </c>
      <c r="O24" s="199">
        <f t="shared" si="12"/>
        <v>38896</v>
      </c>
      <c r="P24" s="199">
        <f t="shared" si="12"/>
        <v>68943</v>
      </c>
      <c r="Q24" s="199">
        <f t="shared" si="12"/>
        <v>373294</v>
      </c>
      <c r="R24" s="199">
        <f t="shared" si="12"/>
        <v>-98493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40043</v>
      </c>
      <c r="D25" s="196">
        <f t="shared" si="13"/>
        <v>55485</v>
      </c>
      <c r="E25" s="196">
        <f t="shared" si="13"/>
        <v>57645</v>
      </c>
      <c r="F25" s="196">
        <f t="shared" si="13"/>
        <v>115536</v>
      </c>
      <c r="G25" s="196">
        <f t="shared" si="13"/>
        <v>98235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1</v>
      </c>
      <c r="P25" s="200">
        <f>P24-CF.data!G40</f>
        <v>0</v>
      </c>
      <c r="Q25" s="200">
        <f>Q24-CF.data!H40</f>
        <v>0</v>
      </c>
      <c r="R25" s="200">
        <f>R24-CF.data!I40</f>
        <v>-2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40043</v>
      </c>
      <c r="D26" s="196">
        <f t="shared" si="14"/>
        <v>55485</v>
      </c>
      <c r="E26" s="196">
        <f t="shared" si="14"/>
        <v>57645</v>
      </c>
      <c r="F26" s="196">
        <f t="shared" si="14"/>
        <v>115536</v>
      </c>
      <c r="G26" s="196">
        <f t="shared" si="14"/>
        <v>98235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59077</v>
      </c>
      <c r="D29" s="202">
        <f>SUMIF(BS.data!$D$5:$D$116,FSA!$A29,BS.data!F$5:F$116)</f>
        <v>97972</v>
      </c>
      <c r="E29" s="202">
        <f>SUMIF(BS.data!$D$5:$D$116,FSA!$A29,BS.data!G$5:G$116)</f>
        <v>166915</v>
      </c>
      <c r="F29" s="202">
        <f>SUMIF(BS.data!$D$5:$D$116,FSA!$A29,BS.data!H$5:H$116)</f>
        <v>540210</v>
      </c>
      <c r="G29" s="202">
        <f>SUMIF(BS.data!$D$5:$D$116,FSA!$A29,BS.data!I$5:I$116)</f>
        <v>441718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39306</v>
      </c>
      <c r="D30" s="202">
        <f>SUMIF(BS.data!$D$5:$D$116,FSA!$A30,BS.data!F$5:F$116)</f>
        <v>85597</v>
      </c>
      <c r="E30" s="202">
        <f>SUMIF(BS.data!$D$5:$D$116,FSA!$A30,BS.data!G$5:G$116)</f>
        <v>181180</v>
      </c>
      <c r="F30" s="202">
        <f>SUMIF(BS.data!$D$5:$D$116,FSA!$A30,BS.data!H$5:H$116)</f>
        <v>164428</v>
      </c>
      <c r="G30" s="202">
        <f>SUMIF(BS.data!$D$5:$D$116,FSA!$A30,BS.data!I$5:I$116)</f>
        <v>28983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0.16955025293940995</v>
      </c>
      <c r="P30" s="204">
        <f t="shared" si="17"/>
        <v>0.55207284074973839</v>
      </c>
      <c r="Q30" s="204">
        <f t="shared" si="17"/>
        <v>0.92219903371806455</v>
      </c>
      <c r="R30" s="204">
        <f t="shared" si="17"/>
        <v>4.1071903415266009E-2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84584</v>
      </c>
      <c r="D31" s="202">
        <f>SUMIF(BS.data!$D$5:$D$116,FSA!$A31,BS.data!F$5:F$116)</f>
        <v>46222</v>
      </c>
      <c r="E31" s="202">
        <f>SUMIF(BS.data!$D$5:$D$116,FSA!$A31,BS.data!G$5:G$116)</f>
        <v>236533</v>
      </c>
      <c r="F31" s="202">
        <f>SUMIF(BS.data!$D$5:$D$116,FSA!$A31,BS.data!H$5:H$116)</f>
        <v>289518</v>
      </c>
      <c r="G31" s="202">
        <f>SUMIF(BS.data!$D$5:$D$116,FSA!$A31,BS.data!I$5:I$116)</f>
        <v>478338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0.17363886258113695</v>
      </c>
      <c r="O31" s="205">
        <f t="shared" si="18"/>
        <v>0.18872166590955475</v>
      </c>
      <c r="P31" s="205">
        <f t="shared" si="18"/>
        <v>0.15446725118664342</v>
      </c>
      <c r="Q31" s="205">
        <f t="shared" si="18"/>
        <v>0.17803783019773523</v>
      </c>
      <c r="R31" s="205">
        <f t="shared" si="18"/>
        <v>0.13883716271857913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34535</v>
      </c>
      <c r="D32" s="202">
        <f>SUMIF(BS.data!$D$5:$D$116,FSA!$A32,BS.data!F$5:F$116)</f>
        <v>245555</v>
      </c>
      <c r="E32" s="202">
        <f>SUMIF(BS.data!$D$5:$D$116,FSA!$A32,BS.data!G$5:G$116)</f>
        <v>254637</v>
      </c>
      <c r="F32" s="202">
        <f>SUMIF(BS.data!$D$5:$D$116,FSA!$A32,BS.data!H$5:H$116)</f>
        <v>257034</v>
      </c>
      <c r="G32" s="202">
        <f>SUMIF(BS.data!$D$5:$D$116,FSA!$A32,BS.data!I$5:I$116)</f>
        <v>277533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0.15416214301663933</v>
      </c>
      <c r="O32" s="206">
        <f t="shared" si="19"/>
        <v>0.18264501984949932</v>
      </c>
      <c r="P32" s="206">
        <f t="shared" si="19"/>
        <v>0.12225926727154728</v>
      </c>
      <c r="Q32" s="206">
        <f t="shared" si="19"/>
        <v>0.12747913800199268</v>
      </c>
      <c r="R32" s="206">
        <f t="shared" si="19"/>
        <v>0.10411356417395397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672</v>
      </c>
      <c r="D33" s="202">
        <f>SUMIF(BS.data!$D$5:$D$116,FSA!$A33,BS.data!F$5:F$116)</f>
        <v>208</v>
      </c>
      <c r="E33" s="202">
        <f>SUMIF(BS.data!$D$5:$D$116,FSA!$A33,BS.data!G$5:G$116)</f>
        <v>401</v>
      </c>
      <c r="F33" s="202">
        <f>SUMIF(BS.data!$D$5:$D$116,FSA!$A33,BS.data!H$5:H$116)</f>
        <v>652</v>
      </c>
      <c r="G33" s="202">
        <f>SUMIF(BS.data!$D$5:$D$116,FSA!$A33,BS.data!I$5:I$116)</f>
        <v>1107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9.7757039569425511E-2</v>
      </c>
      <c r="O33" s="205">
        <f t="shared" si="20"/>
        <v>0.12169092716583384</v>
      </c>
      <c r="P33" s="205">
        <f t="shared" si="20"/>
        <v>5.1160344264450749E-2</v>
      </c>
      <c r="Q33" s="205">
        <f t="shared" si="20"/>
        <v>8.0441304494142746E-2</v>
      </c>
      <c r="R33" s="205">
        <f t="shared" si="20"/>
        <v>6.2848621728665648E-4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303501</v>
      </c>
      <c r="D34" s="202">
        <f>SUMIF(BS.data!$D$5:$D$116,FSA!$A34,BS.data!F$5:F$116)</f>
        <v>256176</v>
      </c>
      <c r="E34" s="202">
        <f>SUMIF(BS.data!$D$5:$D$116,FSA!$A34,BS.data!G$5:G$116)</f>
        <v>322535</v>
      </c>
      <c r="F34" s="202">
        <f>SUMIF(BS.data!$D$5:$D$116,FSA!$A34,BS.data!H$5:H$116)</f>
        <v>1745423</v>
      </c>
      <c r="G34" s="202">
        <f>SUMIF(BS.data!$D$5:$D$116,FSA!$A34,BS.data!I$5:I$116)</f>
        <v>1948279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0.12700553231235182</v>
      </c>
      <c r="P34" s="207">
        <f t="shared" si="21"/>
        <v>8.2966357272951693E-2</v>
      </c>
      <c r="Q34" s="207">
        <f t="shared" si="21"/>
        <v>0.15986840052247489</v>
      </c>
      <c r="R34" s="207">
        <f t="shared" si="21"/>
        <v>0.12055409656728182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412778</v>
      </c>
      <c r="D35" s="202">
        <f>SUMIF(BS.data!$D$5:$D$116,FSA!$A35,BS.data!F$5:F$116)</f>
        <v>527947</v>
      </c>
      <c r="E35" s="202">
        <f>SUMIF(BS.data!$D$5:$D$116,FSA!$A35,BS.data!G$5:G$116)</f>
        <v>532894</v>
      </c>
      <c r="F35" s="202">
        <f>SUMIF(BS.data!$D$5:$D$116,FSA!$A35,BS.data!H$5:H$116)</f>
        <v>405414</v>
      </c>
      <c r="G35" s="202">
        <f>SUMIF(BS.data!$D$5:$D$116,FSA!$A35,BS.data!I$5:I$116)</f>
        <v>938043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75.035707702132427</v>
      </c>
      <c r="P35" s="131">
        <f t="shared" si="22"/>
        <v>103.25982824953658</v>
      </c>
      <c r="Q35" s="131">
        <f t="shared" si="22"/>
        <v>69.593462744107171</v>
      </c>
      <c r="R35" s="131">
        <f t="shared" si="22"/>
        <v>37.409775663275525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195998</v>
      </c>
      <c r="D36" s="202">
        <f>SUMIF(BS.data!$D$5:$D$116,FSA!$A36,BS.data!F$5:F$116)</f>
        <v>239804</v>
      </c>
      <c r="E36" s="202">
        <f>SUMIF(BS.data!$D$5:$D$116,FSA!$A36,BS.data!G$5:G$116)</f>
        <v>161939</v>
      </c>
      <c r="F36" s="202">
        <f>SUMIF(BS.data!$D$5:$D$116,FSA!$A36,BS.data!H$5:H$116)</f>
        <v>115874</v>
      </c>
      <c r="G36" s="202">
        <f>SUMIF(BS.data!$D$5:$D$116,FSA!$A36,BS.data!I$5:I$116)</f>
        <v>201722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96.861881479377587</v>
      </c>
      <c r="P36" s="131">
        <f t="shared" si="23"/>
        <v>129.43832195792479</v>
      </c>
      <c r="Q36" s="131">
        <f t="shared" si="23"/>
        <v>128.87262653448866</v>
      </c>
      <c r="R36" s="131">
        <f t="shared" si="23"/>
        <v>172.46399249759088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74</v>
      </c>
      <c r="D37" s="202">
        <f>SUMIF(BS.data!$D$5:$D$116,FSA!$A37,BS.data!F$5:F$116)</f>
        <v>27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24.342466170294777</v>
      </c>
      <c r="P37" s="131">
        <f t="shared" si="24"/>
        <v>81.717511105759954</v>
      </c>
      <c r="Q37" s="131">
        <f t="shared" si="24"/>
        <v>69.28314461947366</v>
      </c>
      <c r="R37" s="131">
        <f t="shared" si="24"/>
        <v>52.847666388936403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1130525</v>
      </c>
      <c r="D38" s="208">
        <f t="shared" si="25"/>
        <v>1499508</v>
      </c>
      <c r="E38" s="208">
        <f t="shared" si="25"/>
        <v>1857034</v>
      </c>
      <c r="F38" s="208">
        <f t="shared" si="25"/>
        <v>3518553</v>
      </c>
      <c r="G38" s="208">
        <f t="shared" si="25"/>
        <v>4315723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142734</v>
      </c>
      <c r="O38" s="209">
        <f t="shared" si="26"/>
        <v>223471</v>
      </c>
      <c r="P38" s="209">
        <f t="shared" si="26"/>
        <v>276930</v>
      </c>
      <c r="Q38" s="209">
        <f t="shared" si="26"/>
        <v>234797</v>
      </c>
      <c r="R38" s="209">
        <f t="shared" si="26"/>
        <v>414109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0.60273514908521131</v>
      </c>
      <c r="P39" s="133">
        <f t="shared" si="27"/>
        <v>0.53065018303365019</v>
      </c>
      <c r="Q39" s="133">
        <f t="shared" si="27"/>
        <v>0.28231251234396948</v>
      </c>
      <c r="R39" s="133">
        <f t="shared" si="27"/>
        <v>0.34386886788753385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13388</v>
      </c>
      <c r="D40" s="202">
        <f>SUMIF(BS.data!$D$5:$D$116,FSA!$A40,BS.data!F$5:F$116)</f>
        <v>19485</v>
      </c>
      <c r="E40" s="202">
        <f>SUMIF(BS.data!$D$5:$D$116,FSA!$A40,BS.data!G$5:G$116)</f>
        <v>159025</v>
      </c>
      <c r="F40" s="202">
        <f>SUMIF(BS.data!$D$5:$D$116,FSA!$A40,BS.data!H$5:H$116)</f>
        <v>123785</v>
      </c>
      <c r="G40" s="202">
        <f>SUMIF(BS.data!$D$5:$D$116,FSA!$A40,BS.data!I$5:I$116)</f>
        <v>111507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1.394146883217608</v>
      </c>
      <c r="P40" s="210">
        <f t="shared" si="28"/>
        <v>2.3472618066774031</v>
      </c>
      <c r="Q40" s="210">
        <f t="shared" si="28"/>
        <v>6.5246262773880268</v>
      </c>
      <c r="R40" s="210">
        <f t="shared" si="28"/>
        <v>5.9417435987858793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1775</v>
      </c>
      <c r="D41" s="202">
        <f>SUMIF(BS.data!$D$5:$D$116,FSA!$A41,BS.data!F$5:F$116)</f>
        <v>1710</v>
      </c>
      <c r="E41" s="202">
        <f>SUMIF(BS.data!$D$5:$D$116,FSA!$A41,BS.data!G$5:G$116)</f>
        <v>27419</v>
      </c>
      <c r="F41" s="202">
        <f>SUMIF(BS.data!$D$5:$D$116,FSA!$A41,BS.data!H$5:H$116)</f>
        <v>98223</v>
      </c>
      <c r="G41" s="202">
        <f>SUMIF(BS.data!$D$5:$D$116,FSA!$A41,BS.data!I$5:I$116)</f>
        <v>189133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9.6737221022318209</v>
      </c>
      <c r="O41" s="137">
        <f t="shared" si="29"/>
        <v>4.9315513816145931</v>
      </c>
      <c r="P41" s="137">
        <f t="shared" si="29"/>
        <v>2.9383243544491919</v>
      </c>
      <c r="Q41" s="137">
        <f t="shared" si="29"/>
        <v>2.8082955014444901</v>
      </c>
      <c r="R41" s="137">
        <f t="shared" si="29"/>
        <v>3.4920124481327801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1200</v>
      </c>
      <c r="D42" s="202">
        <f>SUMIF(BS.data!$D$5:$D$116,FSA!$A42,BS.data!F$5:F$116)</f>
        <v>132916</v>
      </c>
      <c r="E42" s="202">
        <f>SUMIF(BS.data!$D$5:$D$116,FSA!$A42,BS.data!G$5:G$116)</f>
        <v>104671</v>
      </c>
      <c r="F42" s="202">
        <f>SUMIF(BS.data!$D$5:$D$116,FSA!$A42,BS.data!H$5:H$116)</f>
        <v>168655</v>
      </c>
      <c r="G42" s="202">
        <f>SUMIF(BS.data!$D$5:$D$116,FSA!$A42,BS.data!I$5:I$116)</f>
        <v>20995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0.25865268377568856</v>
      </c>
      <c r="O42" s="138">
        <f t="shared" si="30"/>
        <v>0.17977128636606032</v>
      </c>
      <c r="P42" s="138">
        <f t="shared" si="30"/>
        <v>6.7092543340586813E-2</v>
      </c>
      <c r="Q42" s="138">
        <f t="shared" si="30"/>
        <v>1.5015783730344815E-2</v>
      </c>
      <c r="R42" s="138">
        <f t="shared" si="30"/>
        <v>3.5677456209984346E-2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104706</v>
      </c>
      <c r="F43" s="202">
        <f>SUMIF(BS.data!$D$5:$D$116,FSA!$A43,BS.data!H$5:H$116)</f>
        <v>86172</v>
      </c>
      <c r="G43" s="202">
        <f>SUMIF(BS.data!$D$5:$D$116,FSA!$A43,BS.data!I$5:I$116)</f>
        <v>50217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28749</v>
      </c>
      <c r="D44" s="202">
        <f>SUMIF(BS.data!$D$5:$D$116,FSA!$A44,BS.data!F$5:F$116)</f>
        <v>29342</v>
      </c>
      <c r="E44" s="202">
        <f>SUMIF(BS.data!$D$5:$D$116,FSA!$A44,BS.data!G$5:G$116)</f>
        <v>81053</v>
      </c>
      <c r="F44" s="202">
        <f>SUMIF(BS.data!$D$5:$D$116,FSA!$A44,BS.data!H$5:H$116)</f>
        <v>967228</v>
      </c>
      <c r="G44" s="202">
        <f>SUMIF(BS.data!$D$5:$D$116,FSA!$A44,BS.data!I$5:I$116)</f>
        <v>1168124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14629</v>
      </c>
      <c r="D45" s="202">
        <f>SUMIF(BS.data!$D$5:$D$116,FSA!$A45,BS.data!F$5:F$116)</f>
        <v>34663</v>
      </c>
      <c r="E45" s="202">
        <f>SUMIF(BS.data!$D$5:$D$116,FSA!$A45,BS.data!G$5:G$116)</f>
        <v>24459</v>
      </c>
      <c r="F45" s="202">
        <f>SUMIF(BS.data!$D$5:$D$116,FSA!$A45,BS.data!H$5:H$116)</f>
        <v>65437</v>
      </c>
      <c r="G45" s="202">
        <f>SUMIF(BS.data!$D$5:$D$116,FSA!$A45,BS.data!I$5:I$116)</f>
        <v>75297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7.0977492038598794E-2</v>
      </c>
      <c r="O45" s="136">
        <f t="shared" si="31"/>
        <v>5.259387891562603E-2</v>
      </c>
      <c r="P45" s="136">
        <f t="shared" si="31"/>
        <v>3.931724182871249E-2</v>
      </c>
      <c r="Q45" s="136">
        <f t="shared" si="31"/>
        <v>2.9865693974198033E-5</v>
      </c>
      <c r="R45" s="136">
        <f t="shared" si="31"/>
        <v>7.9985602591533519E-2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41720</v>
      </c>
      <c r="D46" s="202">
        <f>SUMIF(BS.data!$D$5:$D$116,FSA!$A46,BS.data!F$5:F$116)</f>
        <v>53859</v>
      </c>
      <c r="E46" s="202">
        <f>SUMIF(BS.data!$D$5:$D$116,FSA!$A46,BS.data!G$5:G$116)</f>
        <v>40000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7.6494116566951789</v>
      </c>
      <c r="O46" s="137">
        <f t="shared" si="32"/>
        <v>4.3147280447434273</v>
      </c>
      <c r="P46" s="137">
        <f t="shared" si="32"/>
        <v>2.3604237277400886</v>
      </c>
      <c r="Q46" s="137">
        <f t="shared" si="32"/>
        <v>1.3308473992421632</v>
      </c>
      <c r="R46" s="137">
        <f t="shared" si="32"/>
        <v>1.3774512153268406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29245</v>
      </c>
      <c r="D47" s="202">
        <f>SUMIF(BS.data!$D$5:$D$116,FSA!$A47,BS.data!F$5:F$116)</f>
        <v>10167</v>
      </c>
      <c r="E47" s="202">
        <f>SUMIF(BS.data!$D$5:$D$116,FSA!$A47,BS.data!G$5:G$116)</f>
        <v>11286</v>
      </c>
      <c r="F47" s="202">
        <f>SUMIF(BS.data!$D$5:$D$116,FSA!$A47,BS.data!H$5:H$116)</f>
        <v>60</v>
      </c>
      <c r="G47" s="202">
        <f>SUMIF(BS.data!$D$5:$D$116,FSA!$A47,BS.data!I$5:I$116)</f>
        <v>200000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1.77221986364658</v>
      </c>
      <c r="O47" s="211">
        <f t="shared" si="33"/>
        <v>1.153933495539335</v>
      </c>
      <c r="P47" s="211">
        <f t="shared" si="33"/>
        <v>0.88968687657212242</v>
      </c>
      <c r="Q47" s="211">
        <f t="shared" si="33"/>
        <v>5.19318653926049E-4</v>
      </c>
      <c r="R47" s="211">
        <f t="shared" si="33"/>
        <v>2.03593423932407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70965</v>
      </c>
      <c r="D48" s="208">
        <f t="shared" si="34"/>
        <v>64026</v>
      </c>
      <c r="E48" s="208">
        <f t="shared" si="34"/>
        <v>51286</v>
      </c>
      <c r="F48" s="208">
        <f t="shared" si="34"/>
        <v>60</v>
      </c>
      <c r="G48" s="208">
        <f t="shared" si="34"/>
        <v>200000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1.77221986364658</v>
      </c>
      <c r="O48" s="174">
        <f t="shared" si="35"/>
        <v>1.153933495539335</v>
      </c>
      <c r="P48" s="174">
        <f t="shared" si="35"/>
        <v>0.88968687657212242</v>
      </c>
      <c r="Q48" s="174">
        <f t="shared" si="35"/>
        <v>5.19318653926049E-4</v>
      </c>
      <c r="R48" s="174">
        <f t="shared" si="35"/>
        <v>2.03593423932407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130706</v>
      </c>
      <c r="D49" s="208">
        <f t="shared" si="36"/>
        <v>282142</v>
      </c>
      <c r="E49" s="208">
        <f t="shared" si="36"/>
        <v>552619</v>
      </c>
      <c r="F49" s="208">
        <f t="shared" si="36"/>
        <v>1509560</v>
      </c>
      <c r="G49" s="208">
        <f t="shared" si="36"/>
        <v>1815273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0.35781018812090465</v>
      </c>
      <c r="O49" s="136">
        <f t="shared" si="37"/>
        <v>0.57739043513572608</v>
      </c>
      <c r="P49" s="136">
        <f t="shared" si="37"/>
        <v>0.47034278360566234</v>
      </c>
      <c r="Q49" s="136">
        <f t="shared" si="37"/>
        <v>1215.0833333333333</v>
      </c>
      <c r="R49" s="136">
        <f t="shared" si="37"/>
        <v>2.9650000000000002E-3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0.4103008525329388</v>
      </c>
      <c r="O50" s="136">
        <f t="shared" si="38"/>
        <v>-0.79158466872832911</v>
      </c>
      <c r="P50" s="136">
        <f t="shared" si="38"/>
        <v>2.6023476192333193</v>
      </c>
      <c r="Q50" s="136">
        <f t="shared" si="38"/>
        <v>12565.783333333333</v>
      </c>
      <c r="R50" s="136">
        <f t="shared" si="38"/>
        <v>-1.8347549999999999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834719</v>
      </c>
      <c r="D51" s="202">
        <f>SUMIF(BS.data!$D$5:$D$116,FSA!$A51,BS.data!F$5:F$116)</f>
        <v>834719</v>
      </c>
      <c r="E51" s="202">
        <f>SUMIF(BS.data!$D$5:$D$116,FSA!$A51,BS.data!G$5:G$116)</f>
        <v>917369</v>
      </c>
      <c r="F51" s="202">
        <f>SUMIF(BS.data!$D$5:$D$116,FSA!$A51,BS.data!H$5:H$116)</f>
        <v>1323284</v>
      </c>
      <c r="G51" s="202">
        <f>SUMIF(BS.data!$D$5:$D$116,FSA!$A51,BS.data!I$5:I$116)</f>
        <v>1783281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-0.53641936165715498</v>
      </c>
      <c r="O51" s="136">
        <f t="shared" si="39"/>
        <v>-1.6445506512979102</v>
      </c>
      <c r="P51" s="136">
        <f t="shared" si="39"/>
        <v>1.98553211402722</v>
      </c>
      <c r="Q51" s="136">
        <f t="shared" si="39"/>
        <v>12338.966666666667</v>
      </c>
      <c r="R51" s="136">
        <f t="shared" si="39"/>
        <v>-2.0030700000000001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64504</v>
      </c>
      <c r="D52" s="202">
        <f>SUMIF(BS.data!$D$5:$D$116,FSA!$A52,BS.data!F$5:F$116)</f>
        <v>137780</v>
      </c>
      <c r="E52" s="202">
        <f>SUMIF(BS.data!$D$5:$D$116,FSA!$A52,BS.data!G$5:G$116)</f>
        <v>127481</v>
      </c>
      <c r="F52" s="202">
        <f>SUMIF(BS.data!$D$5:$D$116,FSA!$A52,BS.data!H$5:H$116)</f>
        <v>231456</v>
      </c>
      <c r="G52" s="202">
        <f>SUMIF(BS.data!$D$5:$D$116,FSA!$A52,BS.data!I$5:I$116)</f>
        <v>298719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0.60676389769604733</v>
      </c>
      <c r="O52" s="136">
        <f t="shared" si="40"/>
        <v>-1.0252553650079654</v>
      </c>
      <c r="P52" s="136">
        <f t="shared" si="40"/>
        <v>2.3543657138400342</v>
      </c>
      <c r="Q52" s="136">
        <f t="shared" si="40"/>
        <v>14220.916666666666</v>
      </c>
      <c r="R52" s="136">
        <f t="shared" si="40"/>
        <v>-0.58931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100601</v>
      </c>
      <c r="D53" s="202">
        <f>SUMIF(BS.data!$D$5:$D$116,FSA!$A53,BS.data!F$5:F$116)</f>
        <v>244867</v>
      </c>
      <c r="E53" s="202">
        <f>SUMIF(BS.data!$D$5:$D$116,FSA!$A53,BS.data!G$5:G$116)</f>
        <v>259565</v>
      </c>
      <c r="F53" s="202">
        <f>SUMIF(BS.data!$D$5:$D$116,FSA!$A53,BS.data!H$5:H$116)</f>
        <v>454254</v>
      </c>
      <c r="G53" s="202">
        <f>SUMIF(BS.data!$D$5:$D$116,FSA!$A53,BS.data!I$5:I$116)</f>
        <v>418450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6.6273560897618489E-2</v>
      </c>
      <c r="O53" s="172">
        <f t="shared" si="41"/>
        <v>4.9965974502728286E-2</v>
      </c>
      <c r="P53" s="172">
        <f t="shared" si="41"/>
        <v>3.7829875466640503E-2</v>
      </c>
      <c r="Q53" s="172">
        <f t="shared" si="41"/>
        <v>2.986480204115967E-5</v>
      </c>
      <c r="R53" s="172">
        <f t="shared" si="41"/>
        <v>7.4061730452332025E-2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999824</v>
      </c>
      <c r="D54" s="212">
        <f t="shared" si="42"/>
        <v>1217366</v>
      </c>
      <c r="E54" s="212">
        <f t="shared" si="42"/>
        <v>1304415</v>
      </c>
      <c r="F54" s="212">
        <f t="shared" si="42"/>
        <v>2008994</v>
      </c>
      <c r="G54" s="212">
        <f t="shared" si="42"/>
        <v>2500450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1130530</v>
      </c>
      <c r="D55" s="208">
        <f t="shared" si="43"/>
        <v>1499508</v>
      </c>
      <c r="E55" s="208">
        <f t="shared" si="43"/>
        <v>1857034</v>
      </c>
      <c r="F55" s="208">
        <f t="shared" si="43"/>
        <v>3518554</v>
      </c>
      <c r="G55" s="208">
        <f t="shared" si="43"/>
        <v>4315723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1.189009265630751E-2</v>
      </c>
      <c r="O55" s="137">
        <f t="shared" si="44"/>
        <v>-2.7884793891073022E-2</v>
      </c>
      <c r="P55" s="137">
        <f t="shared" si="44"/>
        <v>-8.8644334816756931E-2</v>
      </c>
      <c r="Q55" s="137">
        <f t="shared" si="44"/>
        <v>-0.26886591000271776</v>
      </c>
      <c r="R55" s="137">
        <f t="shared" si="44"/>
        <v>-9.6669799436101503E-2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-5</v>
      </c>
      <c r="D56" s="191">
        <f t="shared" si="45"/>
        <v>0</v>
      </c>
      <c r="E56" s="191">
        <f t="shared" si="45"/>
        <v>0</v>
      </c>
      <c r="F56" s="191">
        <f t="shared" si="45"/>
        <v>-1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0.29688085308293582</v>
      </c>
      <c r="O56" s="211">
        <f t="shared" si="46"/>
        <v>-0.61180499234027219</v>
      </c>
      <c r="P56" s="211">
        <f t="shared" si="46"/>
        <v>-2.005880822274265</v>
      </c>
      <c r="Q56" s="211">
        <f t="shared" si="46"/>
        <v>-4.6751661819692565</v>
      </c>
      <c r="R56" s="211">
        <f t="shared" si="46"/>
        <v>-2.4606097623046774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0.29688085308293582</v>
      </c>
      <c r="O57" s="211">
        <f t="shared" si="47"/>
        <v>-0.61180499234027219</v>
      </c>
      <c r="P57" s="211">
        <f t="shared" si="47"/>
        <v>-2.005880822274265</v>
      </c>
      <c r="Q57" s="211">
        <f t="shared" si="47"/>
        <v>-4.6751661819692565</v>
      </c>
      <c r="R57" s="211">
        <f t="shared" si="47"/>
        <v>-2.4606097623046774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2.1359353970390309</v>
      </c>
      <c r="O58" s="136">
        <f t="shared" si="48"/>
        <v>-1.089023743592765</v>
      </c>
      <c r="P58" s="136">
        <f t="shared" si="48"/>
        <v>-0.20861548573454755</v>
      </c>
      <c r="Q58" s="136">
        <f t="shared" si="48"/>
        <v>-0.13497176710173101</v>
      </c>
      <c r="R58" s="136">
        <f t="shared" si="48"/>
        <v>-2.4532719946383803E-3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2.4492765814266488</v>
      </c>
      <c r="O59" s="136">
        <f t="shared" si="49"/>
        <v>1.4930183232192304</v>
      </c>
      <c r="P59" s="136">
        <f t="shared" si="49"/>
        <v>-1.1542433126637781</v>
      </c>
      <c r="Q59" s="136">
        <f t="shared" si="49"/>
        <v>-1.3958104230306396</v>
      </c>
      <c r="R59" s="136">
        <f t="shared" si="49"/>
        <v>1.5180954666181252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-3.2021366083445493</v>
      </c>
      <c r="O60" s="136">
        <f t="shared" si="50"/>
        <v>3.1018087550816</v>
      </c>
      <c r="P60" s="136">
        <f t="shared" si="50"/>
        <v>-0.88066142576689244</v>
      </c>
      <c r="Q60" s="136">
        <f t="shared" si="50"/>
        <v>-1.3706155697491438</v>
      </c>
      <c r="R60" s="136">
        <f t="shared" si="50"/>
        <v>1.6573610570995954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3.6220558546433379</v>
      </c>
      <c r="O61" s="136">
        <f t="shared" si="51"/>
        <v>1.9337477169622341</v>
      </c>
      <c r="P61" s="136">
        <f t="shared" si="51"/>
        <v>-1.0442536041996384</v>
      </c>
      <c r="Q61" s="136">
        <f t="shared" si="51"/>
        <v>-1.5796630565583634</v>
      </c>
      <c r="R61" s="136">
        <f t="shared" si="51"/>
        <v>0.4876012543542475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27.062959934587081</v>
      </c>
      <c r="O64" s="211">
        <f t="shared" si="52"/>
        <v>11.195109654650869</v>
      </c>
      <c r="P64" s="211">
        <f t="shared" si="52"/>
        <v>14.42874730686365</v>
      </c>
      <c r="Q64" s="211">
        <f t="shared" si="52"/>
        <v>15.794805936073059</v>
      </c>
      <c r="R64" s="211">
        <f t="shared" si="52"/>
        <v>11.109090909090909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32.741618969746526</v>
      </c>
      <c r="O65" s="216">
        <f t="shared" si="53"/>
        <v>13.986639778169902</v>
      </c>
      <c r="P65" s="216">
        <f t="shared" si="53"/>
        <v>17.742382271468145</v>
      </c>
      <c r="Q65" s="216">
        <f t="shared" si="53"/>
        <v>16.486301369863014</v>
      </c>
      <c r="R65" s="216">
        <f t="shared" si="53"/>
        <v>12.317868338557993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30.457076566125291</v>
      </c>
      <c r="O66" s="140">
        <f t="shared" si="54"/>
        <v>10.302466029189734</v>
      </c>
      <c r="P66" s="140">
        <f t="shared" si="54"/>
        <v>7.7968441814595657</v>
      </c>
      <c r="Q66" s="140">
        <f t="shared" si="54"/>
        <v>7.8947418195574048</v>
      </c>
      <c r="R66" s="140">
        <f t="shared" si="54"/>
        <v>1.0114869053153572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-11.753397081026673</v>
      </c>
      <c r="P67" s="211">
        <f t="shared" si="55"/>
        <v>38.606086221470839</v>
      </c>
      <c r="Q67" s="211">
        <f t="shared" si="55"/>
        <v>72.301967089086432</v>
      </c>
      <c r="R67" s="211">
        <f t="shared" si="55"/>
        <v>-6.1081473733147371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-29520</v>
      </c>
      <c r="O74" s="218">
        <f t="shared" si="56"/>
        <v>-88072</v>
      </c>
      <c r="P74" s="218">
        <f t="shared" si="56"/>
        <v>-33315</v>
      </c>
      <c r="Q74" s="218">
        <f t="shared" si="56"/>
        <v>-100593</v>
      </c>
      <c r="R74" s="218">
        <f t="shared" si="56"/>
        <v>-144902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-170008.02447785021</v>
      </c>
      <c r="O75" s="219">
        <f t="shared" si="57"/>
        <v>-466676.67739966162</v>
      </c>
      <c r="P75" s="219">
        <f t="shared" si="57"/>
        <v>-215676.78419903613</v>
      </c>
      <c r="Q75" s="219">
        <f t="shared" si="57"/>
        <v>-565009.13254378457</v>
      </c>
      <c r="R75" s="219">
        <f t="shared" si="57"/>
        <v>-1043683.0972533933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1.6545164294266328</v>
      </c>
      <c r="O76" s="138">
        <f t="shared" si="58"/>
        <v>2.5362020547347859</v>
      </c>
      <c r="P76" s="138">
        <f t="shared" si="58"/>
        <v>1.4574288421139352</v>
      </c>
      <c r="Q76" s="138">
        <f t="shared" si="58"/>
        <v>1.6234150150596809</v>
      </c>
      <c r="R76" s="138">
        <f t="shared" si="58"/>
        <v>2.1061390250232832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74622</v>
      </c>
      <c r="F4" s="264">
        <v>145403</v>
      </c>
      <c r="G4" s="264">
        <v>106146</v>
      </c>
      <c r="H4" s="264">
        <v>261951</v>
      </c>
      <c r="I4" s="264">
        <v>275900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6945</v>
      </c>
      <c r="F6" s="264">
        <v>11074</v>
      </c>
      <c r="G6" s="264">
        <v>10766</v>
      </c>
      <c r="H6" s="264">
        <v>4846</v>
      </c>
      <c r="I6" s="264">
        <v>9640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-22</v>
      </c>
      <c r="F7" s="264"/>
      <c r="G7" s="264">
        <v>-30</v>
      </c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-40977</v>
      </c>
      <c r="F9" s="264">
        <v>-105057</v>
      </c>
      <c r="G9" s="264">
        <v>-62530</v>
      </c>
      <c r="H9" s="264">
        <v>-170300</v>
      </c>
      <c r="I9" s="264">
        <v>-195361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1223</v>
      </c>
      <c r="F10" s="264">
        <v>3967</v>
      </c>
      <c r="G10" s="264">
        <v>3279</v>
      </c>
      <c r="H10" s="264">
        <v>7008</v>
      </c>
      <c r="I10" s="264">
        <v>7975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41791</v>
      </c>
      <c r="F12" s="301">
        <v>55387</v>
      </c>
      <c r="G12" s="301">
        <v>57631</v>
      </c>
      <c r="H12" s="301">
        <v>103506</v>
      </c>
      <c r="I12" s="301">
        <v>98154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109146</v>
      </c>
      <c r="F13" s="264">
        <v>-248729</v>
      </c>
      <c r="G13" s="264">
        <v>-102576</v>
      </c>
      <c r="H13" s="264">
        <v>-245313</v>
      </c>
      <c r="I13" s="264">
        <v>-345678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-11706</v>
      </c>
      <c r="F14" s="264">
        <v>38141</v>
      </c>
      <c r="G14" s="264">
        <v>-91551</v>
      </c>
      <c r="H14" s="264">
        <v>3597</v>
      </c>
      <c r="I14" s="264">
        <v>-254117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-93771</v>
      </c>
      <c r="F15" s="264">
        <v>122255</v>
      </c>
      <c r="G15" s="264">
        <v>308543</v>
      </c>
      <c r="H15" s="264">
        <v>927312</v>
      </c>
      <c r="I15" s="264">
        <v>230032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362</v>
      </c>
      <c r="F16" s="264">
        <v>2806</v>
      </c>
      <c r="G16" s="264">
        <v>-4938</v>
      </c>
      <c r="H16" s="264">
        <v>-4465</v>
      </c>
      <c r="I16" s="264">
        <v>2230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-862</v>
      </c>
      <c r="F18" s="264">
        <v>-3974</v>
      </c>
      <c r="G18" s="264">
        <v>-3549</v>
      </c>
      <c r="H18" s="264">
        <v>-10574</v>
      </c>
      <c r="I18" s="264">
        <v>-51624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-15537</v>
      </c>
      <c r="F19" s="264">
        <v>-14445</v>
      </c>
      <c r="G19" s="264">
        <v>-29960</v>
      </c>
      <c r="H19" s="264">
        <v>-20027</v>
      </c>
      <c r="I19" s="264">
        <v>-45937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-306</v>
      </c>
      <c r="F21" s="264">
        <v>-2123</v>
      </c>
      <c r="G21" s="264">
        <v>-136</v>
      </c>
      <c r="H21" s="264">
        <v>-89</v>
      </c>
      <c r="I21" s="264">
        <v>-11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29116</v>
      </c>
      <c r="F22" s="301">
        <v>-50682</v>
      </c>
      <c r="G22" s="301">
        <v>133464</v>
      </c>
      <c r="H22" s="301">
        <v>753946</v>
      </c>
      <c r="I22" s="301">
        <v>-366951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-67184</v>
      </c>
      <c r="F24" s="264">
        <v>-54612</v>
      </c>
      <c r="G24" s="264">
        <v>-31634</v>
      </c>
      <c r="H24" s="264">
        <v>-13909</v>
      </c>
      <c r="I24" s="264">
        <v>-33663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/>
      <c r="G25" s="264"/>
      <c r="H25" s="264">
        <v>300</v>
      </c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-623052</v>
      </c>
      <c r="F26" s="264">
        <v>-327518</v>
      </c>
      <c r="G26" s="264">
        <v>-288939</v>
      </c>
      <c r="H26" s="264">
        <v>-724376</v>
      </c>
      <c r="I26" s="264">
        <v>-472365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641133</v>
      </c>
      <c r="F27" s="264">
        <v>409723</v>
      </c>
      <c r="G27" s="264">
        <v>249876</v>
      </c>
      <c r="H27" s="264">
        <v>357879</v>
      </c>
      <c r="I27" s="264">
        <v>350000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-285000</v>
      </c>
      <c r="F28" s="264">
        <v>-159258</v>
      </c>
      <c r="G28" s="264"/>
      <c r="H28" s="264">
        <v>-657238</v>
      </c>
      <c r="I28" s="264">
        <v>-148236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128500</v>
      </c>
      <c r="F29" s="264">
        <v>44430</v>
      </c>
      <c r="G29" s="264"/>
      <c r="H29" s="264">
        <v>130000</v>
      </c>
      <c r="I29" s="264">
        <v>429830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81126</v>
      </c>
      <c r="F30" s="264">
        <v>79095</v>
      </c>
      <c r="G30" s="264">
        <v>18916</v>
      </c>
      <c r="H30" s="264">
        <v>112917</v>
      </c>
      <c r="I30" s="264">
        <v>282752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-124476</v>
      </c>
      <c r="F31" s="301">
        <v>-8140</v>
      </c>
      <c r="G31" s="301">
        <v>-51781</v>
      </c>
      <c r="H31" s="301">
        <v>-794426</v>
      </c>
      <c r="I31" s="301">
        <v>408319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76000</v>
      </c>
      <c r="F33" s="264">
        <v>144100</v>
      </c>
      <c r="G33" s="264"/>
      <c r="H33" s="264">
        <v>465000</v>
      </c>
      <c r="I33" s="264">
        <v>300000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93797</v>
      </c>
      <c r="F35" s="264">
        <v>52429</v>
      </c>
      <c r="G35" s="264">
        <v>77000</v>
      </c>
      <c r="H35" s="264">
        <v>70000</v>
      </c>
      <c r="I35" s="264">
        <v>200000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-77912</v>
      </c>
      <c r="F36" s="264">
        <v>-59367</v>
      </c>
      <c r="G36" s="264">
        <v>-89740</v>
      </c>
      <c r="H36" s="264">
        <v>-121226</v>
      </c>
      <c r="I36" s="264">
        <v>-639860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>
        <v>-39444</v>
      </c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91885</v>
      </c>
      <c r="F39" s="301">
        <v>97718</v>
      </c>
      <c r="G39" s="301">
        <v>-12740</v>
      </c>
      <c r="H39" s="301">
        <v>413774</v>
      </c>
      <c r="I39" s="301">
        <v>-139860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-3475</v>
      </c>
      <c r="F40" s="301">
        <v>38895</v>
      </c>
      <c r="G40" s="301">
        <v>68943</v>
      </c>
      <c r="H40" s="301">
        <v>373294</v>
      </c>
      <c r="I40" s="301">
        <v>-98491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62552</v>
      </c>
      <c r="F41" s="301">
        <v>59077</v>
      </c>
      <c r="G41" s="301">
        <v>97972</v>
      </c>
      <c r="H41" s="301">
        <v>166915</v>
      </c>
      <c r="I41" s="301">
        <v>540210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59077</v>
      </c>
      <c r="F43" s="301">
        <v>97972</v>
      </c>
      <c r="G43" s="301">
        <v>166915</v>
      </c>
      <c r="H43" s="301">
        <v>540210</v>
      </c>
      <c r="I43" s="301">
        <v>441718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-0.82636113741886308</v>
      </c>
      <c r="D8" s="136">
        <f>FSA!D8/FSA!D$7</f>
        <v>-0.81127833409044525</v>
      </c>
      <c r="E8" s="136">
        <f>FSA!E8/FSA!E$7</f>
        <v>-0.8455327488133566</v>
      </c>
      <c r="F8" s="136">
        <f>FSA!F8/FSA!F$7</f>
        <v>-0.82196216980226477</v>
      </c>
      <c r="G8" s="136">
        <f>FSA!G8/FSA!G$7</f>
        <v>-0.86116283728142085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0.17363886258113695</v>
      </c>
      <c r="D9" s="142">
        <f>FSA!D9/FSA!D$7</f>
        <v>0.18872166590955475</v>
      </c>
      <c r="E9" s="142">
        <f>FSA!E9/FSA!E$7</f>
        <v>0.15446725118664342</v>
      </c>
      <c r="F9" s="142">
        <f>FSA!F9/FSA!F$7</f>
        <v>0.17803783019773523</v>
      </c>
      <c r="G9" s="142">
        <f>FSA!G9/FSA!G$7</f>
        <v>0.13883716271857913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-4.6214378662231562E-2</v>
      </c>
      <c r="D10" s="136">
        <f>FSA!D10/FSA!D$7</f>
        <v>-4.2529938838524489E-2</v>
      </c>
      <c r="E10" s="136">
        <f>FSA!E10/FSA!E$7</f>
        <v>-5.5041590844499867E-2</v>
      </c>
      <c r="F10" s="136">
        <f>FSA!F10/FSA!F$7</f>
        <v>-5.5905630836146011E-2</v>
      </c>
      <c r="G10" s="136">
        <f>FSA!G10/FSA!G$7</f>
        <v>-4.4940473982472334E-2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0.1274244839189054</v>
      </c>
      <c r="D12" s="142">
        <f>FSA!D12/FSA!D$7</f>
        <v>0.14619172707103026</v>
      </c>
      <c r="E12" s="142">
        <f>FSA!E12/FSA!E$7</f>
        <v>9.9425660342143549E-2</v>
      </c>
      <c r="F12" s="142">
        <f>FSA!F12/FSA!F$7</f>
        <v>0.12213219936158921</v>
      </c>
      <c r="G12" s="142">
        <f>FSA!G12/FSA!G$7</f>
        <v>9.3896688736106793E-2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2.8989859324108937E-2</v>
      </c>
      <c r="D13" s="136">
        <f>FSA!D13/FSA!D$7</f>
        <v>1.0273679498067718E-2</v>
      </c>
      <c r="E13" s="136">
        <f>FSA!E13/FSA!E$7</f>
        <v>5.4994931049548463E-3</v>
      </c>
      <c r="F13" s="136">
        <f>FSA!F13/FSA!F$7</f>
        <v>-2.3356169446979134E-2</v>
      </c>
      <c r="G13" s="136">
        <f>FSA!G13/FSA!G$7</f>
        <v>-8.5847189882325758E-5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-4.7084459433446519E-3</v>
      </c>
      <c r="D14" s="136">
        <f>FSA!D14/FSA!D$7</f>
        <v>-1.3058534626348811E-2</v>
      </c>
      <c r="E14" s="136">
        <f>FSA!E14/FSA!E$7</f>
        <v>-6.8908033544150772E-3</v>
      </c>
      <c r="F14" s="136">
        <f>FSA!F14/FSA!F$7</f>
        <v>-7.7324279801790335E-3</v>
      </c>
      <c r="G14" s="136">
        <f>FSA!G14/FSA!G$7</f>
        <v>-8.4522387569326909E-3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0.13558245362777482</v>
      </c>
      <c r="D15" s="136">
        <f>FSA!D15/FSA!D$7</f>
        <v>0.33522940491003533</v>
      </c>
      <c r="E15" s="136">
        <f>FSA!E15/FSA!E$7</f>
        <v>0.12709067694878876</v>
      </c>
      <c r="F15" s="136">
        <f>FSA!F15/FSA!F$7</f>
        <v>0.19798568485721821</v>
      </c>
      <c r="G15" s="136">
        <f>FSA!G15/FSA!G$7</f>
        <v>0.20705176373581535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0.28728835092744448</v>
      </c>
      <c r="D16" s="142">
        <f>FSA!D16/FSA!D$7</f>
        <v>0.47863627685278454</v>
      </c>
      <c r="E16" s="142">
        <f>FSA!E16/FSA!E$7</f>
        <v>0.22512502704147208</v>
      </c>
      <c r="F16" s="142">
        <f>FSA!F16/FSA!F$7</f>
        <v>0.28902928679164924</v>
      </c>
      <c r="G16" s="142">
        <f>FSA!G16/FSA!G$7</f>
        <v>0.2924103665251071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-5.7856521370877705E-2</v>
      </c>
      <c r="D17" s="136">
        <f>FSA!D17/FSA!D$7</f>
        <v>-9.5679195222952998E-2</v>
      </c>
      <c r="E17" s="136">
        <f>FSA!E17/FSA!E$7</f>
        <v>-3.9486911927516133E-2</v>
      </c>
      <c r="F17" s="136">
        <f>FSA!F17/FSA!F$7</f>
        <v>-6.2252224121247299E-2</v>
      </c>
      <c r="G17" s="136">
        <f>FSA!G17/FSA!G$7</f>
        <v>-5.7876903608443546E-2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0.2294318295565668</v>
      </c>
      <c r="D18" s="142">
        <f>FSA!D18/FSA!D$7</f>
        <v>0.38295708162983155</v>
      </c>
      <c r="E18" s="142">
        <f>FSA!E18/FSA!E$7</f>
        <v>0.18563811511395595</v>
      </c>
      <c r="F18" s="142">
        <f>FSA!F18/FSA!F$7</f>
        <v>0.22677706267040196</v>
      </c>
      <c r="G18" s="142">
        <f>FSA!G18/FSA!G$7</f>
        <v>0.23453346291666358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2.6737659097733939E-2</v>
      </c>
      <c r="D21" s="136">
        <f>FSA!D21/FSA!D$7</f>
        <v>3.6453292778469051E-2</v>
      </c>
      <c r="E21" s="136">
        <f>FSA!E21/FSA!E$7</f>
        <v>2.283360692940373E-2</v>
      </c>
      <c r="F21" s="136">
        <f>FSA!F21/FSA!F$7</f>
        <v>5.346938640403481E-3</v>
      </c>
      <c r="G21" s="136">
        <f>FSA!G21/FSA!G$7</f>
        <v>1.0216875437847165E-2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0.15416214301663933</v>
      </c>
      <c r="D25" s="136">
        <f>FSA!D25/FSA!D$7</f>
        <v>0.18264501984949932</v>
      </c>
      <c r="E25" s="136">
        <f>FSA!E25/FSA!E$7</f>
        <v>0.12225926727154728</v>
      </c>
      <c r="F25" s="136">
        <f>FSA!F25/FSA!F$7</f>
        <v>0.12747913800199268</v>
      </c>
      <c r="G25" s="136">
        <f>FSA!G25/FSA!G$7</f>
        <v>0.10411356417395397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0.15416214301663933</v>
      </c>
      <c r="D26" s="136">
        <f>FSA!D26/FSA!D$7</f>
        <v>0.18264501984949932</v>
      </c>
      <c r="E26" s="136">
        <f>FSA!E26/FSA!E$7</f>
        <v>0.12225926727154728</v>
      </c>
      <c r="F26" s="136">
        <f>FSA!F26/FSA!F$7</f>
        <v>0.12747913800199268</v>
      </c>
      <c r="G26" s="136">
        <f>FSA!G26/FSA!G$7</f>
        <v>0.10411356417395397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5.2256252625992351E-2</v>
      </c>
      <c r="D29" s="136">
        <f>FSA!D29/FSA!D$38</f>
        <v>6.5336096906451979E-2</v>
      </c>
      <c r="E29" s="136">
        <f>FSA!E29/FSA!E$38</f>
        <v>8.9882576194081534E-2</v>
      </c>
      <c r="F29" s="136">
        <f>FSA!F29/FSA!F$38</f>
        <v>0.15353186380878731</v>
      </c>
      <c r="G29" s="136">
        <f>FSA!G29/FSA!G$38</f>
        <v>0.10235086913594779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3.4767917560425465E-2</v>
      </c>
      <c r="D30" s="136">
        <f>FSA!D30/FSA!D$38</f>
        <v>5.7083390018592764E-2</v>
      </c>
      <c r="E30" s="136">
        <f>FSA!E30/FSA!E$38</f>
        <v>9.7564180300414527E-2</v>
      </c>
      <c r="F30" s="136">
        <f>FSA!F30/FSA!F$38</f>
        <v>4.6731710450290218E-2</v>
      </c>
      <c r="G30" s="136">
        <f>FSA!G30/FSA!G$38</f>
        <v>6.715676608531178E-3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7.4818336613520262E-2</v>
      </c>
      <c r="D31" s="136">
        <f>FSA!D31/FSA!D$38</f>
        <v>3.0824777193586162E-2</v>
      </c>
      <c r="E31" s="136">
        <f>FSA!E31/FSA!E$38</f>
        <v>0.12737138899987829</v>
      </c>
      <c r="F31" s="136">
        <f>FSA!F31/FSA!F$38</f>
        <v>8.2283256781978273E-2</v>
      </c>
      <c r="G31" s="136">
        <f>FSA!G31/FSA!G$38</f>
        <v>0.11083612178075376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3.0547754361911501E-2</v>
      </c>
      <c r="D32" s="136">
        <f>FSA!D32/FSA!D$38</f>
        <v>0.16375704564430466</v>
      </c>
      <c r="E32" s="136">
        <f>FSA!E32/FSA!E$38</f>
        <v>0.13712026812648556</v>
      </c>
      <c r="F32" s="136">
        <f>FSA!F32/FSA!F$38</f>
        <v>7.305105252073793E-2</v>
      </c>
      <c r="G32" s="136">
        <f>FSA!G32/FSA!G$38</f>
        <v>6.4307417320342383E-2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5.9441409964397073E-4</v>
      </c>
      <c r="D33" s="136">
        <f>FSA!D33/FSA!D$38</f>
        <v>1.3871216425654281E-4</v>
      </c>
      <c r="E33" s="136">
        <f>FSA!E33/FSA!E$38</f>
        <v>2.1593573407918218E-4</v>
      </c>
      <c r="F33" s="136">
        <f>FSA!F33/FSA!F$38</f>
        <v>1.8530344718411233E-4</v>
      </c>
      <c r="G33" s="136">
        <f>FSA!G33/FSA!G$38</f>
        <v>2.5650395078646149E-4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0.26846022865482849</v>
      </c>
      <c r="D34" s="136">
        <f>FSA!D34/FSA!D$38</f>
        <v>0.17084003553165439</v>
      </c>
      <c r="E34" s="136">
        <f>FSA!E34/FSA!E$38</f>
        <v>0.17368287279608235</v>
      </c>
      <c r="F34" s="136">
        <f>FSA!F34/FSA!F$38</f>
        <v>0.49606272805894924</v>
      </c>
      <c r="G34" s="136">
        <f>FSA!G34/FSA!G$38</f>
        <v>0.45143745323784684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0.36512062979589127</v>
      </c>
      <c r="D35" s="136">
        <f>FSA!D35/FSA!D$38</f>
        <v>0.35208014895552409</v>
      </c>
      <c r="E35" s="136">
        <f>FSA!E35/FSA!E$38</f>
        <v>0.28695974333264768</v>
      </c>
      <c r="F35" s="136">
        <f>FSA!F35/FSA!F$38</f>
        <v>0.11522179714217748</v>
      </c>
      <c r="G35" s="136">
        <f>FSA!G35/FSA!G$38</f>
        <v>0.2173547746229311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0.17336900997324253</v>
      </c>
      <c r="D36" s="136">
        <f>FSA!D36/FSA!D$38</f>
        <v>0.15992178767969228</v>
      </c>
      <c r="E36" s="136">
        <f>FSA!E36/FSA!E$38</f>
        <v>8.720303451633088E-2</v>
      </c>
      <c r="F36" s="136">
        <f>FSA!F36/FSA!F$38</f>
        <v>3.2932287789895445E-2</v>
      </c>
      <c r="G36" s="136">
        <f>FSA!G36/FSA!G$38</f>
        <v>4.6741183342860509E-2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6.5456314544127728E-5</v>
      </c>
      <c r="D37" s="136">
        <f>FSA!D37/FSA!D$38</f>
        <v>1.8005905937147383E-5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1.1842233288811442E-2</v>
      </c>
      <c r="D40" s="136">
        <f>FSA!D40/FSA!D$55</f>
        <v>1.2994262117974695E-2</v>
      </c>
      <c r="E40" s="136">
        <f>FSA!E40/FSA!E$55</f>
        <v>8.5633865615815333E-2</v>
      </c>
      <c r="F40" s="136">
        <f>FSA!F40/FSA!F$55</f>
        <v>3.5180645230967041E-2</v>
      </c>
      <c r="G40" s="136">
        <f>FSA!G40/FSA!G$55</f>
        <v>2.5837385763636821E-2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1.5700600603256879E-3</v>
      </c>
      <c r="D41" s="136">
        <f>FSA!D41/FSA!D$55</f>
        <v>1.140374042686001E-3</v>
      </c>
      <c r="E41" s="136">
        <f>FSA!E41/FSA!E$55</f>
        <v>1.4764942375853107E-2</v>
      </c>
      <c r="F41" s="136">
        <f>FSA!F41/FSA!F$55</f>
        <v>2.7915729018227375E-2</v>
      </c>
      <c r="G41" s="136">
        <f>FSA!G41/FSA!G$55</f>
        <v>4.3824174999183216E-2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1.0614490548680707E-3</v>
      </c>
      <c r="D42" s="136">
        <f>FSA!D42/FSA!D$55</f>
        <v>8.863974050155117E-2</v>
      </c>
      <c r="E42" s="136">
        <f>FSA!E42/FSA!E$55</f>
        <v>5.6364611525690965E-2</v>
      </c>
      <c r="F42" s="136">
        <f>FSA!F42/FSA!F$55</f>
        <v>4.7933042948893209E-2</v>
      </c>
      <c r="G42" s="136">
        <f>FSA!G42/FSA!G$55</f>
        <v>4.8647700512753017E-3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5.6383458784276433E-2</v>
      </c>
      <c r="F43" s="136">
        <f>FSA!F43/FSA!F$55</f>
        <v>2.4490742503880857E-2</v>
      </c>
      <c r="G43" s="136">
        <f>FSA!G43/FSA!G$55</f>
        <v>1.1635825561557124E-2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2.5429665732001804E-2</v>
      </c>
      <c r="D44" s="136">
        <f>FSA!D44/FSA!D$55</f>
        <v>1.956775155584365E-2</v>
      </c>
      <c r="E44" s="136">
        <f>FSA!E44/FSA!E$55</f>
        <v>4.3646481432219338E-2</v>
      </c>
      <c r="F44" s="136">
        <f>FSA!F44/FSA!F$55</f>
        <v>0.27489360686236447</v>
      </c>
      <c r="G44" s="136">
        <f>FSA!G44/FSA!G$55</f>
        <v>0.27066704698146754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1.2939948519720839E-2</v>
      </c>
      <c r="D45" s="136">
        <f>FSA!D45/FSA!D$55</f>
        <v>2.3116248796271843E-2</v>
      </c>
      <c r="E45" s="136">
        <f>FSA!E45/FSA!E$55</f>
        <v>1.3171002792625229E-2</v>
      </c>
      <c r="F45" s="136">
        <f>FSA!F45/FSA!F$55</f>
        <v>1.8597696667437817E-2</v>
      </c>
      <c r="G45" s="136">
        <f>FSA!G45/FSA!G$55</f>
        <v>1.7447134582085088E-2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3.6903045474246596E-2</v>
      </c>
      <c r="D46" s="136">
        <f>FSA!D46/FSA!D$55</f>
        <v>3.5917781032178554E-2</v>
      </c>
      <c r="E46" s="136">
        <f>FSA!E46/FSA!E$55</f>
        <v>2.1539724097674032E-2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2.5868398008013941E-2</v>
      </c>
      <c r="D47" s="136">
        <f>FSA!D47/FSA!D$55</f>
        <v>6.7802239134436091E-3</v>
      </c>
      <c r="E47" s="136">
        <f>FSA!E47/FSA!E$55</f>
        <v>6.0774331541587285E-3</v>
      </c>
      <c r="F47" s="136">
        <f>FSA!F47/FSA!F$55</f>
        <v>1.7052459618354585E-5</v>
      </c>
      <c r="G47" s="136">
        <f>FSA!G47/FSA!G$55</f>
        <v>4.6342177197192684E-2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6.2771443482260533E-2</v>
      </c>
      <c r="D48" s="136">
        <f>FSA!D48/FSA!D$55</f>
        <v>4.2698004945622162E-2</v>
      </c>
      <c r="E48" s="136">
        <f>FSA!E48/FSA!E$55</f>
        <v>2.7617157251832763E-2</v>
      </c>
      <c r="F48" s="136">
        <f>FSA!F48/FSA!F$55</f>
        <v>1.7052459618354585E-5</v>
      </c>
      <c r="G48" s="136">
        <f>FSA!G48/FSA!G$55</f>
        <v>4.6342177197192684E-2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0.11561480013798837</v>
      </c>
      <c r="D49" s="136">
        <f>FSA!D49/FSA!D$55</f>
        <v>0.18815638195994952</v>
      </c>
      <c r="E49" s="136">
        <f>FSA!E49/FSA!E$55</f>
        <v>0.29758151977831315</v>
      </c>
      <c r="F49" s="136">
        <f>FSA!F49/FSA!F$55</f>
        <v>0.42902851569138911</v>
      </c>
      <c r="G49" s="136">
        <f>FSA!G49/FSA!G$55</f>
        <v>0.42061851513639775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0.73834307802535093</v>
      </c>
      <c r="D51" s="136">
        <f>FSA!D51/FSA!D$55</f>
        <v>0.5566619184425825</v>
      </c>
      <c r="E51" s="136">
        <f>FSA!E51/FSA!E$55</f>
        <v>0.49399687889397825</v>
      </c>
      <c r="F51" s="136">
        <f>FSA!F51/FSA!F$55</f>
        <v>0.37608744956024548</v>
      </c>
      <c r="G51" s="136">
        <f>FSA!G51/FSA!G$55</f>
        <v>0.41320562047193482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5.705642486267503E-2</v>
      </c>
      <c r="D52" s="136">
        <f>FSA!D52/FSA!D$55</f>
        <v>9.1883471111858017E-2</v>
      </c>
      <c r="E52" s="136">
        <f>FSA!E52/FSA!E$55</f>
        <v>6.8647639192389587E-2</v>
      </c>
      <c r="F52" s="136">
        <f>FSA!F52/FSA!F$55</f>
        <v>6.5781568223764644E-2</v>
      </c>
      <c r="G52" s="136">
        <f>FSA!G52/FSA!G$55</f>
        <v>6.9216444150841008E-2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8.8985696973985659E-2</v>
      </c>
      <c r="D53" s="136">
        <f>FSA!D53/FSA!D$55</f>
        <v>0.16329822848560996</v>
      </c>
      <c r="E53" s="136">
        <f>FSA!E53/FSA!E$55</f>
        <v>0.13977396213531901</v>
      </c>
      <c r="F53" s="136">
        <f>FSA!F53/FSA!F$55</f>
        <v>0.12910246652460072</v>
      </c>
      <c r="G53" s="136">
        <f>FSA!G53/FSA!G$55</f>
        <v>9.6959420240826391E-2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0.88438519986201158</v>
      </c>
      <c r="D54" s="136">
        <f>FSA!D54/FSA!D$55</f>
        <v>0.81184361804005045</v>
      </c>
      <c r="E54" s="136">
        <f>FSA!E54/FSA!E$55</f>
        <v>0.70241848022168685</v>
      </c>
      <c r="F54" s="136">
        <f>FSA!F54/FSA!F$55</f>
        <v>0.57097148430861089</v>
      </c>
      <c r="G54" s="136">
        <f>FSA!G54/FSA!G$55</f>
        <v>0.57938148486360219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263906</v>
      </c>
      <c r="F4" s="299">
        <v>511861</v>
      </c>
      <c r="G4" s="299">
        <v>890960</v>
      </c>
      <c r="H4" s="299">
        <v>1470884</v>
      </c>
      <c r="I4" s="299">
        <v>1439075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59077</v>
      </c>
      <c r="F5" s="301">
        <v>97972</v>
      </c>
      <c r="G5" s="301">
        <v>166915</v>
      </c>
      <c r="H5" s="301">
        <v>540210</v>
      </c>
      <c r="I5" s="301">
        <v>441718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59077</v>
      </c>
      <c r="F6" s="264">
        <v>97972</v>
      </c>
      <c r="G6" s="264">
        <v>166915</v>
      </c>
      <c r="H6" s="264">
        <v>125210</v>
      </c>
      <c r="I6" s="264">
        <v>333718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/>
      <c r="F7" s="264"/>
      <c r="G7" s="264"/>
      <c r="H7" s="264">
        <v>415000</v>
      </c>
      <c r="I7" s="264">
        <v>108000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108702</v>
      </c>
      <c r="F12" s="301">
        <v>354290</v>
      </c>
      <c r="G12" s="301">
        <v>487059</v>
      </c>
      <c r="H12" s="301">
        <v>640415</v>
      </c>
      <c r="I12" s="301">
        <v>513855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39306</v>
      </c>
      <c r="F13" s="264">
        <v>85597</v>
      </c>
      <c r="G13" s="264">
        <v>181180</v>
      </c>
      <c r="H13" s="264">
        <v>164428</v>
      </c>
      <c r="I13" s="264">
        <v>28983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34535</v>
      </c>
      <c r="F14" s="264">
        <v>245555</v>
      </c>
      <c r="G14" s="264">
        <v>254637</v>
      </c>
      <c r="H14" s="264">
        <v>257034</v>
      </c>
      <c r="I14" s="264">
        <v>277533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10000</v>
      </c>
      <c r="F17" s="264">
        <v>123</v>
      </c>
      <c r="G17" s="264">
        <v>8500</v>
      </c>
      <c r="H17" s="264">
        <v>6500</v>
      </c>
      <c r="I17" s="264">
        <v>125800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24861</v>
      </c>
      <c r="F18" s="264">
        <v>23015</v>
      </c>
      <c r="G18" s="264">
        <v>42742</v>
      </c>
      <c r="H18" s="264">
        <v>212453</v>
      </c>
      <c r="I18" s="264">
        <v>81539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84584</v>
      </c>
      <c r="F21" s="301">
        <v>46222</v>
      </c>
      <c r="G21" s="301">
        <v>236533</v>
      </c>
      <c r="H21" s="301">
        <v>289518</v>
      </c>
      <c r="I21" s="301">
        <v>478338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84584</v>
      </c>
      <c r="F22" s="264">
        <v>46222</v>
      </c>
      <c r="G22" s="264">
        <v>236533</v>
      </c>
      <c r="H22" s="264">
        <v>289518</v>
      </c>
      <c r="I22" s="264">
        <v>478338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11543</v>
      </c>
      <c r="F24" s="301">
        <v>13377</v>
      </c>
      <c r="G24" s="301">
        <v>453</v>
      </c>
      <c r="H24" s="301">
        <v>741</v>
      </c>
      <c r="I24" s="301">
        <v>5164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672</v>
      </c>
      <c r="F25" s="264">
        <v>208</v>
      </c>
      <c r="G25" s="264">
        <v>401</v>
      </c>
      <c r="H25" s="264">
        <v>652</v>
      </c>
      <c r="I25" s="264">
        <v>1107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10870</v>
      </c>
      <c r="F26" s="264">
        <v>13169</v>
      </c>
      <c r="G26" s="264">
        <v>52</v>
      </c>
      <c r="H26" s="264">
        <v>65</v>
      </c>
      <c r="I26" s="264">
        <v>4034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/>
      <c r="F27" s="264"/>
      <c r="G27" s="264"/>
      <c r="H27" s="264">
        <v>24</v>
      </c>
      <c r="I27" s="264">
        <v>23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866622</v>
      </c>
      <c r="F30" s="301">
        <v>987648</v>
      </c>
      <c r="G30" s="301">
        <v>966074</v>
      </c>
      <c r="H30" s="301">
        <v>2047671</v>
      </c>
      <c r="I30" s="301">
        <v>2876647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242542</v>
      </c>
      <c r="F31" s="301">
        <v>208562</v>
      </c>
      <c r="G31" s="301">
        <v>257545</v>
      </c>
      <c r="H31" s="301">
        <v>1264894</v>
      </c>
      <c r="I31" s="301">
        <v>1725328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2382</v>
      </c>
      <c r="F32" s="264">
        <v>2382</v>
      </c>
      <c r="G32" s="264">
        <v>2382</v>
      </c>
      <c r="H32" s="264">
        <v>2382</v>
      </c>
      <c r="I32" s="264">
        <v>2382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127027</v>
      </c>
      <c r="F33" s="264">
        <v>142574</v>
      </c>
      <c r="G33" s="264">
        <v>135976</v>
      </c>
      <c r="H33" s="264">
        <v>333314</v>
      </c>
      <c r="I33" s="264">
        <v>1038733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25000</v>
      </c>
      <c r="F36" s="264">
        <v>23704</v>
      </c>
      <c r="G36" s="264">
        <v>17985</v>
      </c>
      <c r="H36" s="264">
        <v>14387</v>
      </c>
      <c r="I36" s="264">
        <v>17451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88132</v>
      </c>
      <c r="F37" s="264">
        <v>39902</v>
      </c>
      <c r="G37" s="264">
        <v>101202</v>
      </c>
      <c r="H37" s="264">
        <v>914810</v>
      </c>
      <c r="I37" s="264">
        <v>666762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138956</v>
      </c>
      <c r="F39" s="301">
        <v>182113</v>
      </c>
      <c r="G39" s="301">
        <v>64551</v>
      </c>
      <c r="H39" s="301">
        <v>74013</v>
      </c>
      <c r="I39" s="301">
        <v>73804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138881</v>
      </c>
      <c r="F40" s="264">
        <v>182086</v>
      </c>
      <c r="G40" s="264">
        <v>64551</v>
      </c>
      <c r="H40" s="264">
        <v>74013</v>
      </c>
      <c r="I40" s="264">
        <v>73804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446</v>
      </c>
      <c r="F41" s="264">
        <v>446</v>
      </c>
      <c r="G41" s="264">
        <v>446</v>
      </c>
      <c r="H41" s="264">
        <v>946</v>
      </c>
      <c r="I41" s="264">
        <v>446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-371</v>
      </c>
      <c r="F42" s="264">
        <v>-418</v>
      </c>
      <c r="G42" s="264">
        <v>-446</v>
      </c>
      <c r="H42" s="264">
        <v>-946</v>
      </c>
      <c r="I42" s="264">
        <v>-446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74</v>
      </c>
      <c r="F46" s="264">
        <v>27</v>
      </c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59908</v>
      </c>
      <c r="F50" s="264">
        <v>59908</v>
      </c>
      <c r="G50" s="264">
        <v>38426</v>
      </c>
      <c r="H50" s="264">
        <v>38426</v>
      </c>
      <c r="I50" s="264">
        <v>38426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-59908</v>
      </c>
      <c r="F51" s="264">
        <v>-59908</v>
      </c>
      <c r="G51" s="264">
        <v>-38426</v>
      </c>
      <c r="H51" s="264">
        <v>-38426</v>
      </c>
      <c r="I51" s="264">
        <v>-38426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57117</v>
      </c>
      <c r="F52" s="301">
        <v>57718</v>
      </c>
      <c r="G52" s="301">
        <v>97388</v>
      </c>
      <c r="H52" s="301">
        <v>41861</v>
      </c>
      <c r="I52" s="301">
        <v>127918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40488</v>
      </c>
      <c r="F53" s="264">
        <v>40709</v>
      </c>
      <c r="G53" s="264">
        <v>48745</v>
      </c>
      <c r="H53" s="264">
        <v>30094</v>
      </c>
      <c r="I53" s="264">
        <v>91918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16629</v>
      </c>
      <c r="F54" s="264">
        <v>17009</v>
      </c>
      <c r="G54" s="264">
        <v>48643</v>
      </c>
      <c r="H54" s="264">
        <v>11768</v>
      </c>
      <c r="I54" s="264">
        <v>36000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412778</v>
      </c>
      <c r="F55" s="301">
        <v>527947</v>
      </c>
      <c r="G55" s="301">
        <v>532894</v>
      </c>
      <c r="H55" s="301">
        <v>405414</v>
      </c>
      <c r="I55" s="301">
        <v>938043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403126</v>
      </c>
      <c r="F57" s="264">
        <v>483295</v>
      </c>
      <c r="G57" s="264">
        <v>488241</v>
      </c>
      <c r="H57" s="264">
        <v>395761</v>
      </c>
      <c r="I57" s="264">
        <v>927890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9734</v>
      </c>
      <c r="F58" s="264">
        <v>44734</v>
      </c>
      <c r="G58" s="264">
        <v>44734</v>
      </c>
      <c r="H58" s="264">
        <v>9734</v>
      </c>
      <c r="I58" s="264">
        <v>10234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-81</v>
      </c>
      <c r="F59" s="264">
        <v>-81</v>
      </c>
      <c r="G59" s="264">
        <v>-81</v>
      </c>
      <c r="H59" s="264">
        <v>-81</v>
      </c>
      <c r="I59" s="264">
        <v>-81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7624</v>
      </c>
      <c r="F61" s="301">
        <v>6042</v>
      </c>
      <c r="G61" s="301">
        <v>10771</v>
      </c>
      <c r="H61" s="301">
        <v>14240</v>
      </c>
      <c r="I61" s="301">
        <v>11555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7624</v>
      </c>
      <c r="F62" s="264">
        <v>5282</v>
      </c>
      <c r="G62" s="264">
        <v>10025</v>
      </c>
      <c r="H62" s="264">
        <v>14240</v>
      </c>
      <c r="I62" s="264">
        <v>11555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/>
      <c r="F63" s="264">
        <v>760</v>
      </c>
      <c r="G63" s="264">
        <v>746</v>
      </c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7605</v>
      </c>
      <c r="F66" s="264">
        <v>5265</v>
      </c>
      <c r="G66" s="264">
        <v>2925</v>
      </c>
      <c r="H66" s="264">
        <v>247248</v>
      </c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1130528</v>
      </c>
      <c r="F67" s="301">
        <v>1499508</v>
      </c>
      <c r="G67" s="301">
        <v>1857035</v>
      </c>
      <c r="H67" s="301">
        <v>3518555</v>
      </c>
      <c r="I67" s="301">
        <v>4315723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130704</v>
      </c>
      <c r="F68" s="301">
        <v>282142</v>
      </c>
      <c r="G68" s="301">
        <v>552620</v>
      </c>
      <c r="H68" s="301">
        <v>1509561</v>
      </c>
      <c r="I68" s="301">
        <v>1815272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97265</v>
      </c>
      <c r="F69" s="301">
        <v>267739</v>
      </c>
      <c r="G69" s="301">
        <v>524670</v>
      </c>
      <c r="H69" s="301">
        <v>659566</v>
      </c>
      <c r="I69" s="301">
        <v>910119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13388</v>
      </c>
      <c r="F70" s="264">
        <v>19485</v>
      </c>
      <c r="G70" s="264">
        <v>159025</v>
      </c>
      <c r="H70" s="264">
        <v>123785</v>
      </c>
      <c r="I70" s="264">
        <v>111507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1200</v>
      </c>
      <c r="F71" s="264">
        <v>132916</v>
      </c>
      <c r="G71" s="264">
        <v>104671</v>
      </c>
      <c r="H71" s="264">
        <v>168655</v>
      </c>
      <c r="I71" s="264">
        <v>20995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14629</v>
      </c>
      <c r="F72" s="264">
        <v>34657</v>
      </c>
      <c r="G72" s="264">
        <v>24459</v>
      </c>
      <c r="H72" s="264">
        <v>65437</v>
      </c>
      <c r="I72" s="264">
        <v>75297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1278</v>
      </c>
      <c r="F73" s="264">
        <v>1220</v>
      </c>
      <c r="G73" s="264">
        <v>2013</v>
      </c>
      <c r="H73" s="264">
        <v>2629</v>
      </c>
      <c r="I73" s="264">
        <v>4736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497</v>
      </c>
      <c r="F74" s="264">
        <v>490</v>
      </c>
      <c r="G74" s="264">
        <v>25406</v>
      </c>
      <c r="H74" s="264">
        <v>95594</v>
      </c>
      <c r="I74" s="264">
        <v>184397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/>
      <c r="F77" s="264"/>
      <c r="G77" s="264">
        <v>104706</v>
      </c>
      <c r="H77" s="264">
        <v>86172</v>
      </c>
      <c r="I77" s="264">
        <v>50217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18916</v>
      </c>
      <c r="F78" s="264">
        <v>18497</v>
      </c>
      <c r="G78" s="264">
        <v>57904</v>
      </c>
      <c r="H78" s="264">
        <v>110909</v>
      </c>
      <c r="I78" s="264">
        <v>456584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41720</v>
      </c>
      <c r="F79" s="264">
        <v>53859</v>
      </c>
      <c r="G79" s="264">
        <v>40000</v>
      </c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5638</v>
      </c>
      <c r="F81" s="264">
        <v>6616</v>
      </c>
      <c r="G81" s="264">
        <v>6486</v>
      </c>
      <c r="H81" s="264">
        <v>6385</v>
      </c>
      <c r="I81" s="264">
        <v>6387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33439</v>
      </c>
      <c r="F84" s="301">
        <v>14402</v>
      </c>
      <c r="G84" s="301">
        <v>27949</v>
      </c>
      <c r="H84" s="301">
        <v>849995</v>
      </c>
      <c r="I84" s="301">
        <v>905153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1315</v>
      </c>
      <c r="F85" s="264">
        <v>1349</v>
      </c>
      <c r="G85" s="264">
        <v>1349</v>
      </c>
      <c r="H85" s="264">
        <v>1349</v>
      </c>
      <c r="I85" s="264">
        <v>1349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>
        <v>185002</v>
      </c>
      <c r="I86" s="264">
        <v>302002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514</v>
      </c>
      <c r="F87" s="264">
        <v>514</v>
      </c>
      <c r="G87" s="264">
        <v>361</v>
      </c>
      <c r="H87" s="264">
        <v>293</v>
      </c>
      <c r="I87" s="264">
        <v>293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2366</v>
      </c>
      <c r="F90" s="264">
        <v>2366</v>
      </c>
      <c r="G90" s="264">
        <v>14953</v>
      </c>
      <c r="H90" s="264">
        <v>23490</v>
      </c>
      <c r="I90" s="264">
        <v>401429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/>
      <c r="F91" s="264"/>
      <c r="G91" s="264"/>
      <c r="H91" s="264">
        <v>639800</v>
      </c>
      <c r="I91" s="264">
        <v>80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29245</v>
      </c>
      <c r="F92" s="264">
        <v>10167</v>
      </c>
      <c r="G92" s="264">
        <v>11286</v>
      </c>
      <c r="H92" s="264">
        <v>60</v>
      </c>
      <c r="I92" s="264">
        <v>200000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>
        <v>6</v>
      </c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999824</v>
      </c>
      <c r="F98" s="301">
        <v>1217366</v>
      </c>
      <c r="G98" s="301">
        <v>1304415</v>
      </c>
      <c r="H98" s="301">
        <v>2008994</v>
      </c>
      <c r="I98" s="301">
        <v>2500450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999824</v>
      </c>
      <c r="F99" s="301">
        <v>1217366</v>
      </c>
      <c r="G99" s="301">
        <v>1304415</v>
      </c>
      <c r="H99" s="301">
        <v>2008994</v>
      </c>
      <c r="I99" s="301">
        <v>2500450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826503</v>
      </c>
      <c r="F100" s="264">
        <v>826503</v>
      </c>
      <c r="G100" s="264">
        <v>909153</v>
      </c>
      <c r="H100" s="264">
        <v>1300068</v>
      </c>
      <c r="I100" s="264">
        <v>1760065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826503</v>
      </c>
      <c r="F101" s="264">
        <v>826503</v>
      </c>
      <c r="G101" s="264">
        <v>909153</v>
      </c>
      <c r="H101" s="264">
        <v>1300068</v>
      </c>
      <c r="I101" s="264">
        <v>1760065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/>
      <c r="F103" s="264"/>
      <c r="G103" s="264"/>
      <c r="H103" s="264">
        <v>15000</v>
      </c>
      <c r="I103" s="264">
        <v>15000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7151</v>
      </c>
      <c r="F109" s="264">
        <v>7151</v>
      </c>
      <c r="G109" s="264">
        <v>7151</v>
      </c>
      <c r="H109" s="264">
        <v>7151</v>
      </c>
      <c r="I109" s="264">
        <v>7151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1065</v>
      </c>
      <c r="F111" s="264">
        <v>1065</v>
      </c>
      <c r="G111" s="264">
        <v>1065</v>
      </c>
      <c r="H111" s="264">
        <v>1065</v>
      </c>
      <c r="I111" s="264">
        <v>1065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64504</v>
      </c>
      <c r="F112" s="264">
        <v>137780</v>
      </c>
      <c r="G112" s="264">
        <v>127481</v>
      </c>
      <c r="H112" s="264">
        <v>231456</v>
      </c>
      <c r="I112" s="264">
        <v>298719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5124</v>
      </c>
      <c r="F113" s="264">
        <v>21710</v>
      </c>
      <c r="G113" s="264">
        <v>54650</v>
      </c>
      <c r="H113" s="264">
        <v>36566</v>
      </c>
      <c r="I113" s="264">
        <v>71497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59380</v>
      </c>
      <c r="F114" s="264">
        <v>116070</v>
      </c>
      <c r="G114" s="264">
        <v>72831</v>
      </c>
      <c r="H114" s="264">
        <v>194890</v>
      </c>
      <c r="I114" s="264">
        <v>227222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100601</v>
      </c>
      <c r="F115" s="264">
        <v>244867</v>
      </c>
      <c r="G115" s="264">
        <v>259565</v>
      </c>
      <c r="H115" s="264">
        <v>454254</v>
      </c>
      <c r="I115" s="264">
        <v>418450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1130528</v>
      </c>
      <c r="F119" s="301">
        <v>1499508</v>
      </c>
      <c r="G119" s="301">
        <v>1857035</v>
      </c>
      <c r="H119" s="301">
        <v>3518555</v>
      </c>
      <c r="I119" s="301">
        <v>4315723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259753</v>
      </c>
      <c r="F3" s="264">
        <v>303786</v>
      </c>
      <c r="G3" s="264">
        <v>471498</v>
      </c>
      <c r="H3" s="264">
        <v>906313</v>
      </c>
      <c r="I3" s="264">
        <v>943537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7</v>
      </c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259746</v>
      </c>
      <c r="F5" s="301">
        <v>303786</v>
      </c>
      <c r="G5" s="301">
        <v>471498</v>
      </c>
      <c r="H5" s="301">
        <v>906313</v>
      </c>
      <c r="I5" s="301">
        <v>943537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214644</v>
      </c>
      <c r="F6" s="264">
        <v>246455</v>
      </c>
      <c r="G6" s="264">
        <v>398667</v>
      </c>
      <c r="H6" s="264">
        <v>744955</v>
      </c>
      <c r="I6" s="264">
        <v>812539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45102</v>
      </c>
      <c r="F7" s="301">
        <v>57331</v>
      </c>
      <c r="G7" s="301">
        <v>72831</v>
      </c>
      <c r="H7" s="301">
        <v>161358</v>
      </c>
      <c r="I7" s="301">
        <v>130998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35237</v>
      </c>
      <c r="F8" s="264">
        <v>101838</v>
      </c>
      <c r="G8" s="264">
        <v>59953</v>
      </c>
      <c r="H8" s="264">
        <v>179438</v>
      </c>
      <c r="I8" s="264">
        <v>195361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1242</v>
      </c>
      <c r="F9" s="264">
        <v>3967</v>
      </c>
      <c r="G9" s="264">
        <v>3279</v>
      </c>
      <c r="H9" s="264">
        <v>7008</v>
      </c>
      <c r="I9" s="264">
        <v>7975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1223</v>
      </c>
      <c r="F10" s="264">
        <v>3967</v>
      </c>
      <c r="G10" s="264">
        <v>3249</v>
      </c>
      <c r="H10" s="264">
        <v>7008</v>
      </c>
      <c r="I10" s="264">
        <v>7975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8119</v>
      </c>
      <c r="F11" s="264">
        <v>4169</v>
      </c>
      <c r="G11" s="264">
        <v>4947</v>
      </c>
      <c r="H11" s="264">
        <v>-19322</v>
      </c>
      <c r="I11" s="264">
        <v>736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372</v>
      </c>
      <c r="F12" s="264">
        <v>279</v>
      </c>
      <c r="G12" s="264">
        <v>13716</v>
      </c>
      <c r="H12" s="264">
        <v>30470</v>
      </c>
      <c r="I12" s="264">
        <v>24584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11632</v>
      </c>
      <c r="F13" s="264">
        <v>12641</v>
      </c>
      <c r="G13" s="264">
        <v>12236</v>
      </c>
      <c r="H13" s="264">
        <v>20198</v>
      </c>
      <c r="I13" s="264">
        <v>17819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75211</v>
      </c>
      <c r="F14" s="301">
        <v>146451</v>
      </c>
      <c r="G14" s="301">
        <v>108500</v>
      </c>
      <c r="H14" s="301">
        <v>263797</v>
      </c>
      <c r="I14" s="301">
        <v>276717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133</v>
      </c>
      <c r="F15" s="264">
        <v>5</v>
      </c>
      <c r="G15" s="264">
        <v>450</v>
      </c>
      <c r="H15" s="264">
        <v>803</v>
      </c>
      <c r="I15" s="264">
        <v>1519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722</v>
      </c>
      <c r="F16" s="264">
        <v>1052</v>
      </c>
      <c r="G16" s="264">
        <v>2804</v>
      </c>
      <c r="H16" s="264">
        <v>2649</v>
      </c>
      <c r="I16" s="264">
        <v>2336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-589</v>
      </c>
      <c r="F17" s="301">
        <v>-1048</v>
      </c>
      <c r="G17" s="301">
        <v>-2354</v>
      </c>
      <c r="H17" s="301">
        <v>-1846</v>
      </c>
      <c r="I17" s="301">
        <v>-817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74622</v>
      </c>
      <c r="F18" s="301">
        <v>145403</v>
      </c>
      <c r="G18" s="301">
        <v>106146</v>
      </c>
      <c r="H18" s="301">
        <v>261951</v>
      </c>
      <c r="I18" s="301">
        <v>275900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14905</v>
      </c>
      <c r="F19" s="264">
        <v>29820</v>
      </c>
      <c r="G19" s="264">
        <v>18609</v>
      </c>
      <c r="H19" s="264">
        <v>55674</v>
      </c>
      <c r="I19" s="264">
        <v>54609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123</v>
      </c>
      <c r="F20" s="264">
        <v>-754</v>
      </c>
      <c r="G20" s="264">
        <v>9</v>
      </c>
      <c r="H20" s="264">
        <v>746</v>
      </c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59594</v>
      </c>
      <c r="F21" s="301">
        <v>116337</v>
      </c>
      <c r="G21" s="301">
        <v>87529</v>
      </c>
      <c r="H21" s="301">
        <v>205532</v>
      </c>
      <c r="I21" s="301">
        <v>221291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59380</v>
      </c>
      <c r="F22" s="264">
        <v>116070</v>
      </c>
      <c r="G22" s="264">
        <v>72831</v>
      </c>
      <c r="H22" s="264">
        <v>194890</v>
      </c>
      <c r="I22" s="264">
        <v>227222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214</v>
      </c>
      <c r="F23" s="264">
        <v>267</v>
      </c>
      <c r="G23" s="264">
        <v>14697</v>
      </c>
      <c r="H23" s="264">
        <v>10642</v>
      </c>
      <c r="I23" s="264">
        <v>-5931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767</v>
      </c>
      <c r="F24" s="264">
        <v>1404</v>
      </c>
      <c r="G24" s="264">
        <v>878</v>
      </c>
      <c r="H24" s="264">
        <v>1899</v>
      </c>
      <c r="I24" s="264">
        <v>1491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767</v>
      </c>
      <c r="F25" s="264">
        <v>1404</v>
      </c>
      <c r="G25" s="264">
        <v>878</v>
      </c>
      <c r="H25" s="264">
        <v>1899</v>
      </c>
      <c r="I25" s="264">
        <v>1491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