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H4" i="8" s="1"/>
  <c r="G5" i="8"/>
  <c r="F5" i="8"/>
  <c r="F4" i="8" s="1"/>
  <c r="E5" i="8"/>
  <c r="D5" i="8"/>
  <c r="C5" i="8"/>
  <c r="C4" i="8" s="1"/>
  <c r="G4" i="8"/>
  <c r="E4" i="8"/>
  <c r="D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N69" i="6" s="1"/>
  <c r="N68" i="6" s="1"/>
  <c r="N78" i="6" s="1"/>
  <c r="M74" i="6"/>
  <c r="L74" i="6"/>
  <c r="K74" i="6"/>
  <c r="K69" i="6" s="1"/>
  <c r="K68" i="6" s="1"/>
  <c r="K78" i="6" s="1"/>
  <c r="J74" i="6"/>
  <c r="I74" i="6"/>
  <c r="I69" i="6" s="1"/>
  <c r="I68" i="6" s="1"/>
  <c r="H74" i="6"/>
  <c r="H69" i="6" s="1"/>
  <c r="H68" i="6" s="1"/>
  <c r="H78" i="6" s="1"/>
  <c r="G74" i="6"/>
  <c r="F74" i="6"/>
  <c r="F69" i="6" s="1"/>
  <c r="F68" i="6" s="1"/>
  <c r="E74" i="6"/>
  <c r="D74" i="6"/>
  <c r="D69" i="6" s="1"/>
  <c r="D68" i="6" s="1"/>
  <c r="D78" i="6" s="1"/>
  <c r="C74" i="6"/>
  <c r="C69" i="6" s="1"/>
  <c r="C68" i="6" s="1"/>
  <c r="C78" i="6" s="1"/>
  <c r="M69" i="6"/>
  <c r="L69" i="6"/>
  <c r="J69" i="6"/>
  <c r="G69" i="6"/>
  <c r="E69" i="6"/>
  <c r="M68" i="6"/>
  <c r="L68" i="6"/>
  <c r="L78" i="6" s="1"/>
  <c r="J68" i="6"/>
  <c r="J78" i="6" s="1"/>
  <c r="G68" i="6"/>
  <c r="G78" i="6" s="1"/>
  <c r="E68" i="6"/>
  <c r="N62" i="6"/>
  <c r="N50" i="6" s="1"/>
  <c r="M62" i="6"/>
  <c r="M50" i="6" s="1"/>
  <c r="L62" i="6"/>
  <c r="K62" i="6"/>
  <c r="J62" i="6"/>
  <c r="J50" i="6" s="1"/>
  <c r="I62" i="6"/>
  <c r="I50" i="6" s="1"/>
  <c r="H62" i="6"/>
  <c r="H50" i="6" s="1"/>
  <c r="G62" i="6"/>
  <c r="F62" i="6"/>
  <c r="F50" i="6" s="1"/>
  <c r="E62" i="6"/>
  <c r="E50" i="6" s="1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L50" i="6"/>
  <c r="K50" i="6"/>
  <c r="G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G31" i="6" s="1"/>
  <c r="N32" i="6"/>
  <c r="N31" i="6" s="1"/>
  <c r="N24" i="6" s="1"/>
  <c r="N48" i="6" s="1"/>
  <c r="M32" i="6"/>
  <c r="M31" i="6" s="1"/>
  <c r="L32" i="6"/>
  <c r="K32" i="6"/>
  <c r="J32" i="6"/>
  <c r="I32" i="6"/>
  <c r="I31" i="6" s="1"/>
  <c r="I24" i="6" s="1"/>
  <c r="H32" i="6"/>
  <c r="G32" i="6"/>
  <c r="L31" i="6"/>
  <c r="K31" i="6"/>
  <c r="K24" i="6" s="1"/>
  <c r="J31" i="6"/>
  <c r="H31" i="6"/>
  <c r="F31" i="6"/>
  <c r="E31" i="6"/>
  <c r="E24" i="6" s="1"/>
  <c r="E48" i="6" s="1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L24" i="6" s="1"/>
  <c r="K25" i="6"/>
  <c r="J25" i="6"/>
  <c r="J24" i="6" s="1"/>
  <c r="I25" i="6"/>
  <c r="H25" i="6"/>
  <c r="H24" i="6" s="1"/>
  <c r="G25" i="6"/>
  <c r="G24" i="6"/>
  <c r="F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F48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3" i="4"/>
  <c r="G12" i="4"/>
  <c r="H12" i="4" s="1"/>
  <c r="H9" i="4"/>
  <c r="I9" i="4" s="1"/>
  <c r="I18" i="4" s="1"/>
  <c r="I19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C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R59" i="2"/>
  <c r="K59" i="2"/>
  <c r="L59" i="2" s="1"/>
  <c r="L63" i="2" s="1"/>
  <c r="J58" i="2"/>
  <c r="I58" i="2"/>
  <c r="H58" i="2"/>
  <c r="G58" i="2"/>
  <c r="F58" i="2"/>
  <c r="E58" i="2"/>
  <c r="E64" i="2" s="1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V50" i="2" s="1"/>
  <c r="F55" i="2"/>
  <c r="E55" i="2"/>
  <c r="D55" i="2"/>
  <c r="D64" i="2" s="1"/>
  <c r="D68" i="2" s="1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G53" i="2"/>
  <c r="F53" i="2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R48" i="2"/>
  <c r="J48" i="2"/>
  <c r="I48" i="2"/>
  <c r="H48" i="2"/>
  <c r="G48" i="2"/>
  <c r="F48" i="2"/>
  <c r="E48" i="2"/>
  <c r="D48" i="2"/>
  <c r="C48" i="2"/>
  <c r="U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U51" i="2" s="1"/>
  <c r="E45" i="2"/>
  <c r="D45" i="2"/>
  <c r="C45" i="2"/>
  <c r="T44" i="2"/>
  <c r="J44" i="2"/>
  <c r="I44" i="2"/>
  <c r="H44" i="2"/>
  <c r="G44" i="2"/>
  <c r="V48" i="2" s="1"/>
  <c r="F44" i="2"/>
  <c r="U48" i="2" s="1"/>
  <c r="E44" i="2"/>
  <c r="T48" i="2" s="1"/>
  <c r="D44" i="2"/>
  <c r="C44" i="2"/>
  <c r="J43" i="2"/>
  <c r="Z47" i="2" s="1"/>
  <c r="I43" i="2"/>
  <c r="H43" i="2"/>
  <c r="G43" i="2"/>
  <c r="V47" i="2" s="1"/>
  <c r="F43" i="2"/>
  <c r="E43" i="2"/>
  <c r="T52" i="2" s="1"/>
  <c r="D43" i="2"/>
  <c r="C43" i="2"/>
  <c r="R47" i="2" s="1"/>
  <c r="J42" i="2"/>
  <c r="J51" i="2" s="1"/>
  <c r="I42" i="2"/>
  <c r="H42" i="2"/>
  <c r="G42" i="2"/>
  <c r="F42" i="2"/>
  <c r="F51" i="2" s="1"/>
  <c r="E42" i="2"/>
  <c r="E51" i="2" s="1"/>
  <c r="D42" i="2"/>
  <c r="C42" i="2"/>
  <c r="C51" i="2" s="1"/>
  <c r="M40" i="2"/>
  <c r="L40" i="2"/>
  <c r="AA18" i="2" s="1"/>
  <c r="AA40" i="2" s="1"/>
  <c r="K40" i="2"/>
  <c r="J40" i="2"/>
  <c r="I40" i="2"/>
  <c r="H40" i="2"/>
  <c r="G40" i="2"/>
  <c r="V18" i="2" s="1"/>
  <c r="V40" i="2" s="1"/>
  <c r="F40" i="2"/>
  <c r="E40" i="2"/>
  <c r="D40" i="2"/>
  <c r="S18" i="2" s="1"/>
  <c r="S40" i="2" s="1"/>
  <c r="C40" i="2"/>
  <c r="R18" i="2" s="1"/>
  <c r="R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5" i="2" s="1"/>
  <c r="X27" i="2"/>
  <c r="W27" i="2"/>
  <c r="W54" i="2" s="1"/>
  <c r="V27" i="2"/>
  <c r="U27" i="2"/>
  <c r="U54" i="2" s="1"/>
  <c r="T27" i="2"/>
  <c r="T54" i="2" s="1"/>
  <c r="S27" i="2"/>
  <c r="R27" i="2"/>
  <c r="R55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E25" i="2"/>
  <c r="T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F22" i="2"/>
  <c r="U44" i="2" s="1"/>
  <c r="E22" i="2"/>
  <c r="AB21" i="2"/>
  <c r="AA21" i="2"/>
  <c r="Z21" i="2"/>
  <c r="Y21" i="2"/>
  <c r="X21" i="2"/>
  <c r="W21" i="2"/>
  <c r="V21" i="2"/>
  <c r="U21" i="2"/>
  <c r="T21" i="2"/>
  <c r="S21" i="2"/>
  <c r="R21" i="2"/>
  <c r="M21" i="2"/>
  <c r="L21" i="2"/>
  <c r="I21" i="2"/>
  <c r="H21" i="2"/>
  <c r="W51" i="2" s="1"/>
  <c r="G21" i="2"/>
  <c r="V51" i="2" s="1"/>
  <c r="F21" i="2"/>
  <c r="E21" i="2"/>
  <c r="D21" i="2"/>
  <c r="S51" i="2" s="1"/>
  <c r="C21" i="2"/>
  <c r="R49" i="2" s="1"/>
  <c r="M20" i="2"/>
  <c r="AB43" i="2" s="1"/>
  <c r="L20" i="2"/>
  <c r="K20" i="2"/>
  <c r="Z43" i="2" s="1"/>
  <c r="J20" i="2"/>
  <c r="I20" i="2"/>
  <c r="I22" i="2" s="1"/>
  <c r="H20" i="2"/>
  <c r="W43" i="2" s="1"/>
  <c r="G20" i="2"/>
  <c r="V43" i="2" s="1"/>
  <c r="F20" i="2"/>
  <c r="U53" i="2" s="1"/>
  <c r="E20" i="2"/>
  <c r="T43" i="2" s="1"/>
  <c r="D20" i="2"/>
  <c r="C20" i="2"/>
  <c r="C22" i="2" s="1"/>
  <c r="AB18" i="2"/>
  <c r="AB40" i="2" s="1"/>
  <c r="Z18" i="2"/>
  <c r="Z40" i="2" s="1"/>
  <c r="Y18" i="2"/>
  <c r="Y40" i="2" s="1"/>
  <c r="X18" i="2"/>
  <c r="X40" i="2" s="1"/>
  <c r="W18" i="2"/>
  <c r="W40" i="2" s="1"/>
  <c r="U18" i="2"/>
  <c r="U40" i="2" s="1"/>
  <c r="T18" i="2"/>
  <c r="T40" i="2" s="1"/>
  <c r="D18" i="2"/>
  <c r="C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J54" i="1" s="1"/>
  <c r="I51" i="1"/>
  <c r="H51" i="1"/>
  <c r="G51" i="1"/>
  <c r="F51" i="1"/>
  <c r="E51" i="1"/>
  <c r="D51" i="1"/>
  <c r="C51" i="1"/>
  <c r="C54" i="1" s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Q41" i="1"/>
  <c r="N41" i="1"/>
  <c r="J41" i="1"/>
  <c r="I41" i="1"/>
  <c r="H41" i="1"/>
  <c r="G41" i="1"/>
  <c r="F41" i="1"/>
  <c r="E41" i="1"/>
  <c r="D41" i="1"/>
  <c r="C41" i="1"/>
  <c r="J40" i="1"/>
  <c r="I40" i="1"/>
  <c r="I49" i="1" s="1"/>
  <c r="H40" i="1"/>
  <c r="H49" i="1" s="1"/>
  <c r="G40" i="1"/>
  <c r="F40" i="1"/>
  <c r="E40" i="1"/>
  <c r="D40" i="1"/>
  <c r="D49" i="1" s="1"/>
  <c r="C40" i="1"/>
  <c r="T37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H31" i="3" s="1"/>
  <c r="G31" i="1"/>
  <c r="F31" i="1"/>
  <c r="E31" i="1"/>
  <c r="D31" i="1"/>
  <c r="C31" i="1"/>
  <c r="J30" i="1"/>
  <c r="I30" i="1"/>
  <c r="T38" i="1" s="1"/>
  <c r="H30" i="1"/>
  <c r="G30" i="1"/>
  <c r="F30" i="1"/>
  <c r="E30" i="1"/>
  <c r="D30" i="1"/>
  <c r="C30" i="1"/>
  <c r="J29" i="1"/>
  <c r="I29" i="1"/>
  <c r="H29" i="1"/>
  <c r="H38" i="1" s="1"/>
  <c r="G29" i="1"/>
  <c r="F29" i="1"/>
  <c r="F38" i="1" s="1"/>
  <c r="E29" i="1"/>
  <c r="E38" i="1" s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8" i="1"/>
  <c r="C18" i="1"/>
  <c r="C18" i="3" s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R14" i="1"/>
  <c r="Q14" i="1"/>
  <c r="P14" i="1"/>
  <c r="O14" i="1"/>
  <c r="N14" i="1"/>
  <c r="N42" i="1" s="1"/>
  <c r="J14" i="1"/>
  <c r="J14" i="3" s="1"/>
  <c r="I14" i="1"/>
  <c r="H14" i="1"/>
  <c r="G14" i="1"/>
  <c r="F14" i="1"/>
  <c r="F14" i="3" s="1"/>
  <c r="E14" i="1"/>
  <c r="E14" i="3" s="1"/>
  <c r="D14" i="1"/>
  <c r="C14" i="1"/>
  <c r="C14" i="3" s="1"/>
  <c r="J13" i="1"/>
  <c r="J13" i="3" s="1"/>
  <c r="I13" i="1"/>
  <c r="H13" i="1"/>
  <c r="H13" i="3" s="1"/>
  <c r="G13" i="1"/>
  <c r="G13" i="3" s="1"/>
  <c r="F13" i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I9" i="1"/>
  <c r="I12" i="1" s="1"/>
  <c r="F9" i="1"/>
  <c r="C9" i="1"/>
  <c r="C12" i="1" s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F7" i="1"/>
  <c r="Q30" i="1" s="1"/>
  <c r="E7" i="1"/>
  <c r="E9" i="1" s="1"/>
  <c r="D7" i="1"/>
  <c r="D9" i="1" s="1"/>
  <c r="C7" i="1"/>
  <c r="U5" i="1"/>
  <c r="T5" i="1"/>
  <c r="S5" i="1"/>
  <c r="Q5" i="1"/>
  <c r="P5" i="1"/>
  <c r="O5" i="1"/>
  <c r="N5" i="1"/>
  <c r="J5" i="1"/>
  <c r="I5" i="1"/>
  <c r="H5" i="1"/>
  <c r="H5" i="3" s="1"/>
  <c r="G5" i="1"/>
  <c r="G5" i="3" s="1"/>
  <c r="F5" i="1"/>
  <c r="E5" i="1"/>
  <c r="E5" i="3" s="1"/>
  <c r="D5" i="1"/>
  <c r="D5" i="3" s="1"/>
  <c r="C5" i="1"/>
  <c r="C12" i="3" l="1"/>
  <c r="N64" i="1"/>
  <c r="C25" i="1"/>
  <c r="C15" i="1"/>
  <c r="C15" i="3" s="1"/>
  <c r="D15" i="1"/>
  <c r="D15" i="3" s="1"/>
  <c r="D9" i="3"/>
  <c r="O74" i="1"/>
  <c r="O75" i="1" s="1"/>
  <c r="O31" i="1"/>
  <c r="D12" i="1"/>
  <c r="E15" i="1"/>
  <c r="E15" i="3" s="1"/>
  <c r="I12" i="3"/>
  <c r="T64" i="1"/>
  <c r="I25" i="1"/>
  <c r="I15" i="1"/>
  <c r="I15" i="3" s="1"/>
  <c r="E9" i="3"/>
  <c r="P74" i="1"/>
  <c r="P75" i="1" s="1"/>
  <c r="E12" i="1"/>
  <c r="P31" i="1"/>
  <c r="F82" i="2"/>
  <c r="E68" i="2"/>
  <c r="E69" i="2" s="1"/>
  <c r="T60" i="2"/>
  <c r="G8" i="3"/>
  <c r="R37" i="1"/>
  <c r="R36" i="1"/>
  <c r="G24" i="3"/>
  <c r="G7" i="3"/>
  <c r="G11" i="3"/>
  <c r="R30" i="1"/>
  <c r="G23" i="3"/>
  <c r="R35" i="1"/>
  <c r="G27" i="1"/>
  <c r="F49" i="1"/>
  <c r="D8" i="3"/>
  <c r="O37" i="1"/>
  <c r="O36" i="1"/>
  <c r="H10" i="3"/>
  <c r="D13" i="3"/>
  <c r="Q42" i="1"/>
  <c r="H16" i="3"/>
  <c r="D17" i="3"/>
  <c r="H21" i="3"/>
  <c r="H27" i="1"/>
  <c r="H33" i="3"/>
  <c r="H37" i="3"/>
  <c r="P42" i="1"/>
  <c r="P41" i="1"/>
  <c r="G21" i="3"/>
  <c r="I24" i="3"/>
  <c r="I7" i="3"/>
  <c r="I11" i="3"/>
  <c r="I23" i="3"/>
  <c r="T35" i="1"/>
  <c r="T40" i="1"/>
  <c r="E8" i="3"/>
  <c r="P37" i="1"/>
  <c r="P36" i="1"/>
  <c r="I10" i="3"/>
  <c r="E13" i="3"/>
  <c r="R42" i="1"/>
  <c r="R41" i="1"/>
  <c r="I16" i="3"/>
  <c r="E17" i="3"/>
  <c r="H22" i="3"/>
  <c r="D30" i="3"/>
  <c r="O38" i="1"/>
  <c r="G10" i="3"/>
  <c r="G16" i="3"/>
  <c r="G18" i="1"/>
  <c r="G18" i="3" s="1"/>
  <c r="H11" i="3"/>
  <c r="H23" i="3"/>
  <c r="H24" i="3"/>
  <c r="S35" i="1"/>
  <c r="S40" i="1"/>
  <c r="H7" i="3"/>
  <c r="S30" i="1"/>
  <c r="I5" i="3"/>
  <c r="I27" i="1"/>
  <c r="J5" i="3"/>
  <c r="J27" i="1"/>
  <c r="J24" i="3"/>
  <c r="J7" i="3"/>
  <c r="J11" i="3"/>
  <c r="J23" i="3"/>
  <c r="U35" i="1"/>
  <c r="F8" i="3"/>
  <c r="Q37" i="1"/>
  <c r="Q36" i="1"/>
  <c r="J10" i="3"/>
  <c r="F13" i="3"/>
  <c r="D14" i="3"/>
  <c r="S42" i="1"/>
  <c r="S41" i="1"/>
  <c r="J16" i="3"/>
  <c r="J18" i="1"/>
  <c r="J18" i="3" s="1"/>
  <c r="F17" i="3"/>
  <c r="I22" i="3"/>
  <c r="E30" i="3"/>
  <c r="X44" i="2"/>
  <c r="I25" i="2"/>
  <c r="H8" i="3"/>
  <c r="S36" i="1"/>
  <c r="S37" i="1"/>
  <c r="U41" i="1"/>
  <c r="U42" i="1"/>
  <c r="H17" i="3"/>
  <c r="D18" i="1"/>
  <c r="D18" i="3" s="1"/>
  <c r="C38" i="1"/>
  <c r="C29" i="3"/>
  <c r="R38" i="1"/>
  <c r="I32" i="3"/>
  <c r="D38" i="1"/>
  <c r="D36" i="3" s="1"/>
  <c r="R40" i="1"/>
  <c r="T42" i="1"/>
  <c r="T41" i="1"/>
  <c r="I8" i="3"/>
  <c r="T36" i="1"/>
  <c r="I13" i="3"/>
  <c r="G14" i="3"/>
  <c r="I17" i="3"/>
  <c r="F18" i="3"/>
  <c r="D29" i="3"/>
  <c r="H30" i="3"/>
  <c r="D34" i="3"/>
  <c r="P38" i="1"/>
  <c r="P39" i="1" s="1"/>
  <c r="U40" i="1"/>
  <c r="S38" i="1"/>
  <c r="J8" i="3"/>
  <c r="U36" i="1"/>
  <c r="U37" i="1"/>
  <c r="F9" i="3"/>
  <c r="Q74" i="1"/>
  <c r="Q75" i="1" s="1"/>
  <c r="H14" i="3"/>
  <c r="J17" i="3"/>
  <c r="H18" i="1"/>
  <c r="H18" i="3" s="1"/>
  <c r="E38" i="3"/>
  <c r="T39" i="1"/>
  <c r="C5" i="3"/>
  <c r="C27" i="1"/>
  <c r="R5" i="1"/>
  <c r="C23" i="3"/>
  <c r="C24" i="3"/>
  <c r="C7" i="3"/>
  <c r="C11" i="3"/>
  <c r="G9" i="1"/>
  <c r="C10" i="3"/>
  <c r="I14" i="3"/>
  <c r="I18" i="1"/>
  <c r="I18" i="3" s="1"/>
  <c r="F38" i="3"/>
  <c r="U38" i="1"/>
  <c r="U39" i="1" s="1"/>
  <c r="J49" i="1"/>
  <c r="J55" i="1" s="1"/>
  <c r="Z48" i="2"/>
  <c r="J82" i="2"/>
  <c r="J80" i="2"/>
  <c r="D10" i="3"/>
  <c r="D16" i="3"/>
  <c r="D21" i="3"/>
  <c r="G38" i="1"/>
  <c r="Q31" i="1"/>
  <c r="D33" i="3"/>
  <c r="D37" i="3"/>
  <c r="G49" i="1"/>
  <c r="J48" i="1"/>
  <c r="R44" i="2"/>
  <c r="C25" i="2"/>
  <c r="C82" i="2"/>
  <c r="C9" i="3"/>
  <c r="N31" i="1"/>
  <c r="N74" i="1"/>
  <c r="N75" i="1" s="1"/>
  <c r="N76" i="1" s="1"/>
  <c r="G36" i="3"/>
  <c r="H9" i="1"/>
  <c r="E23" i="3"/>
  <c r="E24" i="3"/>
  <c r="E7" i="3"/>
  <c r="E11" i="3"/>
  <c r="P40" i="1"/>
  <c r="P30" i="1"/>
  <c r="P76" i="1"/>
  <c r="P35" i="1"/>
  <c r="I9" i="3"/>
  <c r="T74" i="1"/>
  <c r="T31" i="1"/>
  <c r="E16" i="3"/>
  <c r="E18" i="1"/>
  <c r="E18" i="3" s="1"/>
  <c r="E21" i="3"/>
  <c r="D22" i="3"/>
  <c r="D27" i="1"/>
  <c r="H38" i="3"/>
  <c r="T30" i="1"/>
  <c r="E33" i="3"/>
  <c r="H34" i="3"/>
  <c r="J35" i="3"/>
  <c r="Q38" i="1"/>
  <c r="Q39" i="1" s="1"/>
  <c r="P55" i="1"/>
  <c r="D24" i="3"/>
  <c r="D7" i="3"/>
  <c r="D11" i="3"/>
  <c r="O40" i="1"/>
  <c r="O30" i="1"/>
  <c r="D23" i="3"/>
  <c r="O76" i="1"/>
  <c r="O35" i="1"/>
  <c r="E10" i="3"/>
  <c r="F5" i="3"/>
  <c r="F27" i="1"/>
  <c r="F23" i="3"/>
  <c r="F24" i="3"/>
  <c r="F7" i="3"/>
  <c r="F11" i="3"/>
  <c r="Q76" i="1"/>
  <c r="Q40" i="1"/>
  <c r="J9" i="1"/>
  <c r="F10" i="3"/>
  <c r="F12" i="1"/>
  <c r="O42" i="1"/>
  <c r="O41" i="1"/>
  <c r="F21" i="3"/>
  <c r="E27" i="1"/>
  <c r="I29" i="3"/>
  <c r="I38" i="1"/>
  <c r="U30" i="1"/>
  <c r="C32" i="3"/>
  <c r="Q35" i="1"/>
  <c r="E49" i="1"/>
  <c r="E80" i="2"/>
  <c r="E82" i="2"/>
  <c r="C21" i="3"/>
  <c r="C30" i="3"/>
  <c r="H32" i="3"/>
  <c r="I35" i="3"/>
  <c r="F36" i="3"/>
  <c r="C37" i="3"/>
  <c r="F54" i="1"/>
  <c r="K21" i="2"/>
  <c r="M22" i="2"/>
  <c r="U52" i="2"/>
  <c r="U50" i="2"/>
  <c r="G54" i="1"/>
  <c r="Z53" i="2"/>
  <c r="Z50" i="2"/>
  <c r="Z52" i="2"/>
  <c r="AA51" i="2"/>
  <c r="AA48" i="2"/>
  <c r="AA43" i="2"/>
  <c r="M63" i="2"/>
  <c r="G48" i="6"/>
  <c r="G79" i="6" s="1"/>
  <c r="F33" i="3"/>
  <c r="H36" i="3"/>
  <c r="E37" i="3"/>
  <c r="H54" i="1"/>
  <c r="AA47" i="2"/>
  <c r="AA50" i="2"/>
  <c r="AA55" i="2"/>
  <c r="AB51" i="2"/>
  <c r="AB48" i="2"/>
  <c r="AB49" i="2"/>
  <c r="G51" i="2"/>
  <c r="W47" i="2"/>
  <c r="Y51" i="2"/>
  <c r="Y47" i="2"/>
  <c r="S48" i="2"/>
  <c r="S49" i="2"/>
  <c r="T53" i="2"/>
  <c r="R54" i="2"/>
  <c r="W50" i="2"/>
  <c r="X60" i="2"/>
  <c r="F30" i="3"/>
  <c r="C31" i="3"/>
  <c r="C34" i="3"/>
  <c r="I36" i="3"/>
  <c r="F37" i="3"/>
  <c r="I54" i="1"/>
  <c r="AB50" i="2"/>
  <c r="AB52" i="2"/>
  <c r="AB55" i="2"/>
  <c r="D22" i="2"/>
  <c r="H51" i="2"/>
  <c r="X47" i="2"/>
  <c r="W49" i="2"/>
  <c r="S50" i="2"/>
  <c r="V52" i="2"/>
  <c r="Y53" i="2"/>
  <c r="C80" i="2"/>
  <c r="H48" i="6"/>
  <c r="H79" i="6" s="1"/>
  <c r="E78" i="6"/>
  <c r="M65" i="2"/>
  <c r="L65" i="2"/>
  <c r="K65" i="2"/>
  <c r="Z34" i="2"/>
  <c r="I51" i="2"/>
  <c r="Y52" i="2"/>
  <c r="AB47" i="2"/>
  <c r="X49" i="2"/>
  <c r="T50" i="2"/>
  <c r="W52" i="2"/>
  <c r="AA53" i="2"/>
  <c r="Y50" i="2"/>
  <c r="D81" i="2"/>
  <c r="D63" i="2"/>
  <c r="H13" i="4"/>
  <c r="I12" i="4"/>
  <c r="I13" i="4" s="1"/>
  <c r="F78" i="6"/>
  <c r="E31" i="3"/>
  <c r="I33" i="3"/>
  <c r="E34" i="3"/>
  <c r="C48" i="1"/>
  <c r="R50" i="2"/>
  <c r="R53" i="2"/>
  <c r="S43" i="2"/>
  <c r="X50" i="2"/>
  <c r="AA52" i="2"/>
  <c r="AB53" i="2"/>
  <c r="Y54" i="2"/>
  <c r="E81" i="2"/>
  <c r="S60" i="2"/>
  <c r="J48" i="6"/>
  <c r="J79" i="6" s="1"/>
  <c r="Q24" i="6"/>
  <c r="K48" i="6"/>
  <c r="K79" i="6" s="1"/>
  <c r="I21" i="3"/>
  <c r="E22" i="3"/>
  <c r="E29" i="3"/>
  <c r="I30" i="3"/>
  <c r="F31" i="3"/>
  <c r="F34" i="3"/>
  <c r="I37" i="3"/>
  <c r="D48" i="1"/>
  <c r="P34" i="1" s="1"/>
  <c r="S53" i="2"/>
  <c r="G22" i="2"/>
  <c r="F25" i="2"/>
  <c r="S54" i="2"/>
  <c r="S55" i="2"/>
  <c r="E38" i="2"/>
  <c r="AA49" i="2"/>
  <c r="C64" i="2"/>
  <c r="C68" i="2" s="1"/>
  <c r="C69" i="2" s="1"/>
  <c r="W55" i="2"/>
  <c r="F80" i="2"/>
  <c r="F81" i="2"/>
  <c r="F63" i="2"/>
  <c r="R67" i="2"/>
  <c r="J21" i="3"/>
  <c r="F22" i="3"/>
  <c r="F29" i="3"/>
  <c r="J30" i="3"/>
  <c r="G31" i="3"/>
  <c r="D35" i="3"/>
  <c r="H22" i="2"/>
  <c r="T55" i="2"/>
  <c r="U43" i="2"/>
  <c r="R51" i="2"/>
  <c r="G80" i="2"/>
  <c r="G81" i="2"/>
  <c r="G63" i="2"/>
  <c r="L48" i="6"/>
  <c r="M78" i="6"/>
  <c r="I78" i="6"/>
  <c r="C16" i="3"/>
  <c r="G22" i="3"/>
  <c r="D32" i="3"/>
  <c r="E35" i="3"/>
  <c r="F48" i="1"/>
  <c r="U55" i="2"/>
  <c r="W48" i="2"/>
  <c r="T49" i="2"/>
  <c r="Z55" i="2"/>
  <c r="H80" i="2"/>
  <c r="M24" i="6"/>
  <c r="M48" i="6" s="1"/>
  <c r="H29" i="3"/>
  <c r="I31" i="3"/>
  <c r="E32" i="3"/>
  <c r="I34" i="3"/>
  <c r="F35" i="3"/>
  <c r="C36" i="3"/>
  <c r="G48" i="1"/>
  <c r="S34" i="1" s="1"/>
  <c r="C49" i="1"/>
  <c r="C55" i="1" s="1"/>
  <c r="V53" i="2"/>
  <c r="J22" i="2"/>
  <c r="V55" i="2"/>
  <c r="V54" i="2"/>
  <c r="R52" i="2"/>
  <c r="X48" i="2"/>
  <c r="T51" i="2"/>
  <c r="U49" i="2"/>
  <c r="F64" i="2"/>
  <c r="F68" i="2" s="1"/>
  <c r="F69" i="2" s="1"/>
  <c r="I48" i="6"/>
  <c r="F32" i="3"/>
  <c r="J34" i="3"/>
  <c r="J38" i="1"/>
  <c r="J37" i="3" s="1"/>
  <c r="H48" i="1"/>
  <c r="D54" i="1"/>
  <c r="W53" i="2"/>
  <c r="K22" i="2"/>
  <c r="E29" i="2"/>
  <c r="E31" i="2" s="1"/>
  <c r="S52" i="2"/>
  <c r="S47" i="2"/>
  <c r="X43" i="2"/>
  <c r="V49" i="2"/>
  <c r="M59" i="2"/>
  <c r="L57" i="2"/>
  <c r="L64" i="2" s="1"/>
  <c r="J81" i="2"/>
  <c r="F16" i="3"/>
  <c r="J22" i="3"/>
  <c r="J29" i="3"/>
  <c r="G32" i="3"/>
  <c r="C33" i="3"/>
  <c r="H35" i="3"/>
  <c r="E36" i="3"/>
  <c r="N38" i="1"/>
  <c r="I48" i="1"/>
  <c r="U34" i="1" s="1"/>
  <c r="E54" i="1"/>
  <c r="Q34" i="1" s="1"/>
  <c r="X53" i="2"/>
  <c r="J21" i="2"/>
  <c r="Y49" i="2" s="1"/>
  <c r="L22" i="2"/>
  <c r="X55" i="2"/>
  <c r="X54" i="2"/>
  <c r="D51" i="2"/>
  <c r="T47" i="2"/>
  <c r="Y43" i="2"/>
  <c r="H64" i="2"/>
  <c r="H68" i="2" s="1"/>
  <c r="K63" i="2"/>
  <c r="D48" i="6"/>
  <c r="C48" i="6"/>
  <c r="X52" i="2"/>
  <c r="C81" i="2"/>
  <c r="H18" i="4"/>
  <c r="H19" i="4" s="1"/>
  <c r="E63" i="2"/>
  <c r="G64" i="2"/>
  <c r="H63" i="2"/>
  <c r="J64" i="2"/>
  <c r="I63" i="2"/>
  <c r="H81" i="2"/>
  <c r="K57" i="2"/>
  <c r="K64" i="2" s="1"/>
  <c r="J63" i="2"/>
  <c r="C55" i="3" l="1"/>
  <c r="C58" i="3"/>
  <c r="C50" i="3"/>
  <c r="C45" i="3"/>
  <c r="C46" i="3"/>
  <c r="C41" i="3"/>
  <c r="C43" i="3"/>
  <c r="C51" i="3"/>
  <c r="C53" i="3"/>
  <c r="C47" i="3"/>
  <c r="C52" i="3"/>
  <c r="C54" i="3"/>
  <c r="C42" i="3"/>
  <c r="C40" i="3"/>
  <c r="C44" i="3"/>
  <c r="J58" i="3"/>
  <c r="J50" i="3"/>
  <c r="J55" i="3"/>
  <c r="J51" i="3"/>
  <c r="J41" i="3"/>
  <c r="J47" i="3"/>
  <c r="J54" i="3"/>
  <c r="J42" i="3"/>
  <c r="J45" i="3"/>
  <c r="J52" i="3"/>
  <c r="J44" i="3"/>
  <c r="J46" i="3"/>
  <c r="J53" i="3"/>
  <c r="J40" i="3"/>
  <c r="J43" i="3"/>
  <c r="G38" i="3"/>
  <c r="Y48" i="2"/>
  <c r="U67" i="2"/>
  <c r="U68" i="2"/>
  <c r="U59" i="2"/>
  <c r="I54" i="3"/>
  <c r="I55" i="1"/>
  <c r="T46" i="1"/>
  <c r="N46" i="1"/>
  <c r="J36" i="3"/>
  <c r="J25" i="2"/>
  <c r="Y44" i="2"/>
  <c r="I82" i="2"/>
  <c r="I69" i="2"/>
  <c r="T67" i="2"/>
  <c r="T68" i="2"/>
  <c r="T59" i="2"/>
  <c r="I81" i="2"/>
  <c r="F55" i="1"/>
  <c r="Q46" i="1"/>
  <c r="E27" i="3"/>
  <c r="P27" i="1"/>
  <c r="P45" i="1"/>
  <c r="Y67" i="2"/>
  <c r="Y59" i="2"/>
  <c r="J38" i="3"/>
  <c r="J56" i="1"/>
  <c r="G29" i="3"/>
  <c r="G54" i="3"/>
  <c r="G55" i="1"/>
  <c r="R46" i="1"/>
  <c r="F27" i="3"/>
  <c r="Q27" i="1"/>
  <c r="J48" i="3"/>
  <c r="U55" i="1"/>
  <c r="U53" i="1"/>
  <c r="U45" i="1"/>
  <c r="G9" i="3"/>
  <c r="R31" i="1"/>
  <c r="R74" i="1"/>
  <c r="R75" i="1" s="1"/>
  <c r="R76" i="1" s="1"/>
  <c r="G12" i="1"/>
  <c r="I25" i="3"/>
  <c r="T32" i="1"/>
  <c r="T65" i="1"/>
  <c r="I26" i="1"/>
  <c r="I26" i="3" s="1"/>
  <c r="T6" i="1"/>
  <c r="C25" i="3"/>
  <c r="N32" i="1"/>
  <c r="N65" i="1"/>
  <c r="C26" i="1"/>
  <c r="C26" i="3" s="1"/>
  <c r="N6" i="1"/>
  <c r="E55" i="1"/>
  <c r="P46" i="1"/>
  <c r="G35" i="3"/>
  <c r="G34" i="3"/>
  <c r="P53" i="1"/>
  <c r="H9" i="3"/>
  <c r="S74" i="1"/>
  <c r="S75" i="1" s="1"/>
  <c r="S76" i="1" s="1"/>
  <c r="S31" i="1"/>
  <c r="H12" i="1"/>
  <c r="D38" i="3"/>
  <c r="D31" i="3"/>
  <c r="F49" i="3"/>
  <c r="H25" i="2"/>
  <c r="W44" i="2"/>
  <c r="G33" i="3"/>
  <c r="H27" i="3"/>
  <c r="S27" i="1"/>
  <c r="G27" i="3"/>
  <c r="R27" i="1"/>
  <c r="X67" i="2"/>
  <c r="X59" i="2"/>
  <c r="R60" i="2"/>
  <c r="F12" i="3"/>
  <c r="Q64" i="1"/>
  <c r="F25" i="1"/>
  <c r="F15" i="1"/>
  <c r="F15" i="3" s="1"/>
  <c r="T75" i="1"/>
  <c r="T76" i="1" s="1"/>
  <c r="R39" i="1"/>
  <c r="I38" i="2"/>
  <c r="X68" i="2" s="1"/>
  <c r="X74" i="2"/>
  <c r="I29" i="2"/>
  <c r="U46" i="1"/>
  <c r="O56" i="1"/>
  <c r="O55" i="1"/>
  <c r="O53" i="1"/>
  <c r="O45" i="1"/>
  <c r="K25" i="2"/>
  <c r="Z44" i="2"/>
  <c r="J68" i="2"/>
  <c r="J69" i="2" s="1"/>
  <c r="Y60" i="2"/>
  <c r="I48" i="3"/>
  <c r="T56" i="1"/>
  <c r="T57" i="1"/>
  <c r="T55" i="1"/>
  <c r="T53" i="1"/>
  <c r="T48" i="1"/>
  <c r="T45" i="1"/>
  <c r="T47" i="1"/>
  <c r="I79" i="6"/>
  <c r="F48" i="3"/>
  <c r="Q56" i="1"/>
  <c r="Q53" i="1"/>
  <c r="Q48" i="1"/>
  <c r="Q55" i="1"/>
  <c r="Q45" i="1"/>
  <c r="S59" i="2"/>
  <c r="S67" i="2"/>
  <c r="T83" i="2"/>
  <c r="T84" i="2" s="1"/>
  <c r="T85" i="2" s="1"/>
  <c r="H82" i="2"/>
  <c r="H69" i="2"/>
  <c r="E49" i="3"/>
  <c r="G30" i="3"/>
  <c r="W67" i="2"/>
  <c r="W59" i="2"/>
  <c r="N47" i="1"/>
  <c r="N56" i="1"/>
  <c r="C48" i="3"/>
  <c r="N55" i="1"/>
  <c r="N53" i="1"/>
  <c r="N48" i="1"/>
  <c r="N45" i="1"/>
  <c r="D25" i="2"/>
  <c r="S44" i="2"/>
  <c r="H54" i="3"/>
  <c r="H55" i="1"/>
  <c r="S46" i="1"/>
  <c r="T45" i="2"/>
  <c r="T75" i="2"/>
  <c r="E39" i="2"/>
  <c r="T61" i="2" s="1"/>
  <c r="T19" i="2"/>
  <c r="T23" i="2" s="1"/>
  <c r="J9" i="3"/>
  <c r="U74" i="1"/>
  <c r="U75" i="1" s="1"/>
  <c r="U76" i="1" s="1"/>
  <c r="U31" i="1"/>
  <c r="J12" i="1"/>
  <c r="J49" i="3"/>
  <c r="T34" i="1"/>
  <c r="G68" i="2"/>
  <c r="V60" i="2"/>
  <c r="D82" i="2"/>
  <c r="D69" i="2"/>
  <c r="D55" i="1"/>
  <c r="D56" i="1" s="1"/>
  <c r="O46" i="1"/>
  <c r="I80" i="2"/>
  <c r="C49" i="3"/>
  <c r="D80" i="2"/>
  <c r="C27" i="3"/>
  <c r="N27" i="1"/>
  <c r="C56" i="1"/>
  <c r="C38" i="3"/>
  <c r="O39" i="1"/>
  <c r="D12" i="3"/>
  <c r="O64" i="1"/>
  <c r="D25" i="1"/>
  <c r="O48" i="1" s="1"/>
  <c r="G48" i="3"/>
  <c r="R55" i="1"/>
  <c r="R53" i="1"/>
  <c r="R45" i="1"/>
  <c r="U60" i="2"/>
  <c r="W60" i="2"/>
  <c r="J27" i="3"/>
  <c r="U27" i="1"/>
  <c r="G37" i="3"/>
  <c r="M57" i="2"/>
  <c r="M64" i="2" s="1"/>
  <c r="H48" i="3"/>
  <c r="S55" i="1"/>
  <c r="S53" i="1"/>
  <c r="S45" i="1"/>
  <c r="V67" i="2"/>
  <c r="V59" i="2"/>
  <c r="F29" i="2"/>
  <c r="F38" i="2"/>
  <c r="U74" i="2"/>
  <c r="J33" i="3"/>
  <c r="AB44" i="2"/>
  <c r="M25" i="2"/>
  <c r="D27" i="3"/>
  <c r="O27" i="1"/>
  <c r="R74" i="2"/>
  <c r="C29" i="2"/>
  <c r="C38" i="2"/>
  <c r="J31" i="3"/>
  <c r="J32" i="3"/>
  <c r="R34" i="1"/>
  <c r="E12" i="3"/>
  <c r="P64" i="1"/>
  <c r="E25" i="1"/>
  <c r="AA44" i="2"/>
  <c r="L25" i="2"/>
  <c r="V44" i="2"/>
  <c r="G25" i="2"/>
  <c r="G82" i="2"/>
  <c r="G69" i="2"/>
  <c r="Z49" i="2"/>
  <c r="Z51" i="2"/>
  <c r="I38" i="3"/>
  <c r="I56" i="1"/>
  <c r="O34" i="1"/>
  <c r="S39" i="1"/>
  <c r="C35" i="3"/>
  <c r="I27" i="3"/>
  <c r="T27" i="1"/>
  <c r="R75" i="2" l="1"/>
  <c r="R19" i="2"/>
  <c r="R23" i="2" s="1"/>
  <c r="R45" i="2"/>
  <c r="C39" i="2"/>
  <c r="R68" i="2"/>
  <c r="J12" i="3"/>
  <c r="J25" i="1"/>
  <c r="U64" i="1"/>
  <c r="J15" i="1"/>
  <c r="J15" i="3" s="1"/>
  <c r="W74" i="2"/>
  <c r="H38" i="2"/>
  <c r="H29" i="2"/>
  <c r="N11" i="1"/>
  <c r="N8" i="1"/>
  <c r="C31" i="2"/>
  <c r="R83" i="2"/>
  <c r="R84" i="2" s="1"/>
  <c r="R85" i="2" s="1"/>
  <c r="S74" i="2"/>
  <c r="D29" i="2"/>
  <c r="D38" i="2"/>
  <c r="G58" i="3"/>
  <c r="G50" i="3"/>
  <c r="G55" i="3"/>
  <c r="G52" i="3"/>
  <c r="G45" i="3"/>
  <c r="G40" i="3"/>
  <c r="G47" i="3"/>
  <c r="G53" i="3"/>
  <c r="G46" i="3"/>
  <c r="G44" i="3"/>
  <c r="G42" i="3"/>
  <c r="G51" i="3"/>
  <c r="G41" i="3"/>
  <c r="G43" i="3"/>
  <c r="V74" i="2"/>
  <c r="G38" i="2"/>
  <c r="G29" i="2"/>
  <c r="AA74" i="2"/>
  <c r="L29" i="2"/>
  <c r="L38" i="2"/>
  <c r="E55" i="3"/>
  <c r="E58" i="3"/>
  <c r="E50" i="3"/>
  <c r="E41" i="3"/>
  <c r="E42" i="3"/>
  <c r="E48" i="3"/>
  <c r="E40" i="3"/>
  <c r="E46" i="3"/>
  <c r="E43" i="3"/>
  <c r="E53" i="3"/>
  <c r="E51" i="3"/>
  <c r="E47" i="3"/>
  <c r="E52" i="3"/>
  <c r="E45" i="3"/>
  <c r="E44" i="3"/>
  <c r="E56" i="1"/>
  <c r="Y74" i="2"/>
  <c r="J38" i="2"/>
  <c r="J29" i="2"/>
  <c r="D25" i="3"/>
  <c r="O65" i="1"/>
  <c r="D26" i="1"/>
  <c r="O32" i="1"/>
  <c r="O6" i="1"/>
  <c r="F25" i="3"/>
  <c r="F26" i="1"/>
  <c r="Q32" i="1"/>
  <c r="Q65" i="1"/>
  <c r="Q6" i="1"/>
  <c r="E54" i="3"/>
  <c r="F55" i="3"/>
  <c r="F58" i="3"/>
  <c r="F50" i="3"/>
  <c r="F40" i="3"/>
  <c r="F41" i="3"/>
  <c r="F47" i="3"/>
  <c r="F45" i="3"/>
  <c r="F42" i="3"/>
  <c r="F44" i="3"/>
  <c r="F53" i="3"/>
  <c r="F46" i="3"/>
  <c r="F43" i="3"/>
  <c r="F51" i="3"/>
  <c r="F56" i="1"/>
  <c r="F52" i="3"/>
  <c r="G56" i="1"/>
  <c r="F54" i="3"/>
  <c r="E25" i="3"/>
  <c r="E26" i="1"/>
  <c r="P32" i="1"/>
  <c r="P65" i="1"/>
  <c r="P6" i="1"/>
  <c r="P56" i="1"/>
  <c r="P48" i="1"/>
  <c r="H12" i="3"/>
  <c r="S64" i="1"/>
  <c r="H15" i="1"/>
  <c r="H15" i="3" s="1"/>
  <c r="H25" i="1"/>
  <c r="AB74" i="2"/>
  <c r="M29" i="2"/>
  <c r="M38" i="2"/>
  <c r="D58" i="3"/>
  <c r="D50" i="3"/>
  <c r="D55" i="3"/>
  <c r="D52" i="3"/>
  <c r="D41" i="3"/>
  <c r="D43" i="3"/>
  <c r="D45" i="3"/>
  <c r="D49" i="3"/>
  <c r="D53" i="3"/>
  <c r="D40" i="3"/>
  <c r="D42" i="3"/>
  <c r="D47" i="3"/>
  <c r="D51" i="3"/>
  <c r="D44" i="3"/>
  <c r="D46" i="3"/>
  <c r="D54" i="3"/>
  <c r="T8" i="1"/>
  <c r="T11" i="1" s="1"/>
  <c r="N57" i="1"/>
  <c r="D48" i="3"/>
  <c r="T69" i="2"/>
  <c r="I58" i="3"/>
  <c r="I50" i="3"/>
  <c r="I55" i="3"/>
  <c r="I40" i="3"/>
  <c r="I41" i="3"/>
  <c r="I49" i="3"/>
  <c r="I43" i="3"/>
  <c r="I47" i="3"/>
  <c r="I45" i="3"/>
  <c r="I52" i="3"/>
  <c r="I42" i="3"/>
  <c r="I44" i="3"/>
  <c r="I46" i="3"/>
  <c r="I51" i="3"/>
  <c r="I53" i="3"/>
  <c r="U75" i="2"/>
  <c r="U19" i="2"/>
  <c r="U23" i="2" s="1"/>
  <c r="U45" i="2"/>
  <c r="F39" i="2"/>
  <c r="I31" i="2"/>
  <c r="X83" i="2"/>
  <c r="X84" i="2" s="1"/>
  <c r="X85" i="2" s="1"/>
  <c r="T70" i="2"/>
  <c r="T46" i="2"/>
  <c r="T62" i="2"/>
  <c r="T25" i="2"/>
  <c r="F31" i="2"/>
  <c r="U83" i="2"/>
  <c r="U84" i="2" s="1"/>
  <c r="U85" i="2" s="1"/>
  <c r="H55" i="3"/>
  <c r="H50" i="3"/>
  <c r="H58" i="3"/>
  <c r="H42" i="3"/>
  <c r="H45" i="3"/>
  <c r="H46" i="3"/>
  <c r="H47" i="3"/>
  <c r="H56" i="1"/>
  <c r="H51" i="3"/>
  <c r="H49" i="3"/>
  <c r="H53" i="3"/>
  <c r="H43" i="3"/>
  <c r="H44" i="3"/>
  <c r="H41" i="3"/>
  <c r="H52" i="3"/>
  <c r="H40" i="3"/>
  <c r="Z74" i="2"/>
  <c r="K29" i="2"/>
  <c r="K38" i="2"/>
  <c r="G49" i="3"/>
  <c r="R64" i="1"/>
  <c r="G12" i="3"/>
  <c r="G25" i="1"/>
  <c r="G15" i="1"/>
  <c r="G15" i="3" s="1"/>
  <c r="X75" i="2"/>
  <c r="X45" i="2"/>
  <c r="I39" i="2"/>
  <c r="X19" i="2"/>
  <c r="X23" i="2" s="1"/>
  <c r="T49" i="1" l="1"/>
  <c r="T66" i="1"/>
  <c r="T58" i="1"/>
  <c r="T33" i="1"/>
  <c r="T13" i="1"/>
  <c r="Z75" i="2"/>
  <c r="Z45" i="2"/>
  <c r="K39" i="2"/>
  <c r="Z61" i="2" s="1"/>
  <c r="Z19" i="2"/>
  <c r="V19" i="2"/>
  <c r="V23" i="2" s="1"/>
  <c r="V75" i="2"/>
  <c r="V45" i="2"/>
  <c r="G39" i="2"/>
  <c r="V68" i="2"/>
  <c r="W75" i="2"/>
  <c r="W19" i="2"/>
  <c r="W23" i="2" s="1"/>
  <c r="W45" i="2"/>
  <c r="H39" i="2"/>
  <c r="W68" i="2"/>
  <c r="Y75" i="2"/>
  <c r="Y45" i="2"/>
  <c r="J39" i="2"/>
  <c r="Y19" i="2"/>
  <c r="Y23" i="2" s="1"/>
  <c r="Y68" i="2"/>
  <c r="X62" i="2"/>
  <c r="X70" i="2"/>
  <c r="X46" i="2"/>
  <c r="X25" i="2"/>
  <c r="Q8" i="1"/>
  <c r="Q11" i="1" s="1"/>
  <c r="K30" i="2"/>
  <c r="Z22" i="2" s="1"/>
  <c r="K31" i="2"/>
  <c r="E9" i="2" s="1"/>
  <c r="K66" i="2" s="1"/>
  <c r="Z83" i="2"/>
  <c r="Z84" i="2" s="1"/>
  <c r="Z85" i="2" s="1"/>
  <c r="U69" i="2"/>
  <c r="U61" i="2"/>
  <c r="S75" i="2"/>
  <c r="S19" i="2"/>
  <c r="S23" i="2" s="1"/>
  <c r="S45" i="2"/>
  <c r="D39" i="2"/>
  <c r="S68" i="2"/>
  <c r="J25" i="3"/>
  <c r="J26" i="1"/>
  <c r="U32" i="1"/>
  <c r="U65" i="1"/>
  <c r="U6" i="1"/>
  <c r="U48" i="1"/>
  <c r="U56" i="1"/>
  <c r="P11" i="1"/>
  <c r="P8" i="1"/>
  <c r="D31" i="2"/>
  <c r="S83" i="2"/>
  <c r="S84" i="2" s="1"/>
  <c r="S85" i="2" s="1"/>
  <c r="U46" i="2"/>
  <c r="U62" i="2"/>
  <c r="U25" i="2"/>
  <c r="U70" i="2"/>
  <c r="F26" i="3"/>
  <c r="Q47" i="1"/>
  <c r="Q57" i="1"/>
  <c r="J31" i="2"/>
  <c r="D9" i="2" s="1"/>
  <c r="Y83" i="2"/>
  <c r="Y84" i="2" s="1"/>
  <c r="Y85" i="2" s="1"/>
  <c r="X61" i="2"/>
  <c r="X69" i="2"/>
  <c r="AB45" i="2"/>
  <c r="AB75" i="2"/>
  <c r="AB19" i="2"/>
  <c r="M39" i="2"/>
  <c r="AB61" i="2" s="1"/>
  <c r="E26" i="3"/>
  <c r="P47" i="1"/>
  <c r="P57" i="1"/>
  <c r="G25" i="3"/>
  <c r="G26" i="1"/>
  <c r="R32" i="1"/>
  <c r="R65" i="1"/>
  <c r="R6" i="1"/>
  <c r="R48" i="1"/>
  <c r="R56" i="1"/>
  <c r="M30" i="2"/>
  <c r="AB22" i="2" s="1"/>
  <c r="AB83" i="2"/>
  <c r="AB84" i="2" s="1"/>
  <c r="AB85" i="2" s="1"/>
  <c r="O8" i="1"/>
  <c r="O11" i="1" s="1"/>
  <c r="AA45" i="2"/>
  <c r="AA75" i="2"/>
  <c r="L39" i="2"/>
  <c r="AA61" i="2" s="1"/>
  <c r="AA19" i="2"/>
  <c r="R69" i="2"/>
  <c r="R61" i="2"/>
  <c r="T71" i="2"/>
  <c r="T76" i="2"/>
  <c r="T63" i="2"/>
  <c r="T31" i="2"/>
  <c r="T35" i="2" s="1"/>
  <c r="T72" i="2"/>
  <c r="T64" i="2"/>
  <c r="L31" i="2"/>
  <c r="F9" i="2" s="1"/>
  <c r="L66" i="2" s="1"/>
  <c r="L30" i="2"/>
  <c r="AA22" i="2" s="1"/>
  <c r="AA83" i="2"/>
  <c r="AA84" i="2" s="1"/>
  <c r="AA85" i="2" s="1"/>
  <c r="H25" i="3"/>
  <c r="H26" i="1"/>
  <c r="S32" i="1"/>
  <c r="S65" i="1"/>
  <c r="S6" i="1"/>
  <c r="S56" i="1"/>
  <c r="S48" i="1"/>
  <c r="D26" i="3"/>
  <c r="O47" i="1"/>
  <c r="O57" i="1"/>
  <c r="N66" i="1"/>
  <c r="N58" i="1"/>
  <c r="N33" i="1"/>
  <c r="N49" i="1"/>
  <c r="N13" i="1"/>
  <c r="R46" i="2"/>
  <c r="R62" i="2"/>
  <c r="R25" i="2"/>
  <c r="R70" i="2"/>
  <c r="G31" i="2"/>
  <c r="V83" i="2"/>
  <c r="V84" i="2" s="1"/>
  <c r="V85" i="2" s="1"/>
  <c r="H31" i="2"/>
  <c r="W83" i="2"/>
  <c r="W84" i="2" s="1"/>
  <c r="W85" i="2" s="1"/>
  <c r="O66" i="1" l="1"/>
  <c r="O58" i="1"/>
  <c r="O33" i="1"/>
  <c r="O49" i="1"/>
  <c r="O13" i="1"/>
  <c r="Q33" i="1"/>
  <c r="Q49" i="1"/>
  <c r="Q66" i="1"/>
  <c r="Q58" i="1"/>
  <c r="Q13" i="1"/>
  <c r="H26" i="3"/>
  <c r="S57" i="1"/>
  <c r="S47" i="1"/>
  <c r="R11" i="1"/>
  <c r="R8" i="1"/>
  <c r="G26" i="3"/>
  <c r="R47" i="1"/>
  <c r="R57" i="1"/>
  <c r="Y46" i="2"/>
  <c r="Y62" i="2"/>
  <c r="Y70" i="2"/>
  <c r="Y25" i="2"/>
  <c r="U8" i="1"/>
  <c r="U11" i="1" s="1"/>
  <c r="Z23" i="2"/>
  <c r="P66" i="1"/>
  <c r="P58" i="1"/>
  <c r="P33" i="1"/>
  <c r="P49" i="1"/>
  <c r="P13" i="1"/>
  <c r="K68" i="2"/>
  <c r="Z59" i="2"/>
  <c r="Z60" i="2"/>
  <c r="R71" i="2"/>
  <c r="R72" i="2"/>
  <c r="R31" i="2"/>
  <c r="R35" i="2" s="1"/>
  <c r="R63" i="2"/>
  <c r="R64" i="2"/>
  <c r="U71" i="2"/>
  <c r="U72" i="2"/>
  <c r="U76" i="2"/>
  <c r="U63" i="2"/>
  <c r="U64" i="2"/>
  <c r="U31" i="2"/>
  <c r="U35" i="2" s="1"/>
  <c r="J26" i="3"/>
  <c r="U57" i="1"/>
  <c r="U47" i="1"/>
  <c r="W61" i="2"/>
  <c r="W69" i="2"/>
  <c r="Y69" i="2"/>
  <c r="Y61" i="2"/>
  <c r="S8" i="1"/>
  <c r="S11" i="1" s="1"/>
  <c r="M31" i="2"/>
  <c r="G9" i="2" s="1"/>
  <c r="M66" i="2" s="1"/>
  <c r="AB23" i="2"/>
  <c r="T59" i="1"/>
  <c r="T67" i="1"/>
  <c r="T50" i="1"/>
  <c r="T15" i="1"/>
  <c r="X63" i="2"/>
  <c r="X64" i="2"/>
  <c r="X71" i="2"/>
  <c r="X72" i="2"/>
  <c r="X76" i="2"/>
  <c r="X31" i="2"/>
  <c r="X35" i="2" s="1"/>
  <c r="W62" i="2"/>
  <c r="W70" i="2"/>
  <c r="W46" i="2"/>
  <c r="W25" i="2"/>
  <c r="L68" i="2"/>
  <c r="AA59" i="2"/>
  <c r="AA60" i="2"/>
  <c r="V46" i="2"/>
  <c r="V62" i="2"/>
  <c r="V70" i="2"/>
  <c r="V25" i="2"/>
  <c r="N59" i="1"/>
  <c r="N50" i="1"/>
  <c r="N15" i="1"/>
  <c r="S61" i="2"/>
  <c r="S69" i="2"/>
  <c r="AA23" i="2"/>
  <c r="S70" i="2"/>
  <c r="S62" i="2"/>
  <c r="S46" i="2"/>
  <c r="S25" i="2"/>
  <c r="V61" i="2"/>
  <c r="V69" i="2"/>
  <c r="U13" i="1" l="1"/>
  <c r="U33" i="1"/>
  <c r="U49" i="1"/>
  <c r="U66" i="1"/>
  <c r="U58" i="1"/>
  <c r="S49" i="1"/>
  <c r="S66" i="1"/>
  <c r="S58" i="1"/>
  <c r="S33" i="1"/>
  <c r="S13" i="1"/>
  <c r="R33" i="1"/>
  <c r="R49" i="1"/>
  <c r="R13" i="1"/>
  <c r="R66" i="1"/>
  <c r="R58" i="1"/>
  <c r="T51" i="1"/>
  <c r="T60" i="1"/>
  <c r="T18" i="1"/>
  <c r="AA62" i="2"/>
  <c r="AA46" i="2"/>
  <c r="AA25" i="2"/>
  <c r="N51" i="1"/>
  <c r="N60" i="1"/>
  <c r="N18" i="1"/>
  <c r="AB62" i="2"/>
  <c r="AB46" i="2"/>
  <c r="AB25" i="2"/>
  <c r="AB60" i="2"/>
  <c r="AB59" i="2"/>
  <c r="M68" i="2"/>
  <c r="P59" i="1"/>
  <c r="P67" i="1"/>
  <c r="P50" i="1"/>
  <c r="P15" i="1"/>
  <c r="W76" i="2"/>
  <c r="W63" i="2"/>
  <c r="W64" i="2"/>
  <c r="W71" i="2"/>
  <c r="W72" i="2"/>
  <c r="W31" i="2"/>
  <c r="W35" i="2" s="1"/>
  <c r="O59" i="1"/>
  <c r="O67" i="1"/>
  <c r="O50" i="1"/>
  <c r="O15" i="1"/>
  <c r="S64" i="2"/>
  <c r="S72" i="2"/>
  <c r="S76" i="2"/>
  <c r="S31" i="2"/>
  <c r="S35" i="2" s="1"/>
  <c r="S63" i="2"/>
  <c r="S71" i="2"/>
  <c r="Q59" i="1"/>
  <c r="Q67" i="1"/>
  <c r="Q50" i="1"/>
  <c r="Q15" i="1"/>
  <c r="V72" i="2"/>
  <c r="V76" i="2"/>
  <c r="V63" i="2"/>
  <c r="V64" i="2"/>
  <c r="V71" i="2"/>
  <c r="V31" i="2"/>
  <c r="V35" i="2" s="1"/>
  <c r="Z46" i="2"/>
  <c r="Z25" i="2"/>
  <c r="Z62" i="2"/>
  <c r="Y76" i="2"/>
  <c r="Y63" i="2"/>
  <c r="Y64" i="2"/>
  <c r="Y71" i="2"/>
  <c r="Y72" i="2"/>
  <c r="Y31" i="2"/>
  <c r="Y35" i="2" s="1"/>
  <c r="R59" i="1" l="1"/>
  <c r="R67" i="1"/>
  <c r="R50" i="1"/>
  <c r="R15" i="1"/>
  <c r="N61" i="1"/>
  <c r="N52" i="1"/>
  <c r="N21" i="1"/>
  <c r="N24" i="1" s="1"/>
  <c r="N25" i="1" s="1"/>
  <c r="P51" i="1"/>
  <c r="P60" i="1"/>
  <c r="P18" i="1"/>
  <c r="AA63" i="2"/>
  <c r="AA64" i="2"/>
  <c r="AA76" i="2"/>
  <c r="AA31" i="2"/>
  <c r="AA35" i="2" s="1"/>
  <c r="S59" i="1"/>
  <c r="S67" i="1"/>
  <c r="S50" i="1"/>
  <c r="S15" i="1"/>
  <c r="O51" i="1"/>
  <c r="O60" i="1"/>
  <c r="O18" i="1"/>
  <c r="Q51" i="1"/>
  <c r="Q60" i="1"/>
  <c r="Q18" i="1"/>
  <c r="T61" i="1"/>
  <c r="T52" i="1"/>
  <c r="T21" i="1"/>
  <c r="T24" i="1" s="1"/>
  <c r="T25" i="1" s="1"/>
  <c r="U67" i="1"/>
  <c r="U50" i="1"/>
  <c r="U59" i="1"/>
  <c r="U15" i="1"/>
  <c r="Z76" i="2"/>
  <c r="Z63" i="2"/>
  <c r="Z64" i="2"/>
  <c r="Z31" i="2"/>
  <c r="Z35" i="2" s="1"/>
  <c r="K42" i="2" s="1"/>
  <c r="AB64" i="2"/>
  <c r="AB76" i="2"/>
  <c r="AB63" i="2"/>
  <c r="AB31" i="2"/>
  <c r="AB35" i="2" s="1"/>
  <c r="P61" i="1" l="1"/>
  <c r="P52" i="1"/>
  <c r="P21" i="1"/>
  <c r="P24" i="1" s="1"/>
  <c r="P25" i="1" s="1"/>
  <c r="O61" i="1"/>
  <c r="O52" i="1"/>
  <c r="O21" i="1"/>
  <c r="O24" i="1" s="1"/>
  <c r="O25" i="1" s="1"/>
  <c r="R51" i="1"/>
  <c r="R60" i="1"/>
  <c r="R18" i="1"/>
  <c r="U60" i="1"/>
  <c r="U51" i="1"/>
  <c r="U18" i="1"/>
  <c r="K51" i="2"/>
  <c r="L42" i="2"/>
  <c r="Z67" i="2"/>
  <c r="Z68" i="2"/>
  <c r="Z69" i="2"/>
  <c r="Z70" i="2"/>
  <c r="S51" i="1"/>
  <c r="S60" i="1"/>
  <c r="S18" i="1"/>
  <c r="Z72" i="2"/>
  <c r="Q21" i="1"/>
  <c r="Q24" i="1" s="1"/>
  <c r="Q25" i="1" s="1"/>
  <c r="Q61" i="1"/>
  <c r="Q52" i="1"/>
  <c r="Z71" i="2"/>
  <c r="U21" i="1" l="1"/>
  <c r="U24" i="1" s="1"/>
  <c r="U25" i="1" s="1"/>
  <c r="U61" i="1"/>
  <c r="U52" i="1"/>
  <c r="R61" i="1"/>
  <c r="R52" i="1"/>
  <c r="R21" i="1"/>
  <c r="R24" i="1" s="1"/>
  <c r="R25" i="1" s="1"/>
  <c r="S61" i="1"/>
  <c r="S52" i="1"/>
  <c r="S21" i="1"/>
  <c r="S24" i="1" s="1"/>
  <c r="S25" i="1" s="1"/>
  <c r="L51" i="2"/>
  <c r="M42" i="2"/>
  <c r="AA67" i="2"/>
  <c r="AA69" i="2"/>
  <c r="AA68" i="2"/>
  <c r="AA70" i="2"/>
  <c r="AA71" i="2"/>
  <c r="AA72" i="2"/>
  <c r="K82" i="2"/>
  <c r="K69" i="2"/>
  <c r="K81" i="2"/>
  <c r="K80" i="2"/>
  <c r="M51" i="2" l="1"/>
  <c r="AB68" i="2"/>
  <c r="AB69" i="2"/>
  <c r="AB67" i="2"/>
  <c r="AB70" i="2"/>
  <c r="AB71" i="2"/>
  <c r="AB72" i="2"/>
  <c r="L80" i="2"/>
  <c r="L69" i="2"/>
  <c r="L82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<sst xmlns="http://schemas.openxmlformats.org/spreadsheetml/2006/main" count="963" uniqueCount="624">
  <si>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</si>
  <si>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VHD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</si>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</sst>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31824</v>
      </c>
      <c r="O6" s="187">
        <f t="shared" si="1"/>
        <v>2593</v>
      </c>
      <c r="P6" s="187">
        <f t="shared" si="1"/>
        <v>1076</v>
      </c>
      <c r="Q6" s="187">
        <f t="shared" si="1"/>
        <v>15198</v>
      </c>
      <c r="R6" s="187">
        <f t="shared" si="1"/>
        <v>29910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461527</v>
      </c>
      <c r="D7" s="123">
        <f>SUMIF(PL.data!$D$3:$D$25, FSA!$A7, PL.data!F$3:F$25)</f>
        <v>82804</v>
      </c>
      <c r="E7" s="123">
        <f>SUMIF(PL.data!$D$3:$D$25, FSA!$A7, PL.data!G$3:G$25)</f>
        <v>8328</v>
      </c>
      <c r="F7" s="123">
        <f>SUMIF(PL.data!$D$3:$D$25, FSA!$A7, PL.data!H$3:H$25)</f>
        <v>356226</v>
      </c>
      <c r="G7" s="123">
        <f>SUMIF(PL.data!$D$3:$D$25, FSA!$A7, PL.data!I$3:I$25)</f>
        <v>423759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-426495</v>
      </c>
      <c r="D8" s="123">
        <f>-SUMIF(PL.data!$D$3:$D$25, FSA!$A8, PL.data!F$3:F$25)</f>
        <v>-76627</v>
      </c>
      <c r="E8" s="123">
        <f>-SUMIF(PL.data!$D$3:$D$25, FSA!$A8, PL.data!G$3:G$25)</f>
        <v>-5822</v>
      </c>
      <c r="F8" s="123">
        <f>-SUMIF(PL.data!$D$3:$D$25, FSA!$A8, PL.data!H$3:H$25)</f>
        <v>-344509</v>
      </c>
      <c r="G8" s="123">
        <f>-SUMIF(PL.data!$D$3:$D$25, FSA!$A8, PL.data!I$3:I$25)</f>
        <v>-375237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-5173</v>
      </c>
      <c r="O8" s="190">
        <f>CF.data!F12-FSA!O7-FSA!O6</f>
        <v>-468</v>
      </c>
      <c r="P8" s="190">
        <f>CF.data!G12-FSA!P7-FSA!P6</f>
        <v>-797</v>
      </c>
      <c r="Q8" s="190">
        <f>CF.data!H12-FSA!Q7-FSA!Q6</f>
        <v>-6784</v>
      </c>
      <c r="R8" s="190">
        <f>CF.data!I12-FSA!R7-FSA!R6</f>
        <v>-202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35032</v>
      </c>
      <c r="D9" s="187">
        <f t="shared" si="3"/>
        <v>6177</v>
      </c>
      <c r="E9" s="187">
        <f t="shared" si="3"/>
        <v>2506</v>
      </c>
      <c r="F9" s="187">
        <f t="shared" si="3"/>
        <v>11717</v>
      </c>
      <c r="G9" s="187">
        <f t="shared" si="3"/>
        <v>48522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-191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-590</v>
      </c>
      <c r="R9" s="190">
        <f>SUMIF(CF.data!$D$4:$D$43, $L9, CF.data!I$4:I$43)</f>
        <v>-1514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-4878</v>
      </c>
      <c r="D10" s="123">
        <f>-SUMIF(PL.data!$D$3:$D$25, FSA!$A10, PL.data!F$3:F$25)</f>
        <v>-5279</v>
      </c>
      <c r="E10" s="123">
        <f>-SUMIF(PL.data!$D$3:$D$25, FSA!$A10, PL.data!G$3:G$25)</f>
        <v>-3147</v>
      </c>
      <c r="F10" s="123">
        <f>-SUMIF(PL.data!$D$3:$D$25, FSA!$A10, PL.data!H$3:H$25)</f>
        <v>1889</v>
      </c>
      <c r="G10" s="123">
        <f>-SUMIF(PL.data!$D$3:$D$25, FSA!$A10, PL.data!I$3:I$25)</f>
        <v>-20381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-5612</v>
      </c>
      <c r="O10" s="190">
        <f>SUMIF(CF.data!$D$4:$D$43, $L10, CF.data!F$4:F$43)</f>
        <v>-9221</v>
      </c>
      <c r="P10" s="190">
        <f>SUMIF(CF.data!$D$4:$D$43, $L10, CF.data!G$4:G$43)</f>
        <v>-2412</v>
      </c>
      <c r="Q10" s="190">
        <f>SUMIF(CF.data!$D$4:$D$43, $L10, CF.data!H$4:H$43)</f>
        <v>0</v>
      </c>
      <c r="R10" s="190">
        <f>SUMIF(CF.data!$D$4:$D$43, $L10, CF.data!I$4:I$43)</f>
        <v>-825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20848</v>
      </c>
      <c r="O11" s="187">
        <f t="shared" si="4"/>
        <v>-7096</v>
      </c>
      <c r="P11" s="187">
        <f t="shared" si="4"/>
        <v>-2133</v>
      </c>
      <c r="Q11" s="187">
        <f t="shared" si="4"/>
        <v>7824</v>
      </c>
      <c r="R11" s="187">
        <f t="shared" si="4"/>
        <v>27369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30154</v>
      </c>
      <c r="D12" s="187">
        <f t="shared" si="5"/>
        <v>898</v>
      </c>
      <c r="E12" s="187">
        <f t="shared" si="5"/>
        <v>-641</v>
      </c>
      <c r="F12" s="187">
        <f t="shared" si="5"/>
        <v>13606</v>
      </c>
      <c r="G12" s="187">
        <f t="shared" si="5"/>
        <v>28141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105385</v>
      </c>
      <c r="O12" s="190">
        <f>SUMIF(CF.data!$D$4:$D$43, $L12, CF.data!F$4:F$43)</f>
        <v>30869</v>
      </c>
      <c r="P12" s="190">
        <f>SUMIF(CF.data!$D$4:$D$43, $L12, CF.data!G$4:G$43)</f>
        <v>-6648</v>
      </c>
      <c r="Q12" s="190">
        <f>SUMIF(CF.data!$D$4:$D$43, $L12, CF.data!H$4:H$43)</f>
        <v>-60180</v>
      </c>
      <c r="R12" s="190">
        <f>SUMIF(CF.data!$D$4:$D$43, $L12, CF.data!I$4:I$43)</f>
        <v>1838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-6067</v>
      </c>
      <c r="D13" s="123">
        <f>SUMIF(PL.data!$D$3:$D$25, FSA!$A13, PL.data!F$3:F$25)</f>
        <v>-315</v>
      </c>
      <c r="E13" s="123">
        <f>SUMIF(PL.data!$D$3:$D$25, FSA!$A13, PL.data!G$3:G$25)</f>
        <v>-408</v>
      </c>
      <c r="F13" s="123">
        <f>SUMIF(PL.data!$D$3:$D$25, FSA!$A13, PL.data!H$3:H$25)</f>
        <v>-140</v>
      </c>
      <c r="G13" s="123">
        <f>SUMIF(PL.data!$D$3:$D$25, FSA!$A13, PL.data!I$3:I$25)</f>
        <v>-201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126233</v>
      </c>
      <c r="O13" s="187">
        <f t="shared" si="6"/>
        <v>23773</v>
      </c>
      <c r="P13" s="187">
        <f t="shared" si="6"/>
        <v>-8781</v>
      </c>
      <c r="Q13" s="187">
        <f t="shared" si="6"/>
        <v>-52356</v>
      </c>
      <c r="R13" s="187">
        <f t="shared" si="6"/>
        <v>29207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-590</v>
      </c>
      <c r="G14" s="123">
        <f>-SUMIF(PL.data!$D$3:$D$25, FSA!$A14, PL.data!I$3:I$25)</f>
        <v>-2390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-9</v>
      </c>
      <c r="O14" s="190">
        <f>SUMIF(CF.data!$D$4:$D$43, $L14, CF.data!F$4:F$43)</f>
        <v>-236</v>
      </c>
      <c r="P14" s="190">
        <f>SUMIF(CF.data!$D$4:$D$43, $L14, CF.data!G$4:G$43)</f>
        <v>100</v>
      </c>
      <c r="Q14" s="190">
        <f>SUMIF(CF.data!$D$4:$D$43, $L14, CF.data!H$4:H$43)</f>
        <v>-6814</v>
      </c>
      <c r="R14" s="190">
        <f>SUMIF(CF.data!$D$4:$D$43, $L14, CF.data!I$4:I$43)</f>
        <v>-14030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919</v>
      </c>
      <c r="D15" s="123">
        <f t="shared" si="7"/>
        <v>1273</v>
      </c>
      <c r="E15" s="123">
        <f t="shared" si="7"/>
        <v>1586</v>
      </c>
      <c r="F15" s="123">
        <f t="shared" si="7"/>
        <v>1019</v>
      </c>
      <c r="G15" s="123">
        <f t="shared" si="7"/>
        <v>1001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126224</v>
      </c>
      <c r="O15" s="187">
        <f t="shared" si="8"/>
        <v>23537</v>
      </c>
      <c r="P15" s="187">
        <f t="shared" si="8"/>
        <v>-8681</v>
      </c>
      <c r="Q15" s="187">
        <f t="shared" si="8"/>
        <v>-59170</v>
      </c>
      <c r="R15" s="187">
        <f t="shared" si="8"/>
        <v>15177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25006</v>
      </c>
      <c r="D16" s="175">
        <f>SUMIF(PL.data!$D$3:$D$25, FSA!$A16, PL.data!F$3:F$25)</f>
        <v>1856</v>
      </c>
      <c r="E16" s="175">
        <f>SUMIF(PL.data!$D$3:$D$25, FSA!$A16, PL.data!G$3:G$25)</f>
        <v>537</v>
      </c>
      <c r="F16" s="175">
        <f>SUMIF(PL.data!$D$3:$D$25, FSA!$A16, PL.data!H$3:H$25)</f>
        <v>13895</v>
      </c>
      <c r="G16" s="175">
        <f>SUMIF(PL.data!$D$3:$D$25, FSA!$A16, PL.data!I$3:I$25)</f>
        <v>26551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888</v>
      </c>
      <c r="O16" s="190">
        <f>SUMIF(CF.data!$D$4:$D$43, $L16, CF.data!F$4:F$43)</f>
        <v>765</v>
      </c>
      <c r="P16" s="190">
        <f>SUMIF(CF.data!$D$4:$D$43, $L16, CF.data!G$4:G$43)</f>
        <v>1373</v>
      </c>
      <c r="Q16" s="190">
        <f>SUMIF(CF.data!$D$4:$D$43, $L16, CF.data!H$4:H$43)</f>
        <v>1757</v>
      </c>
      <c r="R16" s="190">
        <f>SUMIF(CF.data!$D$4:$D$43, $L16, CF.data!I$4:I$43)</f>
        <v>212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-11844</v>
      </c>
      <c r="D17" s="123">
        <f>-SUMIF(PL.data!$D$3:$D$25, FSA!$A17, PL.data!F$3:F$25)</f>
        <v>-1786</v>
      </c>
      <c r="E17" s="123">
        <f>-SUMIF(PL.data!$D$3:$D$25, FSA!$A17, PL.data!G$3:G$25)</f>
        <v>0</v>
      </c>
      <c r="F17" s="123">
        <f>-SUMIF(PL.data!$D$3:$D$25, FSA!$A17, PL.data!H$3:H$25)</f>
        <v>-825</v>
      </c>
      <c r="G17" s="123">
        <f>-SUMIF(PL.data!$D$3:$D$25, FSA!$A17, PL.data!I$3:I$25)</f>
        <v>-5353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-8400</v>
      </c>
      <c r="O17" s="190">
        <f>SUMIF(CF.data!$D$4:$D$43, $L17, CF.data!F$4:F$43)</f>
        <v>-10500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13162</v>
      </c>
      <c r="D18" s="187">
        <f t="shared" si="9"/>
        <v>70</v>
      </c>
      <c r="E18" s="187">
        <f t="shared" si="9"/>
        <v>537</v>
      </c>
      <c r="F18" s="187">
        <f t="shared" si="9"/>
        <v>13070</v>
      </c>
      <c r="G18" s="187">
        <f t="shared" si="9"/>
        <v>21198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118712</v>
      </c>
      <c r="O18" s="194">
        <f t="shared" si="10"/>
        <v>13802</v>
      </c>
      <c r="P18" s="194">
        <f t="shared" si="10"/>
        <v>-7308</v>
      </c>
      <c r="Q18" s="194">
        <f t="shared" si="10"/>
        <v>-57413</v>
      </c>
      <c r="R18" s="194">
        <f t="shared" si="10"/>
        <v>15389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-13000</v>
      </c>
      <c r="P20" s="190">
        <f>SUMIF(CF.data!$D$4:$D$43, $L20, CF.data!G$4:G$43)</f>
        <v>-10000</v>
      </c>
      <c r="Q20" s="190">
        <f>SUMIF(CF.data!$D$4:$D$43, $L20, CF.data!H$4:H$43)</f>
        <v>-262600</v>
      </c>
      <c r="R20" s="190">
        <f>SUMIF(CF.data!$D$4:$D$43, $L20, CF.data!I$4:I$43)</f>
        <v>-70000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1670</v>
      </c>
      <c r="D21" s="196">
        <f>SUMIF(CF.data!$D$4:$D$43, FSA!$A21, CF.data!F$4:F$43)</f>
        <v>1695</v>
      </c>
      <c r="E21" s="196">
        <f>SUMIF(CF.data!$D$4:$D$43, FSA!$A21, CF.data!G$4:G$43)</f>
        <v>1717</v>
      </c>
      <c r="F21" s="196">
        <f>SUMIF(CF.data!$D$4:$D$43, FSA!$A21, CF.data!H$4:H$43)</f>
        <v>1592</v>
      </c>
      <c r="G21" s="196">
        <f>SUMIF(CF.data!$D$4:$D$43, FSA!$A21, CF.data!I$4:I$43)</f>
        <v>1769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118712</v>
      </c>
      <c r="O21" s="198">
        <f t="shared" si="11"/>
        <v>802</v>
      </c>
      <c r="P21" s="198">
        <f t="shared" si="11"/>
        <v>-17308</v>
      </c>
      <c r="Q21" s="198">
        <f t="shared" si="11"/>
        <v>-320013</v>
      </c>
      <c r="R21" s="198">
        <f t="shared" si="11"/>
        <v>-54611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-110030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20000</v>
      </c>
      <c r="R22" s="190">
        <f>SUMIF(CF.data!$D$4:$D$43, $L22, CF.data!I$4:I$43)</f>
        <v>57657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305965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8682</v>
      </c>
      <c r="O24" s="199">
        <f t="shared" si="12"/>
        <v>802</v>
      </c>
      <c r="P24" s="199">
        <f t="shared" si="12"/>
        <v>-17308</v>
      </c>
      <c r="Q24" s="199">
        <f t="shared" si="12"/>
        <v>5952</v>
      </c>
      <c r="R24" s="199">
        <f t="shared" si="12"/>
        <v>3046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31824</v>
      </c>
      <c r="D25" s="196">
        <f t="shared" si="13"/>
        <v>2593</v>
      </c>
      <c r="E25" s="196">
        <f t="shared" si="13"/>
        <v>1076</v>
      </c>
      <c r="F25" s="196">
        <f t="shared" si="13"/>
        <v>15198</v>
      </c>
      <c r="G25" s="196">
        <f t="shared" si="13"/>
        <v>29910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2</v>
      </c>
      <c r="P25" s="200">
        <f>P24-CF.data!G40</f>
        <v>-1</v>
      </c>
      <c r="Q25" s="200">
        <f>Q24-CF.data!H40</f>
        <v>0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31824</v>
      </c>
      <c r="D26" s="196">
        <f t="shared" si="14"/>
        <v>2593</v>
      </c>
      <c r="E26" s="196">
        <f t="shared" si="14"/>
        <v>1076</v>
      </c>
      <c r="F26" s="196">
        <f t="shared" si="14"/>
        <v>15198</v>
      </c>
      <c r="G26" s="196">
        <f t="shared" si="14"/>
        <v>29910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17364</v>
      </c>
      <c r="D29" s="202">
        <f>SUMIF(BS.data!$D$5:$D$116,FSA!$A29,BS.data!F$5:F$116)</f>
        <v>31164</v>
      </c>
      <c r="E29" s="202">
        <f>SUMIF(BS.data!$D$5:$D$116,FSA!$A29,BS.data!G$5:G$116)</f>
        <v>23857</v>
      </c>
      <c r="F29" s="202">
        <f>SUMIF(BS.data!$D$5:$D$116,FSA!$A29,BS.data!H$5:H$116)</f>
        <v>6809</v>
      </c>
      <c r="G29" s="202">
        <f>SUMIF(BS.data!$D$5:$D$116,FSA!$A29,BS.data!I$5:I$116)</f>
        <v>9856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43226</v>
      </c>
      <c r="D30" s="202">
        <f>SUMIF(BS.data!$D$5:$D$116,FSA!$A30,BS.data!F$5:F$116)</f>
        <v>9309</v>
      </c>
      <c r="E30" s="202">
        <f>SUMIF(BS.data!$D$5:$D$116,FSA!$A30,BS.data!G$5:G$116)</f>
        <v>3127</v>
      </c>
      <c r="F30" s="202">
        <f>SUMIF(BS.data!$D$5:$D$116,FSA!$A30,BS.data!H$5:H$116)</f>
        <v>94321</v>
      </c>
      <c r="G30" s="202">
        <f>SUMIF(BS.data!$D$5:$D$116,FSA!$A30,BS.data!I$5:I$116)</f>
        <v>143100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-0.82058687790746809</v>
      </c>
      <c r="P30" s="204">
        <f t="shared" si="17"/>
        <v>-0.8994251485435486</v>
      </c>
      <c r="Q30" s="204">
        <f t="shared" si="17"/>
        <v>41.774495677233432</v>
      </c>
      <c r="R30" s="204">
        <f t="shared" si="17"/>
        <v>0.18957908743325858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95898</v>
      </c>
      <c r="D31" s="202">
        <f>SUMIF(BS.data!$D$5:$D$116,FSA!$A31,BS.data!F$5:F$116)</f>
        <v>19473</v>
      </c>
      <c r="E31" s="202">
        <f>SUMIF(BS.data!$D$5:$D$116,FSA!$A31,BS.data!G$5:G$116)</f>
        <v>18961</v>
      </c>
      <c r="F31" s="202">
        <f>SUMIF(BS.data!$D$5:$D$116,FSA!$A31,BS.data!H$5:H$116)</f>
        <v>21366</v>
      </c>
      <c r="G31" s="202">
        <f>SUMIF(BS.data!$D$5:$D$116,FSA!$A31,BS.data!I$5:I$116)</f>
        <v>18961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7.5904551629698808E-2</v>
      </c>
      <c r="O31" s="205">
        <f t="shared" si="18"/>
        <v>7.4597845514709438E-2</v>
      </c>
      <c r="P31" s="205">
        <f t="shared" si="18"/>
        <v>0.30091258405379445</v>
      </c>
      <c r="Q31" s="205">
        <f t="shared" si="18"/>
        <v>3.2892040446233568E-2</v>
      </c>
      <c r="R31" s="205">
        <f t="shared" si="18"/>
        <v>0.11450376275194155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92</v>
      </c>
      <c r="D32" s="202">
        <f>SUMIF(BS.data!$D$5:$D$116,FSA!$A32,BS.data!F$5:F$116)</f>
        <v>111</v>
      </c>
      <c r="E32" s="202">
        <f>SUMIF(BS.data!$D$5:$D$116,FSA!$A32,BS.data!G$5:G$116)</f>
        <v>109</v>
      </c>
      <c r="F32" s="202">
        <f>SUMIF(BS.data!$D$5:$D$116,FSA!$A32,BS.data!H$5:H$116)</f>
        <v>1168</v>
      </c>
      <c r="G32" s="202">
        <f>SUMIF(BS.data!$D$5:$D$116,FSA!$A32,BS.data!I$5:I$116)</f>
        <v>587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6.8953712350523375E-2</v>
      </c>
      <c r="O32" s="206">
        <f t="shared" si="19"/>
        <v>3.1314912323076177E-2</v>
      </c>
      <c r="P32" s="206">
        <f t="shared" si="19"/>
        <v>0.12920268972142171</v>
      </c>
      <c r="Q32" s="206">
        <f t="shared" si="19"/>
        <v>4.266392683296559E-2</v>
      </c>
      <c r="R32" s="206">
        <f t="shared" si="19"/>
        <v>7.0582571697592258E-2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17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4.5171788432746079E-2</v>
      </c>
      <c r="O33" s="205">
        <f t="shared" si="20"/>
        <v>-8.5696343171827449E-2</v>
      </c>
      <c r="P33" s="205">
        <f t="shared" si="20"/>
        <v>-0.25612391930835737</v>
      </c>
      <c r="Q33" s="205">
        <f t="shared" si="20"/>
        <v>2.1963584915194286E-2</v>
      </c>
      <c r="R33" s="205">
        <f t="shared" si="20"/>
        <v>6.4586238876342447E-2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12821</v>
      </c>
      <c r="D34" s="202">
        <f>SUMIF(BS.data!$D$5:$D$116,FSA!$A34,BS.data!F$5:F$116)</f>
        <v>10067</v>
      </c>
      <c r="E34" s="202">
        <f>SUMIF(BS.data!$D$5:$D$116,FSA!$A34,BS.data!G$5:G$116)</f>
        <v>10337</v>
      </c>
      <c r="F34" s="202">
        <f>SUMIF(BS.data!$D$5:$D$116,FSA!$A34,BS.data!H$5:H$116)</f>
        <v>4824</v>
      </c>
      <c r="G34" s="202">
        <f>SUMIF(BS.data!$D$5:$D$116,FSA!$A34,BS.data!I$5:I$116)</f>
        <v>39446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2.2727968504129854E-2</v>
      </c>
      <c r="P34" s="207">
        <f t="shared" si="21"/>
        <v>7.4812446450588264E-3</v>
      </c>
      <c r="Q34" s="207">
        <f t="shared" si="21"/>
        <v>5.9622548313404265E-2</v>
      </c>
      <c r="R34" s="207">
        <f t="shared" si="21"/>
        <v>6.409484114153087E-2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21402</v>
      </c>
      <c r="D35" s="202">
        <f>SUMIF(BS.data!$D$5:$D$116,FSA!$A35,BS.data!F$5:F$116)</f>
        <v>24143</v>
      </c>
      <c r="E35" s="202">
        <f>SUMIF(BS.data!$D$5:$D$116,FSA!$A35,BS.data!G$5:G$116)</f>
        <v>26512</v>
      </c>
      <c r="F35" s="202">
        <f>SUMIF(BS.data!$D$5:$D$116,FSA!$A35,BS.data!H$5:H$116)</f>
        <v>313036</v>
      </c>
      <c r="G35" s="202">
        <f>SUMIF(BS.data!$D$5:$D$116,FSA!$A35,BS.data!I$5:I$116)</f>
        <v>359312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115.78712984879958</v>
      </c>
      <c r="P35" s="131">
        <f t="shared" si="22"/>
        <v>272.52281460134486</v>
      </c>
      <c r="Q35" s="131">
        <f t="shared" si="22"/>
        <v>49.924093131888185</v>
      </c>
      <c r="R35" s="131">
        <f t="shared" si="22"/>
        <v>102.2499404142449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7896</v>
      </c>
      <c r="D36" s="202">
        <f>SUMIF(BS.data!$D$5:$D$116,FSA!$A36,BS.data!F$5:F$116)</f>
        <v>5106</v>
      </c>
      <c r="E36" s="202">
        <f>SUMIF(BS.data!$D$5:$D$116,FSA!$A36,BS.data!G$5:G$116)</f>
        <v>2618</v>
      </c>
      <c r="F36" s="202">
        <f>SUMIF(BS.data!$D$5:$D$116,FSA!$A36,BS.data!H$5:H$116)</f>
        <v>11619</v>
      </c>
      <c r="G36" s="202">
        <f>SUMIF(BS.data!$D$5:$D$116,FSA!$A36,BS.data!I$5:I$116)</f>
        <v>16012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274.77530765918016</v>
      </c>
      <c r="P36" s="131">
        <f t="shared" si="23"/>
        <v>1204.7758502232909</v>
      </c>
      <c r="Q36" s="131">
        <f t="shared" si="23"/>
        <v>21.3628018426224</v>
      </c>
      <c r="R36" s="131">
        <f t="shared" si="23"/>
        <v>19.613410990920404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4798</v>
      </c>
      <c r="D37" s="202">
        <f>SUMIF(BS.data!$D$5:$D$116,FSA!$A37,BS.data!F$5:F$116)</f>
        <v>3140</v>
      </c>
      <c r="E37" s="202">
        <f>SUMIF(BS.data!$D$5:$D$116,FSA!$A37,BS.data!G$5:G$116)</f>
        <v>1541</v>
      </c>
      <c r="F37" s="202">
        <f>SUMIF(BS.data!$D$5:$D$116,FSA!$A37,BS.data!H$5:H$116)</f>
        <v>1502</v>
      </c>
      <c r="G37" s="202">
        <f>SUMIF(BS.data!$D$5:$D$116,FSA!$A37,BS.data!I$5:I$116)</f>
        <v>1464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31.900048285852247</v>
      </c>
      <c r="P37" s="131">
        <f t="shared" si="24"/>
        <v>85.450875987633125</v>
      </c>
      <c r="Q37" s="131">
        <f t="shared" si="24"/>
        <v>15.490640302575549</v>
      </c>
      <c r="R37" s="131">
        <f t="shared" si="24"/>
        <v>50.314354661187465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203497</v>
      </c>
      <c r="D38" s="208">
        <f t="shared" si="25"/>
        <v>102513</v>
      </c>
      <c r="E38" s="208">
        <f t="shared" si="25"/>
        <v>87062</v>
      </c>
      <c r="F38" s="208">
        <f t="shared" si="25"/>
        <v>454645</v>
      </c>
      <c r="G38" s="208">
        <f t="shared" si="25"/>
        <v>588755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68433</v>
      </c>
      <c r="O38" s="209">
        <f t="shared" si="26"/>
        <v>26414</v>
      </c>
      <c r="P38" s="209">
        <f t="shared" si="26"/>
        <v>21157</v>
      </c>
      <c r="Q38" s="209">
        <f t="shared" si="26"/>
        <v>88024</v>
      </c>
      <c r="R38" s="209">
        <f t="shared" si="26"/>
        <v>85856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0.57271991691222646</v>
      </c>
      <c r="P39" s="133">
        <f t="shared" si="27"/>
        <v>2.8560878962536025</v>
      </c>
      <c r="Q39" s="133">
        <f t="shared" si="27"/>
        <v>0.15324681522404315</v>
      </c>
      <c r="R39" s="133">
        <f t="shared" si="27"/>
        <v>0.20516378413201844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11546</v>
      </c>
      <c r="D40" s="202">
        <f>SUMIF(BS.data!$D$5:$D$116,FSA!$A40,BS.data!F$5:F$116)</f>
        <v>1848</v>
      </c>
      <c r="E40" s="202">
        <f>SUMIF(BS.data!$D$5:$D$116,FSA!$A40,BS.data!G$5:G$116)</f>
        <v>878</v>
      </c>
      <c r="F40" s="202">
        <f>SUMIF(BS.data!$D$5:$D$116,FSA!$A40,BS.data!H$5:H$116)</f>
        <v>28364</v>
      </c>
      <c r="G40" s="202">
        <f>SUMIF(BS.data!$D$5:$D$116,FSA!$A40,BS.data!I$5:I$116)</f>
        <v>75087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12.737117366558991</v>
      </c>
      <c r="P40" s="210">
        <f t="shared" si="28"/>
        <v>2.1563956499223202</v>
      </c>
      <c r="Q40" s="210">
        <f t="shared" si="28"/>
        <v>50.042284189084782</v>
      </c>
      <c r="R40" s="210">
        <f t="shared" si="28"/>
        <v>30.672722666570156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968</v>
      </c>
      <c r="D41" s="202">
        <f>SUMIF(BS.data!$D$5:$D$116,FSA!$A41,BS.data!F$5:F$116)</f>
        <v>631</v>
      </c>
      <c r="E41" s="202">
        <f>SUMIF(BS.data!$D$5:$D$116,FSA!$A41,BS.data!G$5:G$116)</f>
        <v>139</v>
      </c>
      <c r="F41" s="202">
        <f>SUMIF(BS.data!$D$5:$D$116,FSA!$A41,BS.data!H$5:H$116)</f>
        <v>357</v>
      </c>
      <c r="G41" s="202">
        <f>SUMIF(BS.data!$D$5:$D$116,FSA!$A41,BS.data!I$5:I$116)</f>
        <v>1722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5.3892215568862277E-3</v>
      </c>
      <c r="O41" s="137">
        <f t="shared" si="29"/>
        <v>0.13923303834808259</v>
      </c>
      <c r="P41" s="137">
        <f t="shared" si="29"/>
        <v>-5.8241118229470007E-2</v>
      </c>
      <c r="Q41" s="137">
        <f t="shared" si="29"/>
        <v>4.2801507537688446</v>
      </c>
      <c r="R41" s="137">
        <f t="shared" si="29"/>
        <v>7.931034482758621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58269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0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1.9500484262025841E-5</v>
      </c>
      <c r="O42" s="138">
        <f t="shared" si="30"/>
        <v>2.8501038597169219E-3</v>
      </c>
      <c r="P42" s="138">
        <f t="shared" si="30"/>
        <v>-1.2007684918347743E-2</v>
      </c>
      <c r="Q42" s="138">
        <f t="shared" si="30"/>
        <v>1.9128306187644922E-2</v>
      </c>
      <c r="R42" s="138">
        <f t="shared" si="30"/>
        <v>3.3108441354637898E-2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23</v>
      </c>
      <c r="F43" s="202">
        <f>SUMIF(BS.data!$D$5:$D$116,FSA!$A43,BS.data!H$5:H$116)</f>
        <v>110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24134</v>
      </c>
      <c r="D44" s="202">
        <f>SUMIF(BS.data!$D$5:$D$116,FSA!$A44,BS.data!F$5:F$116)</f>
        <v>25451</v>
      </c>
      <c r="E44" s="202">
        <f>SUMIF(BS.data!$D$5:$D$116,FSA!$A44,BS.data!G$5:G$116)</f>
        <v>13968</v>
      </c>
      <c r="F44" s="202">
        <f>SUMIF(BS.data!$D$5:$D$116,FSA!$A44,BS.data!H$5:H$116)</f>
        <v>10971</v>
      </c>
      <c r="G44" s="202">
        <f>SUMIF(BS.data!$D$5:$D$116,FSA!$A44,BS.data!I$5:I$116)</f>
        <v>14437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16767</v>
      </c>
      <c r="D45" s="202">
        <f>SUMIF(BS.data!$D$5:$D$116,FSA!$A45,BS.data!F$5:F$116)</f>
        <v>3071</v>
      </c>
      <c r="E45" s="202">
        <f>SUMIF(BS.data!$D$5:$D$116,FSA!$A45,BS.data!G$5:G$116)</f>
        <v>5</v>
      </c>
      <c r="F45" s="202">
        <f>SUMIF(BS.data!$D$5:$D$116,FSA!$A45,BS.data!H$5:H$116)</f>
        <v>998</v>
      </c>
      <c r="G45" s="202">
        <f>SUMIF(BS.data!$D$5:$D$116,FSA!$A45,BS.data!I$5:I$116)</f>
        <v>8282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5.8194807751807159E-2</v>
      </c>
      <c r="R45" s="136">
        <f t="shared" si="31"/>
        <v>0.18868525083278867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20000</v>
      </c>
      <c r="G46" s="202">
        <f>SUMIF(BS.data!$D$5:$D$116,FSA!$A46,BS.data!I$5:I$116)</f>
        <v>77657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0.82206941012141399</v>
      </c>
      <c r="O46" s="137">
        <f t="shared" si="32"/>
        <v>2.3067320409019065</v>
      </c>
      <c r="P46" s="137">
        <f t="shared" si="32"/>
        <v>4.7990408312795578</v>
      </c>
      <c r="Q46" s="137">
        <f t="shared" si="32"/>
        <v>6.1530703755565694</v>
      </c>
      <c r="R46" s="137">
        <f t="shared" si="32"/>
        <v>2.3228207805401135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2759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1.4974996710093433</v>
      </c>
      <c r="R47" s="211">
        <f t="shared" si="33"/>
        <v>2.5963557338682715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22759</v>
      </c>
      <c r="G48" s="208">
        <f t="shared" si="34"/>
        <v>77657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1.4974996710093433</v>
      </c>
      <c r="R48" s="174">
        <f t="shared" si="35"/>
        <v>2.5963557338682715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111684</v>
      </c>
      <c r="D49" s="208">
        <f t="shared" si="36"/>
        <v>31001</v>
      </c>
      <c r="E49" s="208">
        <f t="shared" si="36"/>
        <v>15013</v>
      </c>
      <c r="F49" s="208">
        <f t="shared" si="36"/>
        <v>63559</v>
      </c>
      <c r="G49" s="208">
        <f t="shared" si="36"/>
        <v>177185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>
        <f t="shared" si="37"/>
        <v>0.34377608858034187</v>
      </c>
      <c r="R49" s="136">
        <f t="shared" si="37"/>
        <v>0.35243442316854889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>
        <f t="shared" si="38"/>
        <v>-2.3004525682147721</v>
      </c>
      <c r="R50" s="136">
        <f t="shared" si="38"/>
        <v>0.37610260504526316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70868</v>
      </c>
      <c r="D51" s="202">
        <f>SUMIF(BS.data!$D$5:$D$116,FSA!$A51,BS.data!F$5:F$116)</f>
        <v>70868</v>
      </c>
      <c r="E51" s="202">
        <f>SUMIF(BS.data!$D$5:$D$116,FSA!$A51,BS.data!G$5:G$116)</f>
        <v>70868</v>
      </c>
      <c r="F51" s="202">
        <f>SUMIF(BS.data!$D$5:$D$116,FSA!$A51,BS.data!H$5:H$116)</f>
        <v>376833</v>
      </c>
      <c r="G51" s="202">
        <f>SUMIF(BS.data!$D$5:$D$116,FSA!$A51,BS.data!I$5:I$116)</f>
        <v>378258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>
        <f t="shared" si="39"/>
        <v>-2.5998506085504633</v>
      </c>
      <c r="R51" s="136">
        <f t="shared" si="39"/>
        <v>0.19543634186229186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20944</v>
      </c>
      <c r="D52" s="202">
        <f>SUMIF(BS.data!$D$5:$D$116,FSA!$A52,BS.data!F$5:F$116)</f>
        <v>643</v>
      </c>
      <c r="E52" s="202">
        <f>SUMIF(BS.data!$D$5:$D$116,FSA!$A52,BS.data!G$5:G$116)</f>
        <v>1180</v>
      </c>
      <c r="F52" s="202">
        <f>SUMIF(BS.data!$D$5:$D$116,FSA!$A52,BS.data!H$5:H$116)</f>
        <v>14250</v>
      </c>
      <c r="G52" s="202">
        <f>SUMIF(BS.data!$D$5:$D$116,FSA!$A52,BS.data!I$5:I$116)</f>
        <v>33311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>
        <f t="shared" si="40"/>
        <v>-2.5226503800694231</v>
      </c>
      <c r="R52" s="136">
        <f t="shared" si="40"/>
        <v>0.19816629537581931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5.4994418159587478E-2</v>
      </c>
      <c r="R53" s="172">
        <f t="shared" si="41"/>
        <v>0.15873440904612593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91812</v>
      </c>
      <c r="D54" s="212">
        <f t="shared" si="42"/>
        <v>71511</v>
      </c>
      <c r="E54" s="212">
        <f t="shared" si="42"/>
        <v>72048</v>
      </c>
      <c r="F54" s="212">
        <f t="shared" si="42"/>
        <v>391083</v>
      </c>
      <c r="G54" s="212">
        <f t="shared" si="42"/>
        <v>411569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203496</v>
      </c>
      <c r="D55" s="208">
        <f t="shared" si="43"/>
        <v>102512</v>
      </c>
      <c r="E55" s="208">
        <f t="shared" si="43"/>
        <v>87061</v>
      </c>
      <c r="F55" s="208">
        <f t="shared" si="43"/>
        <v>454642</v>
      </c>
      <c r="G55" s="208">
        <f t="shared" si="43"/>
        <v>588754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-0.1891256044961443</v>
      </c>
      <c r="O55" s="137">
        <f t="shared" si="44"/>
        <v>-0.43579309476863698</v>
      </c>
      <c r="P55" s="137">
        <f t="shared" si="44"/>
        <v>-0.3311264712413946</v>
      </c>
      <c r="Q55" s="137">
        <f t="shared" si="44"/>
        <v>4.0784181363035465E-2</v>
      </c>
      <c r="R55" s="137">
        <f t="shared" si="44"/>
        <v>0.16473786898430154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1</v>
      </c>
      <c r="E56" s="191">
        <f t="shared" si="45"/>
        <v>1</v>
      </c>
      <c r="F56" s="191">
        <f t="shared" si="45"/>
        <v>3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-0.54562594268476616</v>
      </c>
      <c r="O56" s="211">
        <f t="shared" si="46"/>
        <v>-12.018511376783648</v>
      </c>
      <c r="P56" s="211">
        <f t="shared" si="46"/>
        <v>-22.171933085501859</v>
      </c>
      <c r="Q56" s="211">
        <f t="shared" si="46"/>
        <v>1.0494801947624688</v>
      </c>
      <c r="R56" s="211">
        <f t="shared" si="46"/>
        <v>2.266833834837847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-0.54562594268476616</v>
      </c>
      <c r="O57" s="211">
        <f t="shared" si="47"/>
        <v>-12.018511376783648</v>
      </c>
      <c r="P57" s="211">
        <f t="shared" si="47"/>
        <v>-22.171933085501859</v>
      </c>
      <c r="Q57" s="211">
        <f t="shared" si="47"/>
        <v>1.0494801947624688</v>
      </c>
      <c r="R57" s="211">
        <f t="shared" si="47"/>
        <v>2.266833834837847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-1.2006450126698918</v>
      </c>
      <c r="O58" s="136">
        <f t="shared" si="48"/>
        <v>0.2276986266204595</v>
      </c>
      <c r="P58" s="136">
        <f t="shared" si="48"/>
        <v>8.9407721004317389E-2</v>
      </c>
      <c r="Q58" s="136">
        <f t="shared" si="48"/>
        <v>0.49053291536050159</v>
      </c>
      <c r="R58" s="136">
        <f t="shared" si="48"/>
        <v>0.40366661258683501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-7.2698111034323887</v>
      </c>
      <c r="O59" s="136">
        <f t="shared" si="49"/>
        <v>-0.76283532280836863</v>
      </c>
      <c r="P59" s="136">
        <f t="shared" si="49"/>
        <v>0.36806807226390575</v>
      </c>
      <c r="Q59" s="136">
        <f t="shared" si="49"/>
        <v>-3.2825078369905958</v>
      </c>
      <c r="R59" s="136">
        <f t="shared" si="49"/>
        <v>0.43077535729561511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-7.2692927896797972</v>
      </c>
      <c r="O60" s="136">
        <f t="shared" si="50"/>
        <v>-0.75526248235143112</v>
      </c>
      <c r="P60" s="136">
        <f t="shared" si="50"/>
        <v>0.36387643039778683</v>
      </c>
      <c r="Q60" s="136">
        <f t="shared" si="50"/>
        <v>-3.7097178683385579</v>
      </c>
      <c r="R60" s="136">
        <f t="shared" si="50"/>
        <v>0.22384625595492691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-6.8366735775167014</v>
      </c>
      <c r="O61" s="136">
        <f t="shared" si="51"/>
        <v>-0.4428828135027596</v>
      </c>
      <c r="P61" s="136">
        <f t="shared" si="51"/>
        <v>0.30632518757597349</v>
      </c>
      <c r="Q61" s="136">
        <f t="shared" si="51"/>
        <v>-3.5995611285266458</v>
      </c>
      <c r="R61" s="136">
        <f t="shared" si="51"/>
        <v>0.22697305349478622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>
        <f t="shared" si="52"/>
        <v>23.061016949152542</v>
      </c>
      <c r="R64" s="211">
        <f t="shared" si="52"/>
        <v>11.774476987447699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>
        <f t="shared" si="53"/>
        <v>25.759322033898304</v>
      </c>
      <c r="R65" s="216">
        <f t="shared" si="53"/>
        <v>12.514644351464435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110.15183246073299</v>
      </c>
      <c r="O66" s="140" t="e">
        <f t="shared" si="54"/>
        <v>#DIV/0!</v>
      </c>
      <c r="P66" s="140" t="e">
        <f t="shared" si="54"/>
        <v>#DIV/0!</v>
      </c>
      <c r="Q66" s="140">
        <f t="shared" si="54"/>
        <v>14.261016949152543</v>
      </c>
      <c r="R66" s="140">
        <f t="shared" si="54"/>
        <v>19.077278731836195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>
        <f t="shared" si="55"/>
        <v>-87.738983050847452</v>
      </c>
      <c r="R67" s="211">
        <f t="shared" si="55"/>
        <v>20.291281373844122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10026</v>
      </c>
      <c r="O74" s="218">
        <f t="shared" si="56"/>
        <v>4321</v>
      </c>
      <c r="P74" s="218">
        <f t="shared" si="56"/>
        <v>1969</v>
      </c>
      <c r="Q74" s="218">
        <f t="shared" si="56"/>
        <v>-2178</v>
      </c>
      <c r="R74" s="218">
        <f t="shared" si="56"/>
        <v>21971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132086.94056862296</v>
      </c>
      <c r="O75" s="219">
        <f t="shared" si="57"/>
        <v>57923.924882629108</v>
      </c>
      <c r="P75" s="219">
        <f t="shared" si="57"/>
        <v>6543.4285714285706</v>
      </c>
      <c r="Q75" s="219">
        <f t="shared" si="57"/>
        <v>-66216.62780575233</v>
      </c>
      <c r="R75" s="219">
        <f t="shared" si="57"/>
        <v>191880.15722764932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0.71380452158026952</v>
      </c>
      <c r="O76" s="138">
        <f t="shared" si="58"/>
        <v>0.30046948356807512</v>
      </c>
      <c r="P76" s="138">
        <f t="shared" si="58"/>
        <v>0.21428571428571438</v>
      </c>
      <c r="Q76" s="138">
        <f t="shared" si="58"/>
        <v>1.1858837586412905</v>
      </c>
      <c r="R76" s="138">
        <f t="shared" si="58"/>
        <v>0.54719508676476647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25006</v>
      </c>
      <c r="F4" s="264">
        <v>1856</v>
      </c>
      <c r="G4" s="264">
        <v>537</v>
      </c>
      <c r="H4" s="264">
        <v>13895</v>
      </c>
      <c r="I4" s="264">
        <v>26551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1670</v>
      </c>
      <c r="F6" s="264">
        <v>1695</v>
      </c>
      <c r="G6" s="264">
        <v>1717</v>
      </c>
      <c r="H6" s="264">
        <v>1592</v>
      </c>
      <c r="I6" s="264">
        <v>1769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864</v>
      </c>
      <c r="F7" s="264">
        <v>-153</v>
      </c>
      <c r="G7" s="264">
        <v>-289</v>
      </c>
      <c r="H7" s="264">
        <v>-6553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-1274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-888</v>
      </c>
      <c r="F9" s="264">
        <v>0</v>
      </c>
      <c r="G9" s="264">
        <v>-1685</v>
      </c>
      <c r="H9" s="264">
        <v>-1109</v>
      </c>
      <c r="I9" s="264">
        <v>-1002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0</v>
      </c>
      <c r="G10" s="264">
        <v>0</v>
      </c>
      <c r="H10" s="264">
        <v>590</v>
      </c>
      <c r="I10" s="264">
        <v>2390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26651</v>
      </c>
      <c r="F12" s="301">
        <v>2125</v>
      </c>
      <c r="G12" s="301">
        <v>279</v>
      </c>
      <c r="H12" s="301">
        <v>8414</v>
      </c>
      <c r="I12" s="301">
        <v>29708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77320</v>
      </c>
      <c r="F13" s="264">
        <v>34184</v>
      </c>
      <c r="G13" s="264">
        <v>6197</v>
      </c>
      <c r="H13" s="264">
        <v>-81192</v>
      </c>
      <c r="I13" s="264">
        <v>-46243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251651</v>
      </c>
      <c r="F14" s="264">
        <v>67793</v>
      </c>
      <c r="G14" s="264">
        <v>512</v>
      </c>
      <c r="H14" s="264">
        <v>-2405</v>
      </c>
      <c r="I14" s="264">
        <v>2405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-220700</v>
      </c>
      <c r="F15" s="264">
        <v>-71149</v>
      </c>
      <c r="G15" s="264">
        <v>-13287</v>
      </c>
      <c r="H15" s="264">
        <v>23548</v>
      </c>
      <c r="I15" s="264">
        <v>46569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268</v>
      </c>
      <c r="F16" s="264">
        <v>41</v>
      </c>
      <c r="G16" s="264">
        <v>-70</v>
      </c>
      <c r="H16" s="264">
        <v>-131</v>
      </c>
      <c r="I16" s="264">
        <v>-806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-191</v>
      </c>
      <c r="F18" s="264">
        <v>0</v>
      </c>
      <c r="G18" s="264">
        <v>0</v>
      </c>
      <c r="H18" s="264">
        <v>-590</v>
      </c>
      <c r="I18" s="264">
        <v>-1514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-5612</v>
      </c>
      <c r="F19" s="264">
        <v>-9221</v>
      </c>
      <c r="G19" s="264">
        <v>-2412</v>
      </c>
      <c r="H19" s="264">
        <v>0</v>
      </c>
      <c r="I19" s="264">
        <v>-825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-176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-2978</v>
      </c>
      <c r="F21" s="264">
        <v>0</v>
      </c>
      <c r="G21" s="264">
        <v>0</v>
      </c>
      <c r="H21" s="264">
        <v>0</v>
      </c>
      <c r="I21" s="264">
        <v>-87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126234</v>
      </c>
      <c r="F22" s="301">
        <v>23772</v>
      </c>
      <c r="G22" s="301">
        <v>-8781</v>
      </c>
      <c r="H22" s="301">
        <v>-52356</v>
      </c>
      <c r="I22" s="301">
        <v>29207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-9</v>
      </c>
      <c r="F24" s="264">
        <v>-236</v>
      </c>
      <c r="G24" s="264">
        <v>0</v>
      </c>
      <c r="H24" s="264">
        <v>-6905</v>
      </c>
      <c r="I24" s="264">
        <v>-14030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100</v>
      </c>
      <c r="H25" s="264">
        <v>91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-23000</v>
      </c>
      <c r="H26" s="264">
        <v>-59500</v>
      </c>
      <c r="I26" s="264">
        <v>-58000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13000</v>
      </c>
      <c r="H27" s="264">
        <v>82500</v>
      </c>
      <c r="I27" s="264">
        <v>23000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-13000</v>
      </c>
      <c r="G28" s="264">
        <v>0</v>
      </c>
      <c r="H28" s="264">
        <v>-285600</v>
      </c>
      <c r="I28" s="264">
        <v>-35000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888</v>
      </c>
      <c r="F30" s="264">
        <v>765</v>
      </c>
      <c r="G30" s="264">
        <v>1373</v>
      </c>
      <c r="H30" s="264">
        <v>1757</v>
      </c>
      <c r="I30" s="264">
        <v>212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879</v>
      </c>
      <c r="F31" s="301">
        <v>-12472</v>
      </c>
      <c r="G31" s="301">
        <v>-8527</v>
      </c>
      <c r="H31" s="301">
        <v>-267657</v>
      </c>
      <c r="I31" s="301">
        <v>-83817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305965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0</v>
      </c>
      <c r="H35" s="264">
        <v>20000</v>
      </c>
      <c r="I35" s="264">
        <v>128549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-110030</v>
      </c>
      <c r="F36" s="264">
        <v>0</v>
      </c>
      <c r="G36" s="264">
        <v>0</v>
      </c>
      <c r="H36" s="264">
        <v>0</v>
      </c>
      <c r="I36" s="264">
        <v>-70892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-8400</v>
      </c>
      <c r="F38" s="264">
        <v>-10500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-118430</v>
      </c>
      <c r="F39" s="301">
        <v>-10500</v>
      </c>
      <c r="G39" s="301">
        <v>0</v>
      </c>
      <c r="H39" s="301">
        <v>325965</v>
      </c>
      <c r="I39" s="301">
        <v>57657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8682</v>
      </c>
      <c r="F40" s="301">
        <v>800</v>
      </c>
      <c r="G40" s="301">
        <v>-17307</v>
      </c>
      <c r="H40" s="301">
        <v>5952</v>
      </c>
      <c r="I40" s="301">
        <v>3047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8682</v>
      </c>
      <c r="F41" s="301">
        <v>17364</v>
      </c>
      <c r="G41" s="301">
        <v>18164</v>
      </c>
      <c r="H41" s="301">
        <v>857</v>
      </c>
      <c r="I41" s="301">
        <v>6809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17364</v>
      </c>
      <c r="F43" s="301">
        <v>18164</v>
      </c>
      <c r="G43" s="301">
        <v>857</v>
      </c>
      <c r="H43" s="301">
        <v>6809</v>
      </c>
      <c r="I43" s="301">
        <v>9856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-0.92409544837030122</v>
      </c>
      <c r="D8" s="136">
        <f>FSA!D8/FSA!D$7</f>
        <v>-0.92540215448529062</v>
      </c>
      <c r="E8" s="136">
        <f>FSA!E8/FSA!E$7</f>
        <v>-0.6990874159462056</v>
      </c>
      <c r="F8" s="136">
        <f>FSA!F8/FSA!F$7</f>
        <v>-0.96710795955376638</v>
      </c>
      <c r="G8" s="136">
        <f>FSA!G8/FSA!G$7</f>
        <v>-0.88549623724805848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7.5904551629698808E-2</v>
      </c>
      <c r="D9" s="142">
        <f>FSA!D9/FSA!D$7</f>
        <v>7.4597845514709438E-2</v>
      </c>
      <c r="E9" s="142">
        <f>FSA!E9/FSA!E$7</f>
        <v>0.30091258405379445</v>
      </c>
      <c r="F9" s="142">
        <f>FSA!F9/FSA!F$7</f>
        <v>3.2892040446233568E-2</v>
      </c>
      <c r="G9" s="142">
        <f>FSA!G9/FSA!G$7</f>
        <v>0.11450376275194155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-1.0569262470018005E-2</v>
      </c>
      <c r="D10" s="136">
        <f>FSA!D10/FSA!D$7</f>
        <v>-6.3752958794261141E-2</v>
      </c>
      <c r="E10" s="136">
        <f>FSA!E10/FSA!E$7</f>
        <v>-0.37788184438040345</v>
      </c>
      <c r="F10" s="136">
        <f>FSA!F10/FSA!F$7</f>
        <v>5.3028133825155938E-3</v>
      </c>
      <c r="G10" s="136">
        <f>FSA!G10/FSA!G$7</f>
        <v>-4.8095733659934067E-2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6.5335289159680801E-2</v>
      </c>
      <c r="D12" s="142">
        <f>FSA!D12/FSA!D$7</f>
        <v>1.0844886720448288E-2</v>
      </c>
      <c r="E12" s="142">
        <f>FSA!E12/FSA!E$7</f>
        <v>-7.6969260326609029E-2</v>
      </c>
      <c r="F12" s="142">
        <f>FSA!F12/FSA!F$7</f>
        <v>3.8194853828749167E-2</v>
      </c>
      <c r="G12" s="142">
        <f>FSA!G12/FSA!G$7</f>
        <v>6.6408029092007492E-2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-1.3145493113078974E-2</v>
      </c>
      <c r="D13" s="136">
        <f>FSA!D13/FSA!D$7</f>
        <v>-3.8041640500458915E-3</v>
      </c>
      <c r="E13" s="136">
        <f>FSA!E13/FSA!E$7</f>
        <v>-4.8991354466858789E-2</v>
      </c>
      <c r="F13" s="136">
        <f>FSA!F13/FSA!F$7</f>
        <v>-3.930089325315951E-4</v>
      </c>
      <c r="G13" s="136">
        <f>FSA!G13/FSA!G$7</f>
        <v>-4.7432620900087077E-4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-1.6562519299545793E-3</v>
      </c>
      <c r="G14" s="136">
        <f>FSA!G14/FSA!G$7</f>
        <v>-5.6399982065277673E-3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1.9912161152001941E-3</v>
      </c>
      <c r="D15" s="136">
        <f>FSA!D15/FSA!D$7</f>
        <v>1.5373653446693397E-2</v>
      </c>
      <c r="E15" s="136">
        <f>FSA!E15/FSA!E$7</f>
        <v>0.19044188280499519</v>
      </c>
      <c r="F15" s="136">
        <f>FSA!F15/FSA!F$7</f>
        <v>2.8605435874978244E-3</v>
      </c>
      <c r="G15" s="136">
        <f>FSA!G15/FSA!G$7</f>
        <v>2.3621917174620481E-3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5.4181012161802017E-2</v>
      </c>
      <c r="D16" s="142">
        <f>FSA!D16/FSA!D$7</f>
        <v>2.2414376117095791E-2</v>
      </c>
      <c r="E16" s="142">
        <f>FSA!E16/FSA!E$7</f>
        <v>6.4481268011527371E-2</v>
      </c>
      <c r="F16" s="142">
        <f>FSA!F16/FSA!F$7</f>
        <v>3.9006136553760812E-2</v>
      </c>
      <c r="G16" s="142">
        <f>FSA!G16/FSA!G$7</f>
        <v>6.2655896393940896E-2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-2.5662637288826007E-2</v>
      </c>
      <c r="D17" s="136">
        <f>FSA!D17/FSA!D$7</f>
        <v>-2.1569006328196704E-2</v>
      </c>
      <c r="E17" s="136">
        <f>FSA!E17/FSA!E$7</f>
        <v>0</v>
      </c>
      <c r="F17" s="136">
        <f>FSA!F17/FSA!F$7</f>
        <v>-2.3159454952754711E-3</v>
      </c>
      <c r="G17" s="136">
        <f>FSA!G17/FSA!G$7</f>
        <v>-1.2632180083490853E-2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2.8518374872976014E-2</v>
      </c>
      <c r="D18" s="142">
        <f>FSA!D18/FSA!D$7</f>
        <v>8.4536978889908701E-4</v>
      </c>
      <c r="E18" s="142">
        <f>FSA!E18/FSA!E$7</f>
        <v>6.4481268011527371E-2</v>
      </c>
      <c r="F18" s="142">
        <f>FSA!F18/FSA!F$7</f>
        <v>3.6690191058485346E-2</v>
      </c>
      <c r="G18" s="142">
        <f>FSA!G18/FSA!G$7</f>
        <v>5.0023716310450043E-2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3.6184231908425726E-3</v>
      </c>
      <c r="D21" s="136">
        <f>FSA!D21/FSA!D$7</f>
        <v>2.0470025602627891E-2</v>
      </c>
      <c r="E21" s="136">
        <f>FSA!E21/FSA!E$7</f>
        <v>0.20617195004803074</v>
      </c>
      <c r="F21" s="136">
        <f>FSA!F21/FSA!F$7</f>
        <v>4.4690730042164246E-3</v>
      </c>
      <c r="G21" s="136">
        <f>FSA!G21/FSA!G$7</f>
        <v>4.1745426055847783E-3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6.8953712350523375E-2</v>
      </c>
      <c r="D25" s="136">
        <f>FSA!D25/FSA!D$7</f>
        <v>3.1314912323076177E-2</v>
      </c>
      <c r="E25" s="136">
        <f>FSA!E25/FSA!E$7</f>
        <v>0.12920268972142171</v>
      </c>
      <c r="F25" s="136">
        <f>FSA!F25/FSA!F$7</f>
        <v>4.266392683296559E-2</v>
      </c>
      <c r="G25" s="136">
        <f>FSA!G25/FSA!G$7</f>
        <v>7.0582571697592258E-2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6.8953712350523375E-2</v>
      </c>
      <c r="D26" s="136">
        <f>FSA!D26/FSA!D$7</f>
        <v>3.1314912323076177E-2</v>
      </c>
      <c r="E26" s="136">
        <f>FSA!E26/FSA!E$7</f>
        <v>0.12920268972142171</v>
      </c>
      <c r="F26" s="136">
        <f>FSA!F26/FSA!F$7</f>
        <v>4.266392683296559E-2</v>
      </c>
      <c r="G26" s="136">
        <f>FSA!G26/FSA!G$7</f>
        <v>7.0582571697592258E-2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8.5328039233993624E-2</v>
      </c>
      <c r="D29" s="136">
        <f>FSA!D29/FSA!D$38</f>
        <v>0.30400046823329724</v>
      </c>
      <c r="E29" s="136">
        <f>FSA!E29/FSA!E$38</f>
        <v>0.27402310996760931</v>
      </c>
      <c r="F29" s="136">
        <f>FSA!F29/FSA!F$38</f>
        <v>1.4976520142088882E-2</v>
      </c>
      <c r="G29" s="136">
        <f>FSA!G29/FSA!G$38</f>
        <v>1.674040984789938E-2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0.21241590785122139</v>
      </c>
      <c r="D30" s="136">
        <f>FSA!D30/FSA!D$38</f>
        <v>9.0807995083550377E-2</v>
      </c>
      <c r="E30" s="136">
        <f>FSA!E30/FSA!E$38</f>
        <v>3.5916932760561439E-2</v>
      </c>
      <c r="F30" s="136">
        <f>FSA!F30/FSA!F$38</f>
        <v>0.2074607660922258</v>
      </c>
      <c r="G30" s="136">
        <f>FSA!G30/FSA!G$38</f>
        <v>0.24305526067719171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0.47125019042049759</v>
      </c>
      <c r="D31" s="136">
        <f>FSA!D31/FSA!D$38</f>
        <v>0.18995639577419449</v>
      </c>
      <c r="E31" s="136">
        <f>FSA!E31/FSA!E$38</f>
        <v>0.21778732397601708</v>
      </c>
      <c r="F31" s="136">
        <f>FSA!F31/FSA!F$38</f>
        <v>4.6994908115122788E-2</v>
      </c>
      <c r="G31" s="136">
        <f>FSA!G31/FSA!G$38</f>
        <v>3.2205246664571849E-2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4.5209511688132993E-4</v>
      </c>
      <c r="D32" s="136">
        <f>FSA!D32/FSA!D$38</f>
        <v>1.0827894998683093E-3</v>
      </c>
      <c r="E32" s="136">
        <f>FSA!E32/FSA!E$38</f>
        <v>1.251981346626542E-3</v>
      </c>
      <c r="F32" s="136">
        <f>FSA!F32/FSA!F$38</f>
        <v>2.5690373808136017E-3</v>
      </c>
      <c r="G32" s="136">
        <f>FSA!G32/FSA!G$38</f>
        <v>9.9701913359546849E-4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2.887448938862515E-5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6.3003385799299247E-2</v>
      </c>
      <c r="D34" s="136">
        <f>FSA!D34/FSA!D$38</f>
        <v>9.8202179235804238E-2</v>
      </c>
      <c r="E34" s="136">
        <f>FSA!E34/FSA!E$38</f>
        <v>0.1187314787163171</v>
      </c>
      <c r="F34" s="136">
        <f>FSA!F34/FSA!F$38</f>
        <v>1.0610476305689055E-2</v>
      </c>
      <c r="G34" s="136">
        <f>FSA!G34/FSA!G$38</f>
        <v>6.6999006377865156E-2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0.10517108360319809</v>
      </c>
      <c r="D35" s="136">
        <f>FSA!D35/FSA!D$38</f>
        <v>0.23551159365153687</v>
      </c>
      <c r="E35" s="136">
        <f>FSA!E35/FSA!E$38</f>
        <v>0.30451861891525578</v>
      </c>
      <c r="F35" s="136">
        <f>FSA!F35/FSA!F$38</f>
        <v>0.68852841227771122</v>
      </c>
      <c r="G35" s="136">
        <f>FSA!G35/FSA!G$38</f>
        <v>0.61029120771798118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3.8801554814075885E-2</v>
      </c>
      <c r="D36" s="136">
        <f>FSA!D36/FSA!D$38</f>
        <v>4.9808316993942232E-2</v>
      </c>
      <c r="E36" s="136">
        <f>FSA!E36/FSA!E$38</f>
        <v>3.0070524453837497E-2</v>
      </c>
      <c r="F36" s="136">
        <f>FSA!F36/FSA!F$38</f>
        <v>2.5556203191501061E-2</v>
      </c>
      <c r="G36" s="136">
        <f>FSA!G36/FSA!G$38</f>
        <v>2.7196372005333289E-2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2.3577743160832838E-2</v>
      </c>
      <c r="D37" s="136">
        <f>FSA!D37/FSA!D$38</f>
        <v>3.0630261527806228E-2</v>
      </c>
      <c r="E37" s="136">
        <f>FSA!E37/FSA!E$38</f>
        <v>1.7700029863775241E-2</v>
      </c>
      <c r="F37" s="136">
        <f>FSA!F37/FSA!F$38</f>
        <v>3.3036764948476283E-3</v>
      </c>
      <c r="G37" s="136">
        <f>FSA!G37/FSA!G$38</f>
        <v>2.4866030861733657E-3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5.6738215984589377E-2</v>
      </c>
      <c r="D40" s="136">
        <f>FSA!D40/FSA!D$55</f>
        <v>1.8027157796160449E-2</v>
      </c>
      <c r="E40" s="136">
        <f>FSA!E40/FSA!E$55</f>
        <v>1.0084883013059808E-2</v>
      </c>
      <c r="F40" s="136">
        <f>FSA!F40/FSA!F$55</f>
        <v>6.2387548884616909E-2</v>
      </c>
      <c r="G40" s="136">
        <f>FSA!G40/FSA!G$55</f>
        <v>0.12753543924966965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4.7568502574989189E-3</v>
      </c>
      <c r="D41" s="136">
        <f>FSA!D41/FSA!D$55</f>
        <v>6.1553769314811923E-3</v>
      </c>
      <c r="E41" s="136">
        <f>FSA!E41/FSA!E$55</f>
        <v>1.5965817070789446E-3</v>
      </c>
      <c r="F41" s="136">
        <f>FSA!F41/FSA!F$55</f>
        <v>7.8523321646482283E-4</v>
      </c>
      <c r="G41" s="136">
        <f>FSA!G41/FSA!G$55</f>
        <v>2.9248208929366086E-3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0.28633978063450877</v>
      </c>
      <c r="D42" s="136">
        <f>FSA!D42/FSA!D$55</f>
        <v>0</v>
      </c>
      <c r="E42" s="136">
        <f>FSA!E42/FSA!E$55</f>
        <v>0</v>
      </c>
      <c r="F42" s="136">
        <f>FSA!F42/FSA!F$55</f>
        <v>0</v>
      </c>
      <c r="G42" s="136">
        <f>FSA!G42/FSA!G$55</f>
        <v>0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2.6418258462457359E-4</v>
      </c>
      <c r="F43" s="136">
        <f>FSA!F43/FSA!F$55</f>
        <v>2.4194861011521152E-4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0.11859692573809805</v>
      </c>
      <c r="D44" s="136">
        <f>FSA!D44/FSA!D$55</f>
        <v>0.24827337287341969</v>
      </c>
      <c r="E44" s="136">
        <f>FSA!E44/FSA!E$55</f>
        <v>0.16043923226243667</v>
      </c>
      <c r="F44" s="136">
        <f>FSA!F44/FSA!F$55</f>
        <v>2.4131074559763505E-2</v>
      </c>
      <c r="G44" s="136">
        <f>FSA!G44/FSA!G$55</f>
        <v>2.4521277137819871E-2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8.2394739945748321E-2</v>
      </c>
      <c r="D45" s="136">
        <f>FSA!D45/FSA!D$55</f>
        <v>2.9957468393944125E-2</v>
      </c>
      <c r="E45" s="136">
        <f>FSA!E45/FSA!E$55</f>
        <v>5.7430996657515995E-5</v>
      </c>
      <c r="F45" s="136">
        <f>FSA!F45/FSA!F$55</f>
        <v>2.1951337535907373E-3</v>
      </c>
      <c r="G45" s="136">
        <f>FSA!G45/FSA!G$55</f>
        <v>1.4066995723171308E-2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4.3990656384583916E-2</v>
      </c>
      <c r="G46" s="136">
        <f>FSA!G46/FSA!G$55</f>
        <v>0.13190059005968538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6.0685110482533514E-3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5.0059167432837268E-2</v>
      </c>
      <c r="G48" s="136">
        <f>FSA!G48/FSA!G$55</f>
        <v>0.13190059005968538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0.54882651256044346</v>
      </c>
      <c r="D49" s="136">
        <f>FSA!D49/FSA!D$55</f>
        <v>0.30241337599500545</v>
      </c>
      <c r="E49" s="136">
        <f>FSA!E49/FSA!E$55</f>
        <v>0.17244231056385753</v>
      </c>
      <c r="F49" s="136">
        <f>FSA!F49/FSA!F$55</f>
        <v>0.13980010645738844</v>
      </c>
      <c r="G49" s="136">
        <f>FSA!G49/FSA!G$55</f>
        <v>0.30094912306328281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0.34825254550457996</v>
      </c>
      <c r="D51" s="136">
        <f>FSA!D51/FSA!D$55</f>
        <v>0.69131418760730456</v>
      </c>
      <c r="E51" s="136">
        <f>FSA!E51/FSA!E$55</f>
        <v>0.81400397422496873</v>
      </c>
      <c r="F51" s="136">
        <f>FSA!F51/FSA!F$55</f>
        <v>0.82885655086859555</v>
      </c>
      <c r="G51" s="136">
        <f>FSA!G51/FSA!G$55</f>
        <v>0.64247206813032265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0.10292094193497661</v>
      </c>
      <c r="D52" s="136">
        <f>FSA!D52/FSA!D$55</f>
        <v>6.2724363976900269E-3</v>
      </c>
      <c r="E52" s="136">
        <f>FSA!E52/FSA!E$55</f>
        <v>1.3553715211173776E-2</v>
      </c>
      <c r="F52" s="136">
        <f>FSA!F52/FSA!F$55</f>
        <v>3.1343342674016041E-2</v>
      </c>
      <c r="G52" s="136">
        <f>FSA!G52/FSA!G$55</f>
        <v>5.6578808806394522E-2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0.45117348743955654</v>
      </c>
      <c r="D54" s="136">
        <f>FSA!D54/FSA!D$55</f>
        <v>0.69758662400499449</v>
      </c>
      <c r="E54" s="136">
        <f>FSA!E54/FSA!E$55</f>
        <v>0.8275576894361425</v>
      </c>
      <c r="F54" s="136">
        <f>FSA!F54/FSA!F$55</f>
        <v>0.8601998935426115</v>
      </c>
      <c r="G54" s="136">
        <f>FSA!G54/FSA!G$55</f>
        <v>0.69905087693671719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162593</v>
      </c>
      <c r="F4" s="299">
        <v>61031</v>
      </c>
      <c r="G4" s="299">
        <v>47227</v>
      </c>
      <c r="H4" s="299">
        <v>128071</v>
      </c>
      <c r="I4" s="299">
        <v>210762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17364</v>
      </c>
      <c r="F5" s="301">
        <v>18164</v>
      </c>
      <c r="G5" s="301">
        <v>857</v>
      </c>
      <c r="H5" s="301">
        <v>6809</v>
      </c>
      <c r="I5" s="301">
        <v>9856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7272</v>
      </c>
      <c r="F6" s="264">
        <v>12652</v>
      </c>
      <c r="G6" s="264">
        <v>357</v>
      </c>
      <c r="H6" s="264">
        <v>6809</v>
      </c>
      <c r="I6" s="264">
        <v>9856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10092</v>
      </c>
      <c r="F7" s="264">
        <v>5513</v>
      </c>
      <c r="G7" s="264">
        <v>500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13000</v>
      </c>
      <c r="G8" s="301">
        <v>23000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13000</v>
      </c>
      <c r="G11" s="264">
        <v>23000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49331</v>
      </c>
      <c r="F12" s="301">
        <v>10393</v>
      </c>
      <c r="G12" s="301">
        <v>4379</v>
      </c>
      <c r="H12" s="301">
        <v>99670</v>
      </c>
      <c r="I12" s="301">
        <v>181927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43226</v>
      </c>
      <c r="F13" s="264">
        <v>9309</v>
      </c>
      <c r="G13" s="264">
        <v>3127</v>
      </c>
      <c r="H13" s="264">
        <v>94321</v>
      </c>
      <c r="I13" s="264">
        <v>143100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92</v>
      </c>
      <c r="F14" s="264">
        <v>111</v>
      </c>
      <c r="G14" s="264">
        <v>109</v>
      </c>
      <c r="H14" s="264">
        <v>1168</v>
      </c>
      <c r="I14" s="264">
        <v>587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35000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12666</v>
      </c>
      <c r="F18" s="264">
        <v>1072</v>
      </c>
      <c r="G18" s="264">
        <v>1242</v>
      </c>
      <c r="H18" s="264">
        <v>4281</v>
      </c>
      <c r="I18" s="264">
        <v>3339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-6652</v>
      </c>
      <c r="F19" s="264">
        <v>-99</v>
      </c>
      <c r="G19" s="264">
        <v>-99</v>
      </c>
      <c r="H19" s="264">
        <v>-99</v>
      </c>
      <c r="I19" s="264">
        <v>-99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95898</v>
      </c>
      <c r="F21" s="301">
        <v>19473</v>
      </c>
      <c r="G21" s="301">
        <v>18961</v>
      </c>
      <c r="H21" s="301">
        <v>21366</v>
      </c>
      <c r="I21" s="301">
        <v>18961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96782</v>
      </c>
      <c r="F22" s="264">
        <v>20357</v>
      </c>
      <c r="G22" s="264">
        <v>19845</v>
      </c>
      <c r="H22" s="264">
        <v>22250</v>
      </c>
      <c r="I22" s="264">
        <v>19845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-884</v>
      </c>
      <c r="F23" s="264">
        <v>-884</v>
      </c>
      <c r="G23" s="264">
        <v>-884</v>
      </c>
      <c r="H23" s="264">
        <v>-884</v>
      </c>
      <c r="I23" s="264">
        <v>-884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0</v>
      </c>
      <c r="F24" s="301">
        <v>0</v>
      </c>
      <c r="G24" s="301">
        <v>30</v>
      </c>
      <c r="H24" s="301">
        <v>225</v>
      </c>
      <c r="I24" s="301">
        <v>17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0</v>
      </c>
      <c r="I25" s="264">
        <v>17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30</v>
      </c>
      <c r="H26" s="264">
        <v>225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40903</v>
      </c>
      <c r="F30" s="301">
        <v>41481</v>
      </c>
      <c r="G30" s="301">
        <v>39834</v>
      </c>
      <c r="H30" s="301">
        <v>326574</v>
      </c>
      <c r="I30" s="301">
        <v>377993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6553</v>
      </c>
      <c r="F31" s="301">
        <v>8880</v>
      </c>
      <c r="G31" s="301">
        <v>8880</v>
      </c>
      <c r="H31" s="301">
        <v>3</v>
      </c>
      <c r="I31" s="301">
        <v>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6553</v>
      </c>
      <c r="F37" s="264">
        <v>15434</v>
      </c>
      <c r="G37" s="264">
        <v>15434</v>
      </c>
      <c r="H37" s="264">
        <v>3</v>
      </c>
      <c r="I37" s="264">
        <v>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-6553</v>
      </c>
      <c r="G38" s="264">
        <v>-6553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12445</v>
      </c>
      <c r="F39" s="301">
        <v>8245</v>
      </c>
      <c r="G39" s="301">
        <v>4159</v>
      </c>
      <c r="H39" s="301">
        <v>3740</v>
      </c>
      <c r="I39" s="301">
        <v>4308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7647</v>
      </c>
      <c r="F40" s="264">
        <v>5106</v>
      </c>
      <c r="G40" s="264">
        <v>2618</v>
      </c>
      <c r="H40" s="264">
        <v>2238</v>
      </c>
      <c r="I40" s="264">
        <v>2845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5589</v>
      </c>
      <c r="F41" s="264">
        <v>3726</v>
      </c>
      <c r="G41" s="264">
        <v>1863</v>
      </c>
      <c r="H41" s="264">
        <v>1863</v>
      </c>
      <c r="I41" s="264">
        <v>1863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-791</v>
      </c>
      <c r="F42" s="264">
        <v>-587</v>
      </c>
      <c r="G42" s="264">
        <v>-322</v>
      </c>
      <c r="H42" s="264">
        <v>-361</v>
      </c>
      <c r="I42" s="264">
        <v>-400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4798</v>
      </c>
      <c r="F46" s="264">
        <v>3140</v>
      </c>
      <c r="G46" s="264">
        <v>1541</v>
      </c>
      <c r="H46" s="264">
        <v>1502</v>
      </c>
      <c r="I46" s="264">
        <v>1464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21402</v>
      </c>
      <c r="F49" s="301">
        <v>24143</v>
      </c>
      <c r="G49" s="301">
        <v>26512</v>
      </c>
      <c r="H49" s="301">
        <v>27436</v>
      </c>
      <c r="I49" s="301">
        <v>38712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28585</v>
      </c>
      <c r="F50" s="264">
        <v>33711</v>
      </c>
      <c r="G50" s="264">
        <v>38838</v>
      </c>
      <c r="H50" s="264">
        <v>41660</v>
      </c>
      <c r="I50" s="264">
        <v>54251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-7183</v>
      </c>
      <c r="F51" s="264">
        <v>-9569</v>
      </c>
      <c r="G51" s="264">
        <v>-12326</v>
      </c>
      <c r="H51" s="264">
        <v>-14224</v>
      </c>
      <c r="I51" s="264">
        <v>-15539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249</v>
      </c>
      <c r="F52" s="301">
        <v>0</v>
      </c>
      <c r="G52" s="301">
        <v>0</v>
      </c>
      <c r="H52" s="301">
        <v>9381</v>
      </c>
      <c r="I52" s="301">
        <v>13167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249</v>
      </c>
      <c r="F54" s="264">
        <v>0</v>
      </c>
      <c r="G54" s="264">
        <v>0</v>
      </c>
      <c r="H54" s="264">
        <v>9381</v>
      </c>
      <c r="I54" s="264">
        <v>13167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0</v>
      </c>
      <c r="H55" s="301">
        <v>285600</v>
      </c>
      <c r="I55" s="301">
        <v>320600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285600</v>
      </c>
      <c r="I57" s="264">
        <v>320600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254</v>
      </c>
      <c r="F61" s="301">
        <v>213</v>
      </c>
      <c r="G61" s="301">
        <v>283</v>
      </c>
      <c r="H61" s="301">
        <v>414</v>
      </c>
      <c r="I61" s="301">
        <v>1203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254</v>
      </c>
      <c r="F62" s="264">
        <v>213</v>
      </c>
      <c r="G62" s="264">
        <v>283</v>
      </c>
      <c r="H62" s="264">
        <v>414</v>
      </c>
      <c r="I62" s="264">
        <v>1203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203496</v>
      </c>
      <c r="F67" s="301">
        <v>102512</v>
      </c>
      <c r="G67" s="301">
        <v>87061</v>
      </c>
      <c r="H67" s="301">
        <v>454645</v>
      </c>
      <c r="I67" s="301">
        <v>588755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111684</v>
      </c>
      <c r="F68" s="301">
        <v>31001</v>
      </c>
      <c r="G68" s="301">
        <v>15013</v>
      </c>
      <c r="H68" s="301">
        <v>63561</v>
      </c>
      <c r="I68" s="301">
        <v>177186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111458</v>
      </c>
      <c r="F69" s="301">
        <v>27561</v>
      </c>
      <c r="G69" s="301">
        <v>11635</v>
      </c>
      <c r="H69" s="301">
        <v>60429</v>
      </c>
      <c r="I69" s="301">
        <v>174261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11546</v>
      </c>
      <c r="F70" s="264">
        <v>1848</v>
      </c>
      <c r="G70" s="264">
        <v>878</v>
      </c>
      <c r="H70" s="264">
        <v>28364</v>
      </c>
      <c r="I70" s="264">
        <v>75087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58269</v>
      </c>
      <c r="F71" s="264">
        <v>0</v>
      </c>
      <c r="G71" s="264">
        <v>0</v>
      </c>
      <c r="H71" s="264">
        <v>0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16767</v>
      </c>
      <c r="F72" s="264">
        <v>3071</v>
      </c>
      <c r="G72" s="264">
        <v>5</v>
      </c>
      <c r="H72" s="264">
        <v>998</v>
      </c>
      <c r="I72" s="264">
        <v>8282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0</v>
      </c>
      <c r="F73" s="264">
        <v>305</v>
      </c>
      <c r="G73" s="264">
        <v>0</v>
      </c>
      <c r="H73" s="264">
        <v>8</v>
      </c>
      <c r="I73" s="264">
        <v>687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968</v>
      </c>
      <c r="F74" s="264">
        <v>326</v>
      </c>
      <c r="G74" s="264">
        <v>139</v>
      </c>
      <c r="H74" s="264">
        <v>349</v>
      </c>
      <c r="I74" s="264">
        <v>1035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23</v>
      </c>
      <c r="H77" s="264">
        <v>110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23906</v>
      </c>
      <c r="F78" s="264">
        <v>22008</v>
      </c>
      <c r="G78" s="264">
        <v>10588</v>
      </c>
      <c r="H78" s="264">
        <v>10597</v>
      </c>
      <c r="I78" s="264">
        <v>10885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0</v>
      </c>
      <c r="H79" s="264">
        <v>20000</v>
      </c>
      <c r="I79" s="264">
        <v>77657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</v>
      </c>
      <c r="F81" s="264">
        <v>2</v>
      </c>
      <c r="G81" s="264">
        <v>2</v>
      </c>
      <c r="H81" s="264">
        <v>2</v>
      </c>
      <c r="I81" s="264">
        <v>628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226</v>
      </c>
      <c r="F84" s="301">
        <v>3441</v>
      </c>
      <c r="G84" s="301">
        <v>3378</v>
      </c>
      <c r="H84" s="301">
        <v>3132</v>
      </c>
      <c r="I84" s="301">
        <v>2925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226</v>
      </c>
      <c r="F91" s="264">
        <v>392</v>
      </c>
      <c r="G91" s="264">
        <v>619</v>
      </c>
      <c r="H91" s="264">
        <v>372</v>
      </c>
      <c r="I91" s="264">
        <v>165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2759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3049</v>
      </c>
      <c r="G96" s="264">
        <v>2759</v>
      </c>
      <c r="H96" s="264">
        <v>0</v>
      </c>
      <c r="I96" s="264">
        <v>2759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91812</v>
      </c>
      <c r="F98" s="301">
        <v>71511</v>
      </c>
      <c r="G98" s="301">
        <v>72048</v>
      </c>
      <c r="H98" s="301">
        <v>391084</v>
      </c>
      <c r="I98" s="301">
        <v>411569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91812</v>
      </c>
      <c r="F99" s="301">
        <v>71511</v>
      </c>
      <c r="G99" s="301">
        <v>72048</v>
      </c>
      <c r="H99" s="301">
        <v>391084</v>
      </c>
      <c r="I99" s="301">
        <v>411569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70000</v>
      </c>
      <c r="F100" s="264">
        <v>70000</v>
      </c>
      <c r="G100" s="264">
        <v>70000</v>
      </c>
      <c r="H100" s="264">
        <v>380000</v>
      </c>
      <c r="I100" s="264">
        <v>380000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70000</v>
      </c>
      <c r="F101" s="264">
        <v>70000</v>
      </c>
      <c r="G101" s="264">
        <v>70000</v>
      </c>
      <c r="H101" s="264">
        <v>380000</v>
      </c>
      <c r="I101" s="264">
        <v>380000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868</v>
      </c>
      <c r="H103" s="264">
        <v>-4035</v>
      </c>
      <c r="I103" s="264">
        <v>-4035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868</v>
      </c>
      <c r="F109" s="264">
        <v>868</v>
      </c>
      <c r="G109" s="264">
        <v>0</v>
      </c>
      <c r="H109" s="264">
        <v>868</v>
      </c>
      <c r="I109" s="264">
        <v>2293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20944</v>
      </c>
      <c r="F112" s="264">
        <v>643</v>
      </c>
      <c r="G112" s="264">
        <v>1180</v>
      </c>
      <c r="H112" s="264">
        <v>14250</v>
      </c>
      <c r="I112" s="264">
        <v>33311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7782</v>
      </c>
      <c r="F113" s="264">
        <v>572</v>
      </c>
      <c r="G113" s="264">
        <v>643</v>
      </c>
      <c r="H113" s="264">
        <v>1180</v>
      </c>
      <c r="I113" s="264">
        <v>12113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13162</v>
      </c>
      <c r="F114" s="264">
        <v>71</v>
      </c>
      <c r="G114" s="264">
        <v>537</v>
      </c>
      <c r="H114" s="264">
        <v>13070</v>
      </c>
      <c r="I114" s="264">
        <v>21198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203496</v>
      </c>
      <c r="F119" s="301">
        <v>102512</v>
      </c>
      <c r="G119" s="301">
        <v>87061</v>
      </c>
      <c r="H119" s="301">
        <v>454645</v>
      </c>
      <c r="I119" s="301">
        <v>588755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461561</v>
      </c>
      <c r="F3" s="264">
        <v>82804</v>
      </c>
      <c r="G3" s="264">
        <v>8328</v>
      </c>
      <c r="H3" s="264">
        <v>360232</v>
      </c>
      <c r="I3" s="264">
        <v>423760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34</v>
      </c>
      <c r="F4" s="264">
        <v>0</v>
      </c>
      <c r="G4" s="264">
        <v>0</v>
      </c>
      <c r="H4" s="264">
        <v>4006</v>
      </c>
      <c r="I4" s="264">
        <v>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461527</v>
      </c>
      <c r="F5" s="301">
        <v>82804</v>
      </c>
      <c r="G5" s="301">
        <v>8328</v>
      </c>
      <c r="H5" s="301">
        <v>356226</v>
      </c>
      <c r="I5" s="301">
        <v>423759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426495</v>
      </c>
      <c r="F6" s="264">
        <v>76627</v>
      </c>
      <c r="G6" s="264">
        <v>5822</v>
      </c>
      <c r="H6" s="264">
        <v>344509</v>
      </c>
      <c r="I6" s="264">
        <v>375237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35032</v>
      </c>
      <c r="F7" s="301">
        <v>6177</v>
      </c>
      <c r="G7" s="301">
        <v>2506</v>
      </c>
      <c r="H7" s="301">
        <v>11717</v>
      </c>
      <c r="I7" s="301">
        <v>48522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921</v>
      </c>
      <c r="F8" s="264">
        <v>1274</v>
      </c>
      <c r="G8" s="264">
        <v>1585</v>
      </c>
      <c r="H8" s="264">
        <v>1019</v>
      </c>
      <c r="I8" s="264">
        <v>1002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</v>
      </c>
      <c r="F9" s="264">
        <v>0</v>
      </c>
      <c r="G9" s="264">
        <v>0</v>
      </c>
      <c r="H9" s="264">
        <v>590</v>
      </c>
      <c r="I9" s="264">
        <v>2390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0</v>
      </c>
      <c r="G10" s="264">
        <v>0</v>
      </c>
      <c r="H10" s="264">
        <v>590</v>
      </c>
      <c r="I10" s="264">
        <v>2390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0</v>
      </c>
      <c r="H12" s="264">
        <v>0</v>
      </c>
      <c r="I12" s="264">
        <v>1225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4878</v>
      </c>
      <c r="F13" s="264">
        <v>5279</v>
      </c>
      <c r="G13" s="264">
        <v>3147</v>
      </c>
      <c r="H13" s="264">
        <v>-1889</v>
      </c>
      <c r="I13" s="264">
        <v>19156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31073</v>
      </c>
      <c r="F14" s="301">
        <v>2172</v>
      </c>
      <c r="G14" s="301">
        <v>945</v>
      </c>
      <c r="H14" s="301">
        <v>14035</v>
      </c>
      <c r="I14" s="301">
        <v>26752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53</v>
      </c>
      <c r="F15" s="264">
        <v>94</v>
      </c>
      <c r="G15" s="264">
        <v>121</v>
      </c>
      <c r="H15" s="264">
        <v>153</v>
      </c>
      <c r="I15" s="264">
        <v>11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6120</v>
      </c>
      <c r="F16" s="264">
        <v>409</v>
      </c>
      <c r="G16" s="264">
        <v>528</v>
      </c>
      <c r="H16" s="264">
        <v>293</v>
      </c>
      <c r="I16" s="264">
        <v>212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-6067</v>
      </c>
      <c r="F17" s="301">
        <v>-315</v>
      </c>
      <c r="G17" s="301">
        <v>-408</v>
      </c>
      <c r="H17" s="301">
        <v>-140</v>
      </c>
      <c r="I17" s="301">
        <v>-201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25006</v>
      </c>
      <c r="F18" s="301">
        <v>1856</v>
      </c>
      <c r="G18" s="301">
        <v>537</v>
      </c>
      <c r="H18" s="301">
        <v>13895</v>
      </c>
      <c r="I18" s="301">
        <v>26551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11844</v>
      </c>
      <c r="F19" s="264">
        <v>1786</v>
      </c>
      <c r="G19" s="264">
        <v>0</v>
      </c>
      <c r="H19" s="264">
        <v>825</v>
      </c>
      <c r="I19" s="264">
        <v>5353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13162</v>
      </c>
      <c r="F21" s="301">
        <v>71</v>
      </c>
      <c r="G21" s="301">
        <v>537</v>
      </c>
      <c r="H21" s="301">
        <v>13070</v>
      </c>
      <c r="I21" s="301">
        <v>21198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13162</v>
      </c>
      <c r="F22" s="264">
        <v>71</v>
      </c>
      <c r="G22" s="264">
        <v>537</v>
      </c>
      <c r="H22" s="264">
        <v>13070</v>
      </c>
      <c r="I22" s="264">
        <v>21198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1504</v>
      </c>
      <c r="F24" s="264">
        <v>10</v>
      </c>
      <c r="G24" s="264">
        <v>77</v>
      </c>
      <c r="H24" s="264">
        <v>1473</v>
      </c>
      <c r="I24" s="264">
        <v>558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1504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