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D23" i="2" s="1"/>
  <c r="Q13" i="8"/>
  <c r="P13" i="8"/>
  <c r="O13" i="8"/>
  <c r="J13" i="8"/>
  <c r="J26" i="2" s="1"/>
  <c r="I13" i="8"/>
  <c r="H13" i="8"/>
  <c r="G13" i="8"/>
  <c r="F13" i="8"/>
  <c r="E13" i="8"/>
  <c r="D13" i="8"/>
  <c r="Q12" i="8"/>
  <c r="P12" i="8"/>
  <c r="O12" i="8"/>
  <c r="J12" i="8"/>
  <c r="I12" i="8"/>
  <c r="H12" i="8"/>
  <c r="H27" i="2" s="1"/>
  <c r="G12" i="8"/>
  <c r="G27" i="2" s="1"/>
  <c r="F12" i="8"/>
  <c r="E12" i="8"/>
  <c r="D12" i="8"/>
  <c r="Q11" i="8"/>
  <c r="P11" i="8"/>
  <c r="O11" i="8"/>
  <c r="J11" i="8"/>
  <c r="J28" i="2" s="1"/>
  <c r="I11" i="8"/>
  <c r="H11" i="8"/>
  <c r="G11" i="8"/>
  <c r="F11" i="8"/>
  <c r="F28" i="2" s="1"/>
  <c r="E11" i="8"/>
  <c r="Q10" i="8"/>
  <c r="P10" i="8"/>
  <c r="O10" i="8"/>
  <c r="J10" i="8"/>
  <c r="I10" i="8"/>
  <c r="H10" i="8"/>
  <c r="G10" i="8"/>
  <c r="G28" i="2" s="1"/>
  <c r="F10" i="8"/>
  <c r="E10" i="8"/>
  <c r="D10" i="8"/>
  <c r="C10" i="8"/>
  <c r="C28" i="2" s="1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E5" i="8"/>
  <c r="E4" i="8" s="1"/>
  <c r="D5" i="8"/>
  <c r="D4" i="8" s="1"/>
  <c r="C5" i="8"/>
  <c r="C4" i="8" s="1"/>
  <c r="J4" i="8"/>
  <c r="H4" i="8"/>
  <c r="F4" i="8"/>
  <c r="M3" i="8"/>
  <c r="N3" i="8" s="1"/>
  <c r="J3" i="8"/>
  <c r="K3" i="8" s="1"/>
  <c r="L3" i="8" s="1"/>
  <c r="F3" i="8"/>
  <c r="G3" i="8" s="1"/>
  <c r="H3" i="8" s="1"/>
  <c r="I3" i="8" s="1"/>
  <c r="E3" i="8"/>
  <c r="D3" i="8"/>
  <c r="I78" i="6"/>
  <c r="I79" i="6" s="1"/>
  <c r="E78" i="6"/>
  <c r="N74" i="6"/>
  <c r="M74" i="6"/>
  <c r="L74" i="6"/>
  <c r="L69" i="6" s="1"/>
  <c r="L68" i="6" s="1"/>
  <c r="L78" i="6" s="1"/>
  <c r="K74" i="6"/>
  <c r="J74" i="6"/>
  <c r="J69" i="6" s="1"/>
  <c r="J68" i="6" s="1"/>
  <c r="J78" i="6" s="1"/>
  <c r="I74" i="6"/>
  <c r="H74" i="6"/>
  <c r="G74" i="6"/>
  <c r="F74" i="6"/>
  <c r="E74" i="6"/>
  <c r="E69" i="6" s="1"/>
  <c r="E68" i="6" s="1"/>
  <c r="D74" i="6"/>
  <c r="D69" i="6" s="1"/>
  <c r="D68" i="6" s="1"/>
  <c r="D78" i="6" s="1"/>
  <c r="C74" i="6"/>
  <c r="C69" i="6" s="1"/>
  <c r="C68" i="6" s="1"/>
  <c r="N69" i="6"/>
  <c r="N68" i="6" s="1"/>
  <c r="N78" i="6" s="1"/>
  <c r="M69" i="6"/>
  <c r="M68" i="6" s="1"/>
  <c r="M78" i="6" s="1"/>
  <c r="K69" i="6"/>
  <c r="I69" i="6"/>
  <c r="H69" i="6"/>
  <c r="G69" i="6"/>
  <c r="F69" i="6"/>
  <c r="K68" i="6"/>
  <c r="K78" i="6" s="1"/>
  <c r="I68" i="6"/>
  <c r="H68" i="6"/>
  <c r="G68" i="6"/>
  <c r="F68" i="6"/>
  <c r="F78" i="6" s="1"/>
  <c r="W63" i="6"/>
  <c r="W70" i="6" s="1"/>
  <c r="W72" i="6" s="1"/>
  <c r="W73" i="6" s="1"/>
  <c r="Y73" i="6" s="1"/>
  <c r="N62" i="6"/>
  <c r="N50" i="6" s="1"/>
  <c r="M62" i="6"/>
  <c r="L62" i="6"/>
  <c r="K62" i="6"/>
  <c r="K50" i="6" s="1"/>
  <c r="J62" i="6"/>
  <c r="J50" i="6" s="1"/>
  <c r="I62" i="6"/>
  <c r="I50" i="6" s="1"/>
  <c r="H62" i="6"/>
  <c r="G62" i="6"/>
  <c r="F62" i="6"/>
  <c r="E62" i="6"/>
  <c r="D62" i="6"/>
  <c r="C62" i="6"/>
  <c r="C50" i="6" s="1"/>
  <c r="W61" i="6"/>
  <c r="W54" i="6"/>
  <c r="W55" i="6" s="1"/>
  <c r="W57" i="6" s="1"/>
  <c r="W59" i="6" s="1"/>
  <c r="N51" i="6"/>
  <c r="M51" i="6"/>
  <c r="L51" i="6"/>
  <c r="K51" i="6"/>
  <c r="J51" i="6"/>
  <c r="I51" i="6"/>
  <c r="H51" i="6"/>
  <c r="H50" i="6" s="1"/>
  <c r="G51" i="6"/>
  <c r="G50" i="6" s="1"/>
  <c r="F51" i="6"/>
  <c r="E51" i="6"/>
  <c r="D51" i="6"/>
  <c r="C51" i="6"/>
  <c r="M50" i="6"/>
  <c r="L50" i="6"/>
  <c r="F50" i="6"/>
  <c r="E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C24" i="6" s="1"/>
  <c r="N40" i="6"/>
  <c r="M40" i="6"/>
  <c r="L40" i="6"/>
  <c r="K40" i="6"/>
  <c r="J40" i="6"/>
  <c r="I40" i="6"/>
  <c r="H40" i="6"/>
  <c r="G40" i="6"/>
  <c r="F40" i="6"/>
  <c r="F24" i="6" s="1"/>
  <c r="F48" i="6" s="1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H31" i="6" s="1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N31" i="6" s="1"/>
  <c r="M32" i="6"/>
  <c r="L32" i="6"/>
  <c r="K32" i="6"/>
  <c r="J32" i="6"/>
  <c r="J31" i="6" s="1"/>
  <c r="J24" i="6" s="1"/>
  <c r="I32" i="6"/>
  <c r="I31" i="6" s="1"/>
  <c r="H32" i="6"/>
  <c r="G32" i="6"/>
  <c r="M31" i="6"/>
  <c r="L31" i="6"/>
  <c r="L24" i="6" s="1"/>
  <c r="K31" i="6"/>
  <c r="G31" i="6"/>
  <c r="G24" i="6" s="1"/>
  <c r="G48" i="6" s="1"/>
  <c r="F31" i="6"/>
  <c r="E31" i="6"/>
  <c r="E24" i="6" s="1"/>
  <c r="D31" i="6"/>
  <c r="C31" i="6"/>
  <c r="W29" i="6"/>
  <c r="W30" i="6" s="1"/>
  <c r="W31" i="6" s="1"/>
  <c r="N25" i="6"/>
  <c r="M25" i="6"/>
  <c r="M24" i="6" s="1"/>
  <c r="L25" i="6"/>
  <c r="K25" i="6"/>
  <c r="J25" i="6"/>
  <c r="I25" i="6"/>
  <c r="I24" i="6" s="1"/>
  <c r="I48" i="6" s="1"/>
  <c r="H25" i="6"/>
  <c r="H24" i="6" s="1"/>
  <c r="H48" i="6" s="1"/>
  <c r="G25" i="6"/>
  <c r="J23" i="6"/>
  <c r="F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L48" i="6" s="1"/>
  <c r="K3" i="6"/>
  <c r="K23" i="6" s="1"/>
  <c r="J3" i="6"/>
  <c r="I3" i="6"/>
  <c r="I23" i="6" s="1"/>
  <c r="H3" i="6"/>
  <c r="H23" i="6" s="1"/>
  <c r="G3" i="6"/>
  <c r="G23" i="6" s="1"/>
  <c r="F3" i="6"/>
  <c r="E3" i="6"/>
  <c r="E23" i="6" s="1"/>
  <c r="D3" i="6"/>
  <c r="D23" i="6" s="1"/>
  <c r="C3" i="6"/>
  <c r="C23" i="6" s="1"/>
  <c r="J2" i="6"/>
  <c r="K2" i="6" s="1"/>
  <c r="L2" i="6" s="1"/>
  <c r="M2" i="6" s="1"/>
  <c r="N2" i="6" s="1"/>
  <c r="F2" i="6"/>
  <c r="G2" i="6" s="1"/>
  <c r="H2" i="6" s="1"/>
  <c r="I2" i="6" s="1"/>
  <c r="D2" i="6"/>
  <c r="E2" i="6" s="1"/>
  <c r="H18" i="4"/>
  <c r="H19" i="4" s="1"/>
  <c r="G18" i="4"/>
  <c r="G19" i="4" s="1"/>
  <c r="G13" i="4"/>
  <c r="G12" i="4"/>
  <c r="H12" i="4" s="1"/>
  <c r="I9" i="4"/>
  <c r="I18" i="4" s="1"/>
  <c r="I19" i="4" s="1"/>
  <c r="G9" i="4"/>
  <c r="H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L65" i="2"/>
  <c r="J65" i="2"/>
  <c r="I65" i="2"/>
  <c r="H65" i="2"/>
  <c r="G65" i="2"/>
  <c r="F65" i="2"/>
  <c r="E65" i="2"/>
  <c r="D65" i="2"/>
  <c r="C65" i="2"/>
  <c r="J64" i="2"/>
  <c r="Y60" i="2" s="1"/>
  <c r="K63" i="2"/>
  <c r="H63" i="2"/>
  <c r="D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AA55" i="2"/>
  <c r="V55" i="2"/>
  <c r="J55" i="2"/>
  <c r="I55" i="2"/>
  <c r="H55" i="2"/>
  <c r="W50" i="2" s="1"/>
  <c r="G55" i="2"/>
  <c r="F55" i="2"/>
  <c r="E55" i="2"/>
  <c r="T50" i="2" s="1"/>
  <c r="D55" i="2"/>
  <c r="S50" i="2" s="1"/>
  <c r="C55" i="2"/>
  <c r="AB54" i="2"/>
  <c r="AA54" i="2"/>
  <c r="Z54" i="2"/>
  <c r="T54" i="2"/>
  <c r="J54" i="2"/>
  <c r="I54" i="2"/>
  <c r="H54" i="2"/>
  <c r="G54" i="2"/>
  <c r="F54" i="2"/>
  <c r="E54" i="2"/>
  <c r="D54" i="2"/>
  <c r="C54" i="2"/>
  <c r="AA53" i="2"/>
  <c r="V53" i="2"/>
  <c r="U53" i="2"/>
  <c r="J53" i="2"/>
  <c r="I53" i="2"/>
  <c r="I64" i="2" s="1"/>
  <c r="H53" i="2"/>
  <c r="H64" i="2" s="1"/>
  <c r="H68" i="2" s="1"/>
  <c r="G53" i="2"/>
  <c r="F53" i="2"/>
  <c r="F64" i="2" s="1"/>
  <c r="E53" i="2"/>
  <c r="D53" i="2"/>
  <c r="C53" i="2"/>
  <c r="Z52" i="2"/>
  <c r="V51" i="2"/>
  <c r="U51" i="2"/>
  <c r="Z50" i="2"/>
  <c r="J50" i="2"/>
  <c r="I50" i="2"/>
  <c r="H50" i="2"/>
  <c r="G50" i="2"/>
  <c r="F50" i="2"/>
  <c r="E50" i="2"/>
  <c r="D50" i="2"/>
  <c r="C50" i="2"/>
  <c r="R49" i="2"/>
  <c r="J49" i="2"/>
  <c r="I49" i="2"/>
  <c r="H49" i="2"/>
  <c r="G49" i="2"/>
  <c r="F49" i="2"/>
  <c r="E49" i="2"/>
  <c r="D49" i="2"/>
  <c r="C49" i="2"/>
  <c r="W48" i="2"/>
  <c r="J48" i="2"/>
  <c r="I48" i="2"/>
  <c r="H48" i="2"/>
  <c r="G48" i="2"/>
  <c r="F48" i="2"/>
  <c r="E48" i="2"/>
  <c r="D48" i="2"/>
  <c r="C48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E45" i="2"/>
  <c r="D45" i="2"/>
  <c r="S51" i="2" s="1"/>
  <c r="C45" i="2"/>
  <c r="R51" i="2" s="1"/>
  <c r="AA44" i="2"/>
  <c r="J44" i="2"/>
  <c r="I44" i="2"/>
  <c r="X48" i="2" s="1"/>
  <c r="H44" i="2"/>
  <c r="G44" i="2"/>
  <c r="V48" i="2" s="1"/>
  <c r="F44" i="2"/>
  <c r="U48" i="2" s="1"/>
  <c r="E44" i="2"/>
  <c r="T48" i="2" s="1"/>
  <c r="D44" i="2"/>
  <c r="S48" i="2" s="1"/>
  <c r="C44" i="2"/>
  <c r="R48" i="2" s="1"/>
  <c r="AA43" i="2"/>
  <c r="W43" i="2"/>
  <c r="V43" i="2"/>
  <c r="J43" i="2"/>
  <c r="I43" i="2"/>
  <c r="H43" i="2"/>
  <c r="G43" i="2"/>
  <c r="F43" i="2"/>
  <c r="U47" i="2" s="1"/>
  <c r="E43" i="2"/>
  <c r="T47" i="2" s="1"/>
  <c r="D43" i="2"/>
  <c r="S52" i="2" s="1"/>
  <c r="C43" i="2"/>
  <c r="R52" i="2" s="1"/>
  <c r="J42" i="2"/>
  <c r="I42" i="2"/>
  <c r="H42" i="2"/>
  <c r="G42" i="2"/>
  <c r="F42" i="2"/>
  <c r="F51" i="2" s="1"/>
  <c r="E42" i="2"/>
  <c r="D42" i="2"/>
  <c r="C42" i="2"/>
  <c r="AA40" i="2"/>
  <c r="X40" i="2"/>
  <c r="W40" i="2"/>
  <c r="T40" i="2"/>
  <c r="M40" i="2"/>
  <c r="AB18" i="2" s="1"/>
  <c r="AB40" i="2" s="1"/>
  <c r="L40" i="2"/>
  <c r="AA18" i="2" s="1"/>
  <c r="K40" i="2"/>
  <c r="J40" i="2"/>
  <c r="I40" i="2"/>
  <c r="H40" i="2"/>
  <c r="G40" i="2"/>
  <c r="V18" i="2" s="1"/>
  <c r="V40" i="2" s="1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I28" i="2"/>
  <c r="H28" i="2"/>
  <c r="E28" i="2"/>
  <c r="D28" i="2"/>
  <c r="Y27" i="2"/>
  <c r="X27" i="2"/>
  <c r="W27" i="2"/>
  <c r="V27" i="2"/>
  <c r="V54" i="2" s="1"/>
  <c r="U27" i="2"/>
  <c r="T27" i="2"/>
  <c r="S27" i="2"/>
  <c r="R27" i="2"/>
  <c r="R54" i="2" s="1"/>
  <c r="J27" i="2"/>
  <c r="I27" i="2"/>
  <c r="F27" i="2"/>
  <c r="E27" i="2"/>
  <c r="D27" i="2"/>
  <c r="C27" i="2"/>
  <c r="I26" i="2"/>
  <c r="H26" i="2"/>
  <c r="G26" i="2"/>
  <c r="F26" i="2"/>
  <c r="E26" i="2"/>
  <c r="D26" i="2"/>
  <c r="C26" i="2"/>
  <c r="F25" i="2"/>
  <c r="F29" i="2" s="1"/>
  <c r="F31" i="2" s="1"/>
  <c r="C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C23" i="2"/>
  <c r="Y22" i="2"/>
  <c r="X22" i="2"/>
  <c r="W22" i="2"/>
  <c r="V22" i="2"/>
  <c r="U22" i="2"/>
  <c r="T22" i="2"/>
  <c r="S22" i="2"/>
  <c r="R22" i="2"/>
  <c r="L22" i="2"/>
  <c r="L25" i="2" s="1"/>
  <c r="G22" i="2"/>
  <c r="D22" i="2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J21" i="2"/>
  <c r="I21" i="2"/>
  <c r="X49" i="2" s="1"/>
  <c r="H21" i="2"/>
  <c r="G21" i="2"/>
  <c r="F21" i="2"/>
  <c r="F22" i="2" s="1"/>
  <c r="E21" i="2"/>
  <c r="T51" i="2" s="1"/>
  <c r="D21" i="2"/>
  <c r="C21" i="2"/>
  <c r="M20" i="2"/>
  <c r="L20" i="2"/>
  <c r="L21" i="2" s="1"/>
  <c r="AA51" i="2" s="1"/>
  <c r="K20" i="2"/>
  <c r="Z55" i="2" s="1"/>
  <c r="J20" i="2"/>
  <c r="I20" i="2"/>
  <c r="X52" i="2" s="1"/>
  <c r="H20" i="2"/>
  <c r="G20" i="2"/>
  <c r="F20" i="2"/>
  <c r="U43" i="2" s="1"/>
  <c r="E20" i="2"/>
  <c r="D20" i="2"/>
  <c r="C20" i="2"/>
  <c r="R50" i="2" s="1"/>
  <c r="Z18" i="2"/>
  <c r="Z40" i="2" s="1"/>
  <c r="Y18" i="2"/>
  <c r="Y40" i="2" s="1"/>
  <c r="X18" i="2"/>
  <c r="W18" i="2"/>
  <c r="U18" i="2"/>
  <c r="U40" i="2" s="1"/>
  <c r="T18" i="2"/>
  <c r="D18" i="2"/>
  <c r="C18" i="2" s="1"/>
  <c r="C40" i="2" s="1"/>
  <c r="R18" i="2" s="1"/>
  <c r="R40" i="2" s="1"/>
  <c r="C14" i="2"/>
  <c r="F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I54" i="1" s="1"/>
  <c r="H51" i="1"/>
  <c r="G51" i="1"/>
  <c r="F51" i="1"/>
  <c r="E51" i="1"/>
  <c r="E54" i="1" s="1"/>
  <c r="D51" i="1"/>
  <c r="C51" i="1"/>
  <c r="C54" i="1" s="1"/>
  <c r="J48" i="1"/>
  <c r="J47" i="1"/>
  <c r="I47" i="1"/>
  <c r="I48" i="1" s="1"/>
  <c r="H47" i="1"/>
  <c r="G47" i="1"/>
  <c r="F47" i="1"/>
  <c r="E47" i="1"/>
  <c r="D47" i="1"/>
  <c r="C47" i="1"/>
  <c r="J46" i="1"/>
  <c r="I46" i="1"/>
  <c r="H46" i="1"/>
  <c r="H48" i="1" s="1"/>
  <c r="G46" i="1"/>
  <c r="G48" i="1" s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F49" i="1" s="1"/>
  <c r="E42" i="1"/>
  <c r="D42" i="1"/>
  <c r="C42" i="1"/>
  <c r="J41" i="1"/>
  <c r="I41" i="1"/>
  <c r="I49" i="1" s="1"/>
  <c r="H41" i="1"/>
  <c r="G41" i="1"/>
  <c r="F41" i="1"/>
  <c r="E41" i="1"/>
  <c r="D41" i="1"/>
  <c r="C41" i="1"/>
  <c r="J40" i="1"/>
  <c r="I40" i="1"/>
  <c r="H40" i="1"/>
  <c r="H49" i="1" s="1"/>
  <c r="G40" i="1"/>
  <c r="G49" i="1" s="1"/>
  <c r="F40" i="1"/>
  <c r="E40" i="1"/>
  <c r="D40" i="1"/>
  <c r="C40" i="1"/>
  <c r="U38" i="1"/>
  <c r="E38" i="1"/>
  <c r="E38" i="3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P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C33" i="3" s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C38" i="1" s="1"/>
  <c r="J30" i="1"/>
  <c r="I30" i="1"/>
  <c r="T38" i="1" s="1"/>
  <c r="H30" i="1"/>
  <c r="G30" i="1"/>
  <c r="R38" i="1" s="1"/>
  <c r="R39" i="1" s="1"/>
  <c r="F30" i="1"/>
  <c r="Q38" i="1" s="1"/>
  <c r="E30" i="1"/>
  <c r="D30" i="1"/>
  <c r="O38" i="1" s="1"/>
  <c r="C30" i="1"/>
  <c r="J29" i="1"/>
  <c r="I29" i="1"/>
  <c r="H29" i="1"/>
  <c r="G29" i="1"/>
  <c r="F29" i="1"/>
  <c r="F38" i="1" s="1"/>
  <c r="E29" i="1"/>
  <c r="D29" i="1"/>
  <c r="D38" i="1" s="1"/>
  <c r="C29" i="1"/>
  <c r="C29" i="3" s="1"/>
  <c r="H27" i="1"/>
  <c r="H27" i="3" s="1"/>
  <c r="F27" i="1"/>
  <c r="F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D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F17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J16" i="3" s="1"/>
  <c r="I16" i="1"/>
  <c r="H16" i="1"/>
  <c r="H16" i="3" s="1"/>
  <c r="G16" i="1"/>
  <c r="G18" i="1" s="1"/>
  <c r="G18" i="3" s="1"/>
  <c r="F16" i="1"/>
  <c r="E16" i="1"/>
  <c r="E16" i="3" s="1"/>
  <c r="D16" i="1"/>
  <c r="C16" i="1"/>
  <c r="U14" i="1"/>
  <c r="U41" i="1" s="1"/>
  <c r="T14" i="1"/>
  <c r="T42" i="1" s="1"/>
  <c r="S14" i="1"/>
  <c r="S42" i="1" s="1"/>
  <c r="R14" i="1"/>
  <c r="Q14" i="1"/>
  <c r="P14" i="1"/>
  <c r="P42" i="1" s="1"/>
  <c r="O14" i="1"/>
  <c r="O42" i="1" s="1"/>
  <c r="N14" i="1"/>
  <c r="J14" i="1"/>
  <c r="I14" i="1"/>
  <c r="H14" i="1"/>
  <c r="H14" i="3" s="1"/>
  <c r="G14" i="1"/>
  <c r="F14" i="1"/>
  <c r="F14" i="3" s="1"/>
  <c r="E14" i="1"/>
  <c r="D14" i="1"/>
  <c r="C14" i="1"/>
  <c r="C14" i="3" s="1"/>
  <c r="J13" i="1"/>
  <c r="J13" i="3" s="1"/>
  <c r="I13" i="1"/>
  <c r="H13" i="1"/>
  <c r="H13" i="3" s="1"/>
  <c r="G13" i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H12" i="1" s="1"/>
  <c r="F9" i="1"/>
  <c r="F9" i="3" s="1"/>
  <c r="J8" i="1"/>
  <c r="J8" i="3" s="1"/>
  <c r="I8" i="1"/>
  <c r="T37" i="1" s="1"/>
  <c r="H8" i="1"/>
  <c r="H8" i="3" s="1"/>
  <c r="G8" i="1"/>
  <c r="R37" i="1" s="1"/>
  <c r="F8" i="1"/>
  <c r="E8" i="1"/>
  <c r="E8" i="3" s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R30" i="1" s="1"/>
  <c r="F7" i="1"/>
  <c r="Q35" i="1" s="1"/>
  <c r="E7" i="1"/>
  <c r="D7" i="1"/>
  <c r="O35" i="1" s="1"/>
  <c r="C7" i="1"/>
  <c r="C9" i="1" s="1"/>
  <c r="S5" i="1"/>
  <c r="Q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G37" i="3" l="1"/>
  <c r="C35" i="3"/>
  <c r="D38" i="3"/>
  <c r="C9" i="3"/>
  <c r="N74" i="1"/>
  <c r="N75" i="1" s="1"/>
  <c r="C12" i="1"/>
  <c r="N31" i="1"/>
  <c r="U39" i="1"/>
  <c r="T46" i="1"/>
  <c r="I55" i="1"/>
  <c r="H12" i="3"/>
  <c r="S64" i="1"/>
  <c r="H25" i="1"/>
  <c r="F38" i="3"/>
  <c r="AA74" i="2"/>
  <c r="L29" i="2"/>
  <c r="L38" i="2"/>
  <c r="C38" i="3"/>
  <c r="I49" i="3"/>
  <c r="I48" i="3"/>
  <c r="T55" i="1"/>
  <c r="T53" i="1"/>
  <c r="T45" i="1"/>
  <c r="F82" i="2"/>
  <c r="F80" i="2"/>
  <c r="E31" i="3"/>
  <c r="J49" i="1"/>
  <c r="G10" i="3"/>
  <c r="C13" i="3"/>
  <c r="N42" i="1"/>
  <c r="C16" i="3"/>
  <c r="H24" i="3"/>
  <c r="H7" i="3"/>
  <c r="H11" i="3"/>
  <c r="H23" i="3"/>
  <c r="O37" i="1"/>
  <c r="D8" i="3"/>
  <c r="H10" i="3"/>
  <c r="D13" i="3"/>
  <c r="H15" i="1"/>
  <c r="H15" i="3" s="1"/>
  <c r="D16" i="3"/>
  <c r="H18" i="1"/>
  <c r="H18" i="3" s="1"/>
  <c r="H22" i="3"/>
  <c r="H38" i="1"/>
  <c r="H29" i="3"/>
  <c r="P30" i="1"/>
  <c r="E32" i="3"/>
  <c r="F35" i="3"/>
  <c r="C36" i="3"/>
  <c r="T36" i="1"/>
  <c r="R40" i="1"/>
  <c r="N41" i="1"/>
  <c r="I42" i="3"/>
  <c r="N46" i="1"/>
  <c r="X54" i="2"/>
  <c r="X55" i="2"/>
  <c r="E51" i="2"/>
  <c r="W52" i="2"/>
  <c r="X51" i="2"/>
  <c r="G7" i="3"/>
  <c r="E34" i="3"/>
  <c r="R35" i="1"/>
  <c r="O36" i="1"/>
  <c r="G38" i="1"/>
  <c r="I10" i="3"/>
  <c r="I22" i="3"/>
  <c r="Q30" i="1"/>
  <c r="F32" i="3"/>
  <c r="D36" i="3"/>
  <c r="U36" i="1"/>
  <c r="S37" i="1"/>
  <c r="P38" i="1"/>
  <c r="P39" i="1" s="1"/>
  <c r="C49" i="1"/>
  <c r="S40" i="1"/>
  <c r="O41" i="1"/>
  <c r="I43" i="3"/>
  <c r="D48" i="1"/>
  <c r="F54" i="3"/>
  <c r="F55" i="1"/>
  <c r="F49" i="3" s="1"/>
  <c r="Q46" i="1"/>
  <c r="S53" i="2"/>
  <c r="S43" i="2"/>
  <c r="Y55" i="2"/>
  <c r="Y54" i="2"/>
  <c r="X47" i="2"/>
  <c r="Y51" i="2"/>
  <c r="Z49" i="2"/>
  <c r="H30" i="3"/>
  <c r="I24" i="3"/>
  <c r="I7" i="3"/>
  <c r="I11" i="3"/>
  <c r="I23" i="3"/>
  <c r="I18" i="3"/>
  <c r="F8" i="3"/>
  <c r="J10" i="3"/>
  <c r="F13" i="3"/>
  <c r="Q42" i="1"/>
  <c r="F16" i="3"/>
  <c r="J18" i="1"/>
  <c r="J18" i="3" s="1"/>
  <c r="J22" i="3"/>
  <c r="Q27" i="1"/>
  <c r="G32" i="3"/>
  <c r="H35" i="3"/>
  <c r="E36" i="3"/>
  <c r="C37" i="3"/>
  <c r="T40" i="1"/>
  <c r="P41" i="1"/>
  <c r="F46" i="3"/>
  <c r="F48" i="1"/>
  <c r="E48" i="1"/>
  <c r="E22" i="2"/>
  <c r="U83" i="2"/>
  <c r="U44" i="2"/>
  <c r="G51" i="2"/>
  <c r="Y52" i="2"/>
  <c r="Z47" i="2"/>
  <c r="Y47" i="2"/>
  <c r="G30" i="3"/>
  <c r="C48" i="6"/>
  <c r="C34" i="3"/>
  <c r="D18" i="3"/>
  <c r="D22" i="3"/>
  <c r="G11" i="3"/>
  <c r="G24" i="3"/>
  <c r="J24" i="3"/>
  <c r="J7" i="3"/>
  <c r="J11" i="3"/>
  <c r="J23" i="3"/>
  <c r="N5" i="1"/>
  <c r="G8" i="3"/>
  <c r="R36" i="1"/>
  <c r="G13" i="3"/>
  <c r="R42" i="1"/>
  <c r="R41" i="1"/>
  <c r="C21" i="3"/>
  <c r="C27" i="1"/>
  <c r="C30" i="3"/>
  <c r="S30" i="1"/>
  <c r="H32" i="3"/>
  <c r="D33" i="3"/>
  <c r="F36" i="3"/>
  <c r="D37" i="3"/>
  <c r="U37" i="1"/>
  <c r="U40" i="1"/>
  <c r="Q41" i="1"/>
  <c r="F51" i="3"/>
  <c r="R47" i="2"/>
  <c r="J48" i="6"/>
  <c r="J79" i="6" s="1"/>
  <c r="D10" i="3"/>
  <c r="O5" i="1"/>
  <c r="D14" i="3"/>
  <c r="D21" i="3"/>
  <c r="D30" i="3"/>
  <c r="T30" i="1"/>
  <c r="E33" i="3"/>
  <c r="G36" i="3"/>
  <c r="E37" i="3"/>
  <c r="S38" i="1"/>
  <c r="S39" i="1" s="1"/>
  <c r="F40" i="3"/>
  <c r="S41" i="1"/>
  <c r="X67" i="2"/>
  <c r="I51" i="2"/>
  <c r="D25" i="8"/>
  <c r="D30" i="2"/>
  <c r="S74" i="1"/>
  <c r="S75" i="1" s="1"/>
  <c r="S76" i="1" s="1"/>
  <c r="H9" i="3"/>
  <c r="D9" i="1"/>
  <c r="D17" i="3"/>
  <c r="D27" i="1"/>
  <c r="S27" i="1"/>
  <c r="P5" i="1"/>
  <c r="I8" i="3"/>
  <c r="E9" i="1"/>
  <c r="I13" i="3"/>
  <c r="E14" i="3"/>
  <c r="I16" i="3"/>
  <c r="E17" i="3"/>
  <c r="E21" i="3"/>
  <c r="E27" i="1"/>
  <c r="E30" i="3"/>
  <c r="U30" i="1"/>
  <c r="Q31" i="1"/>
  <c r="F33" i="3"/>
  <c r="H36" i="3"/>
  <c r="F37" i="3"/>
  <c r="T41" i="1"/>
  <c r="I45" i="3"/>
  <c r="I46" i="3"/>
  <c r="U45" i="1"/>
  <c r="H54" i="1"/>
  <c r="S53" i="1" s="1"/>
  <c r="W53" i="2"/>
  <c r="H22" i="2"/>
  <c r="U42" i="1"/>
  <c r="I47" i="3"/>
  <c r="I22" i="2"/>
  <c r="X53" i="2"/>
  <c r="X43" i="2"/>
  <c r="G16" i="3"/>
  <c r="F44" i="3"/>
  <c r="I51" i="3"/>
  <c r="R5" i="1"/>
  <c r="C24" i="3"/>
  <c r="C7" i="3"/>
  <c r="C11" i="3"/>
  <c r="N76" i="1"/>
  <c r="G9" i="1"/>
  <c r="C10" i="3"/>
  <c r="G14" i="3"/>
  <c r="C15" i="1"/>
  <c r="C15" i="3" s="1"/>
  <c r="G17" i="3"/>
  <c r="C18" i="1"/>
  <c r="C18" i="3" s="1"/>
  <c r="G21" i="3"/>
  <c r="C22" i="3"/>
  <c r="G27" i="1"/>
  <c r="D31" i="3"/>
  <c r="S31" i="1"/>
  <c r="H33" i="3"/>
  <c r="D34" i="3"/>
  <c r="T34" i="1"/>
  <c r="H37" i="3"/>
  <c r="I52" i="3"/>
  <c r="I53" i="3"/>
  <c r="J22" i="2"/>
  <c r="Z43" i="2"/>
  <c r="Y53" i="2"/>
  <c r="Y43" i="2"/>
  <c r="R74" i="2"/>
  <c r="C29" i="2"/>
  <c r="C31" i="2" s="1"/>
  <c r="C38" i="2"/>
  <c r="S55" i="2"/>
  <c r="S54" i="2"/>
  <c r="U74" i="2"/>
  <c r="F38" i="2"/>
  <c r="E64" i="2"/>
  <c r="E68" i="2" s="1"/>
  <c r="T52" i="2"/>
  <c r="U49" i="2"/>
  <c r="T49" i="2"/>
  <c r="H79" i="6"/>
  <c r="G79" i="6"/>
  <c r="F30" i="3"/>
  <c r="D23" i="3"/>
  <c r="D7" i="3"/>
  <c r="D11" i="3"/>
  <c r="D24" i="3"/>
  <c r="E23" i="3"/>
  <c r="E24" i="3"/>
  <c r="E7" i="3"/>
  <c r="E11" i="3"/>
  <c r="I9" i="1"/>
  <c r="E10" i="3"/>
  <c r="I14" i="3"/>
  <c r="I17" i="3"/>
  <c r="E18" i="1"/>
  <c r="E18" i="3" s="1"/>
  <c r="I21" i="3"/>
  <c r="E22" i="3"/>
  <c r="I27" i="1"/>
  <c r="E29" i="3"/>
  <c r="F31" i="3"/>
  <c r="J33" i="3"/>
  <c r="F34" i="3"/>
  <c r="S35" i="1"/>
  <c r="P36" i="1"/>
  <c r="I38" i="1"/>
  <c r="I31" i="3" s="1"/>
  <c r="O40" i="1"/>
  <c r="F42" i="3"/>
  <c r="I44" i="3"/>
  <c r="AA49" i="2"/>
  <c r="AA48" i="2"/>
  <c r="G25" i="2"/>
  <c r="V44" i="2"/>
  <c r="U54" i="2"/>
  <c r="U60" i="2"/>
  <c r="F68" i="2"/>
  <c r="F69" i="2" s="1"/>
  <c r="F81" i="2"/>
  <c r="J68" i="2"/>
  <c r="AA83" i="2"/>
  <c r="AA84" i="2" s="1"/>
  <c r="C23" i="3"/>
  <c r="K24" i="6"/>
  <c r="C31" i="3"/>
  <c r="D29" i="3"/>
  <c r="D25" i="2"/>
  <c r="S44" i="2"/>
  <c r="T5" i="1"/>
  <c r="U5" i="1"/>
  <c r="F23" i="3"/>
  <c r="F24" i="3"/>
  <c r="F7" i="3"/>
  <c r="F11" i="3"/>
  <c r="J9" i="1"/>
  <c r="F10" i="3"/>
  <c r="F12" i="1"/>
  <c r="J14" i="3"/>
  <c r="J17" i="3"/>
  <c r="F18" i="1"/>
  <c r="F18" i="3" s="1"/>
  <c r="J21" i="3"/>
  <c r="F22" i="3"/>
  <c r="J27" i="1"/>
  <c r="F29" i="3"/>
  <c r="J30" i="3"/>
  <c r="G31" i="3"/>
  <c r="C32" i="3"/>
  <c r="G34" i="3"/>
  <c r="D35" i="3"/>
  <c r="T35" i="1"/>
  <c r="Q36" i="1"/>
  <c r="P37" i="1"/>
  <c r="J38" i="1"/>
  <c r="P40" i="1"/>
  <c r="I41" i="3"/>
  <c r="F43" i="3"/>
  <c r="D49" i="1"/>
  <c r="AB55" i="2"/>
  <c r="AB47" i="2"/>
  <c r="AB53" i="2"/>
  <c r="AB43" i="2"/>
  <c r="M21" i="2"/>
  <c r="M22" i="2" s="1"/>
  <c r="AB52" i="2"/>
  <c r="K22" i="2"/>
  <c r="C51" i="2"/>
  <c r="C81" i="2" s="1"/>
  <c r="AB50" i="2"/>
  <c r="Y50" i="2"/>
  <c r="G80" i="2"/>
  <c r="G63" i="2"/>
  <c r="G81" i="2"/>
  <c r="G23" i="3"/>
  <c r="H13" i="4"/>
  <c r="I12" i="4"/>
  <c r="I13" i="4" s="1"/>
  <c r="G22" i="3"/>
  <c r="G29" i="3"/>
  <c r="O30" i="1"/>
  <c r="H31" i="3"/>
  <c r="D32" i="3"/>
  <c r="H34" i="3"/>
  <c r="E35" i="3"/>
  <c r="U35" i="1"/>
  <c r="S36" i="1"/>
  <c r="Q37" i="1"/>
  <c r="N38" i="1"/>
  <c r="O39" i="1" s="1"/>
  <c r="Q40" i="1"/>
  <c r="E49" i="1"/>
  <c r="D54" i="1"/>
  <c r="Q74" i="1"/>
  <c r="W54" i="2"/>
  <c r="W55" i="2"/>
  <c r="D51" i="2"/>
  <c r="V52" i="2"/>
  <c r="V47" i="2"/>
  <c r="X50" i="2"/>
  <c r="X60" i="2"/>
  <c r="Z48" i="2"/>
  <c r="S47" i="2"/>
  <c r="Y48" i="2"/>
  <c r="H80" i="2"/>
  <c r="C63" i="2"/>
  <c r="G78" i="6"/>
  <c r="G54" i="1"/>
  <c r="C64" i="2"/>
  <c r="C68" i="2" s="1"/>
  <c r="V50" i="2"/>
  <c r="I81" i="2"/>
  <c r="S59" i="2"/>
  <c r="S67" i="2"/>
  <c r="H78" i="6"/>
  <c r="AA50" i="2"/>
  <c r="AA85" i="2"/>
  <c r="AA52" i="2"/>
  <c r="R83" i="2"/>
  <c r="R84" i="2" s="1"/>
  <c r="R85" i="2" s="1"/>
  <c r="W49" i="2"/>
  <c r="D64" i="2"/>
  <c r="Z53" i="2"/>
  <c r="J80" i="2"/>
  <c r="W67" i="2"/>
  <c r="W59" i="2"/>
  <c r="C78" i="6"/>
  <c r="F47" i="3"/>
  <c r="F52" i="3"/>
  <c r="J54" i="1"/>
  <c r="U55" i="1" s="1"/>
  <c r="M65" i="2"/>
  <c r="K65" i="2"/>
  <c r="Z34" i="2"/>
  <c r="Y49" i="2"/>
  <c r="X59" i="2"/>
  <c r="M48" i="6"/>
  <c r="C48" i="1"/>
  <c r="R53" i="2"/>
  <c r="R55" i="2"/>
  <c r="H51" i="2"/>
  <c r="V49" i="2"/>
  <c r="G64" i="2"/>
  <c r="G68" i="2" s="1"/>
  <c r="N24" i="6"/>
  <c r="N48" i="6" s="1"/>
  <c r="T53" i="2"/>
  <c r="T55" i="2"/>
  <c r="J51" i="2"/>
  <c r="AA47" i="2"/>
  <c r="U50" i="2"/>
  <c r="U52" i="2"/>
  <c r="I68" i="2"/>
  <c r="W60" i="2"/>
  <c r="I40" i="3"/>
  <c r="F41" i="3"/>
  <c r="F45" i="3"/>
  <c r="F53" i="3"/>
  <c r="U55" i="2"/>
  <c r="T43" i="2"/>
  <c r="D80" i="2"/>
  <c r="D24" i="6"/>
  <c r="D48" i="6" s="1"/>
  <c r="C21" i="10"/>
  <c r="C32" i="10" s="1"/>
  <c r="E80" i="2"/>
  <c r="E48" i="6"/>
  <c r="D21" i="10"/>
  <c r="E63" i="2"/>
  <c r="D81" i="2"/>
  <c r="F63" i="2"/>
  <c r="E81" i="2"/>
  <c r="S49" i="2"/>
  <c r="K57" i="2"/>
  <c r="K64" i="2" s="1"/>
  <c r="L59" i="2"/>
  <c r="J63" i="2"/>
  <c r="M25" i="2" l="1"/>
  <c r="AB44" i="2"/>
  <c r="M59" i="2"/>
  <c r="L57" i="2"/>
  <c r="L64" i="2" s="1"/>
  <c r="U68" i="2"/>
  <c r="U67" i="2"/>
  <c r="U59" i="2"/>
  <c r="G54" i="3"/>
  <c r="G55" i="1"/>
  <c r="R46" i="1"/>
  <c r="S34" i="1"/>
  <c r="J38" i="3"/>
  <c r="D9" i="3"/>
  <c r="O74" i="1"/>
  <c r="D12" i="1"/>
  <c r="O31" i="1"/>
  <c r="R55" i="1"/>
  <c r="P53" i="1"/>
  <c r="P55" i="1"/>
  <c r="P45" i="1"/>
  <c r="J29" i="3"/>
  <c r="I29" i="3"/>
  <c r="I34" i="3"/>
  <c r="C69" i="2"/>
  <c r="C82" i="2"/>
  <c r="K48" i="6"/>
  <c r="K79" i="6" s="1"/>
  <c r="Q24" i="6"/>
  <c r="C80" i="2"/>
  <c r="R74" i="1"/>
  <c r="R75" i="1" s="1"/>
  <c r="R76" i="1" s="1"/>
  <c r="R31" i="1"/>
  <c r="G9" i="3"/>
  <c r="G12" i="1"/>
  <c r="H25" i="3"/>
  <c r="S32" i="1"/>
  <c r="S6" i="1"/>
  <c r="S65" i="1"/>
  <c r="H26" i="1"/>
  <c r="F48" i="3"/>
  <c r="Q55" i="1"/>
  <c r="Q53" i="1"/>
  <c r="Q45" i="1"/>
  <c r="F55" i="3"/>
  <c r="F58" i="3"/>
  <c r="F50" i="3"/>
  <c r="C55" i="1"/>
  <c r="D82" i="2"/>
  <c r="S74" i="2"/>
  <c r="D29" i="2"/>
  <c r="D38" i="2"/>
  <c r="J37" i="3"/>
  <c r="Y44" i="2"/>
  <c r="J25" i="2"/>
  <c r="I25" i="2"/>
  <c r="X44" i="2"/>
  <c r="T60" i="2"/>
  <c r="G38" i="3"/>
  <c r="G56" i="1"/>
  <c r="S56" i="1"/>
  <c r="Y67" i="2"/>
  <c r="Y59" i="2"/>
  <c r="T59" i="2"/>
  <c r="T67" i="2"/>
  <c r="H69" i="2"/>
  <c r="H82" i="2"/>
  <c r="V67" i="2"/>
  <c r="V59" i="2"/>
  <c r="F12" i="3"/>
  <c r="Q64" i="1"/>
  <c r="F15" i="1"/>
  <c r="F15" i="3" s="1"/>
  <c r="F25" i="1"/>
  <c r="Q48" i="1" s="1"/>
  <c r="U53" i="1"/>
  <c r="R34" i="1"/>
  <c r="E9" i="3"/>
  <c r="P74" i="1"/>
  <c r="P75" i="1" s="1"/>
  <c r="P76" i="1" s="1"/>
  <c r="E12" i="1"/>
  <c r="P31" i="1"/>
  <c r="C27" i="3"/>
  <c r="N27" i="1"/>
  <c r="L63" i="2"/>
  <c r="U19" i="2"/>
  <c r="U23" i="2" s="1"/>
  <c r="U75" i="2"/>
  <c r="U45" i="2"/>
  <c r="F39" i="2"/>
  <c r="U69" i="2" s="1"/>
  <c r="R67" i="2"/>
  <c r="R68" i="2"/>
  <c r="R59" i="2"/>
  <c r="V74" i="2"/>
  <c r="G38" i="2"/>
  <c r="V68" i="2" s="1"/>
  <c r="G29" i="2"/>
  <c r="U34" i="1"/>
  <c r="R27" i="1"/>
  <c r="G27" i="3"/>
  <c r="G82" i="2"/>
  <c r="G69" i="2"/>
  <c r="O55" i="1"/>
  <c r="O53" i="1"/>
  <c r="O45" i="1"/>
  <c r="H38" i="3"/>
  <c r="I58" i="3"/>
  <c r="I50" i="3"/>
  <c r="I55" i="3"/>
  <c r="S55" i="1"/>
  <c r="O46" i="1"/>
  <c r="D55" i="1"/>
  <c r="D48" i="3" s="1"/>
  <c r="I38" i="3"/>
  <c r="I56" i="1"/>
  <c r="J82" i="2"/>
  <c r="J69" i="2"/>
  <c r="J81" i="2"/>
  <c r="H81" i="2"/>
  <c r="Q75" i="1"/>
  <c r="Q76" i="1" s="1"/>
  <c r="J9" i="3"/>
  <c r="U74" i="1"/>
  <c r="U75" i="1" s="1"/>
  <c r="U76" i="1" s="1"/>
  <c r="U31" i="1"/>
  <c r="J12" i="1"/>
  <c r="I33" i="3"/>
  <c r="J32" i="3"/>
  <c r="J35" i="3"/>
  <c r="AA75" i="2"/>
  <c r="AA45" i="2"/>
  <c r="AA19" i="2"/>
  <c r="L39" i="2"/>
  <c r="G33" i="3"/>
  <c r="S45" i="1"/>
  <c r="I9" i="3"/>
  <c r="T31" i="1"/>
  <c r="I12" i="1"/>
  <c r="T74" i="1"/>
  <c r="T75" i="1" s="1"/>
  <c r="T76" i="1" s="1"/>
  <c r="H25" i="2"/>
  <c r="W44" i="2"/>
  <c r="Q34" i="1"/>
  <c r="I82" i="2"/>
  <c r="I69" i="2"/>
  <c r="I80" i="2"/>
  <c r="U84" i="2"/>
  <c r="U85" i="2" s="1"/>
  <c r="G35" i="3"/>
  <c r="L30" i="2"/>
  <c r="AA22" i="2" s="1"/>
  <c r="I54" i="3"/>
  <c r="S48" i="1"/>
  <c r="N55" i="1"/>
  <c r="N53" i="1"/>
  <c r="N45" i="1"/>
  <c r="C48" i="3"/>
  <c r="I37" i="3"/>
  <c r="E25" i="2"/>
  <c r="T44" i="2"/>
  <c r="J34" i="3"/>
  <c r="Q39" i="1"/>
  <c r="I32" i="3"/>
  <c r="J54" i="3"/>
  <c r="U46" i="1"/>
  <c r="J55" i="1"/>
  <c r="D68" i="2"/>
  <c r="D69" i="2" s="1"/>
  <c r="S60" i="2"/>
  <c r="Z44" i="2"/>
  <c r="K25" i="2"/>
  <c r="I30" i="3"/>
  <c r="R60" i="2"/>
  <c r="R45" i="2"/>
  <c r="R75" i="2"/>
  <c r="R19" i="2"/>
  <c r="R23" i="2" s="1"/>
  <c r="C39" i="2"/>
  <c r="R69" i="2" s="1"/>
  <c r="R45" i="1"/>
  <c r="T39" i="1"/>
  <c r="P46" i="1"/>
  <c r="J27" i="3"/>
  <c r="U27" i="1"/>
  <c r="I36" i="3"/>
  <c r="E27" i="3"/>
  <c r="P27" i="1"/>
  <c r="D27" i="3"/>
  <c r="O27" i="1"/>
  <c r="I35" i="3"/>
  <c r="O34" i="1"/>
  <c r="J31" i="3"/>
  <c r="E82" i="2"/>
  <c r="E69" i="2"/>
  <c r="E55" i="1"/>
  <c r="E48" i="3" s="1"/>
  <c r="V60" i="2"/>
  <c r="AB49" i="2"/>
  <c r="AB51" i="2"/>
  <c r="AB48" i="2"/>
  <c r="I27" i="3"/>
  <c r="T27" i="1"/>
  <c r="J36" i="3"/>
  <c r="S46" i="1"/>
  <c r="H55" i="1"/>
  <c r="R53" i="1"/>
  <c r="P34" i="1"/>
  <c r="J49" i="3"/>
  <c r="F56" i="1"/>
  <c r="N64" i="1"/>
  <c r="C12" i="3"/>
  <c r="C25" i="1"/>
  <c r="N48" i="1" s="1"/>
  <c r="L31" i="2" l="1"/>
  <c r="F9" i="2" s="1"/>
  <c r="L66" i="2" s="1"/>
  <c r="AA60" i="2" s="1"/>
  <c r="Y74" i="2"/>
  <c r="J29" i="2"/>
  <c r="J38" i="2"/>
  <c r="S8" i="1"/>
  <c r="S11" i="1" s="1"/>
  <c r="E49" i="3"/>
  <c r="E55" i="3"/>
  <c r="E58" i="3"/>
  <c r="E50" i="3"/>
  <c r="E54" i="3"/>
  <c r="E51" i="3"/>
  <c r="E44" i="3"/>
  <c r="E43" i="3"/>
  <c r="E45" i="3"/>
  <c r="E46" i="3"/>
  <c r="E40" i="3"/>
  <c r="E52" i="3"/>
  <c r="E53" i="3"/>
  <c r="E56" i="1"/>
  <c r="E42" i="3"/>
  <c r="E47" i="3"/>
  <c r="E41" i="3"/>
  <c r="I12" i="3"/>
  <c r="T64" i="1"/>
  <c r="I25" i="1"/>
  <c r="I15" i="1"/>
  <c r="I15" i="3" s="1"/>
  <c r="J12" i="3"/>
  <c r="J25" i="1"/>
  <c r="U64" i="1"/>
  <c r="J15" i="1"/>
  <c r="J15" i="3" s="1"/>
  <c r="D55" i="3"/>
  <c r="D58" i="3"/>
  <c r="D50" i="3"/>
  <c r="D52" i="3"/>
  <c r="D53" i="3"/>
  <c r="D42" i="3"/>
  <c r="D47" i="3"/>
  <c r="D40" i="3"/>
  <c r="D45" i="3"/>
  <c r="D51" i="3"/>
  <c r="D46" i="3"/>
  <c r="D56" i="1"/>
  <c r="D41" i="3"/>
  <c r="D44" i="3"/>
  <c r="D43" i="3"/>
  <c r="H58" i="3"/>
  <c r="H50" i="3"/>
  <c r="H55" i="3"/>
  <c r="H49" i="3"/>
  <c r="H45" i="3"/>
  <c r="H48" i="3"/>
  <c r="H46" i="3"/>
  <c r="H42" i="3"/>
  <c r="H40" i="3"/>
  <c r="H47" i="3"/>
  <c r="H52" i="3"/>
  <c r="H53" i="3"/>
  <c r="H43" i="3"/>
  <c r="H44" i="3"/>
  <c r="H51" i="3"/>
  <c r="H41" i="3"/>
  <c r="D54" i="3"/>
  <c r="E12" i="3"/>
  <c r="P64" i="1"/>
  <c r="E25" i="1"/>
  <c r="E15" i="1"/>
  <c r="E15" i="3" s="1"/>
  <c r="R61" i="2"/>
  <c r="U61" i="2"/>
  <c r="J58" i="3"/>
  <c r="J50" i="3"/>
  <c r="J55" i="3"/>
  <c r="J41" i="3"/>
  <c r="J51" i="3"/>
  <c r="J42" i="3"/>
  <c r="J45" i="3"/>
  <c r="J48" i="3"/>
  <c r="J44" i="3"/>
  <c r="J43" i="3"/>
  <c r="J53" i="3"/>
  <c r="J47" i="3"/>
  <c r="J52" i="3"/>
  <c r="J46" i="3"/>
  <c r="J40" i="3"/>
  <c r="H54" i="3"/>
  <c r="D49" i="3"/>
  <c r="R64" i="1"/>
  <c r="G25" i="1"/>
  <c r="G12" i="3"/>
  <c r="G15" i="1"/>
  <c r="G15" i="3" s="1"/>
  <c r="D12" i="3"/>
  <c r="O64" i="1"/>
  <c r="D25" i="1"/>
  <c r="D15" i="1"/>
  <c r="D15" i="3" s="1"/>
  <c r="R70" i="2"/>
  <c r="R62" i="2"/>
  <c r="R46" i="2"/>
  <c r="R25" i="2"/>
  <c r="S75" i="2"/>
  <c r="S45" i="2"/>
  <c r="S19" i="2"/>
  <c r="S23" i="2" s="1"/>
  <c r="D39" i="2"/>
  <c r="S68" i="2"/>
  <c r="O75" i="1"/>
  <c r="O76" i="1" s="1"/>
  <c r="AA23" i="2"/>
  <c r="D31" i="2"/>
  <c r="S83" i="2"/>
  <c r="S84" i="2" s="1"/>
  <c r="S85" i="2" s="1"/>
  <c r="L68" i="2"/>
  <c r="E38" i="2"/>
  <c r="E29" i="2"/>
  <c r="T74" i="2"/>
  <c r="F25" i="3"/>
  <c r="Q65" i="1"/>
  <c r="F26" i="1"/>
  <c r="Q32" i="1"/>
  <c r="Q6" i="1"/>
  <c r="J56" i="1"/>
  <c r="M57" i="2"/>
  <c r="M64" i="2" s="1"/>
  <c r="M63" i="2"/>
  <c r="N65" i="1"/>
  <c r="C25" i="3"/>
  <c r="N32" i="1"/>
  <c r="C26" i="1"/>
  <c r="N6" i="1"/>
  <c r="N56" i="1"/>
  <c r="H56" i="1"/>
  <c r="W74" i="2"/>
  <c r="H38" i="2"/>
  <c r="H29" i="2"/>
  <c r="U62" i="2"/>
  <c r="U25" i="2"/>
  <c r="U46" i="2"/>
  <c r="U70" i="2"/>
  <c r="Q56" i="1"/>
  <c r="Z74" i="2"/>
  <c r="K29" i="2"/>
  <c r="K38" i="2"/>
  <c r="G31" i="2"/>
  <c r="V83" i="2"/>
  <c r="V84" i="2" s="1"/>
  <c r="V85" i="2" s="1"/>
  <c r="AA61" i="2"/>
  <c r="AA59" i="2"/>
  <c r="C58" i="3"/>
  <c r="C50" i="3"/>
  <c r="C55" i="3"/>
  <c r="C45" i="3"/>
  <c r="C52" i="3"/>
  <c r="C42" i="3"/>
  <c r="C43" i="3"/>
  <c r="C46" i="3"/>
  <c r="C41" i="3"/>
  <c r="C51" i="3"/>
  <c r="C44" i="3"/>
  <c r="C47" i="3"/>
  <c r="C56" i="1"/>
  <c r="C53" i="3"/>
  <c r="C40" i="3"/>
  <c r="C54" i="3"/>
  <c r="AB74" i="2"/>
  <c r="M38" i="2"/>
  <c r="M29" i="2"/>
  <c r="V75" i="2"/>
  <c r="G39" i="2"/>
  <c r="V45" i="2"/>
  <c r="V19" i="2"/>
  <c r="V23" i="2" s="1"/>
  <c r="I29" i="2"/>
  <c r="I38" i="2"/>
  <c r="X74" i="2"/>
  <c r="C49" i="3"/>
  <c r="H26" i="3"/>
  <c r="S47" i="1"/>
  <c r="S57" i="1"/>
  <c r="G55" i="3"/>
  <c r="G50" i="3"/>
  <c r="G43" i="3"/>
  <c r="G40" i="3"/>
  <c r="G58" i="3"/>
  <c r="G52" i="3"/>
  <c r="G47" i="3"/>
  <c r="G53" i="3"/>
  <c r="G46" i="3"/>
  <c r="G42" i="3"/>
  <c r="G44" i="3"/>
  <c r="G49" i="3"/>
  <c r="G41" i="3"/>
  <c r="G45" i="3"/>
  <c r="G48" i="3"/>
  <c r="G51" i="3"/>
  <c r="S66" i="1" l="1"/>
  <c r="S58" i="1"/>
  <c r="S49" i="1"/>
  <c r="S33" i="1"/>
  <c r="S13" i="1"/>
  <c r="V61" i="2"/>
  <c r="V69" i="2"/>
  <c r="H31" i="2"/>
  <c r="W83" i="2"/>
  <c r="W84" i="2" s="1"/>
  <c r="W85" i="2" s="1"/>
  <c r="W75" i="2"/>
  <c r="H39" i="2"/>
  <c r="W45" i="2"/>
  <c r="W19" i="2"/>
  <c r="W23" i="2" s="1"/>
  <c r="W68" i="2"/>
  <c r="AA62" i="2"/>
  <c r="AA25" i="2"/>
  <c r="AA46" i="2"/>
  <c r="D25" i="3"/>
  <c r="O65" i="1"/>
  <c r="O32" i="1"/>
  <c r="D26" i="1"/>
  <c r="O6" i="1"/>
  <c r="O48" i="1"/>
  <c r="O56" i="1"/>
  <c r="V46" i="2"/>
  <c r="V70" i="2"/>
  <c r="V62" i="2"/>
  <c r="V25" i="2"/>
  <c r="M31" i="2"/>
  <c r="G9" i="2" s="1"/>
  <c r="M66" i="2" s="1"/>
  <c r="AB60" i="2" s="1"/>
  <c r="M30" i="2"/>
  <c r="AB22" i="2" s="1"/>
  <c r="AB83" i="2"/>
  <c r="AB84" i="2" s="1"/>
  <c r="AB85" i="2" s="1"/>
  <c r="Q11" i="1"/>
  <c r="Q8" i="1"/>
  <c r="Z45" i="2"/>
  <c r="Z75" i="2"/>
  <c r="Z19" i="2"/>
  <c r="Z23" i="2" s="1"/>
  <c r="K39" i="2"/>
  <c r="Z61" i="2" s="1"/>
  <c r="F26" i="3"/>
  <c r="Q57" i="1"/>
  <c r="Q47" i="1"/>
  <c r="S69" i="2"/>
  <c r="S61" i="2"/>
  <c r="E25" i="3"/>
  <c r="E26" i="1"/>
  <c r="P32" i="1"/>
  <c r="P6" i="1"/>
  <c r="P65" i="1"/>
  <c r="P48" i="1"/>
  <c r="P56" i="1"/>
  <c r="K31" i="2"/>
  <c r="E9" i="2" s="1"/>
  <c r="K66" i="2" s="1"/>
  <c r="K30" i="2"/>
  <c r="Z22" i="2" s="1"/>
  <c r="Z83" i="2"/>
  <c r="Z84" i="2" s="1"/>
  <c r="Z85" i="2" s="1"/>
  <c r="N8" i="1"/>
  <c r="N11" i="1" s="1"/>
  <c r="S70" i="2"/>
  <c r="S46" i="2"/>
  <c r="S62" i="2"/>
  <c r="S25" i="2"/>
  <c r="J25" i="3"/>
  <c r="U65" i="1"/>
  <c r="U6" i="1"/>
  <c r="U56" i="1"/>
  <c r="J26" i="1"/>
  <c r="U32" i="1"/>
  <c r="U48" i="1"/>
  <c r="C26" i="3"/>
  <c r="N47" i="1"/>
  <c r="N57" i="1"/>
  <c r="G25" i="3"/>
  <c r="R65" i="1"/>
  <c r="G26" i="1"/>
  <c r="R32" i="1"/>
  <c r="R6" i="1"/>
  <c r="R48" i="1"/>
  <c r="R56" i="1"/>
  <c r="Y19" i="2"/>
  <c r="Y23" i="2" s="1"/>
  <c r="Y75" i="2"/>
  <c r="Y45" i="2"/>
  <c r="J39" i="2"/>
  <c r="Y68" i="2"/>
  <c r="U71" i="2"/>
  <c r="U72" i="2"/>
  <c r="U76" i="2"/>
  <c r="U63" i="2"/>
  <c r="U64" i="2"/>
  <c r="U31" i="2"/>
  <c r="U35" i="2" s="1"/>
  <c r="J31" i="2"/>
  <c r="D9" i="2" s="1"/>
  <c r="Y83" i="2"/>
  <c r="Y84" i="2" s="1"/>
  <c r="Y85" i="2" s="1"/>
  <c r="AB75" i="2"/>
  <c r="AB45" i="2"/>
  <c r="AB19" i="2"/>
  <c r="AB23" i="2" s="1"/>
  <c r="M39" i="2"/>
  <c r="AB61" i="2" s="1"/>
  <c r="X75" i="2"/>
  <c r="I39" i="2"/>
  <c r="X45" i="2"/>
  <c r="X19" i="2"/>
  <c r="X23" i="2" s="1"/>
  <c r="X68" i="2"/>
  <c r="E31" i="2"/>
  <c r="T83" i="2"/>
  <c r="T84" i="2" s="1"/>
  <c r="T85" i="2" s="1"/>
  <c r="R63" i="2"/>
  <c r="R64" i="2"/>
  <c r="R72" i="2"/>
  <c r="R31" i="2"/>
  <c r="R35" i="2" s="1"/>
  <c r="R71" i="2"/>
  <c r="I25" i="3"/>
  <c r="T65" i="1"/>
  <c r="T6" i="1"/>
  <c r="I26" i="1"/>
  <c r="T32" i="1"/>
  <c r="T48" i="1"/>
  <c r="T56" i="1"/>
  <c r="I31" i="2"/>
  <c r="X83" i="2"/>
  <c r="X84" i="2" s="1"/>
  <c r="X85" i="2" s="1"/>
  <c r="T75" i="2"/>
  <c r="T19" i="2"/>
  <c r="T23" i="2" s="1"/>
  <c r="E39" i="2"/>
  <c r="T45" i="2"/>
  <c r="T68" i="2"/>
  <c r="N66" i="1" l="1"/>
  <c r="N58" i="1"/>
  <c r="N49" i="1"/>
  <c r="N33" i="1"/>
  <c r="N13" i="1"/>
  <c r="Y70" i="2"/>
  <c r="Y25" i="2"/>
  <c r="Y46" i="2"/>
  <c r="Y62" i="2"/>
  <c r="V72" i="2"/>
  <c r="V76" i="2"/>
  <c r="V63" i="2"/>
  <c r="V64" i="2"/>
  <c r="V31" i="2"/>
  <c r="V35" i="2" s="1"/>
  <c r="V71" i="2"/>
  <c r="AA64" i="2"/>
  <c r="AA76" i="2"/>
  <c r="AA63" i="2"/>
  <c r="AA31" i="2"/>
  <c r="AA35" i="2" s="1"/>
  <c r="J26" i="3"/>
  <c r="U57" i="1"/>
  <c r="U47" i="1"/>
  <c r="M68" i="2"/>
  <c r="AB59" i="2"/>
  <c r="Z59" i="2"/>
  <c r="K68" i="2"/>
  <c r="Z60" i="2"/>
  <c r="U8" i="1"/>
  <c r="U11" i="1" s="1"/>
  <c r="W62" i="2"/>
  <c r="W70" i="2"/>
  <c r="W25" i="2"/>
  <c r="W46" i="2"/>
  <c r="G26" i="3"/>
  <c r="R47" i="1"/>
  <c r="R57" i="1"/>
  <c r="X62" i="2"/>
  <c r="X70" i="2"/>
  <c r="X25" i="2"/>
  <c r="X46" i="2"/>
  <c r="Z62" i="2"/>
  <c r="Z46" i="2"/>
  <c r="Z25" i="2"/>
  <c r="T8" i="1"/>
  <c r="T11" i="1" s="1"/>
  <c r="X61" i="2"/>
  <c r="X69" i="2"/>
  <c r="S64" i="2"/>
  <c r="S71" i="2"/>
  <c r="S76" i="2"/>
  <c r="S72" i="2"/>
  <c r="S63" i="2"/>
  <c r="S31" i="2"/>
  <c r="S35" i="2" s="1"/>
  <c r="P8" i="1"/>
  <c r="P11" i="1" s="1"/>
  <c r="O8" i="1"/>
  <c r="O11" i="1"/>
  <c r="W61" i="2"/>
  <c r="W69" i="2"/>
  <c r="S67" i="1"/>
  <c r="S50" i="1"/>
  <c r="S15" i="1"/>
  <c r="S59" i="1"/>
  <c r="D26" i="3"/>
  <c r="O57" i="1"/>
  <c r="O47" i="1"/>
  <c r="I26" i="3"/>
  <c r="T57" i="1"/>
  <c r="T47" i="1"/>
  <c r="E26" i="3"/>
  <c r="P47" i="1"/>
  <c r="P57" i="1"/>
  <c r="Q49" i="1"/>
  <c r="Q13" i="1"/>
  <c r="Q58" i="1"/>
  <c r="Q66" i="1"/>
  <c r="Q33" i="1"/>
  <c r="T61" i="2"/>
  <c r="T69" i="2"/>
  <c r="AB62" i="2"/>
  <c r="AB25" i="2"/>
  <c r="AB46" i="2"/>
  <c r="R8" i="1"/>
  <c r="R11" i="1" s="1"/>
  <c r="T70" i="2"/>
  <c r="T62" i="2"/>
  <c r="T25" i="2"/>
  <c r="T46" i="2"/>
  <c r="Y61" i="2"/>
  <c r="Y69" i="2"/>
  <c r="R49" i="1" l="1"/>
  <c r="R66" i="1"/>
  <c r="R58" i="1"/>
  <c r="R33" i="1"/>
  <c r="R13" i="1"/>
  <c r="T58" i="1"/>
  <c r="T66" i="1"/>
  <c r="T49" i="1"/>
  <c r="T33" i="1"/>
  <c r="T13" i="1"/>
  <c r="P58" i="1"/>
  <c r="P13" i="1"/>
  <c r="P66" i="1"/>
  <c r="P49" i="1"/>
  <c r="P33" i="1"/>
  <c r="U66" i="1"/>
  <c r="U58" i="1"/>
  <c r="U49" i="1"/>
  <c r="U33" i="1"/>
  <c r="U13" i="1"/>
  <c r="Z76" i="2"/>
  <c r="Z63" i="2"/>
  <c r="Z31" i="2"/>
  <c r="Z35" i="2" s="1"/>
  <c r="K42" i="2" s="1"/>
  <c r="Z71" i="2" s="1"/>
  <c r="Z64" i="2"/>
  <c r="W63" i="2"/>
  <c r="W64" i="2"/>
  <c r="W72" i="2"/>
  <c r="W76" i="2"/>
  <c r="W71" i="2"/>
  <c r="W31" i="2"/>
  <c r="W35" i="2" s="1"/>
  <c r="S51" i="1"/>
  <c r="S18" i="1"/>
  <c r="S60" i="1"/>
  <c r="X76" i="2"/>
  <c r="X64" i="2"/>
  <c r="X71" i="2"/>
  <c r="X72" i="2"/>
  <c r="X63" i="2"/>
  <c r="X31" i="2"/>
  <c r="X35" i="2" s="1"/>
  <c r="N59" i="1"/>
  <c r="N50" i="1"/>
  <c r="N15" i="1"/>
  <c r="T64" i="2"/>
  <c r="T71" i="2"/>
  <c r="T72" i="2"/>
  <c r="T76" i="2"/>
  <c r="T63" i="2"/>
  <c r="T31" i="2"/>
  <c r="T35" i="2" s="1"/>
  <c r="O33" i="1"/>
  <c r="O58" i="1"/>
  <c r="O13" i="1"/>
  <c r="O66" i="1"/>
  <c r="O49" i="1"/>
  <c r="Y76" i="2"/>
  <c r="Y63" i="2"/>
  <c r="Y64" i="2"/>
  <c r="Y71" i="2"/>
  <c r="Y72" i="2"/>
  <c r="Y31" i="2"/>
  <c r="Y35" i="2" s="1"/>
  <c r="Q59" i="1"/>
  <c r="Q67" i="1"/>
  <c r="Q50" i="1"/>
  <c r="Q15" i="1"/>
  <c r="AB63" i="2"/>
  <c r="AB64" i="2"/>
  <c r="AB76" i="2"/>
  <c r="AB31" i="2"/>
  <c r="AB35" i="2" s="1"/>
  <c r="Z72" i="2" l="1"/>
  <c r="S61" i="1"/>
  <c r="S52" i="1"/>
  <c r="S21" i="1"/>
  <c r="S24" i="1" s="1"/>
  <c r="S25" i="1" s="1"/>
  <c r="T50" i="1"/>
  <c r="T15" i="1"/>
  <c r="T67" i="1"/>
  <c r="T59" i="1"/>
  <c r="U50" i="1"/>
  <c r="U15" i="1"/>
  <c r="U67" i="1"/>
  <c r="U59" i="1"/>
  <c r="L42" i="2"/>
  <c r="K51" i="2"/>
  <c r="Z67" i="2"/>
  <c r="Z68" i="2"/>
  <c r="Z69" i="2"/>
  <c r="Z70" i="2"/>
  <c r="P59" i="1"/>
  <c r="P50" i="1"/>
  <c r="P67" i="1"/>
  <c r="P15" i="1"/>
  <c r="N51" i="1"/>
  <c r="N60" i="1"/>
  <c r="N18" i="1"/>
  <c r="Q51" i="1"/>
  <c r="Q60" i="1"/>
  <c r="Q18" i="1"/>
  <c r="O67" i="1"/>
  <c r="O59" i="1"/>
  <c r="O15" i="1"/>
  <c r="O50" i="1"/>
  <c r="R59" i="1"/>
  <c r="R67" i="1"/>
  <c r="R50" i="1"/>
  <c r="R15" i="1"/>
  <c r="L51" i="2" l="1"/>
  <c r="M42" i="2"/>
  <c r="AA69" i="2"/>
  <c r="AA68" i="2"/>
  <c r="AA67" i="2"/>
  <c r="AA70" i="2"/>
  <c r="AA72" i="2"/>
  <c r="AA71" i="2"/>
  <c r="P51" i="1"/>
  <c r="P18" i="1"/>
  <c r="P60" i="1"/>
  <c r="U60" i="1"/>
  <c r="U18" i="1"/>
  <c r="U51" i="1"/>
  <c r="N61" i="1"/>
  <c r="N52" i="1"/>
  <c r="N21" i="1"/>
  <c r="N24" i="1" s="1"/>
  <c r="N25" i="1" s="1"/>
  <c r="R51" i="1"/>
  <c r="R60" i="1"/>
  <c r="R18" i="1"/>
  <c r="T60" i="1"/>
  <c r="T51" i="1"/>
  <c r="T18" i="1"/>
  <c r="O60" i="1"/>
  <c r="O51" i="1"/>
  <c r="O18" i="1"/>
  <c r="Q52" i="1"/>
  <c r="Q61" i="1"/>
  <c r="Q21" i="1"/>
  <c r="Q24" i="1" s="1"/>
  <c r="Q25" i="1" s="1"/>
  <c r="K80" i="2"/>
  <c r="K69" i="2"/>
  <c r="K82" i="2"/>
  <c r="K81" i="2"/>
  <c r="L82" i="2" l="1"/>
  <c r="L69" i="2"/>
  <c r="L80" i="2"/>
  <c r="L81" i="2"/>
  <c r="T61" i="1"/>
  <c r="T21" i="1"/>
  <c r="T24" i="1" s="1"/>
  <c r="T25" i="1" s="1"/>
  <c r="T52" i="1"/>
  <c r="P52" i="1"/>
  <c r="P61" i="1"/>
  <c r="P21" i="1"/>
  <c r="P24" i="1" s="1"/>
  <c r="P25" i="1" s="1"/>
  <c r="U61" i="1"/>
  <c r="U52" i="1"/>
  <c r="U21" i="1"/>
  <c r="U24" i="1" s="1"/>
  <c r="U25" i="1" s="1"/>
  <c r="R61" i="1"/>
  <c r="R52" i="1"/>
  <c r="R21" i="1"/>
  <c r="R24" i="1" s="1"/>
  <c r="R25" i="1" s="1"/>
  <c r="O52" i="1"/>
  <c r="O61" i="1"/>
  <c r="O21" i="1"/>
  <c r="O24" i="1" s="1"/>
  <c r="O25" i="1" s="1"/>
  <c r="M51" i="2"/>
  <c r="AB67" i="2"/>
  <c r="AB69" i="2"/>
  <c r="AB68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<sst xmlns="http://schemas.openxmlformats.org/spreadsheetml/2006/main" count="963" uniqueCount="624">
  <si>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</si>
  <si>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VPI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</si>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</sst>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343720</v>
      </c>
      <c r="O6" s="187">
        <f t="shared" si="1"/>
        <v>723250</v>
      </c>
      <c r="P6" s="187">
        <f t="shared" si="1"/>
        <v>504869</v>
      </c>
      <c r="Q6" s="187">
        <f t="shared" si="1"/>
        <v>376887</v>
      </c>
      <c r="R6" s="187">
        <f t="shared" si="1"/>
        <v>839497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258265</v>
      </c>
      <c r="D7" s="123">
        <f>SUMIF(PL.data!$D$3:$D$25, FSA!$A7, PL.data!F$3:F$25)</f>
        <v>3057265</v>
      </c>
      <c r="E7" s="123">
        <f>SUMIF(PL.data!$D$3:$D$25, FSA!$A7, PL.data!G$3:G$25)</f>
        <v>2164999</v>
      </c>
      <c r="F7" s="123">
        <f>SUMIF(PL.data!$D$3:$D$25, FSA!$A7, PL.data!H$3:H$25)</f>
        <v>2610596</v>
      </c>
      <c r="G7" s="123">
        <f>SUMIF(PL.data!$D$3:$D$25, FSA!$A7, PL.data!I$3:I$25)</f>
        <v>2152086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182396</v>
      </c>
      <c r="D8" s="123">
        <f>-SUMIF(PL.data!$D$3:$D$25, FSA!$A8, PL.data!F$3:F$25)</f>
        <v>-2224106</v>
      </c>
      <c r="E8" s="123">
        <f>-SUMIF(PL.data!$D$3:$D$25, FSA!$A8, PL.data!G$3:G$25)</f>
        <v>-1481689</v>
      </c>
      <c r="F8" s="123">
        <f>-SUMIF(PL.data!$D$3:$D$25, FSA!$A8, PL.data!H$3:H$25)</f>
        <v>-1968679</v>
      </c>
      <c r="G8" s="123">
        <f>-SUMIF(PL.data!$D$3:$D$25, FSA!$A8, PL.data!I$3:I$25)</f>
        <v>-985119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-10679</v>
      </c>
      <c r="O8" s="190">
        <f>CF.data!F12-FSA!O7-FSA!O6</f>
        <v>13001</v>
      </c>
      <c r="P8" s="190">
        <f>CF.data!G12-FSA!P7-FSA!P6</f>
        <v>4555</v>
      </c>
      <c r="Q8" s="190">
        <f>CF.data!H12-FSA!Q7-FSA!Q6</f>
        <v>76517</v>
      </c>
      <c r="R8" s="190">
        <f>CF.data!I12-FSA!R7-FSA!R6</f>
        <v>182170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440661</v>
      </c>
      <c r="D9" s="187">
        <f t="shared" si="3"/>
        <v>833159</v>
      </c>
      <c r="E9" s="187">
        <f t="shared" si="3"/>
        <v>683310</v>
      </c>
      <c r="F9" s="187">
        <f t="shared" si="3"/>
        <v>641917</v>
      </c>
      <c r="G9" s="187">
        <f t="shared" si="3"/>
        <v>1166967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-34369</v>
      </c>
      <c r="O9" s="190">
        <f>SUMIF(CF.data!$D$4:$D$43, $L9, CF.data!F$4:F$43)</f>
        <v>-121793</v>
      </c>
      <c r="P9" s="190">
        <f>SUMIF(CF.data!$D$4:$D$43, $L9, CF.data!G$4:G$43)</f>
        <v>-265506</v>
      </c>
      <c r="Q9" s="190">
        <f>SUMIF(CF.data!$D$4:$D$43, $L9, CF.data!H$4:H$43)</f>
        <v>-132792</v>
      </c>
      <c r="R9" s="190">
        <f>SUMIF(CF.data!$D$4:$D$43, $L9, CF.data!I$4:I$43)</f>
        <v>-580282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-99729</v>
      </c>
      <c r="D10" s="123">
        <f>-SUMIF(PL.data!$D$3:$D$25, FSA!$A10, PL.data!F$3:F$25)</f>
        <v>-122420</v>
      </c>
      <c r="E10" s="123">
        <f>-SUMIF(PL.data!$D$3:$D$25, FSA!$A10, PL.data!G$3:G$25)</f>
        <v>-200730</v>
      </c>
      <c r="F10" s="123">
        <f>-SUMIF(PL.data!$D$3:$D$25, FSA!$A10, PL.data!H$3:H$25)</f>
        <v>-285197</v>
      </c>
      <c r="G10" s="123">
        <f>-SUMIF(PL.data!$D$3:$D$25, FSA!$A10, PL.data!I$3:I$25)</f>
        <v>-366419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-89803</v>
      </c>
      <c r="O10" s="190">
        <f>SUMIF(CF.data!$D$4:$D$43, $L10, CF.data!F$4:F$43)</f>
        <v>-107824</v>
      </c>
      <c r="P10" s="190">
        <f>SUMIF(CF.data!$D$4:$D$43, $L10, CF.data!G$4:G$43)</f>
        <v>-132110</v>
      </c>
      <c r="Q10" s="190">
        <f>SUMIF(CF.data!$D$4:$D$43, $L10, CF.data!H$4:H$43)</f>
        <v>-99140</v>
      </c>
      <c r="R10" s="190">
        <f>SUMIF(CF.data!$D$4:$D$43, $L10, CF.data!I$4:I$43)</f>
        <v>-43083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208869</v>
      </c>
      <c r="O11" s="187">
        <f t="shared" si="4"/>
        <v>506634</v>
      </c>
      <c r="P11" s="187">
        <f t="shared" si="4"/>
        <v>111808</v>
      </c>
      <c r="Q11" s="187">
        <f t="shared" si="4"/>
        <v>221472</v>
      </c>
      <c r="R11" s="187">
        <f t="shared" si="4"/>
        <v>398302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340932</v>
      </c>
      <c r="D12" s="187">
        <f t="shared" si="5"/>
        <v>710739</v>
      </c>
      <c r="E12" s="187">
        <f t="shared" si="5"/>
        <v>482580</v>
      </c>
      <c r="F12" s="187">
        <f t="shared" si="5"/>
        <v>356720</v>
      </c>
      <c r="G12" s="187">
        <f t="shared" si="5"/>
        <v>800548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-889798</v>
      </c>
      <c r="O12" s="190">
        <f>SUMIF(CF.data!$D$4:$D$43, $L12, CF.data!F$4:F$43)</f>
        <v>-1267522</v>
      </c>
      <c r="P12" s="190">
        <f>SUMIF(CF.data!$D$4:$D$43, $L12, CF.data!G$4:G$43)</f>
        <v>1597958</v>
      </c>
      <c r="Q12" s="190">
        <f>SUMIF(CF.data!$D$4:$D$43, $L12, CF.data!H$4:H$43)</f>
        <v>317812</v>
      </c>
      <c r="R12" s="190">
        <f>SUMIF(CF.data!$D$4:$D$43, $L12, CF.data!I$4:I$43)</f>
        <v>-53801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-7561</v>
      </c>
      <c r="D13" s="123">
        <f>SUMIF(PL.data!$D$3:$D$25, FSA!$A13, PL.data!F$3:F$25)</f>
        <v>32452</v>
      </c>
      <c r="E13" s="123">
        <f>SUMIF(PL.data!$D$3:$D$25, FSA!$A13, PL.data!G$3:G$25)</f>
        <v>9679</v>
      </c>
      <c r="F13" s="123">
        <f>SUMIF(PL.data!$D$3:$D$25, FSA!$A13, PL.data!H$3:H$25)</f>
        <v>28870</v>
      </c>
      <c r="G13" s="123">
        <f>SUMIF(PL.data!$D$3:$D$25, FSA!$A13, PL.data!I$3:I$25)</f>
        <v>36147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-680929</v>
      </c>
      <c r="O13" s="187">
        <f t="shared" si="6"/>
        <v>-760888</v>
      </c>
      <c r="P13" s="187">
        <f t="shared" si="6"/>
        <v>1709766</v>
      </c>
      <c r="Q13" s="187">
        <f t="shared" si="6"/>
        <v>539284</v>
      </c>
      <c r="R13" s="187">
        <f t="shared" si="6"/>
        <v>344501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-35656</v>
      </c>
      <c r="D14" s="123">
        <f>-SUMIF(PL.data!$D$3:$D$25, FSA!$A14, PL.data!F$3:F$25)</f>
        <v>-144653</v>
      </c>
      <c r="E14" s="123">
        <f>-SUMIF(PL.data!$D$3:$D$25, FSA!$A14, PL.data!G$3:G$25)</f>
        <v>-204672</v>
      </c>
      <c r="F14" s="123">
        <f>-SUMIF(PL.data!$D$3:$D$25, FSA!$A14, PL.data!H$3:H$25)</f>
        <v>-103912</v>
      </c>
      <c r="G14" s="123">
        <f>-SUMIF(PL.data!$D$3:$D$25, FSA!$A14, PL.data!I$3:I$25)</f>
        <v>-325070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-548973</v>
      </c>
      <c r="O14" s="190">
        <f>SUMIF(CF.data!$D$4:$D$43, $L14, CF.data!F$4:F$43)</f>
        <v>-612716</v>
      </c>
      <c r="P14" s="190">
        <f>SUMIF(CF.data!$D$4:$D$43, $L14, CF.data!G$4:G$43)</f>
        <v>-303144</v>
      </c>
      <c r="Q14" s="190">
        <f>SUMIF(CF.data!$D$4:$D$43, $L14, CF.data!H$4:H$43)</f>
        <v>-89438</v>
      </c>
      <c r="R14" s="190">
        <f>SUMIF(CF.data!$D$4:$D$43, $L14, CF.data!I$4:I$43)</f>
        <v>-739651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252913</v>
      </c>
      <c r="D15" s="123">
        <f t="shared" si="7"/>
        <v>51515</v>
      </c>
      <c r="E15" s="123">
        <f t="shared" si="7"/>
        <v>99453</v>
      </c>
      <c r="F15" s="123">
        <f t="shared" si="7"/>
        <v>110579</v>
      </c>
      <c r="G15" s="123">
        <f t="shared" si="7"/>
        <v>123900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-1229902</v>
      </c>
      <c r="O15" s="187">
        <f t="shared" si="8"/>
        <v>-1373604</v>
      </c>
      <c r="P15" s="187">
        <f t="shared" si="8"/>
        <v>1406622</v>
      </c>
      <c r="Q15" s="187">
        <f t="shared" si="8"/>
        <v>449846</v>
      </c>
      <c r="R15" s="187">
        <f t="shared" si="8"/>
        <v>-395150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550628</v>
      </c>
      <c r="D16" s="175">
        <f>SUMIF(PL.data!$D$3:$D$25, FSA!$A16, PL.data!F$3:F$25)</f>
        <v>650053</v>
      </c>
      <c r="E16" s="175">
        <f>SUMIF(PL.data!$D$3:$D$25, FSA!$A16, PL.data!G$3:G$25)</f>
        <v>387040</v>
      </c>
      <c r="F16" s="175">
        <f>SUMIF(PL.data!$D$3:$D$25, FSA!$A16, PL.data!H$3:H$25)</f>
        <v>392257</v>
      </c>
      <c r="G16" s="175">
        <f>SUMIF(PL.data!$D$3:$D$25, FSA!$A16, PL.data!I$3:I$25)</f>
        <v>635525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3079</v>
      </c>
      <c r="O16" s="190">
        <f>SUMIF(CF.data!$D$4:$D$43, $L16, CF.data!F$4:F$43)</f>
        <v>21247</v>
      </c>
      <c r="P16" s="190">
        <f>SUMIF(CF.data!$D$4:$D$43, $L16, CF.data!G$4:G$43)</f>
        <v>32107</v>
      </c>
      <c r="Q16" s="190">
        <f>SUMIF(CF.data!$D$4:$D$43, $L16, CF.data!H$4:H$43)</f>
        <v>86924</v>
      </c>
      <c r="R16" s="190">
        <f>SUMIF(CF.data!$D$4:$D$43, $L16, CF.data!I$4:I$43)</f>
        <v>78100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-115307</v>
      </c>
      <c r="D17" s="123">
        <f>-SUMIF(PL.data!$D$3:$D$25, FSA!$A17, PL.data!F$3:F$25)</f>
        <v>-139168</v>
      </c>
      <c r="E17" s="123">
        <f>-SUMIF(PL.data!$D$3:$D$25, FSA!$A17, PL.data!G$3:G$25)</f>
        <v>-80236</v>
      </c>
      <c r="F17" s="123">
        <f>-SUMIF(PL.data!$D$3:$D$25, FSA!$A17, PL.data!H$3:H$25)</f>
        <v>-48107</v>
      </c>
      <c r="G17" s="123">
        <f>-SUMIF(PL.data!$D$3:$D$25, FSA!$A17, PL.data!I$3:I$25)</f>
        <v>-143175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-788172</v>
      </c>
      <c r="O17" s="190">
        <f>SUMIF(CF.data!$D$4:$D$43, $L17, CF.data!F$4:F$43)</f>
        <v>-256000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435321</v>
      </c>
      <c r="D18" s="187">
        <f t="shared" si="9"/>
        <v>510885</v>
      </c>
      <c r="E18" s="187">
        <f t="shared" si="9"/>
        <v>306804</v>
      </c>
      <c r="F18" s="187">
        <f t="shared" si="9"/>
        <v>344150</v>
      </c>
      <c r="G18" s="187">
        <f t="shared" si="9"/>
        <v>492350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-2014995</v>
      </c>
      <c r="O18" s="194">
        <f t="shared" si="10"/>
        <v>-1608357</v>
      </c>
      <c r="P18" s="194">
        <f t="shared" si="10"/>
        <v>1438729</v>
      </c>
      <c r="Q18" s="194">
        <f t="shared" si="10"/>
        <v>536770</v>
      </c>
      <c r="R18" s="194">
        <f t="shared" si="10"/>
        <v>-317050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-662205</v>
      </c>
      <c r="O20" s="190">
        <f>SUMIF(CF.data!$D$4:$D$43, $L20, CF.data!F$4:F$43)</f>
        <v>125978</v>
      </c>
      <c r="P20" s="190">
        <f>SUMIF(CF.data!$D$4:$D$43, $L20, CF.data!G$4:G$43)</f>
        <v>-54056</v>
      </c>
      <c r="Q20" s="190">
        <f>SUMIF(CF.data!$D$4:$D$43, $L20, CF.data!H$4:H$43)</f>
        <v>-1208627</v>
      </c>
      <c r="R20" s="190">
        <f>SUMIF(CF.data!$D$4:$D$43, $L20, CF.data!I$4:I$43)</f>
        <v>-1273902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2788</v>
      </c>
      <c r="D21" s="196">
        <f>SUMIF(CF.data!$D$4:$D$43, FSA!$A21, CF.data!F$4:F$43)</f>
        <v>12511</v>
      </c>
      <c r="E21" s="196">
        <f>SUMIF(CF.data!$D$4:$D$43, FSA!$A21, CF.data!G$4:G$43)</f>
        <v>22289</v>
      </c>
      <c r="F21" s="196">
        <f>SUMIF(CF.data!$D$4:$D$43, FSA!$A21, CF.data!H$4:H$43)</f>
        <v>20167</v>
      </c>
      <c r="G21" s="196">
        <f>SUMIF(CF.data!$D$4:$D$43, FSA!$A21, CF.data!I$4:I$43)</f>
        <v>38949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-2677200</v>
      </c>
      <c r="O21" s="198">
        <f t="shared" si="11"/>
        <v>-1482379</v>
      </c>
      <c r="P21" s="198">
        <f t="shared" si="11"/>
        <v>1384673</v>
      </c>
      <c r="Q21" s="198">
        <f t="shared" si="11"/>
        <v>-671857</v>
      </c>
      <c r="R21" s="198">
        <f t="shared" si="11"/>
        <v>-1590952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2398488</v>
      </c>
      <c r="O22" s="190">
        <f>SUMIF(CF.data!$D$4:$D$43, $L22, CF.data!F$4:F$43)</f>
        <v>2037524</v>
      </c>
      <c r="P22" s="190">
        <f>SUMIF(CF.data!$D$4:$D$43, $L22, CF.data!G$4:G$43)</f>
        <v>-1229621</v>
      </c>
      <c r="Q22" s="190">
        <f>SUMIF(CF.data!$D$4:$D$43, $L22, CF.data!H$4:H$43)</f>
        <v>764029</v>
      </c>
      <c r="R22" s="190">
        <f>SUMIF(CF.data!$D$4:$D$43, $L22, CF.data!I$4:I$43)</f>
        <v>814672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48390</v>
      </c>
      <c r="O23" s="190">
        <f>SUMIF(CF.data!$D$4:$D$43, $L23, CF.data!F$4:F$43)</f>
        <v>0</v>
      </c>
      <c r="P23" s="190">
        <f>SUMIF(CF.data!$D$4:$D$43, $L23, CF.data!G$4:G$43)</f>
        <v>225000</v>
      </c>
      <c r="Q23" s="190">
        <f>SUMIF(CF.data!$D$4:$D$43, $L23, CF.data!H$4:H$43)</f>
        <v>0</v>
      </c>
      <c r="R23" s="190">
        <f>SUMIF(CF.data!$D$4:$D$43, $L23, CF.data!I$4:I$43)</f>
        <v>142000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-230322</v>
      </c>
      <c r="O24" s="199">
        <f t="shared" si="12"/>
        <v>555145</v>
      </c>
      <c r="P24" s="199">
        <f t="shared" si="12"/>
        <v>380052</v>
      </c>
      <c r="Q24" s="199">
        <f t="shared" si="12"/>
        <v>92172</v>
      </c>
      <c r="R24" s="199">
        <f t="shared" si="12"/>
        <v>-634280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343720</v>
      </c>
      <c r="D25" s="196">
        <f t="shared" si="13"/>
        <v>723250</v>
      </c>
      <c r="E25" s="196">
        <f t="shared" si="13"/>
        <v>504869</v>
      </c>
      <c r="F25" s="196">
        <f t="shared" si="13"/>
        <v>376887</v>
      </c>
      <c r="G25" s="196">
        <f t="shared" si="13"/>
        <v>839497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1</v>
      </c>
      <c r="Q25" s="200">
        <f>Q24-CF.data!H40</f>
        <v>-2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343720</v>
      </c>
      <c r="D26" s="196">
        <f t="shared" si="14"/>
        <v>723250</v>
      </c>
      <c r="E26" s="196">
        <f t="shared" si="14"/>
        <v>504869</v>
      </c>
      <c r="F26" s="196">
        <f t="shared" si="14"/>
        <v>376887</v>
      </c>
      <c r="G26" s="196">
        <f t="shared" si="14"/>
        <v>839497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117557</v>
      </c>
      <c r="D29" s="202">
        <f>SUMIF(BS.data!$D$5:$D$116,FSA!$A29,BS.data!F$5:F$116)</f>
        <v>665835</v>
      </c>
      <c r="E29" s="202">
        <f>SUMIF(BS.data!$D$5:$D$116,FSA!$A29,BS.data!G$5:G$116)</f>
        <v>1034552</v>
      </c>
      <c r="F29" s="202">
        <f>SUMIF(BS.data!$D$5:$D$116,FSA!$A29,BS.data!H$5:H$116)</f>
        <v>1122726</v>
      </c>
      <c r="G29" s="202">
        <f>SUMIF(BS.data!$D$5:$D$116,FSA!$A29,BS.data!I$5:I$116)</f>
        <v>526823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688458</v>
      </c>
      <c r="D30" s="202">
        <f>SUMIF(BS.data!$D$5:$D$116,FSA!$A30,BS.data!F$5:F$116)</f>
        <v>2227450</v>
      </c>
      <c r="E30" s="202">
        <f>SUMIF(BS.data!$D$5:$D$116,FSA!$A30,BS.data!G$5:G$116)</f>
        <v>1062454</v>
      </c>
      <c r="F30" s="202">
        <f>SUMIF(BS.data!$D$5:$D$116,FSA!$A30,BS.data!H$5:H$116)</f>
        <v>380551</v>
      </c>
      <c r="G30" s="202">
        <f>SUMIF(BS.data!$D$5:$D$116,FSA!$A30,BS.data!I$5:I$116)</f>
        <v>130735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10.837705457572648</v>
      </c>
      <c r="P30" s="204">
        <f t="shared" si="17"/>
        <v>-0.2918510498762783</v>
      </c>
      <c r="Q30" s="204">
        <f t="shared" si="17"/>
        <v>0.20581857081689181</v>
      </c>
      <c r="R30" s="204">
        <f t="shared" si="17"/>
        <v>-0.17563422298969278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2135543</v>
      </c>
      <c r="D31" s="202">
        <f>SUMIF(BS.data!$D$5:$D$116,FSA!$A31,BS.data!F$5:F$116)</f>
        <v>2077233</v>
      </c>
      <c r="E31" s="202">
        <f>SUMIF(BS.data!$D$5:$D$116,FSA!$A31,BS.data!G$5:G$116)</f>
        <v>1803209</v>
      </c>
      <c r="F31" s="202">
        <f>SUMIF(BS.data!$D$5:$D$116,FSA!$A31,BS.data!H$5:H$116)</f>
        <v>3442825</v>
      </c>
      <c r="G31" s="202">
        <f>SUMIF(BS.data!$D$5:$D$116,FSA!$A31,BS.data!I$5:I$116)</f>
        <v>1925600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1.7062358430294464</v>
      </c>
      <c r="O31" s="205">
        <f t="shared" si="18"/>
        <v>0.27251775688401236</v>
      </c>
      <c r="P31" s="205">
        <f t="shared" si="18"/>
        <v>0.31561677395693949</v>
      </c>
      <c r="Q31" s="205">
        <f t="shared" si="18"/>
        <v>0.24588906134844304</v>
      </c>
      <c r="R31" s="205">
        <f t="shared" si="18"/>
        <v>0.54224924096899474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157068</v>
      </c>
      <c r="D32" s="202">
        <f>SUMIF(BS.data!$D$5:$D$116,FSA!$A32,BS.data!F$5:F$116)</f>
        <v>109989</v>
      </c>
      <c r="E32" s="202">
        <f>SUMIF(BS.data!$D$5:$D$116,FSA!$A32,BS.data!G$5:G$116)</f>
        <v>333349</v>
      </c>
      <c r="F32" s="202">
        <f>SUMIF(BS.data!$D$5:$D$116,FSA!$A32,BS.data!H$5:H$116)</f>
        <v>321775</v>
      </c>
      <c r="G32" s="202">
        <f>SUMIF(BS.data!$D$5:$D$116,FSA!$A32,BS.data!I$5:I$116)</f>
        <v>110851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1.3308810717673707</v>
      </c>
      <c r="O32" s="206">
        <f t="shared" si="19"/>
        <v>0.23656765115225536</v>
      </c>
      <c r="P32" s="206">
        <f t="shared" si="19"/>
        <v>0.2331959506678756</v>
      </c>
      <c r="Q32" s="206">
        <f t="shared" si="19"/>
        <v>0.14436818259125503</v>
      </c>
      <c r="R32" s="206">
        <f t="shared" si="19"/>
        <v>0.39008524752263618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137</v>
      </c>
      <c r="D33" s="202">
        <f>SUMIF(BS.data!$D$5:$D$116,FSA!$A33,BS.data!F$5:F$116)</f>
        <v>4195</v>
      </c>
      <c r="E33" s="202">
        <f>SUMIF(BS.data!$D$5:$D$116,FSA!$A33,BS.data!G$5:G$116)</f>
        <v>200120</v>
      </c>
      <c r="F33" s="202">
        <f>SUMIF(BS.data!$D$5:$D$116,FSA!$A33,BS.data!H$5:H$116)</f>
        <v>58027</v>
      </c>
      <c r="G33" s="202">
        <f>SUMIF(BS.data!$D$5:$D$116,FSA!$A33,BS.data!I$5:I$116)</f>
        <v>41448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0.80873908582270149</v>
      </c>
      <c r="O33" s="205">
        <f t="shared" si="20"/>
        <v>0.16571478102159937</v>
      </c>
      <c r="P33" s="205">
        <f t="shared" si="20"/>
        <v>5.1643441867640583E-2</v>
      </c>
      <c r="Q33" s="205">
        <f t="shared" si="20"/>
        <v>8.483579994759817E-2</v>
      </c>
      <c r="R33" s="205">
        <f t="shared" si="20"/>
        <v>0.1850771762838474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2294048</v>
      </c>
      <c r="D34" s="202">
        <f>SUMIF(BS.data!$D$5:$D$116,FSA!$A34,BS.data!F$5:F$116)</f>
        <v>2466782</v>
      </c>
      <c r="E34" s="202">
        <f>SUMIF(BS.data!$D$5:$D$116,FSA!$A34,BS.data!G$5:G$116)</f>
        <v>3271781</v>
      </c>
      <c r="F34" s="202">
        <f>SUMIF(BS.data!$D$5:$D$116,FSA!$A34,BS.data!H$5:H$116)</f>
        <v>2093208</v>
      </c>
      <c r="G34" s="202">
        <f>SUMIF(BS.data!$D$5:$D$116,FSA!$A34,BS.data!I$5:I$116)</f>
        <v>2956164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0.1366187719514341</v>
      </c>
      <c r="P34" s="207">
        <f t="shared" si="21"/>
        <v>9.1396859993801455E-2</v>
      </c>
      <c r="Q34" s="207">
        <f t="shared" si="21"/>
        <v>7.5503192042848069E-2</v>
      </c>
      <c r="R34" s="207">
        <f t="shared" si="21"/>
        <v>0.1236559458145733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607520</v>
      </c>
      <c r="D35" s="202">
        <f>SUMIF(BS.data!$D$5:$D$116,FSA!$A35,BS.data!F$5:F$116)</f>
        <v>558572</v>
      </c>
      <c r="E35" s="202">
        <f>SUMIF(BS.data!$D$5:$D$116,FSA!$A35,BS.data!G$5:G$116)</f>
        <v>982561</v>
      </c>
      <c r="F35" s="202">
        <f>SUMIF(BS.data!$D$5:$D$116,FSA!$A35,BS.data!H$5:H$116)</f>
        <v>1475585</v>
      </c>
      <c r="G35" s="202">
        <f>SUMIF(BS.data!$D$5:$D$116,FSA!$A35,BS.data!I$5:I$116)</f>
        <v>2173127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174.06185266897046</v>
      </c>
      <c r="P35" s="131">
        <f t="shared" si="22"/>
        <v>277.32459922614282</v>
      </c>
      <c r="Q35" s="131">
        <f t="shared" si="22"/>
        <v>100.87673944953565</v>
      </c>
      <c r="R35" s="131">
        <f t="shared" si="22"/>
        <v>43.357790999058587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722034</v>
      </c>
      <c r="D36" s="202">
        <f>SUMIF(BS.data!$D$5:$D$116,FSA!$A36,BS.data!F$5:F$116)</f>
        <v>856873</v>
      </c>
      <c r="E36" s="202">
        <f>SUMIF(BS.data!$D$5:$D$116,FSA!$A36,BS.data!G$5:G$116)</f>
        <v>1010687</v>
      </c>
      <c r="F36" s="202">
        <f>SUMIF(BS.data!$D$5:$D$116,FSA!$A36,BS.data!H$5:H$116)</f>
        <v>934750</v>
      </c>
      <c r="G36" s="202">
        <f>SUMIF(BS.data!$D$5:$D$116,FSA!$A36,BS.data!I$5:I$116)</f>
        <v>3225728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345.6811950509553</v>
      </c>
      <c r="P36" s="131">
        <f t="shared" si="23"/>
        <v>477.95499932846906</v>
      </c>
      <c r="Q36" s="131">
        <f t="shared" si="23"/>
        <v>486.31656303541615</v>
      </c>
      <c r="R36" s="131">
        <f t="shared" si="23"/>
        <v>994.53727163926385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5416</v>
      </c>
      <c r="E37" s="202">
        <f>SUMIF(BS.data!$D$5:$D$116,FSA!$A37,BS.data!G$5:G$116)</f>
        <v>4821</v>
      </c>
      <c r="F37" s="202">
        <f>SUMIF(BS.data!$D$5:$D$116,FSA!$A37,BS.data!H$5:H$116)</f>
        <v>6037</v>
      </c>
      <c r="G37" s="202">
        <f>SUMIF(BS.data!$D$5:$D$116,FSA!$A37,BS.data!I$5:I$116)</f>
        <v>5516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71.478084902428208</v>
      </c>
      <c r="P37" s="131">
        <f t="shared" si="24"/>
        <v>78.01972951138869</v>
      </c>
      <c r="Q37" s="131">
        <f t="shared" si="24"/>
        <v>59.066870475074914</v>
      </c>
      <c r="R37" s="131">
        <f t="shared" si="24"/>
        <v>106.11157890569565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6722365</v>
      </c>
      <c r="D38" s="208">
        <f t="shared" si="25"/>
        <v>8972345</v>
      </c>
      <c r="E38" s="208">
        <f t="shared" si="25"/>
        <v>9703534</v>
      </c>
      <c r="F38" s="208">
        <f t="shared" si="25"/>
        <v>9835484</v>
      </c>
      <c r="G38" s="208">
        <f t="shared" si="25"/>
        <v>11095992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2179732</v>
      </c>
      <c r="O38" s="209">
        <f t="shared" si="26"/>
        <v>2952447</v>
      </c>
      <c r="P38" s="209">
        <f t="shared" si="26"/>
        <v>944072</v>
      </c>
      <c r="Q38" s="209">
        <f t="shared" si="26"/>
        <v>2780588</v>
      </c>
      <c r="R38" s="209">
        <f t="shared" si="26"/>
        <v>902074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0.83934153565359892</v>
      </c>
      <c r="P39" s="133">
        <f t="shared" si="27"/>
        <v>0.89988933020292383</v>
      </c>
      <c r="Q39" s="133">
        <f t="shared" si="27"/>
        <v>0.71337349785259763</v>
      </c>
      <c r="R39" s="133">
        <f t="shared" si="27"/>
        <v>0.85560288947560648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530572</v>
      </c>
      <c r="D40" s="202">
        <f>SUMIF(BS.data!$D$5:$D$116,FSA!$A40,BS.data!F$5:F$116)</f>
        <v>340523</v>
      </c>
      <c r="E40" s="202">
        <f>SUMIF(BS.data!$D$5:$D$116,FSA!$A40,BS.data!G$5:G$116)</f>
        <v>292907</v>
      </c>
      <c r="F40" s="202">
        <f>SUMIF(BS.data!$D$5:$D$116,FSA!$A40,BS.data!H$5:H$116)</f>
        <v>344264</v>
      </c>
      <c r="G40" s="202">
        <f>SUMIF(BS.data!$D$5:$D$116,FSA!$A40,BS.data!I$5:I$116)</f>
        <v>228517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3.8726346770265758</v>
      </c>
      <c r="P40" s="210">
        <f t="shared" si="28"/>
        <v>2.3185322024459722</v>
      </c>
      <c r="Q40" s="210">
        <f t="shared" si="28"/>
        <v>2.6838144848689525</v>
      </c>
      <c r="R40" s="210">
        <f t="shared" si="28"/>
        <v>1.03453785839031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138374</v>
      </c>
      <c r="D41" s="202">
        <f>SUMIF(BS.data!$D$5:$D$116,FSA!$A41,BS.data!F$5:F$116)</f>
        <v>477740</v>
      </c>
      <c r="E41" s="202">
        <f>SUMIF(BS.data!$D$5:$D$116,FSA!$A41,BS.data!G$5:G$116)</f>
        <v>446354</v>
      </c>
      <c r="F41" s="202">
        <f>SUMIF(BS.data!$D$5:$D$116,FSA!$A41,BS.data!H$5:H$116)</f>
        <v>451812</v>
      </c>
      <c r="G41" s="202">
        <f>SUMIF(BS.data!$D$5:$D$116,FSA!$A41,BS.data!I$5:I$116)</f>
        <v>495788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196.90566714490674</v>
      </c>
      <c r="O41" s="137">
        <f t="shared" si="29"/>
        <v>48.9741827192071</v>
      </c>
      <c r="P41" s="137">
        <f t="shared" si="29"/>
        <v>13.600610166449819</v>
      </c>
      <c r="Q41" s="137">
        <f t="shared" si="29"/>
        <v>4.4348688451430558</v>
      </c>
      <c r="R41" s="137">
        <f t="shared" si="29"/>
        <v>18.990243651955122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132074</v>
      </c>
      <c r="D42" s="202">
        <f>SUMIF(BS.data!$D$5:$D$116,FSA!$A42,BS.data!F$5:F$116)</f>
        <v>647325</v>
      </c>
      <c r="E42" s="202">
        <f>SUMIF(BS.data!$D$5:$D$116,FSA!$A42,BS.data!G$5:G$116)</f>
        <v>1713379</v>
      </c>
      <c r="F42" s="202">
        <f>SUMIF(BS.data!$D$5:$D$116,FSA!$A42,BS.data!H$5:H$116)</f>
        <v>623230</v>
      </c>
      <c r="G42" s="202">
        <f>SUMIF(BS.data!$D$5:$D$116,FSA!$A42,BS.data!I$5:I$116)</f>
        <v>579200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2.125619034712408</v>
      </c>
      <c r="O42" s="138">
        <f t="shared" si="30"/>
        <v>0.20041311433585246</v>
      </c>
      <c r="P42" s="138">
        <f t="shared" si="30"/>
        <v>0.14002038800017921</v>
      </c>
      <c r="Q42" s="138">
        <f t="shared" si="30"/>
        <v>3.4259609682999591E-2</v>
      </c>
      <c r="R42" s="138">
        <f t="shared" si="30"/>
        <v>0.34369026144865961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454</v>
      </c>
      <c r="D43" s="202">
        <f>SUMIF(BS.data!$D$5:$D$116,FSA!$A43,BS.data!F$5:F$116)</f>
        <v>832</v>
      </c>
      <c r="E43" s="202">
        <f>SUMIF(BS.data!$D$5:$D$116,FSA!$A43,BS.data!G$5:G$116)</f>
        <v>2420</v>
      </c>
      <c r="F43" s="202">
        <f>SUMIF(BS.data!$D$5:$D$116,FSA!$A43,BS.data!H$5:H$116)</f>
        <v>3284</v>
      </c>
      <c r="G43" s="202">
        <f>SUMIF(BS.data!$D$5:$D$116,FSA!$A43,BS.data!I$5:I$116)</f>
        <v>3055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1136928</v>
      </c>
      <c r="D44" s="202">
        <f>SUMIF(BS.data!$D$5:$D$116,FSA!$A44,BS.data!F$5:F$116)</f>
        <v>423853</v>
      </c>
      <c r="E44" s="202">
        <f>SUMIF(BS.data!$D$5:$D$116,FSA!$A44,BS.data!G$5:G$116)</f>
        <v>1103442</v>
      </c>
      <c r="F44" s="202">
        <f>SUMIF(BS.data!$D$5:$D$116,FSA!$A44,BS.data!H$5:H$116)</f>
        <v>1228269</v>
      </c>
      <c r="G44" s="202">
        <f>SUMIF(BS.data!$D$5:$D$116,FSA!$A44,BS.data!I$5:I$116)</f>
        <v>1109474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103144</v>
      </c>
      <c r="D45" s="202">
        <f>SUMIF(BS.data!$D$5:$D$116,FSA!$A45,BS.data!F$5:F$116)</f>
        <v>128968</v>
      </c>
      <c r="E45" s="202">
        <f>SUMIF(BS.data!$D$5:$D$116,FSA!$A45,BS.data!G$5:G$116)</f>
        <v>149944</v>
      </c>
      <c r="F45" s="202">
        <f>SUMIF(BS.data!$D$5:$D$116,FSA!$A45,BS.data!H$5:H$116)</f>
        <v>36720</v>
      </c>
      <c r="G45" s="202">
        <f>SUMIF(BS.data!$D$5:$D$116,FSA!$A45,BS.data!I$5:I$116)</f>
        <v>291285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0.90465374522546471</v>
      </c>
      <c r="O45" s="136">
        <f t="shared" si="31"/>
        <v>1.5836748207469769</v>
      </c>
      <c r="P45" s="136">
        <f t="shared" si="31"/>
        <v>1.0265828326107718</v>
      </c>
      <c r="Q45" s="136">
        <f t="shared" si="31"/>
        <v>1.1057651233809582</v>
      </c>
      <c r="R45" s="136">
        <f t="shared" si="31"/>
        <v>1.2317973259946375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785155</v>
      </c>
      <c r="D46" s="202">
        <f>SUMIF(BS.data!$D$5:$D$116,FSA!$A46,BS.data!F$5:F$116)</f>
        <v>1695358</v>
      </c>
      <c r="E46" s="202">
        <f>SUMIF(BS.data!$D$5:$D$116,FSA!$A46,BS.data!G$5:G$116)</f>
        <v>1272255</v>
      </c>
      <c r="F46" s="202">
        <f>SUMIF(BS.data!$D$5:$D$116,FSA!$A46,BS.data!H$5:H$116)</f>
        <v>1794476</v>
      </c>
      <c r="G46" s="202">
        <f>SUMIF(BS.data!$D$5:$D$116,FSA!$A46,BS.data!I$5:I$116)</f>
        <v>794742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0.57624551707643623</v>
      </c>
      <c r="O46" s="137">
        <f t="shared" si="32"/>
        <v>0.42844970432288476</v>
      </c>
      <c r="P46" s="137">
        <f t="shared" si="32"/>
        <v>0.43856033874800993</v>
      </c>
      <c r="Q46" s="137">
        <f t="shared" si="32"/>
        <v>0.52700286397893259</v>
      </c>
      <c r="R46" s="137">
        <f t="shared" si="32"/>
        <v>0.51227491157149041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1438094</v>
      </c>
      <c r="D47" s="202">
        <f>SUMIF(BS.data!$D$5:$D$116,FSA!$A47,BS.data!F$5:F$116)</f>
        <v>2566577</v>
      </c>
      <c r="E47" s="202">
        <f>SUMIF(BS.data!$D$5:$D$116,FSA!$A47,BS.data!G$5:G$116)</f>
        <v>1764608</v>
      </c>
      <c r="F47" s="202">
        <f>SUMIF(BS.data!$D$5:$D$116,FSA!$A47,BS.data!H$5:H$116)</f>
        <v>1958984</v>
      </c>
      <c r="G47" s="202">
        <f>SUMIF(BS.data!$D$5:$D$116,FSA!$A47,BS.data!I$5:I$116)</f>
        <v>3835222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6.4681979518212502</v>
      </c>
      <c r="O47" s="211">
        <f t="shared" si="33"/>
        <v>5.8927549256826826</v>
      </c>
      <c r="P47" s="211">
        <f t="shared" si="33"/>
        <v>6.0151504647740301</v>
      </c>
      <c r="Q47" s="211">
        <f t="shared" si="33"/>
        <v>9.9591124130044282</v>
      </c>
      <c r="R47" s="211">
        <f t="shared" si="33"/>
        <v>5.515164437752607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2223249</v>
      </c>
      <c r="D48" s="208">
        <f t="shared" si="34"/>
        <v>4261935</v>
      </c>
      <c r="E48" s="208">
        <f t="shared" si="34"/>
        <v>3036863</v>
      </c>
      <c r="F48" s="208">
        <f t="shared" si="34"/>
        <v>3753460</v>
      </c>
      <c r="G48" s="208">
        <f t="shared" si="34"/>
        <v>4629964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6.4681979518212502</v>
      </c>
      <c r="O48" s="174">
        <f t="shared" si="35"/>
        <v>5.8927549256826826</v>
      </c>
      <c r="P48" s="174">
        <f t="shared" si="35"/>
        <v>6.0151504647740301</v>
      </c>
      <c r="Q48" s="174">
        <f t="shared" si="35"/>
        <v>9.9591124130044282</v>
      </c>
      <c r="R48" s="174">
        <f t="shared" si="35"/>
        <v>5.515164437752607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4264795</v>
      </c>
      <c r="D49" s="208">
        <f t="shared" si="36"/>
        <v>6281176</v>
      </c>
      <c r="E49" s="208">
        <f t="shared" si="36"/>
        <v>6745309</v>
      </c>
      <c r="F49" s="208">
        <f t="shared" si="36"/>
        <v>6441039</v>
      </c>
      <c r="G49" s="208">
        <f t="shared" si="36"/>
        <v>7337283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9.3947641492248504E-2</v>
      </c>
      <c r="O49" s="136">
        <f t="shared" si="37"/>
        <v>0.11887417335083712</v>
      </c>
      <c r="P49" s="136">
        <f t="shared" si="37"/>
        <v>3.6816939058495562E-2</v>
      </c>
      <c r="Q49" s="136">
        <f t="shared" si="37"/>
        <v>5.9004758276363672E-2</v>
      </c>
      <c r="R49" s="136">
        <f t="shared" si="37"/>
        <v>8.6027018784595302E-2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-0.30627653492703694</v>
      </c>
      <c r="O50" s="136">
        <f t="shared" si="38"/>
        <v>-0.17853111321500681</v>
      </c>
      <c r="P50" s="136">
        <f t="shared" si="38"/>
        <v>0.56300399458256756</v>
      </c>
      <c r="Q50" s="136">
        <f t="shared" si="38"/>
        <v>0.14367650114827385</v>
      </c>
      <c r="R50" s="136">
        <f t="shared" si="38"/>
        <v>7.4406842040240492E-2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1622767</v>
      </c>
      <c r="D51" s="202">
        <f>SUMIF(BS.data!$D$5:$D$116,FSA!$A51,BS.data!F$5:F$116)</f>
        <v>1622767</v>
      </c>
      <c r="E51" s="202">
        <f>SUMIF(BS.data!$D$5:$D$116,FSA!$A51,BS.data!G$5:G$116)</f>
        <v>2022766</v>
      </c>
      <c r="F51" s="202">
        <f>SUMIF(BS.data!$D$5:$D$116,FSA!$A51,BS.data!H$5:H$116)</f>
        <v>2313262</v>
      </c>
      <c r="G51" s="202">
        <f>SUMIF(BS.data!$D$5:$D$116,FSA!$A51,BS.data!I$5:I$116)</f>
        <v>2515160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-0.55320029380424773</v>
      </c>
      <c r="O51" s="136">
        <f t="shared" si="39"/>
        <v>-0.32229585857128279</v>
      </c>
      <c r="P51" s="136">
        <f t="shared" si="39"/>
        <v>0.46318256701076077</v>
      </c>
      <c r="Q51" s="136">
        <f t="shared" si="39"/>
        <v>0.11984835325273215</v>
      </c>
      <c r="R51" s="136">
        <f t="shared" si="39"/>
        <v>-8.5346235953454502E-2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624168</v>
      </c>
      <c r="D52" s="202">
        <f>SUMIF(BS.data!$D$5:$D$116,FSA!$A52,BS.data!F$5:F$116)</f>
        <v>851463</v>
      </c>
      <c r="E52" s="202">
        <f>SUMIF(BS.data!$D$5:$D$116,FSA!$A52,BS.data!G$5:G$116)</f>
        <v>735366</v>
      </c>
      <c r="F52" s="202">
        <f>SUMIF(BS.data!$D$5:$D$116,FSA!$A52,BS.data!H$5:H$116)</f>
        <v>878795</v>
      </c>
      <c r="G52" s="202">
        <f>SUMIF(BS.data!$D$5:$D$116,FSA!$A52,BS.data!I$5:I$116)</f>
        <v>999660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-0.9063289806944701</v>
      </c>
      <c r="O52" s="136">
        <f t="shared" si="40"/>
        <v>-0.37737717726807191</v>
      </c>
      <c r="P52" s="136">
        <f t="shared" si="40"/>
        <v>0.47375498993533788</v>
      </c>
      <c r="Q52" s="136">
        <f t="shared" si="40"/>
        <v>0.14300671913381255</v>
      </c>
      <c r="R52" s="136">
        <f t="shared" si="40"/>
        <v>-6.847785425545426E-2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210634</v>
      </c>
      <c r="D53" s="202">
        <f>SUMIF(BS.data!$D$5:$D$116,FSA!$A53,BS.data!F$5:F$116)</f>
        <v>216938</v>
      </c>
      <c r="E53" s="202">
        <f>SUMIF(BS.data!$D$5:$D$116,FSA!$A53,BS.data!G$5:G$116)</f>
        <v>200093</v>
      </c>
      <c r="F53" s="202">
        <f>SUMIF(BS.data!$D$5:$D$116,FSA!$A53,BS.data!H$5:H$116)</f>
        <v>202389</v>
      </c>
      <c r="G53" s="202">
        <f>SUMIF(BS.data!$D$5:$D$116,FSA!$A53,BS.data!I$5:I$116)</f>
        <v>243886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0.47497018683486519</v>
      </c>
      <c r="O53" s="172">
        <f t="shared" si="41"/>
        <v>0.61295438885343712</v>
      </c>
      <c r="P53" s="172">
        <f t="shared" si="41"/>
        <v>0.50655853592140765</v>
      </c>
      <c r="Q53" s="172">
        <f t="shared" si="41"/>
        <v>0.52511322896523827</v>
      </c>
      <c r="R53" s="172">
        <f t="shared" si="41"/>
        <v>0.55193063977960755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2457569</v>
      </c>
      <c r="D54" s="212">
        <f t="shared" si="42"/>
        <v>2691168</v>
      </c>
      <c r="E54" s="212">
        <f t="shared" si="42"/>
        <v>2958225</v>
      </c>
      <c r="F54" s="212">
        <f t="shared" si="42"/>
        <v>3394446</v>
      </c>
      <c r="G54" s="212">
        <f t="shared" si="42"/>
        <v>3758706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6722364</v>
      </c>
      <c r="D55" s="208">
        <f t="shared" si="43"/>
        <v>8972344</v>
      </c>
      <c r="E55" s="208">
        <f t="shared" si="43"/>
        <v>9703534</v>
      </c>
      <c r="F55" s="208">
        <f t="shared" si="43"/>
        <v>9835485</v>
      </c>
      <c r="G55" s="208">
        <f t="shared" si="43"/>
        <v>11095989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0.8568190760869786</v>
      </c>
      <c r="O55" s="137">
        <f t="shared" si="44"/>
        <v>1.3362599436378553</v>
      </c>
      <c r="P55" s="137">
        <f t="shared" si="44"/>
        <v>0.67686230763380062</v>
      </c>
      <c r="Q55" s="137">
        <f t="shared" si="44"/>
        <v>0.77501129786716305</v>
      </c>
      <c r="R55" s="137">
        <f t="shared" si="44"/>
        <v>1.0916365898263924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0</v>
      </c>
      <c r="F56" s="191">
        <f t="shared" si="45"/>
        <v>-1</v>
      </c>
      <c r="G56" s="191">
        <f t="shared" si="45"/>
        <v>3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6.126184103339928</v>
      </c>
      <c r="O56" s="211">
        <f t="shared" si="46"/>
        <v>4.972139647424819</v>
      </c>
      <c r="P56" s="211">
        <f t="shared" si="46"/>
        <v>3.9660010814686584</v>
      </c>
      <c r="Q56" s="211">
        <f t="shared" si="46"/>
        <v>6.9801664689946854</v>
      </c>
      <c r="R56" s="211">
        <f t="shared" si="46"/>
        <v>4.8876184191247853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6.126184103339928</v>
      </c>
      <c r="O57" s="211">
        <f t="shared" si="47"/>
        <v>4.972139647424819</v>
      </c>
      <c r="P57" s="211">
        <f t="shared" si="47"/>
        <v>3.9660010814686584</v>
      </c>
      <c r="Q57" s="211">
        <f t="shared" si="47"/>
        <v>6.9801664689946854</v>
      </c>
      <c r="R57" s="211">
        <f t="shared" si="47"/>
        <v>4.8876184191247853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9.9192569473598224E-2</v>
      </c>
      <c r="O58" s="136">
        <f t="shared" si="48"/>
        <v>0.14088429131559188</v>
      </c>
      <c r="P58" s="136">
        <f t="shared" si="48"/>
        <v>5.5839477483767504E-2</v>
      </c>
      <c r="Q58" s="136">
        <f t="shared" si="48"/>
        <v>8.418639056628302E-2</v>
      </c>
      <c r="R58" s="136">
        <f t="shared" si="48"/>
        <v>9.7072462291693126E-2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-0.32337540343032123</v>
      </c>
      <c r="O59" s="136">
        <f t="shared" si="49"/>
        <v>-0.21158699702455439</v>
      </c>
      <c r="P59" s="136">
        <f t="shared" si="49"/>
        <v>0.85389632279900574</v>
      </c>
      <c r="Q59" s="136">
        <f t="shared" si="49"/>
        <v>0.2049937393898433</v>
      </c>
      <c r="R59" s="136">
        <f t="shared" si="49"/>
        <v>8.3960312355826919E-2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-0.58408447199305502</v>
      </c>
      <c r="O60" s="136">
        <f t="shared" si="50"/>
        <v>-0.38197046800700757</v>
      </c>
      <c r="P60" s="136">
        <f t="shared" si="50"/>
        <v>0.70249926210264035</v>
      </c>
      <c r="Q60" s="136">
        <f t="shared" si="50"/>
        <v>0.17099638351882021</v>
      </c>
      <c r="R60" s="136">
        <f t="shared" si="50"/>
        <v>-9.6304270313888801E-2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-0.95692769882774875</v>
      </c>
      <c r="O61" s="136">
        <f t="shared" si="51"/>
        <v>-0.44725035455076334</v>
      </c>
      <c r="P61" s="136">
        <f t="shared" si="51"/>
        <v>0.71853423369296776</v>
      </c>
      <c r="Q61" s="136">
        <f t="shared" si="51"/>
        <v>0.20403811255717985</v>
      </c>
      <c r="R61" s="136">
        <f t="shared" si="51"/>
        <v>-7.7270071879079957E-2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9.561700695535114</v>
      </c>
      <c r="O64" s="211">
        <f t="shared" si="52"/>
        <v>4.9134065660580841</v>
      </c>
      <c r="P64" s="211">
        <f t="shared" si="52"/>
        <v>2.3578212945590993</v>
      </c>
      <c r="Q64" s="211">
        <f t="shared" si="52"/>
        <v>3.4329047655708678</v>
      </c>
      <c r="R64" s="211">
        <f t="shared" si="52"/>
        <v>2.4626941889439196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9.6398923042405205</v>
      </c>
      <c r="O65" s="216">
        <f t="shared" si="53"/>
        <v>4.9998963035678488</v>
      </c>
      <c r="P65" s="216">
        <f t="shared" si="53"/>
        <v>2.4667223655409631</v>
      </c>
      <c r="Q65" s="216">
        <f t="shared" si="53"/>
        <v>3.6269824466856573</v>
      </c>
      <c r="R65" s="216">
        <f t="shared" si="53"/>
        <v>2.582511459070354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7.0772498472460645</v>
      </c>
      <c r="O66" s="140">
        <f t="shared" si="54"/>
        <v>5.1597957189657864</v>
      </c>
      <c r="P66" s="140">
        <f t="shared" si="54"/>
        <v>1.4211128938705717</v>
      </c>
      <c r="Q66" s="140">
        <f t="shared" si="54"/>
        <v>2.6678113139345743</v>
      </c>
      <c r="R66" s="140">
        <f t="shared" si="54"/>
        <v>1.6863938567799794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-5.2473869598416982</v>
      </c>
      <c r="P67" s="211">
        <f t="shared" si="55"/>
        <v>7.4396510813314958</v>
      </c>
      <c r="Q67" s="211">
        <f t="shared" si="55"/>
        <v>5.0611181396469664</v>
      </c>
      <c r="R67" s="211">
        <f t="shared" si="55"/>
        <v>1.5936785907541506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-109967</v>
      </c>
      <c r="O74" s="218">
        <f t="shared" si="56"/>
        <v>183106</v>
      </c>
      <c r="P74" s="218">
        <f t="shared" si="56"/>
        <v>296270</v>
      </c>
      <c r="Q74" s="218">
        <f t="shared" si="56"/>
        <v>249660</v>
      </c>
      <c r="R74" s="218">
        <f t="shared" si="56"/>
        <v>531442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-64450.058559754551</v>
      </c>
      <c r="O75" s="219">
        <f t="shared" si="57"/>
        <v>671904.84060065367</v>
      </c>
      <c r="P75" s="219">
        <f t="shared" si="57"/>
        <v>938701.69283341372</v>
      </c>
      <c r="Q75" s="219">
        <f t="shared" si="57"/>
        <v>1015335.9349573231</v>
      </c>
      <c r="R75" s="219">
        <f t="shared" si="57"/>
        <v>980069.60609168897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1.2495501076791458</v>
      </c>
      <c r="O76" s="138">
        <f t="shared" si="58"/>
        <v>0.7802268234514661</v>
      </c>
      <c r="P76" s="138">
        <f t="shared" si="58"/>
        <v>0.56641934114823433</v>
      </c>
      <c r="Q76" s="138">
        <f t="shared" si="58"/>
        <v>0.61107121325654257</v>
      </c>
      <c r="R76" s="138">
        <f t="shared" si="58"/>
        <v>0.54459551983903576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550628</v>
      </c>
      <c r="F4" s="264">
        <v>650053</v>
      </c>
      <c r="G4" s="264">
        <v>387040</v>
      </c>
      <c r="H4" s="264">
        <v>392257</v>
      </c>
      <c r="I4" s="264">
        <v>635525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2788</v>
      </c>
      <c r="F6" s="264">
        <v>12511</v>
      </c>
      <c r="G6" s="264">
        <v>22289</v>
      </c>
      <c r="H6" s="264">
        <v>20167</v>
      </c>
      <c r="I6" s="264">
        <v>38949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10355</v>
      </c>
      <c r="F7" s="264">
        <v>4712</v>
      </c>
      <c r="G7" s="264">
        <v>6777</v>
      </c>
      <c r="H7" s="264">
        <v>25151</v>
      </c>
      <c r="I7" s="264">
        <v>161105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-266386</v>
      </c>
      <c r="F9" s="264">
        <v>-75678</v>
      </c>
      <c r="G9" s="264">
        <v>-115901</v>
      </c>
      <c r="H9" s="264">
        <v>-98393</v>
      </c>
      <c r="I9" s="264">
        <v>-145375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35656</v>
      </c>
      <c r="F10" s="264">
        <v>144653</v>
      </c>
      <c r="G10" s="264">
        <v>209220</v>
      </c>
      <c r="H10" s="264">
        <v>114222</v>
      </c>
      <c r="I10" s="264">
        <v>331464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333041</v>
      </c>
      <c r="F12" s="301">
        <v>736251</v>
      </c>
      <c r="G12" s="301">
        <v>509424</v>
      </c>
      <c r="H12" s="301">
        <v>453404</v>
      </c>
      <c r="I12" s="301">
        <v>1021667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-843084</v>
      </c>
      <c r="F13" s="264">
        <v>-1159989</v>
      </c>
      <c r="G13" s="264">
        <v>-474606</v>
      </c>
      <c r="H13" s="264">
        <v>448411</v>
      </c>
      <c r="I13" s="264">
        <v>438289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-951082</v>
      </c>
      <c r="F14" s="264">
        <v>269106</v>
      </c>
      <c r="G14" s="264">
        <v>358285</v>
      </c>
      <c r="H14" s="264">
        <v>561503</v>
      </c>
      <c r="I14" s="264">
        <v>-518403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922707</v>
      </c>
      <c r="F15" s="264">
        <v>-128578</v>
      </c>
      <c r="G15" s="264">
        <v>1835757</v>
      </c>
      <c r="H15" s="264">
        <v>-861278</v>
      </c>
      <c r="I15" s="264">
        <v>-64395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-18339</v>
      </c>
      <c r="F16" s="264">
        <v>-248061</v>
      </c>
      <c r="G16" s="264">
        <v>-121478</v>
      </c>
      <c r="H16" s="264">
        <v>169176</v>
      </c>
      <c r="I16" s="264">
        <v>90688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-34369</v>
      </c>
      <c r="F18" s="264">
        <v>-121793</v>
      </c>
      <c r="G18" s="264">
        <v>-265506</v>
      </c>
      <c r="H18" s="264">
        <v>-132792</v>
      </c>
      <c r="I18" s="264">
        <v>-580282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-89803</v>
      </c>
      <c r="F19" s="264">
        <v>-107824</v>
      </c>
      <c r="G19" s="264">
        <v>-132110</v>
      </c>
      <c r="H19" s="264">
        <v>-99140</v>
      </c>
      <c r="I19" s="264">
        <v>-43083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>
        <v>20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-680929</v>
      </c>
      <c r="F22" s="301">
        <v>-760889</v>
      </c>
      <c r="G22" s="301">
        <v>1709766</v>
      </c>
      <c r="H22" s="301">
        <v>539284</v>
      </c>
      <c r="I22" s="301">
        <v>344501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-551969</v>
      </c>
      <c r="F24" s="264">
        <v>-612716</v>
      </c>
      <c r="G24" s="264">
        <v>-304649</v>
      </c>
      <c r="H24" s="264">
        <v>-89815</v>
      </c>
      <c r="I24" s="264">
        <v>-739651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2996</v>
      </c>
      <c r="F25" s="264"/>
      <c r="G25" s="264">
        <v>1505</v>
      </c>
      <c r="H25" s="264">
        <v>377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-458283</v>
      </c>
      <c r="F26" s="264">
        <v>-491200</v>
      </c>
      <c r="G26" s="264">
        <v>-432900</v>
      </c>
      <c r="H26" s="264">
        <v>-42926</v>
      </c>
      <c r="I26" s="264">
        <v>-998115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105000</v>
      </c>
      <c r="F27" s="264">
        <v>232148</v>
      </c>
      <c r="G27" s="264">
        <v>211763</v>
      </c>
      <c r="H27" s="264">
        <v>144272</v>
      </c>
      <c r="I27" s="264">
        <v>123926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-374724</v>
      </c>
      <c r="F28" s="264">
        <v>-28970</v>
      </c>
      <c r="G28" s="264">
        <v>-45940</v>
      </c>
      <c r="H28" s="264">
        <v>-1361282</v>
      </c>
      <c r="I28" s="264">
        <v>-502624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65802</v>
      </c>
      <c r="F29" s="264">
        <v>414000</v>
      </c>
      <c r="G29" s="264">
        <v>213021</v>
      </c>
      <c r="H29" s="264">
        <v>51309</v>
      </c>
      <c r="I29" s="264">
        <v>102911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3079</v>
      </c>
      <c r="F30" s="264">
        <v>21247</v>
      </c>
      <c r="G30" s="264">
        <v>32107</v>
      </c>
      <c r="H30" s="264">
        <v>86924</v>
      </c>
      <c r="I30" s="264">
        <v>78100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-1208099</v>
      </c>
      <c r="F31" s="301">
        <v>-465491</v>
      </c>
      <c r="G31" s="301">
        <v>-325094</v>
      </c>
      <c r="H31" s="301">
        <v>-1211140</v>
      </c>
      <c r="I31" s="301">
        <v>-1935452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48390</v>
      </c>
      <c r="F33" s="264"/>
      <c r="G33" s="264"/>
      <c r="H33" s="264"/>
      <c r="I33" s="264">
        <v>142000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>
        <v>225000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2398488</v>
      </c>
      <c r="F35" s="264">
        <v>4022166</v>
      </c>
      <c r="G35" s="264">
        <v>1690998</v>
      </c>
      <c r="H35" s="264">
        <v>2107055</v>
      </c>
      <c r="I35" s="264">
        <v>1868316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>
        <v>-1984642</v>
      </c>
      <c r="G36" s="264">
        <v>-2920619</v>
      </c>
      <c r="H36" s="264">
        <v>-1343026</v>
      </c>
      <c r="I36" s="264">
        <v>-1053644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-788172</v>
      </c>
      <c r="F38" s="264">
        <v>-256000</v>
      </c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1658707</v>
      </c>
      <c r="F39" s="301">
        <v>1781524</v>
      </c>
      <c r="G39" s="301">
        <v>-1004621</v>
      </c>
      <c r="H39" s="301">
        <v>764030</v>
      </c>
      <c r="I39" s="301">
        <v>956672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-230322</v>
      </c>
      <c r="F40" s="301">
        <v>555144</v>
      </c>
      <c r="G40" s="301">
        <v>380051</v>
      </c>
      <c r="H40" s="301">
        <v>92174</v>
      </c>
      <c r="I40" s="301">
        <v>-634279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325679</v>
      </c>
      <c r="F41" s="301">
        <v>95357</v>
      </c>
      <c r="G41" s="301">
        <v>650500</v>
      </c>
      <c r="H41" s="301">
        <v>1030552</v>
      </c>
      <c r="I41" s="301">
        <v>1122726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95357</v>
      </c>
      <c r="F43" s="301">
        <v>650500</v>
      </c>
      <c r="G43" s="301">
        <v>1030552</v>
      </c>
      <c r="H43" s="301">
        <v>1122726</v>
      </c>
      <c r="I43" s="301">
        <v>488447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0.70623584302944653</v>
      </c>
      <c r="D8" s="136">
        <f>FSA!D8/FSA!D$7</f>
        <v>-0.72748224311598764</v>
      </c>
      <c r="E8" s="136">
        <f>FSA!E8/FSA!E$7</f>
        <v>-0.68438322604306057</v>
      </c>
      <c r="F8" s="136">
        <f>FSA!F8/FSA!F$7</f>
        <v>-0.75411093865155698</v>
      </c>
      <c r="G8" s="136">
        <f>FSA!G8/FSA!G$7</f>
        <v>-0.45775075903100526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1.7062358430294464</v>
      </c>
      <c r="D9" s="142">
        <f>FSA!D9/FSA!D$7</f>
        <v>0.27251775688401236</v>
      </c>
      <c r="E9" s="142">
        <f>FSA!E9/FSA!E$7</f>
        <v>0.31561677395693949</v>
      </c>
      <c r="F9" s="142">
        <f>FSA!F9/FSA!F$7</f>
        <v>0.24588906134844304</v>
      </c>
      <c r="G9" s="142">
        <f>FSA!G9/FSA!G$7</f>
        <v>0.54224924096899474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-0.38614988480823959</v>
      </c>
      <c r="D10" s="136">
        <f>FSA!D10/FSA!D$7</f>
        <v>-4.0042325411765091E-2</v>
      </c>
      <c r="E10" s="136">
        <f>FSA!E10/FSA!E$7</f>
        <v>-9.271597815980516E-2</v>
      </c>
      <c r="F10" s="136">
        <f>FSA!F10/FSA!F$7</f>
        <v>-0.10924593464480908</v>
      </c>
      <c r="G10" s="136">
        <f>FSA!G10/FSA!G$7</f>
        <v>-0.1702622478841459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1.320085958221207</v>
      </c>
      <c r="D12" s="142">
        <f>FSA!D12/FSA!D$7</f>
        <v>0.23247543147224725</v>
      </c>
      <c r="E12" s="142">
        <f>FSA!E12/FSA!E$7</f>
        <v>0.22290079579713432</v>
      </c>
      <c r="F12" s="142">
        <f>FSA!F12/FSA!F$7</f>
        <v>0.13664312670363396</v>
      </c>
      <c r="G12" s="142">
        <f>FSA!G12/FSA!G$7</f>
        <v>0.37198699308484884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-2.92761311056473E-2</v>
      </c>
      <c r="D13" s="136">
        <f>FSA!D13/FSA!D$7</f>
        <v>1.0614716094286887E-2</v>
      </c>
      <c r="E13" s="136">
        <f>FSA!E13/FSA!E$7</f>
        <v>4.4706718109338616E-3</v>
      </c>
      <c r="F13" s="136">
        <f>FSA!F13/FSA!F$7</f>
        <v>1.1058777382635996E-2</v>
      </c>
      <c r="G13" s="136">
        <f>FSA!G13/FSA!G$7</f>
        <v>1.6796261859423834E-2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-0.13805974483573075</v>
      </c>
      <c r="D14" s="136">
        <f>FSA!D14/FSA!D$7</f>
        <v>-4.7314511499657375E-2</v>
      </c>
      <c r="E14" s="136">
        <f>FSA!E14/FSA!E$7</f>
        <v>-9.4536764220214425E-2</v>
      </c>
      <c r="F14" s="136">
        <f>FSA!F14/FSA!F$7</f>
        <v>-3.9803937491668571E-2</v>
      </c>
      <c r="G14" s="136">
        <f>FSA!G14/FSA!G$7</f>
        <v>-0.15104879637709645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0.97927709910363392</v>
      </c>
      <c r="D15" s="136">
        <f>FSA!D15/FSA!D$7</f>
        <v>1.6850027720855077E-2</v>
      </c>
      <c r="E15" s="136">
        <f>FSA!E15/FSA!E$7</f>
        <v>4.5936741772167097E-2</v>
      </c>
      <c r="F15" s="136">
        <f>FSA!F15/FSA!F$7</f>
        <v>4.2357760450104115E-2</v>
      </c>
      <c r="G15" s="136">
        <f>FSA!G15/FSA!G$7</f>
        <v>5.7572048700656013E-2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2.1320271813834628</v>
      </c>
      <c r="D16" s="142">
        <f>FSA!D16/FSA!D$7</f>
        <v>0.21262566378773184</v>
      </c>
      <c r="E16" s="142">
        <f>FSA!E16/FSA!E$7</f>
        <v>0.17877144516002086</v>
      </c>
      <c r="F16" s="142">
        <f>FSA!F16/FSA!F$7</f>
        <v>0.15025572704470549</v>
      </c>
      <c r="G16" s="142">
        <f>FSA!G16/FSA!G$7</f>
        <v>0.29530650726783225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-0.44646777534702725</v>
      </c>
      <c r="D17" s="136">
        <f>FSA!D17/FSA!D$7</f>
        <v>-4.5520424300804802E-2</v>
      </c>
      <c r="E17" s="136">
        <f>FSA!E17/FSA!E$7</f>
        <v>-3.7060525201166372E-2</v>
      </c>
      <c r="F17" s="136">
        <f>FSA!F17/FSA!F$7</f>
        <v>-1.8427592779579834E-2</v>
      </c>
      <c r="G17" s="136">
        <f>FSA!G17/FSA!G$7</f>
        <v>-6.6528475163167275E-2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1.6855594060364354</v>
      </c>
      <c r="D18" s="142">
        <f>FSA!D18/FSA!D$7</f>
        <v>0.16710523948692704</v>
      </c>
      <c r="E18" s="142">
        <f>FSA!E18/FSA!E$7</f>
        <v>0.14171091995885449</v>
      </c>
      <c r="F18" s="142">
        <f>FSA!F18/FSA!F$7</f>
        <v>0.13182813426512566</v>
      </c>
      <c r="G18" s="142">
        <f>FSA!G18/FSA!G$7</f>
        <v>0.22877803210466496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1.0795113546163825E-2</v>
      </c>
      <c r="D21" s="136">
        <f>FSA!D21/FSA!D$7</f>
        <v>4.0922196800081117E-3</v>
      </c>
      <c r="E21" s="136">
        <f>FSA!E21/FSA!E$7</f>
        <v>1.029515487074128E-2</v>
      </c>
      <c r="F21" s="136">
        <f>FSA!F21/FSA!F$7</f>
        <v>7.7250558876210641E-3</v>
      </c>
      <c r="G21" s="136">
        <f>FSA!G21/FSA!G$7</f>
        <v>1.8098254437787339E-2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1.3308810717673707</v>
      </c>
      <c r="D25" s="136">
        <f>FSA!D25/FSA!D$7</f>
        <v>0.23656765115225536</v>
      </c>
      <c r="E25" s="136">
        <f>FSA!E25/FSA!E$7</f>
        <v>0.2331959506678756</v>
      </c>
      <c r="F25" s="136">
        <f>FSA!F25/FSA!F$7</f>
        <v>0.14436818259125503</v>
      </c>
      <c r="G25" s="136">
        <f>FSA!G25/FSA!G$7</f>
        <v>0.39008524752263618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1.3308810717673707</v>
      </c>
      <c r="D26" s="136">
        <f>FSA!D26/FSA!D$7</f>
        <v>0.23656765115225536</v>
      </c>
      <c r="E26" s="136">
        <f>FSA!E26/FSA!E$7</f>
        <v>0.2331959506678756</v>
      </c>
      <c r="F26" s="136">
        <f>FSA!F26/FSA!F$7</f>
        <v>0.14436818259125503</v>
      </c>
      <c r="G26" s="136">
        <f>FSA!G26/FSA!G$7</f>
        <v>0.39008524752263618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1.7487446754230095E-2</v>
      </c>
      <c r="D29" s="136">
        <f>FSA!D29/FSA!D$38</f>
        <v>7.4209696573192402E-2</v>
      </c>
      <c r="E29" s="136">
        <f>FSA!E29/FSA!E$38</f>
        <v>0.10661600196382061</v>
      </c>
      <c r="F29" s="136">
        <f>FSA!F29/FSA!F$38</f>
        <v>0.11415055934207204</v>
      </c>
      <c r="G29" s="136">
        <f>FSA!G29/FSA!G$38</f>
        <v>4.7478675182894871E-2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0.10241306444978814</v>
      </c>
      <c r="D30" s="136">
        <f>FSA!D30/FSA!D$38</f>
        <v>0.24825728390961338</v>
      </c>
      <c r="E30" s="136">
        <f>FSA!E30/FSA!E$38</f>
        <v>0.10949144919778711</v>
      </c>
      <c r="F30" s="136">
        <f>FSA!F30/FSA!F$38</f>
        <v>3.869163937433074E-2</v>
      </c>
      <c r="G30" s="136">
        <f>FSA!G30/FSA!G$38</f>
        <v>1.1782182251032626E-2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0.31767733528304398</v>
      </c>
      <c r="D31" s="136">
        <f>FSA!D31/FSA!D$38</f>
        <v>0.23151506100133243</v>
      </c>
      <c r="E31" s="136">
        <f>FSA!E31/FSA!E$38</f>
        <v>0.18583013157886602</v>
      </c>
      <c r="F31" s="136">
        <f>FSA!F31/FSA!F$38</f>
        <v>0.35004123843829138</v>
      </c>
      <c r="G31" s="136">
        <f>FSA!G31/FSA!G$38</f>
        <v>0.17354013953867306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2.3364991338613719E-2</v>
      </c>
      <c r="D32" s="136">
        <f>FSA!D32/FSA!D$38</f>
        <v>1.2258668163116777E-2</v>
      </c>
      <c r="E32" s="136">
        <f>FSA!E32/FSA!E$38</f>
        <v>3.4353360332431464E-2</v>
      </c>
      <c r="F32" s="136">
        <f>FSA!F32/FSA!F$38</f>
        <v>3.2715726038494902E-2</v>
      </c>
      <c r="G32" s="136">
        <f>FSA!G32/FSA!G$38</f>
        <v>9.990183842958791E-3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2.0379732430476477E-5</v>
      </c>
      <c r="D33" s="136">
        <f>FSA!D33/FSA!D$38</f>
        <v>4.6754778154428969E-4</v>
      </c>
      <c r="E33" s="136">
        <f>FSA!E33/FSA!E$38</f>
        <v>2.0623414108715443E-2</v>
      </c>
      <c r="F33" s="136">
        <f>FSA!F33/FSA!F$38</f>
        <v>5.899760499839154E-3</v>
      </c>
      <c r="G33" s="136">
        <f>FSA!G33/FSA!G$38</f>
        <v>3.7354028373488375E-3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0.34125609067642115</v>
      </c>
      <c r="D34" s="136">
        <f>FSA!D34/FSA!D$38</f>
        <v>0.27493169288519331</v>
      </c>
      <c r="E34" s="136">
        <f>FSA!E34/FSA!E$38</f>
        <v>0.3371741676795279</v>
      </c>
      <c r="F34" s="136">
        <f>FSA!F34/FSA!F$38</f>
        <v>0.21282206345920546</v>
      </c>
      <c r="G34" s="136">
        <f>FSA!G34/FSA!G$38</f>
        <v>0.26641727932031672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9.0372956541336272E-2</v>
      </c>
      <c r="D35" s="136">
        <f>FSA!D35/FSA!D$38</f>
        <v>6.225485087789201E-2</v>
      </c>
      <c r="E35" s="136">
        <f>FSA!E35/FSA!E$38</f>
        <v>0.10125805711609812</v>
      </c>
      <c r="F35" s="136">
        <f>FSA!F35/FSA!F$38</f>
        <v>0.1500266789107684</v>
      </c>
      <c r="G35" s="136">
        <f>FSA!G35/FSA!G$38</f>
        <v>0.19584792418740027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0.10740773522413614</v>
      </c>
      <c r="D36" s="136">
        <f>FSA!D36/FSA!D$38</f>
        <v>9.5501566201477983E-2</v>
      </c>
      <c r="E36" s="136">
        <f>FSA!E36/FSA!E$38</f>
        <v>0.10415658872324247</v>
      </c>
      <c r="F36" s="136">
        <f>FSA!F36/FSA!F$38</f>
        <v>9.5038535978503952E-2</v>
      </c>
      <c r="G36" s="136">
        <f>FSA!G36/FSA!G$38</f>
        <v>0.29071109640309761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6.0363260663739526E-4</v>
      </c>
      <c r="E37" s="136">
        <f>FSA!E37/FSA!E$38</f>
        <v>4.9682929951087927E-4</v>
      </c>
      <c r="F37" s="136">
        <f>FSA!F37/FSA!F$38</f>
        <v>6.1379795849395924E-4</v>
      </c>
      <c r="G37" s="136">
        <f>FSA!G37/FSA!G$38</f>
        <v>4.971164362771711E-4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7.8926401486143868E-2</v>
      </c>
      <c r="D40" s="136">
        <f>FSA!D40/FSA!D$55</f>
        <v>3.7952512743604123E-2</v>
      </c>
      <c r="E40" s="136">
        <f>FSA!E40/FSA!E$55</f>
        <v>3.0185600421454697E-2</v>
      </c>
      <c r="F40" s="136">
        <f>FSA!F40/FSA!F$55</f>
        <v>3.5002239340510409E-2</v>
      </c>
      <c r="G40" s="136">
        <f>FSA!G40/FSA!G$55</f>
        <v>2.0594558988838219E-2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2.0584127845501968E-2</v>
      </c>
      <c r="D41" s="136">
        <f>FSA!D41/FSA!D$55</f>
        <v>5.3245840774718403E-2</v>
      </c>
      <c r="E41" s="136">
        <f>FSA!E41/FSA!E$55</f>
        <v>4.5999117434946897E-2</v>
      </c>
      <c r="F41" s="136">
        <f>FSA!F41/FSA!F$55</f>
        <v>4.5936931427377502E-2</v>
      </c>
      <c r="G41" s="136">
        <f>FSA!G41/FSA!G$55</f>
        <v>4.4681731389603935E-2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1.9646957528631298E-2</v>
      </c>
      <c r="D42" s="136">
        <f>FSA!D42/FSA!D$55</f>
        <v>7.2146698789078978E-2</v>
      </c>
      <c r="E42" s="136">
        <f>FSA!E42/FSA!E$55</f>
        <v>0.17657267960312192</v>
      </c>
      <c r="F42" s="136">
        <f>FSA!F42/FSA!F$55</f>
        <v>6.3365456812755044E-2</v>
      </c>
      <c r="G42" s="136">
        <f>FSA!G42/FSA!G$55</f>
        <v>5.2199042374681516E-2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6.753576569195004E-5</v>
      </c>
      <c r="D43" s="136">
        <f>FSA!D43/FSA!D$55</f>
        <v>9.2729391561447043E-5</v>
      </c>
      <c r="E43" s="136">
        <f>FSA!E43/FSA!E$55</f>
        <v>2.4939367451075041E-4</v>
      </c>
      <c r="F43" s="136">
        <f>FSA!F43/FSA!F$55</f>
        <v>3.338930413701002E-4</v>
      </c>
      <c r="G43" s="136">
        <f>FSA!G43/FSA!G$55</f>
        <v>2.753247141827556E-4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0.16912621809827613</v>
      </c>
      <c r="D44" s="136">
        <f>FSA!D44/FSA!D$55</f>
        <v>4.7239940867180301E-2</v>
      </c>
      <c r="E44" s="136">
        <f>FSA!E44/FSA!E$55</f>
        <v>0.11371547726838489</v>
      </c>
      <c r="F44" s="136">
        <f>FSA!F44/FSA!F$55</f>
        <v>0.12488138612381595</v>
      </c>
      <c r="G44" s="136">
        <f>FSA!G44/FSA!G$55</f>
        <v>9.9988743680261394E-2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1.5343411930683908E-2</v>
      </c>
      <c r="D45" s="136">
        <f>FSA!D45/FSA!D$55</f>
        <v>1.4373947320789305E-2</v>
      </c>
      <c r="E45" s="136">
        <f>FSA!E45/FSA!E$55</f>
        <v>1.5452514516876016E-2</v>
      </c>
      <c r="F45" s="136">
        <f>FSA!F45/FSA!F$55</f>
        <v>3.7334203651370524E-3</v>
      </c>
      <c r="G45" s="136">
        <f>FSA!G45/FSA!G$55</f>
        <v>2.6251377862757434E-2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0.11679745399088773</v>
      </c>
      <c r="D46" s="136">
        <f>FSA!D46/FSA!D$55</f>
        <v>0.18895374497455739</v>
      </c>
      <c r="E46" s="136">
        <f>FSA!E46/FSA!E$55</f>
        <v>0.13111254105978296</v>
      </c>
      <c r="F46" s="136">
        <f>FSA!F46/FSA!F$55</f>
        <v>0.18244916239514369</v>
      </c>
      <c r="G46" s="136">
        <f>FSA!G46/FSA!G$55</f>
        <v>7.1624259901483314E-2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0.21392682693171627</v>
      </c>
      <c r="D47" s="136">
        <f>FSA!D47/FSA!D$55</f>
        <v>0.28605423510288952</v>
      </c>
      <c r="E47" s="136">
        <f>FSA!E47/FSA!E$55</f>
        <v>0.18185209635994473</v>
      </c>
      <c r="F47" s="136">
        <f>FSA!F47/FSA!F$55</f>
        <v>0.19917512964536066</v>
      </c>
      <c r="G47" s="136">
        <f>FSA!G47/FSA!G$55</f>
        <v>0.34564039311863054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0.33072428092260403</v>
      </c>
      <c r="D48" s="136">
        <f>FSA!D48/FSA!D$55</f>
        <v>0.47500798007744688</v>
      </c>
      <c r="E48" s="136">
        <f>FSA!E48/FSA!E$55</f>
        <v>0.31296463741972769</v>
      </c>
      <c r="F48" s="136">
        <f>FSA!F48/FSA!F$55</f>
        <v>0.38162429204050435</v>
      </c>
      <c r="G48" s="136">
        <f>FSA!G48/FSA!G$55</f>
        <v>0.41726465302011384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0.6344189335775331</v>
      </c>
      <c r="D49" s="136">
        <f>FSA!D49/FSA!D$55</f>
        <v>0.70005964996437942</v>
      </c>
      <c r="E49" s="136">
        <f>FSA!E49/FSA!E$55</f>
        <v>0.69513942033902287</v>
      </c>
      <c r="F49" s="136">
        <f>FSA!F49/FSA!F$55</f>
        <v>0.65487761915147047</v>
      </c>
      <c r="G49" s="136">
        <f>FSA!G49/FSA!G$55</f>
        <v>0.66125543203043913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0.24139826406305878</v>
      </c>
      <c r="D51" s="136">
        <f>FSA!D51/FSA!D$55</f>
        <v>0.18086321701441674</v>
      </c>
      <c r="E51" s="136">
        <f>FSA!E51/FSA!E$55</f>
        <v>0.20845663033694734</v>
      </c>
      <c r="F51" s="136">
        <f>FSA!F51/FSA!F$55</f>
        <v>0.2351955190821805</v>
      </c>
      <c r="G51" s="136">
        <f>FSA!G51/FSA!G$55</f>
        <v>0.22667289954955797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9.2849479736592661E-2</v>
      </c>
      <c r="D52" s="136">
        <f>FSA!D52/FSA!D$55</f>
        <v>9.4898612893130271E-2</v>
      </c>
      <c r="E52" s="136">
        <f>FSA!E52/FSA!E$55</f>
        <v>7.5783317706724168E-2</v>
      </c>
      <c r="F52" s="136">
        <f>FSA!F52/FSA!F$55</f>
        <v>8.9349432183567973E-2</v>
      </c>
      <c r="G52" s="136">
        <f>FSA!G52/FSA!G$55</f>
        <v>9.0092014330583781E-2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3.1333322622815428E-2</v>
      </c>
      <c r="D53" s="136">
        <f>FSA!D53/FSA!D$55</f>
        <v>2.4178520128073557E-2</v>
      </c>
      <c r="E53" s="136">
        <f>FSA!E53/FSA!E$55</f>
        <v>2.0620631617305613E-2</v>
      </c>
      <c r="F53" s="136">
        <f>FSA!F53/FSA!F$55</f>
        <v>2.0577429582781123E-2</v>
      </c>
      <c r="G53" s="136">
        <f>FSA!G53/FSA!G$55</f>
        <v>2.1979654089419157E-2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0.36558106642246685</v>
      </c>
      <c r="D54" s="136">
        <f>FSA!D54/FSA!D$55</f>
        <v>0.29994035003562058</v>
      </c>
      <c r="E54" s="136">
        <f>FSA!E54/FSA!E$55</f>
        <v>0.30486057966097713</v>
      </c>
      <c r="F54" s="136">
        <f>FSA!F54/FSA!F$55</f>
        <v>0.34512238084852959</v>
      </c>
      <c r="G54" s="136">
        <f>FSA!G54/FSA!G$55</f>
        <v>0.33874456796956087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4015211</v>
      </c>
      <c r="F4" s="299">
        <v>6158879</v>
      </c>
      <c r="G4" s="299">
        <v>5793508</v>
      </c>
      <c r="H4" s="299">
        <v>6773335</v>
      </c>
      <c r="I4" s="299">
        <v>5036552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95357</v>
      </c>
      <c r="F5" s="301">
        <v>650500</v>
      </c>
      <c r="G5" s="301">
        <v>1030552</v>
      </c>
      <c r="H5" s="301">
        <v>1122726</v>
      </c>
      <c r="I5" s="301">
        <v>488447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82057</v>
      </c>
      <c r="F6" s="264">
        <v>93547</v>
      </c>
      <c r="G6" s="264">
        <v>541021</v>
      </c>
      <c r="H6" s="264">
        <v>128196</v>
      </c>
      <c r="I6" s="264">
        <v>253175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13300</v>
      </c>
      <c r="F7" s="264">
        <v>556953</v>
      </c>
      <c r="G7" s="264">
        <v>489530</v>
      </c>
      <c r="H7" s="264">
        <v>994530</v>
      </c>
      <c r="I7" s="264">
        <v>235272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22200</v>
      </c>
      <c r="F8" s="301">
        <v>15335</v>
      </c>
      <c r="G8" s="301">
        <v>4000</v>
      </c>
      <c r="H8" s="301"/>
      <c r="I8" s="301">
        <v>38376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22200</v>
      </c>
      <c r="F11" s="264">
        <v>15335</v>
      </c>
      <c r="G11" s="264">
        <v>4000</v>
      </c>
      <c r="H11" s="264"/>
      <c r="I11" s="264">
        <v>38376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1627394</v>
      </c>
      <c r="F12" s="301">
        <v>3391545</v>
      </c>
      <c r="G12" s="301">
        <v>2743285</v>
      </c>
      <c r="H12" s="301">
        <v>2112436</v>
      </c>
      <c r="I12" s="301">
        <v>2514780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688458</v>
      </c>
      <c r="F13" s="264">
        <v>2227450</v>
      </c>
      <c r="G13" s="264">
        <v>1062454</v>
      </c>
      <c r="H13" s="264">
        <v>380551</v>
      </c>
      <c r="I13" s="264">
        <v>130735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157068</v>
      </c>
      <c r="F14" s="264">
        <v>109989</v>
      </c>
      <c r="G14" s="264">
        <v>333349</v>
      </c>
      <c r="H14" s="264">
        <v>321775</v>
      </c>
      <c r="I14" s="264">
        <v>110851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357283</v>
      </c>
      <c r="F17" s="264">
        <v>587500</v>
      </c>
      <c r="G17" s="264">
        <v>593772</v>
      </c>
      <c r="H17" s="264">
        <v>476500</v>
      </c>
      <c r="I17" s="264">
        <v>1332239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435193</v>
      </c>
      <c r="F18" s="264">
        <v>522408</v>
      </c>
      <c r="G18" s="264">
        <v>771963</v>
      </c>
      <c r="H18" s="264">
        <v>964031</v>
      </c>
      <c r="I18" s="264">
        <v>1001564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-10608</v>
      </c>
      <c r="F19" s="264">
        <v>-55802</v>
      </c>
      <c r="G19" s="264">
        <v>-18253</v>
      </c>
      <c r="H19" s="264">
        <v>-30421</v>
      </c>
      <c r="I19" s="264">
        <v>-60609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2135543</v>
      </c>
      <c r="F21" s="301">
        <v>2077233</v>
      </c>
      <c r="G21" s="301">
        <v>1803209</v>
      </c>
      <c r="H21" s="301">
        <v>3442825</v>
      </c>
      <c r="I21" s="301">
        <v>1925600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2135543</v>
      </c>
      <c r="F22" s="264">
        <v>2077233</v>
      </c>
      <c r="G22" s="264">
        <v>1803462</v>
      </c>
      <c r="H22" s="264">
        <v>3456060</v>
      </c>
      <c r="I22" s="264">
        <v>1938583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>
        <v>-253</v>
      </c>
      <c r="H23" s="264">
        <v>-13236</v>
      </c>
      <c r="I23" s="264">
        <v>-12983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134718</v>
      </c>
      <c r="F24" s="301">
        <v>24266</v>
      </c>
      <c r="G24" s="301">
        <v>212462</v>
      </c>
      <c r="H24" s="301">
        <v>95348</v>
      </c>
      <c r="I24" s="301">
        <v>69349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137</v>
      </c>
      <c r="F25" s="264">
        <v>4195</v>
      </c>
      <c r="G25" s="264">
        <v>200120</v>
      </c>
      <c r="H25" s="264">
        <v>58027</v>
      </c>
      <c r="I25" s="264">
        <v>41448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132903</v>
      </c>
      <c r="F26" s="264">
        <v>18200</v>
      </c>
      <c r="G26" s="264">
        <v>12078</v>
      </c>
      <c r="H26" s="264">
        <v>35062</v>
      </c>
      <c r="I26" s="264">
        <v>18085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1678</v>
      </c>
      <c r="F27" s="264">
        <v>1870</v>
      </c>
      <c r="G27" s="264">
        <v>264</v>
      </c>
      <c r="H27" s="264">
        <v>2260</v>
      </c>
      <c r="I27" s="264">
        <v>9817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2707153</v>
      </c>
      <c r="F30" s="301">
        <v>2813466</v>
      </c>
      <c r="G30" s="301">
        <v>3910026</v>
      </c>
      <c r="H30" s="301">
        <v>3062148</v>
      </c>
      <c r="I30" s="301">
        <v>6059439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1360514</v>
      </c>
      <c r="F31" s="301">
        <v>1133672</v>
      </c>
      <c r="G31" s="301">
        <v>1708568</v>
      </c>
      <c r="H31" s="301">
        <v>483550</v>
      </c>
      <c r="I31" s="301">
        <v>517239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>
        <v>20203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1360514</v>
      </c>
      <c r="F37" s="264">
        <v>1133672</v>
      </c>
      <c r="G37" s="264">
        <v>1708568</v>
      </c>
      <c r="H37" s="264">
        <v>483550</v>
      </c>
      <c r="I37" s="264">
        <v>497036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9310</v>
      </c>
      <c r="F39" s="301">
        <v>616432</v>
      </c>
      <c r="G39" s="301">
        <v>592298</v>
      </c>
      <c r="H39" s="301">
        <v>581117</v>
      </c>
      <c r="I39" s="301">
        <v>583677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9310</v>
      </c>
      <c r="F40" s="264">
        <v>611017</v>
      </c>
      <c r="G40" s="264">
        <v>587477</v>
      </c>
      <c r="H40" s="264">
        <v>575080</v>
      </c>
      <c r="I40" s="264">
        <v>578162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/>
      <c r="F41" s="264">
        <v>5505</v>
      </c>
      <c r="G41" s="264">
        <v>5505</v>
      </c>
      <c r="H41" s="264">
        <v>7316</v>
      </c>
      <c r="I41" s="264">
        <v>7677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>
        <v>-90</v>
      </c>
      <c r="G42" s="264">
        <v>-684</v>
      </c>
      <c r="H42" s="264">
        <v>-1279</v>
      </c>
      <c r="I42" s="264">
        <v>-2161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>
        <v>5416</v>
      </c>
      <c r="G46" s="264">
        <v>4821</v>
      </c>
      <c r="H46" s="264">
        <v>6037</v>
      </c>
      <c r="I46" s="264">
        <v>5516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>
        <v>733739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>
        <v>745194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>
        <v>-11455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712724</v>
      </c>
      <c r="F52" s="301">
        <v>245856</v>
      </c>
      <c r="G52" s="301">
        <v>423210</v>
      </c>
      <c r="H52" s="301">
        <v>359670</v>
      </c>
      <c r="I52" s="301">
        <v>2647566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>
        <v>64437</v>
      </c>
      <c r="G53" s="264">
        <v>89566</v>
      </c>
      <c r="H53" s="264"/>
      <c r="I53" s="264">
        <v>1822558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712724</v>
      </c>
      <c r="F54" s="264">
        <v>181419</v>
      </c>
      <c r="G54" s="264">
        <v>333644</v>
      </c>
      <c r="H54" s="264">
        <v>359670</v>
      </c>
      <c r="I54" s="264">
        <v>825007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607520</v>
      </c>
      <c r="F55" s="301">
        <v>558572</v>
      </c>
      <c r="G55" s="301">
        <v>982561</v>
      </c>
      <c r="H55" s="301">
        <v>1475585</v>
      </c>
      <c r="I55" s="301">
        <v>1439388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518020</v>
      </c>
      <c r="F57" s="264">
        <v>558572</v>
      </c>
      <c r="G57" s="264">
        <v>965361</v>
      </c>
      <c r="H57" s="264">
        <v>1455459</v>
      </c>
      <c r="I57" s="264">
        <v>1439188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89500</v>
      </c>
      <c r="F58" s="264"/>
      <c r="G58" s="264">
        <v>17000</v>
      </c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>
        <v>200</v>
      </c>
      <c r="H60" s="264">
        <v>20126</v>
      </c>
      <c r="I60" s="264">
        <v>200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10531</v>
      </c>
      <c r="F61" s="301">
        <v>256600</v>
      </c>
      <c r="G61" s="301">
        <v>203388</v>
      </c>
      <c r="H61" s="301">
        <v>162226</v>
      </c>
      <c r="I61" s="301">
        <v>137829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10531</v>
      </c>
      <c r="F62" s="264">
        <v>255667</v>
      </c>
      <c r="G62" s="264">
        <v>202062</v>
      </c>
      <c r="H62" s="264">
        <v>159449</v>
      </c>
      <c r="I62" s="264">
        <v>79188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>
        <v>933</v>
      </c>
      <c r="G63" s="264">
        <v>1327</v>
      </c>
      <c r="H63" s="264">
        <v>2777</v>
      </c>
      <c r="I63" s="264">
        <v>58641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6554</v>
      </c>
      <c r="F66" s="264">
        <v>2334</v>
      </c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6722364</v>
      </c>
      <c r="F67" s="301">
        <v>8972345</v>
      </c>
      <c r="G67" s="301">
        <v>9703534</v>
      </c>
      <c r="H67" s="301">
        <v>9835484</v>
      </c>
      <c r="I67" s="301">
        <v>11095990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4264795</v>
      </c>
      <c r="F68" s="301">
        <v>6281177</v>
      </c>
      <c r="G68" s="301">
        <v>6745309</v>
      </c>
      <c r="H68" s="301">
        <v>6441039</v>
      </c>
      <c r="I68" s="301">
        <v>7337284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2692438</v>
      </c>
      <c r="F69" s="301">
        <v>3501094</v>
      </c>
      <c r="G69" s="301">
        <v>4097496</v>
      </c>
      <c r="H69" s="301">
        <v>3564679</v>
      </c>
      <c r="I69" s="301">
        <v>2636373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530572</v>
      </c>
      <c r="F70" s="264">
        <v>340523</v>
      </c>
      <c r="G70" s="264">
        <v>292907</v>
      </c>
      <c r="H70" s="264">
        <v>344264</v>
      </c>
      <c r="I70" s="264">
        <v>228517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132074</v>
      </c>
      <c r="F71" s="264">
        <v>647325</v>
      </c>
      <c r="G71" s="264">
        <v>1713379</v>
      </c>
      <c r="H71" s="264">
        <v>623230</v>
      </c>
      <c r="I71" s="264">
        <v>579200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103132</v>
      </c>
      <c r="F72" s="264">
        <v>128968</v>
      </c>
      <c r="G72" s="264">
        <v>149944</v>
      </c>
      <c r="H72" s="264">
        <v>29978</v>
      </c>
      <c r="I72" s="264">
        <v>256501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9202</v>
      </c>
      <c r="F73" s="264">
        <v>12900</v>
      </c>
      <c r="G73" s="264">
        <v>17381</v>
      </c>
      <c r="H73" s="264">
        <v>14187</v>
      </c>
      <c r="I73" s="264">
        <v>15135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129172</v>
      </c>
      <c r="F74" s="264">
        <v>464840</v>
      </c>
      <c r="G74" s="264">
        <v>428973</v>
      </c>
      <c r="H74" s="264">
        <v>437625</v>
      </c>
      <c r="I74" s="264">
        <v>480653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454</v>
      </c>
      <c r="F77" s="264">
        <v>832</v>
      </c>
      <c r="G77" s="264">
        <v>2420</v>
      </c>
      <c r="H77" s="264">
        <v>3284</v>
      </c>
      <c r="I77" s="264">
        <v>3055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1003111</v>
      </c>
      <c r="F78" s="264">
        <v>185325</v>
      </c>
      <c r="G78" s="264">
        <v>180161</v>
      </c>
      <c r="H78" s="264">
        <v>277595</v>
      </c>
      <c r="I78" s="264">
        <v>238511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785155</v>
      </c>
      <c r="F79" s="264">
        <v>1695358</v>
      </c>
      <c r="G79" s="264">
        <v>1272255</v>
      </c>
      <c r="H79" s="264">
        <v>1794476</v>
      </c>
      <c r="I79" s="264">
        <v>794742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>
        <v>1941</v>
      </c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-434</v>
      </c>
      <c r="F81" s="264">
        <v>23081</v>
      </c>
      <c r="G81" s="264">
        <v>40076</v>
      </c>
      <c r="H81" s="264">
        <v>40039</v>
      </c>
      <c r="I81" s="264">
        <v>40059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1572357</v>
      </c>
      <c r="F84" s="301">
        <v>2780084</v>
      </c>
      <c r="G84" s="301">
        <v>2647813</v>
      </c>
      <c r="H84" s="301">
        <v>2876361</v>
      </c>
      <c r="I84" s="301">
        <v>4700911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>
        <v>9251</v>
      </c>
      <c r="I87" s="264">
        <v>65647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134251</v>
      </c>
      <c r="F91" s="264">
        <v>210736</v>
      </c>
      <c r="G91" s="264">
        <v>879615</v>
      </c>
      <c r="H91" s="264">
        <v>897794</v>
      </c>
      <c r="I91" s="264">
        <v>760104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1438094</v>
      </c>
      <c r="F92" s="264">
        <v>2566577</v>
      </c>
      <c r="G92" s="264">
        <v>1764608</v>
      </c>
      <c r="H92" s="264">
        <v>1356460</v>
      </c>
      <c r="I92" s="264">
        <v>3171572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>
        <v>602524</v>
      </c>
      <c r="I93" s="264">
        <v>663650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12</v>
      </c>
      <c r="F95" s="264"/>
      <c r="G95" s="264"/>
      <c r="H95" s="264">
        <v>6742</v>
      </c>
      <c r="I95" s="264">
        <v>34784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>
        <v>2770</v>
      </c>
      <c r="G96" s="264">
        <v>3590</v>
      </c>
      <c r="H96" s="264">
        <v>3590</v>
      </c>
      <c r="I96" s="264">
        <v>5153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2457569</v>
      </c>
      <c r="F98" s="301">
        <v>2691168</v>
      </c>
      <c r="G98" s="301">
        <v>2958224</v>
      </c>
      <c r="H98" s="301">
        <v>3394445</v>
      </c>
      <c r="I98" s="301">
        <v>3758707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2457569</v>
      </c>
      <c r="F99" s="301">
        <v>2691168</v>
      </c>
      <c r="G99" s="301">
        <v>2958224</v>
      </c>
      <c r="H99" s="301">
        <v>3394445</v>
      </c>
      <c r="I99" s="301">
        <v>3758707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1600000</v>
      </c>
      <c r="F100" s="264">
        <v>1600000</v>
      </c>
      <c r="G100" s="264">
        <v>1999999</v>
      </c>
      <c r="H100" s="264">
        <v>2199998</v>
      </c>
      <c r="I100" s="264">
        <v>2419996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1600000</v>
      </c>
      <c r="F101" s="264">
        <v>1600000</v>
      </c>
      <c r="G101" s="264">
        <v>1999999</v>
      </c>
      <c r="H101" s="264">
        <v>2199998</v>
      </c>
      <c r="I101" s="264">
        <v>2419996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>
        <v>90497</v>
      </c>
      <c r="I104" s="264">
        <v>72397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15178</v>
      </c>
      <c r="F109" s="264">
        <v>15178</v>
      </c>
      <c r="G109" s="264">
        <v>15178</v>
      </c>
      <c r="H109" s="264">
        <v>15178</v>
      </c>
      <c r="I109" s="264">
        <v>15178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7589</v>
      </c>
      <c r="F111" s="264">
        <v>7589</v>
      </c>
      <c r="G111" s="264">
        <v>7589</v>
      </c>
      <c r="H111" s="264">
        <v>7589</v>
      </c>
      <c r="I111" s="264">
        <v>7589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624168</v>
      </c>
      <c r="F112" s="264">
        <v>851463</v>
      </c>
      <c r="G112" s="264">
        <v>735366</v>
      </c>
      <c r="H112" s="264">
        <v>878795</v>
      </c>
      <c r="I112" s="264">
        <v>999660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220202</v>
      </c>
      <c r="F113" s="264">
        <v>345188</v>
      </c>
      <c r="G113" s="264">
        <v>434444</v>
      </c>
      <c r="H113" s="264">
        <v>528926</v>
      </c>
      <c r="I113" s="264">
        <v>646048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403965</v>
      </c>
      <c r="F114" s="264">
        <v>506275</v>
      </c>
      <c r="G114" s="264">
        <v>300922</v>
      </c>
      <c r="H114" s="264">
        <v>349868</v>
      </c>
      <c r="I114" s="264">
        <v>353612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210634</v>
      </c>
      <c r="F115" s="264">
        <v>216938</v>
      </c>
      <c r="G115" s="264">
        <v>200093</v>
      </c>
      <c r="H115" s="264">
        <v>202389</v>
      </c>
      <c r="I115" s="264">
        <v>243886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6722364</v>
      </c>
      <c r="F119" s="301">
        <v>8972345</v>
      </c>
      <c r="G119" s="301">
        <v>9703534</v>
      </c>
      <c r="H119" s="301">
        <v>9835484</v>
      </c>
      <c r="I119" s="301">
        <v>11095990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282682</v>
      </c>
      <c r="F3" s="264">
        <v>3239161</v>
      </c>
      <c r="G3" s="264">
        <v>2171215</v>
      </c>
      <c r="H3" s="264">
        <v>2666099</v>
      </c>
      <c r="I3" s="264">
        <v>2199424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24417</v>
      </c>
      <c r="F4" s="264">
        <v>181896</v>
      </c>
      <c r="G4" s="264">
        <v>6216</v>
      </c>
      <c r="H4" s="264">
        <v>55503</v>
      </c>
      <c r="I4" s="264">
        <v>47339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258265</v>
      </c>
      <c r="F5" s="301">
        <v>3057265</v>
      </c>
      <c r="G5" s="301">
        <v>2164999</v>
      </c>
      <c r="H5" s="301">
        <v>2610596</v>
      </c>
      <c r="I5" s="301">
        <v>2152086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-182396</v>
      </c>
      <c r="F6" s="264">
        <v>2224106</v>
      </c>
      <c r="G6" s="264">
        <v>1481689</v>
      </c>
      <c r="H6" s="264">
        <v>1968679</v>
      </c>
      <c r="I6" s="264">
        <v>985119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440661</v>
      </c>
      <c r="F7" s="301">
        <v>833159</v>
      </c>
      <c r="G7" s="301">
        <v>683310</v>
      </c>
      <c r="H7" s="301">
        <v>641918</v>
      </c>
      <c r="I7" s="301">
        <v>1166966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253795</v>
      </c>
      <c r="F8" s="264">
        <v>60644</v>
      </c>
      <c r="G8" s="264">
        <v>107077</v>
      </c>
      <c r="H8" s="264">
        <v>121115</v>
      </c>
      <c r="I8" s="264">
        <v>131045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36538</v>
      </c>
      <c r="F9" s="264">
        <v>153782</v>
      </c>
      <c r="G9" s="264">
        <v>212295</v>
      </c>
      <c r="H9" s="264">
        <v>114448</v>
      </c>
      <c r="I9" s="264">
        <v>332215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35656</v>
      </c>
      <c r="F10" s="264">
        <v>144653</v>
      </c>
      <c r="G10" s="264">
        <v>204672</v>
      </c>
      <c r="H10" s="264">
        <v>103912</v>
      </c>
      <c r="I10" s="264">
        <v>325070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12595</v>
      </c>
      <c r="F11" s="264">
        <v>16158</v>
      </c>
      <c r="G11" s="264">
        <v>7175</v>
      </c>
      <c r="H11" s="264">
        <v>20559</v>
      </c>
      <c r="I11" s="264">
        <v>14377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9723</v>
      </c>
      <c r="F12" s="264">
        <v>29552</v>
      </c>
      <c r="G12" s="264">
        <v>78056</v>
      </c>
      <c r="H12" s="264">
        <v>158161</v>
      </c>
      <c r="I12" s="264">
        <v>120350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90006</v>
      </c>
      <c r="F13" s="264">
        <v>92868</v>
      </c>
      <c r="G13" s="264">
        <v>122674</v>
      </c>
      <c r="H13" s="264">
        <v>127036</v>
      </c>
      <c r="I13" s="264">
        <v>246069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570783</v>
      </c>
      <c r="F14" s="301">
        <v>633760</v>
      </c>
      <c r="G14" s="301">
        <v>384536</v>
      </c>
      <c r="H14" s="301">
        <v>383946</v>
      </c>
      <c r="I14" s="301">
        <v>613755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178</v>
      </c>
      <c r="F15" s="264">
        <v>21943</v>
      </c>
      <c r="G15" s="264">
        <v>4549</v>
      </c>
      <c r="H15" s="264">
        <v>11943</v>
      </c>
      <c r="I15" s="264">
        <v>34061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20334</v>
      </c>
      <c r="F16" s="264">
        <v>5650</v>
      </c>
      <c r="G16" s="264">
        <v>2045</v>
      </c>
      <c r="H16" s="264">
        <v>3632</v>
      </c>
      <c r="I16" s="264">
        <v>12291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-20156</v>
      </c>
      <c r="F17" s="301">
        <v>16294</v>
      </c>
      <c r="G17" s="301">
        <v>2504</v>
      </c>
      <c r="H17" s="301">
        <v>8311</v>
      </c>
      <c r="I17" s="301">
        <v>21770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550628</v>
      </c>
      <c r="F18" s="301">
        <v>650053</v>
      </c>
      <c r="G18" s="301">
        <v>387040</v>
      </c>
      <c r="H18" s="301">
        <v>392257</v>
      </c>
      <c r="I18" s="301">
        <v>635525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115295</v>
      </c>
      <c r="F19" s="264">
        <v>140113</v>
      </c>
      <c r="G19" s="264">
        <v>80630</v>
      </c>
      <c r="H19" s="264">
        <v>42815</v>
      </c>
      <c r="I19" s="264">
        <v>201777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12</v>
      </c>
      <c r="F20" s="264">
        <v>-945</v>
      </c>
      <c r="G20" s="264">
        <v>-394</v>
      </c>
      <c r="H20" s="264">
        <v>5292</v>
      </c>
      <c r="I20" s="264">
        <v>-58602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435320</v>
      </c>
      <c r="F21" s="301">
        <v>510885</v>
      </c>
      <c r="G21" s="301">
        <v>306804</v>
      </c>
      <c r="H21" s="301">
        <v>344150</v>
      </c>
      <c r="I21" s="301">
        <v>492350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421646</v>
      </c>
      <c r="F22" s="264">
        <v>506343</v>
      </c>
      <c r="G22" s="264">
        <v>300922</v>
      </c>
      <c r="H22" s="264">
        <v>348132</v>
      </c>
      <c r="I22" s="264">
        <v>539690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13674</v>
      </c>
      <c r="F23" s="264">
        <v>4542</v>
      </c>
      <c r="G23" s="264">
        <v>5882</v>
      </c>
      <c r="H23" s="264">
        <v>-3982</v>
      </c>
      <c r="I23" s="264">
        <v>-47341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2635</v>
      </c>
      <c r="F24" s="264">
        <v>3164</v>
      </c>
      <c r="G24" s="264">
        <v>1505</v>
      </c>
      <c r="H24" s="264">
        <v>1582</v>
      </c>
      <c r="I24" s="264">
        <v>2230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2635</v>
      </c>
      <c r="F25" s="264"/>
      <c r="G25" s="264"/>
      <c r="H25" s="264"/>
      <c r="I25" s="264">
        <v>2230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